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6" tabRatio="717" activeTab="0"/>
  </bookViews>
  <sheets>
    <sheet name="INHOUD" sheetId="1" r:id="rId1"/>
    <sheet name="SV_SO_2021_1a" sheetId="2" r:id="rId2"/>
    <sheet name="SV_SO_2021_1b" sheetId="3" r:id="rId3"/>
    <sheet name="SV_SO_2021_2a" sheetId="4" r:id="rId4"/>
    <sheet name="SV_SO_2021_2b" sheetId="5" r:id="rId5"/>
    <sheet name="ZBL_SO_2021_1" sheetId="6" r:id="rId6"/>
    <sheet name="ZBL_SO_2021_2" sheetId="7" r:id="rId7"/>
  </sheets>
  <definedNames>
    <definedName name="_p412">#REF!</definedName>
    <definedName name="_p413">#REF!</definedName>
    <definedName name="_xlnm.Print_Area" localSheetId="4">'SV_SO_2021_2b'!$A$1:$V$131</definedName>
    <definedName name="_xlnm.Print_Area" localSheetId="5">'ZBL_SO_2021_1'!$A$1:$Q$194</definedName>
    <definedName name="_xlnm.Print_Area" localSheetId="6">'ZBL_SO_2021_2'!$A$1:$Q$126</definedName>
    <definedName name="eentabel">#REF!</definedName>
    <definedName name="jaarboek_per_land">#REF!</definedName>
  </definedNames>
  <calcPr fullCalcOnLoad="1"/>
</workbook>
</file>

<file path=xl/sharedStrings.xml><?xml version="1.0" encoding="utf-8"?>
<sst xmlns="http://schemas.openxmlformats.org/spreadsheetml/2006/main" count="1116" uniqueCount="76">
  <si>
    <t>M</t>
  </si>
  <si>
    <t>Totaal</t>
  </si>
  <si>
    <t>Zittenblijver</t>
  </si>
  <si>
    <t>Geen zittenblijver</t>
  </si>
  <si>
    <t>2e graad</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</si>
  <si>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</si>
  <si>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</si>
  <si>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</si>
  <si>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</si>
  <si>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</si>
  <si>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</si>
  <si>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</si>
  <si>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</si>
  <si>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</si>
  <si>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</si>
  <si>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</si>
  <si>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</si>
  <si>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</si>
  <si>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</si>
  <si>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</si>
  <si>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</si>
  <si>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</si>
  <si>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</si>
  <si>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</si>
  <si>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</si>
  <si>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</si>
  <si>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</si>
  <si>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</si>
  <si>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</si>
  <si>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</si>
  <si>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</si>
  <si>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</si>
  <si>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</si>
  <si>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</si>
  <si>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</si>
  <si>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</si>
  <si>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</si>
  <si>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</si>
  <si>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</si>
  <si>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</si>
  <si>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</si>
  <si>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</si>
  <si>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</si>
  <si>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</si>
  <si>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</si>
  <si>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</si>
  <si>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</si>
  <si>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</si>
  <si>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</si>
  <si>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</si>
  <si>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</si>
  <si>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</si>
  <si>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</si>
  <si>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</si>
  <si>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</si>
  <si>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</si>
  <si>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</si>
  <si>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</si>
  <si>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ASO</t>
  </si>
  <si>
    <t>KSO</t>
  </si>
  <si>
    <t>TSO</t>
  </si>
  <si>
    <t>BSO</t>
  </si>
  <si>
    <t>SCHOOLSE VORDERINGEN EN ZITTENBLIJVEN IN HET VOLTIJDS GEWOON SECUNDAIR ONDERWIJS</t>
  </si>
  <si>
    <t xml:space="preserve">Tabellen met een combinatie van schoolse vorderingen en leerlingenkenmerken zijn opgenomen in het hoofdstuk 'Leerlingenkenmerken secundair onderwijs' van Deel 1: Schoolbevolking. </t>
  </si>
  <si>
    <t>Schooljaar 2020-2021</t>
  </si>
  <si>
    <t>SV_SO_2021_1a</t>
  </si>
  <si>
    <t>SV_SO_2021_1b</t>
  </si>
  <si>
    <t>SV_SO_2021_2a</t>
  </si>
  <si>
    <t>SV_SO_2021_2b</t>
  </si>
  <si>
    <t>ZBL_SO_2021_1</t>
  </si>
  <si>
    <t>ZBL_SO_2021_2</t>
  </si>
  <si>
    <t>2de leerjaar A</t>
  </si>
  <si>
    <t>2de leerjaar B</t>
  </si>
  <si>
    <t>(anderstalige nieuwkomers, modulair onderwijs, derde leerjaar van de derde graad en Se-n-Se zijn niet inbegrepen in de cijfers)</t>
  </si>
  <si>
    <t xml:space="preserve">   2de leerjaar A</t>
  </si>
  <si>
    <t xml:space="preserve">   2de leerjaar B</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</si>
</sst>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0;0.00;&quot;-&quot;"/>
    <numFmt numFmtId="176" formatCode="0.000000"/>
    <numFmt numFmtId="177" formatCode="0.0"/>
    <numFmt numFmtId="178" formatCode="0.0%"/>
    <numFmt numFmtId="179" formatCode="#,##0.0"/>
    <numFmt numFmtId="180" formatCode="0.000%"/>
    <numFmt numFmtId="181" formatCode="0.0000%"/>
  </numFmts>
  <fonts count="49">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2"/>
    </font>
    <font>
      <sz val="10"/>
      <name val="Helv"/>
      <family val="0"/>
    </font>
    <font>
      <sz val="10"/>
      <name val="Optimum"/>
      <family val="0"/>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u val="single"/>
      <sz val="11"/>
      <name val="Arial"/>
      <family val="2"/>
    </font>
    <font>
      <b/>
      <sz val="11.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3" fontId="5" fillId="1" borderId="4" applyBorder="0">
      <alignment/>
      <protection/>
    </xf>
    <xf numFmtId="0" fontId="39" fillId="0" borderId="0" applyNumberFormat="0" applyFill="0" applyBorder="0" applyAlignment="0" applyProtection="0"/>
    <xf numFmtId="0" fontId="40"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9" fontId="8" fillId="0" borderId="0" applyFont="0" applyFill="0" applyBorder="0" applyAlignment="0" applyProtection="0"/>
    <xf numFmtId="2" fontId="8"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9" fillId="1" borderId="8">
      <alignment horizontal="center" vertical="top" textRotation="90"/>
      <protection/>
    </xf>
    <xf numFmtId="0" fontId="44"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5" fillId="32" borderId="0" applyNumberFormat="0" applyBorder="0" applyAlignment="0" applyProtection="0"/>
    <xf numFmtId="178" fontId="8" fillId="0" borderId="0" applyFont="0" applyFill="0" applyBorder="0" applyAlignment="0" applyProtection="0"/>
    <xf numFmtId="10" fontId="8" fillId="0" borderId="0">
      <alignment/>
      <protection/>
    </xf>
    <xf numFmtId="180" fontId="8" fillId="0" borderId="0" applyFont="0" applyFill="0" applyBorder="0" applyAlignment="0" applyProtection="0"/>
    <xf numFmtId="181"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6"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46">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74" fontId="4" fillId="0" borderId="17" xfId="0" applyNumberFormat="1" applyFont="1" applyFill="1" applyBorder="1" applyAlignment="1">
      <alignment horizontal="center" vertical="top" wrapText="1"/>
    </xf>
    <xf numFmtId="174" fontId="3" fillId="0" borderId="18" xfId="0" applyNumberFormat="1" applyFont="1" applyFill="1" applyBorder="1" applyAlignment="1">
      <alignment horizontal="right" vertical="top"/>
    </xf>
    <xf numFmtId="174" fontId="3" fillId="0" borderId="0" xfId="0" applyNumberFormat="1" applyFont="1" applyFill="1" applyBorder="1" applyAlignment="1">
      <alignment horizontal="right" vertical="top"/>
    </xf>
    <xf numFmtId="174" fontId="3" fillId="0" borderId="19" xfId="0" applyNumberFormat="1" applyFont="1" applyFill="1" applyBorder="1" applyAlignment="1">
      <alignment horizontal="right" vertical="top"/>
    </xf>
    <xf numFmtId="174" fontId="3" fillId="0" borderId="20" xfId="0" applyNumberFormat="1" applyFont="1" applyFill="1" applyBorder="1" applyAlignment="1">
      <alignment horizontal="right" vertical="top"/>
    </xf>
    <xf numFmtId="174" fontId="3" fillId="0" borderId="13" xfId="0" applyNumberFormat="1" applyFont="1" applyFill="1" applyBorder="1" applyAlignment="1">
      <alignment horizontal="right" vertical="top"/>
    </xf>
    <xf numFmtId="174"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74" fontId="4" fillId="0" borderId="4" xfId="0" applyNumberFormat="1" applyFont="1" applyFill="1" applyBorder="1" applyAlignment="1">
      <alignment horizontal="right" vertical="top"/>
    </xf>
    <xf numFmtId="174" fontId="4" fillId="0" borderId="17" xfId="0" applyNumberFormat="1" applyFont="1" applyFill="1" applyBorder="1" applyAlignment="1">
      <alignment horizontal="right" vertical="top"/>
    </xf>
    <xf numFmtId="174" fontId="4" fillId="0" borderId="22" xfId="0" applyNumberFormat="1" applyFont="1" applyFill="1" applyBorder="1" applyAlignment="1">
      <alignment horizontal="right" vertical="top"/>
    </xf>
    <xf numFmtId="174" fontId="4" fillId="0" borderId="14" xfId="0" applyNumberFormat="1" applyFont="1" applyFill="1" applyBorder="1" applyAlignment="1">
      <alignment horizontal="right" vertical="top"/>
    </xf>
    <xf numFmtId="174" fontId="4" fillId="0" borderId="15" xfId="0" applyNumberFormat="1" applyFont="1" applyFill="1" applyBorder="1" applyAlignment="1">
      <alignment horizontal="right" vertical="top"/>
    </xf>
    <xf numFmtId="174"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74" fontId="4" fillId="0" borderId="18" xfId="0" applyNumberFormat="1" applyFont="1" applyFill="1" applyBorder="1" applyAlignment="1">
      <alignment horizontal="right" vertical="top"/>
    </xf>
    <xf numFmtId="174" fontId="4" fillId="0" borderId="0" xfId="0" applyNumberFormat="1" applyFont="1" applyFill="1" applyBorder="1" applyAlignment="1">
      <alignment horizontal="right" vertical="top"/>
    </xf>
    <xf numFmtId="174"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74" fontId="3" fillId="0" borderId="24" xfId="0" applyNumberFormat="1" applyFont="1" applyFill="1" applyBorder="1" applyAlignment="1">
      <alignment horizontal="right" vertical="top"/>
    </xf>
    <xf numFmtId="174" fontId="3" fillId="0" borderId="25" xfId="0" applyNumberFormat="1" applyFont="1" applyFill="1" applyBorder="1" applyAlignment="1">
      <alignment horizontal="right" vertical="top"/>
    </xf>
    <xf numFmtId="174" fontId="3" fillId="0" borderId="26" xfId="0" applyNumberFormat="1" applyFont="1" applyFill="1" applyBorder="1" applyAlignment="1">
      <alignment horizontal="right" vertical="top"/>
    </xf>
    <xf numFmtId="174" fontId="4" fillId="0" borderId="27" xfId="0" applyNumberFormat="1" applyFont="1" applyFill="1" applyBorder="1" applyAlignment="1">
      <alignment horizontal="right" vertical="top"/>
    </xf>
    <xf numFmtId="174" fontId="4" fillId="0" borderId="28" xfId="0" applyNumberFormat="1" applyFont="1" applyFill="1" applyBorder="1" applyAlignment="1">
      <alignment horizontal="right" vertical="top"/>
    </xf>
    <xf numFmtId="174" fontId="4" fillId="0" borderId="29" xfId="0" applyNumberFormat="1" applyFont="1" applyFill="1" applyBorder="1" applyAlignment="1">
      <alignment horizontal="right" vertical="top"/>
    </xf>
    <xf numFmtId="174" fontId="4" fillId="0" borderId="30" xfId="0" applyNumberFormat="1" applyFont="1" applyFill="1" applyBorder="1" applyAlignment="1">
      <alignment horizontal="right" vertical="top"/>
    </xf>
    <xf numFmtId="174" fontId="4" fillId="0" borderId="31" xfId="0" applyNumberFormat="1" applyFont="1" applyFill="1" applyBorder="1" applyAlignment="1">
      <alignment horizontal="right" vertical="top"/>
    </xf>
    <xf numFmtId="174"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75" fontId="3" fillId="0" borderId="0" xfId="0" applyNumberFormat="1" applyFont="1" applyFill="1" applyBorder="1" applyAlignment="1">
      <alignment horizontal="right" vertical="top"/>
    </xf>
    <xf numFmtId="175" fontId="3" fillId="0" borderId="13" xfId="0" applyNumberFormat="1" applyFont="1" applyFill="1" applyBorder="1" applyAlignment="1">
      <alignment horizontal="right" vertical="top"/>
    </xf>
    <xf numFmtId="175"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75" fontId="4" fillId="0" borderId="17" xfId="0" applyNumberFormat="1" applyFont="1" applyFill="1" applyBorder="1" applyAlignment="1">
      <alignment horizontal="right" vertical="top"/>
    </xf>
    <xf numFmtId="175"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75"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74" fontId="3" fillId="0" borderId="4" xfId="0" applyNumberFormat="1" applyFont="1" applyFill="1" applyBorder="1" applyAlignment="1">
      <alignment horizontal="right" vertical="top"/>
    </xf>
    <xf numFmtId="174" fontId="3" fillId="0" borderId="17" xfId="0" applyNumberFormat="1" applyFont="1" applyFill="1" applyBorder="1" applyAlignment="1">
      <alignment horizontal="right" vertical="top"/>
    </xf>
    <xf numFmtId="174" fontId="3" fillId="0" borderId="22" xfId="0" applyNumberFormat="1" applyFont="1" applyFill="1" applyBorder="1" applyAlignment="1">
      <alignment horizontal="right" vertical="top"/>
    </xf>
    <xf numFmtId="175"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74" fontId="0" fillId="0" borderId="36" xfId="0" applyNumberFormat="1" applyFill="1" applyBorder="1" applyAlignment="1">
      <alignment/>
    </xf>
    <xf numFmtId="174" fontId="0" fillId="0" borderId="0" xfId="0" applyNumberFormat="1" applyFill="1" applyBorder="1" applyAlignment="1">
      <alignment/>
    </xf>
    <xf numFmtId="174" fontId="0" fillId="0" borderId="35" xfId="0" applyNumberFormat="1" applyFill="1" applyBorder="1" applyAlignment="1">
      <alignment/>
    </xf>
    <xf numFmtId="174" fontId="0" fillId="0" borderId="41" xfId="0" applyNumberFormat="1" applyFill="1" applyBorder="1" applyAlignment="1">
      <alignment/>
    </xf>
    <xf numFmtId="174" fontId="2" fillId="0" borderId="37" xfId="0" applyNumberFormat="1" applyFont="1" applyFill="1" applyBorder="1" applyAlignment="1">
      <alignment horizontal="right"/>
    </xf>
    <xf numFmtId="174" fontId="2" fillId="0" borderId="28" xfId="0" applyNumberFormat="1" applyFont="1" applyFill="1" applyBorder="1" applyAlignment="1">
      <alignment horizontal="right"/>
    </xf>
    <xf numFmtId="174" fontId="2" fillId="0" borderId="38" xfId="0" applyNumberFormat="1" applyFont="1" applyFill="1" applyBorder="1" applyAlignment="1">
      <alignment horizontal="right"/>
    </xf>
    <xf numFmtId="174" fontId="2" fillId="0" borderId="40" xfId="0" applyNumberFormat="1" applyFont="1" applyFill="1" applyBorder="1" applyAlignment="1">
      <alignment horizontal="right"/>
    </xf>
    <xf numFmtId="0" fontId="2" fillId="0" borderId="41" xfId="0" applyFont="1" applyFill="1" applyBorder="1" applyAlignment="1">
      <alignment horizontal="right"/>
    </xf>
    <xf numFmtId="174" fontId="2" fillId="0" borderId="37" xfId="0" applyNumberFormat="1" applyFont="1" applyFill="1" applyBorder="1" applyAlignment="1">
      <alignment/>
    </xf>
    <xf numFmtId="174" fontId="2" fillId="0" borderId="28" xfId="0" applyNumberFormat="1" applyFont="1" applyFill="1" applyBorder="1" applyAlignment="1">
      <alignment/>
    </xf>
    <xf numFmtId="174" fontId="2" fillId="0" borderId="38" xfId="0" applyNumberFormat="1" applyFont="1" applyFill="1" applyBorder="1" applyAlignment="1">
      <alignment/>
    </xf>
    <xf numFmtId="174" fontId="2" fillId="0" borderId="40" xfId="0" applyNumberFormat="1" applyFont="1" applyFill="1" applyBorder="1" applyAlignment="1">
      <alignment/>
    </xf>
    <xf numFmtId="0" fontId="2" fillId="0" borderId="0" xfId="0" applyFont="1" applyFill="1" applyBorder="1" applyAlignment="1">
      <alignment horizontal="left"/>
    </xf>
    <xf numFmtId="174" fontId="0" fillId="0" borderId="0" xfId="0" applyNumberFormat="1" applyFill="1" applyAlignment="1">
      <alignment/>
    </xf>
    <xf numFmtId="174" fontId="2" fillId="0" borderId="36" xfId="0" applyNumberFormat="1" applyFont="1" applyFill="1" applyBorder="1" applyAlignment="1">
      <alignment/>
    </xf>
    <xf numFmtId="174" fontId="2" fillId="0" borderId="0" xfId="0" applyNumberFormat="1" applyFont="1" applyFill="1" applyBorder="1" applyAlignment="1">
      <alignment/>
    </xf>
    <xf numFmtId="174" fontId="2" fillId="0" borderId="35" xfId="0" applyNumberFormat="1" applyFont="1" applyFill="1" applyBorder="1" applyAlignment="1">
      <alignment/>
    </xf>
    <xf numFmtId="174" fontId="2" fillId="0" borderId="41" xfId="0" applyNumberFormat="1" applyFont="1" applyFill="1" applyBorder="1" applyAlignment="1">
      <alignment/>
    </xf>
    <xf numFmtId="174" fontId="0" fillId="0" borderId="36" xfId="0" applyNumberFormat="1" applyFill="1" applyBorder="1" applyAlignment="1">
      <alignment horizontal="right"/>
    </xf>
    <xf numFmtId="174" fontId="0" fillId="0" borderId="0" xfId="0" applyNumberFormat="1" applyFill="1" applyBorder="1" applyAlignment="1">
      <alignment horizontal="right"/>
    </xf>
    <xf numFmtId="174"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75" fontId="0" fillId="0" borderId="36" xfId="0" applyNumberFormat="1" applyBorder="1" applyAlignment="1">
      <alignment/>
    </xf>
    <xf numFmtId="175" fontId="0" fillId="0" borderId="0" xfId="0" applyNumberFormat="1" applyBorder="1" applyAlignment="1">
      <alignment/>
    </xf>
    <xf numFmtId="175" fontId="0" fillId="0" borderId="35" xfId="0" applyNumberFormat="1" applyBorder="1" applyAlignment="1">
      <alignment/>
    </xf>
    <xf numFmtId="175" fontId="0" fillId="0" borderId="41" xfId="0" applyNumberFormat="1" applyBorder="1" applyAlignment="1">
      <alignment/>
    </xf>
    <xf numFmtId="175" fontId="2" fillId="0" borderId="37" xfId="0" applyNumberFormat="1" applyFont="1" applyBorder="1" applyAlignment="1">
      <alignment horizontal="right"/>
    </xf>
    <xf numFmtId="175" fontId="2" fillId="0" borderId="28" xfId="0" applyNumberFormat="1" applyFont="1" applyBorder="1" applyAlignment="1">
      <alignment horizontal="right"/>
    </xf>
    <xf numFmtId="175" fontId="2" fillId="0" borderId="38" xfId="0" applyNumberFormat="1" applyFont="1" applyBorder="1" applyAlignment="1">
      <alignment horizontal="right"/>
    </xf>
    <xf numFmtId="175" fontId="2" fillId="0" borderId="40" xfId="0" applyNumberFormat="1" applyFont="1" applyBorder="1" applyAlignment="1">
      <alignment horizontal="right"/>
    </xf>
    <xf numFmtId="0" fontId="2" fillId="0" borderId="0" xfId="0" applyFont="1" applyAlignment="1">
      <alignment horizontal="right"/>
    </xf>
    <xf numFmtId="174" fontId="0" fillId="0" borderId="36" xfId="0" applyNumberFormat="1" applyBorder="1" applyAlignment="1">
      <alignment/>
    </xf>
    <xf numFmtId="174" fontId="0" fillId="0" borderId="0" xfId="0" applyNumberFormat="1" applyBorder="1" applyAlignment="1">
      <alignment/>
    </xf>
    <xf numFmtId="174" fontId="0" fillId="0" borderId="35" xfId="0" applyNumberFormat="1" applyBorder="1" applyAlignment="1">
      <alignment/>
    </xf>
    <xf numFmtId="174" fontId="0" fillId="0" borderId="41" xfId="0" applyNumberFormat="1" applyBorder="1" applyAlignment="1">
      <alignment/>
    </xf>
    <xf numFmtId="0" fontId="2" fillId="0" borderId="41" xfId="0" applyFont="1" applyBorder="1" applyAlignment="1">
      <alignment horizontal="right"/>
    </xf>
    <xf numFmtId="175" fontId="2" fillId="0" borderId="37" xfId="0" applyNumberFormat="1" applyFont="1" applyBorder="1" applyAlignment="1">
      <alignment/>
    </xf>
    <xf numFmtId="175" fontId="2" fillId="0" borderId="28" xfId="0" applyNumberFormat="1" applyFont="1" applyBorder="1" applyAlignment="1">
      <alignment/>
    </xf>
    <xf numFmtId="175" fontId="2" fillId="0" borderId="38" xfId="0" applyNumberFormat="1" applyFont="1" applyBorder="1" applyAlignment="1">
      <alignment/>
    </xf>
    <xf numFmtId="175" fontId="2" fillId="0" borderId="40" xfId="0" applyNumberFormat="1" applyFont="1" applyBorder="1" applyAlignment="1">
      <alignment/>
    </xf>
    <xf numFmtId="175" fontId="0" fillId="0" borderId="0" xfId="0" applyNumberFormat="1" applyAlignment="1">
      <alignment/>
    </xf>
    <xf numFmtId="175" fontId="2" fillId="0" borderId="37" xfId="0" applyNumberFormat="1" applyFont="1" applyFill="1" applyBorder="1" applyAlignment="1">
      <alignment horizontal="right"/>
    </xf>
    <xf numFmtId="175" fontId="2" fillId="0" borderId="28" xfId="0" applyNumberFormat="1" applyFont="1" applyFill="1" applyBorder="1" applyAlignment="1">
      <alignment horizontal="right"/>
    </xf>
    <xf numFmtId="175" fontId="2" fillId="0" borderId="38" xfId="0" applyNumberFormat="1" applyFont="1" applyFill="1" applyBorder="1" applyAlignment="1">
      <alignment horizontal="right"/>
    </xf>
    <xf numFmtId="175" fontId="0" fillId="0" borderId="36" xfId="0" applyNumberFormat="1" applyFill="1" applyBorder="1" applyAlignment="1">
      <alignment/>
    </xf>
    <xf numFmtId="175" fontId="0" fillId="0" borderId="0" xfId="0" applyNumberFormat="1" applyFill="1" applyBorder="1" applyAlignment="1">
      <alignment/>
    </xf>
    <xf numFmtId="175" fontId="0" fillId="0" borderId="35" xfId="0" applyNumberFormat="1" applyFill="1" applyBorder="1" applyAlignment="1">
      <alignment/>
    </xf>
    <xf numFmtId="175" fontId="0" fillId="0" borderId="0" xfId="0" applyNumberFormat="1" applyFill="1" applyAlignment="1">
      <alignment/>
    </xf>
    <xf numFmtId="175" fontId="2" fillId="0" borderId="37" xfId="0" applyNumberFormat="1" applyFont="1" applyFill="1" applyBorder="1" applyAlignment="1">
      <alignment/>
    </xf>
    <xf numFmtId="175" fontId="2" fillId="0" borderId="28" xfId="0" applyNumberFormat="1" applyFont="1" applyFill="1" applyBorder="1" applyAlignment="1">
      <alignment/>
    </xf>
    <xf numFmtId="175"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75" fontId="2" fillId="0" borderId="36" xfId="0" applyNumberFormat="1" applyFont="1" applyBorder="1" applyAlignment="1">
      <alignment/>
    </xf>
    <xf numFmtId="175" fontId="2" fillId="0" borderId="0" xfId="0" applyNumberFormat="1" applyFont="1" applyBorder="1" applyAlignment="1">
      <alignment/>
    </xf>
    <xf numFmtId="175" fontId="2" fillId="0" borderId="35" xfId="0" applyNumberFormat="1" applyFont="1" applyBorder="1" applyAlignment="1">
      <alignment/>
    </xf>
    <xf numFmtId="175"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75" fontId="2" fillId="0" borderId="36" xfId="0" applyNumberFormat="1" applyFont="1" applyFill="1" applyBorder="1" applyAlignment="1">
      <alignment/>
    </xf>
    <xf numFmtId="175" fontId="2" fillId="0" borderId="0" xfId="0" applyNumberFormat="1" applyFont="1" applyFill="1" applyBorder="1" applyAlignment="1">
      <alignment/>
    </xf>
    <xf numFmtId="175"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74" fontId="0" fillId="0" borderId="36" xfId="0" applyNumberFormat="1" applyFont="1" applyFill="1" applyBorder="1" applyAlignment="1">
      <alignment/>
    </xf>
    <xf numFmtId="174" fontId="0" fillId="0" borderId="0" xfId="0" applyNumberFormat="1" applyFont="1" applyFill="1" applyBorder="1" applyAlignment="1">
      <alignment/>
    </xf>
    <xf numFmtId="174" fontId="0" fillId="0" borderId="35" xfId="0" applyNumberFormat="1" applyFont="1" applyFill="1" applyBorder="1" applyAlignment="1">
      <alignment/>
    </xf>
    <xf numFmtId="174" fontId="0" fillId="0" borderId="41" xfId="0" applyNumberFormat="1" applyFont="1" applyFill="1" applyBorder="1" applyAlignment="1">
      <alignment/>
    </xf>
    <xf numFmtId="0" fontId="2" fillId="0" borderId="17" xfId="0" applyFont="1" applyFill="1" applyBorder="1" applyAlignment="1">
      <alignment/>
    </xf>
    <xf numFmtId="174" fontId="0" fillId="0" borderId="39" xfId="0" applyNumberFormat="1" applyFill="1" applyBorder="1" applyAlignment="1">
      <alignment/>
    </xf>
    <xf numFmtId="174" fontId="0" fillId="0" borderId="17" xfId="0" applyNumberFormat="1" applyFill="1" applyBorder="1" applyAlignment="1">
      <alignment/>
    </xf>
    <xf numFmtId="174" fontId="0" fillId="0" borderId="45" xfId="0" applyNumberFormat="1" applyFill="1" applyBorder="1" applyAlignment="1">
      <alignment/>
    </xf>
    <xf numFmtId="174"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75" fontId="0" fillId="0" borderId="41" xfId="0" applyNumberFormat="1" applyFill="1" applyBorder="1" applyAlignment="1">
      <alignment/>
    </xf>
    <xf numFmtId="175" fontId="2" fillId="0" borderId="40" xfId="0" applyNumberFormat="1" applyFont="1" applyFill="1" applyBorder="1" applyAlignment="1">
      <alignment horizontal="right"/>
    </xf>
    <xf numFmtId="175" fontId="2" fillId="0" borderId="40" xfId="0" applyNumberFormat="1" applyFont="1" applyFill="1" applyBorder="1" applyAlignment="1">
      <alignment/>
    </xf>
    <xf numFmtId="175" fontId="0" fillId="0" borderId="36" xfId="0" applyNumberFormat="1" applyFont="1" applyFill="1" applyBorder="1" applyAlignment="1">
      <alignment/>
    </xf>
    <xf numFmtId="175" fontId="0" fillId="0" borderId="0" xfId="0" applyNumberFormat="1" applyFont="1" applyFill="1" applyBorder="1" applyAlignment="1">
      <alignment/>
    </xf>
    <xf numFmtId="175" fontId="0" fillId="0" borderId="35" xfId="0" applyNumberFormat="1" applyFont="1" applyFill="1" applyBorder="1" applyAlignment="1">
      <alignment/>
    </xf>
    <xf numFmtId="175"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74" fontId="4" fillId="0" borderId="18" xfId="0" applyNumberFormat="1" applyFont="1" applyFill="1" applyBorder="1" applyAlignment="1">
      <alignment horizontal="center" vertical="top" wrapText="1"/>
    </xf>
    <xf numFmtId="174" fontId="4" fillId="0" borderId="0" xfId="0" applyNumberFormat="1" applyFont="1" applyFill="1" applyBorder="1" applyAlignment="1">
      <alignment horizontal="center" vertical="top" wrapText="1"/>
    </xf>
    <xf numFmtId="174" fontId="4" fillId="0" borderId="19" xfId="0" applyNumberFormat="1" applyFont="1" applyFill="1" applyBorder="1" applyAlignment="1">
      <alignment horizontal="center" vertical="top" wrapText="1"/>
    </xf>
    <xf numFmtId="174"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4" fillId="0" borderId="0" xfId="0" applyFont="1" applyAlignment="1">
      <alignment/>
    </xf>
    <xf numFmtId="0" fontId="4" fillId="0" borderId="0" xfId="0" applyFont="1" applyFill="1" applyBorder="1" applyAlignment="1">
      <alignment horizontal="right" wrapText="1"/>
    </xf>
    <xf numFmtId="174" fontId="4" fillId="0" borderId="18" xfId="0" applyNumberFormat="1" applyFont="1" applyFill="1" applyBorder="1" applyAlignment="1">
      <alignment horizontal="right"/>
    </xf>
    <xf numFmtId="174" fontId="4" fillId="0" borderId="0" xfId="0" applyNumberFormat="1" applyFont="1" applyFill="1" applyBorder="1" applyAlignment="1">
      <alignment horizontal="right"/>
    </xf>
    <xf numFmtId="174" fontId="4" fillId="0" borderId="19" xfId="0" applyNumberFormat="1" applyFont="1" applyFill="1" applyBorder="1" applyAlignment="1">
      <alignment horizontal="right"/>
    </xf>
    <xf numFmtId="0" fontId="2" fillId="0" borderId="34" xfId="0" applyFont="1" applyFill="1" applyBorder="1" applyAlignment="1">
      <alignment/>
    </xf>
    <xf numFmtId="175" fontId="4" fillId="0" borderId="0" xfId="0" applyNumberFormat="1" applyFont="1" applyFill="1" applyBorder="1" applyAlignment="1">
      <alignment horizontal="right"/>
    </xf>
    <xf numFmtId="0" fontId="2" fillId="0" borderId="0" xfId="0" applyFont="1" applyFill="1" applyBorder="1" applyAlignment="1">
      <alignment/>
    </xf>
    <xf numFmtId="0" fontId="15" fillId="0" borderId="0" xfId="0" applyFont="1" applyAlignment="1">
      <alignment/>
    </xf>
    <xf numFmtId="0" fontId="0" fillId="0" borderId="0" xfId="0" applyFill="1" applyBorder="1" applyAlignment="1">
      <alignment horizontal="left" indent="1"/>
    </xf>
    <xf numFmtId="0" fontId="39" fillId="0" borderId="0" xfId="50" applyFill="1" applyAlignment="1">
      <alignment/>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cellXfs>
  <cellStyles count="65">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ubtotaal" xfId="71"/>
    <cellStyle name="Titel" xfId="72"/>
    <cellStyle name="Totaal" xfId="73"/>
    <cellStyle name="Uitvoer" xfId="74"/>
    <cellStyle name="Currency" xfId="75"/>
    <cellStyle name="Currency [0]" xfId="76"/>
    <cellStyle name="Verklarende tekst" xfId="77"/>
    <cellStyle name="Waarschuwingsteks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21</xdr:col>
      <xdr:colOff>390525</xdr:colOff>
      <xdr:row>61</xdr:row>
      <xdr:rowOff>0</xdr:rowOff>
    </xdr:to>
    <xdr:sp>
      <xdr:nvSpPr>
        <xdr:cNvPr id="1" name="Text Box 1"/>
        <xdr:cNvSpPr txBox="1">
          <a:spLocks noChangeArrowheads="1"/>
        </xdr:cNvSpPr>
      </xdr:nvSpPr>
      <xdr:spPr>
        <a:xfrm>
          <a:off x="28575" y="8248650"/>
          <a:ext cx="120872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117</xdr:row>
      <xdr:rowOff>142875</xdr:rowOff>
    </xdr:from>
    <xdr:to>
      <xdr:col>21</xdr:col>
      <xdr:colOff>400050</xdr:colOff>
      <xdr:row>125</xdr:row>
      <xdr:rowOff>114300</xdr:rowOff>
    </xdr:to>
    <xdr:sp>
      <xdr:nvSpPr>
        <xdr:cNvPr id="2" name="Text Box 2"/>
        <xdr:cNvSpPr txBox="1">
          <a:spLocks noChangeArrowheads="1"/>
        </xdr:cNvSpPr>
      </xdr:nvSpPr>
      <xdr:spPr>
        <a:xfrm>
          <a:off x="38100" y="18954750"/>
          <a:ext cx="12087225" cy="14954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0</xdr:rowOff>
    </xdr:from>
    <xdr:to>
      <xdr:col>21</xdr:col>
      <xdr:colOff>400050</xdr:colOff>
      <xdr:row>191</xdr:row>
      <xdr:rowOff>66675</xdr:rowOff>
    </xdr:to>
    <xdr:sp>
      <xdr:nvSpPr>
        <xdr:cNvPr id="3" name="Text Box 3"/>
        <xdr:cNvSpPr txBox="1">
          <a:spLocks noChangeArrowheads="1"/>
        </xdr:cNvSpPr>
      </xdr:nvSpPr>
      <xdr:spPr>
        <a:xfrm>
          <a:off x="38100" y="29632275"/>
          <a:ext cx="12087225"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28575</xdr:colOff>
      <xdr:row>61</xdr:row>
      <xdr:rowOff>38100</xdr:rowOff>
    </xdr:from>
    <xdr:to>
      <xdr:col>21</xdr:col>
      <xdr:colOff>400050</xdr:colOff>
      <xdr:row>64</xdr:row>
      <xdr:rowOff>85725</xdr:rowOff>
    </xdr:to>
    <xdr:sp>
      <xdr:nvSpPr>
        <xdr:cNvPr id="4" name="Tekstvak 1"/>
        <xdr:cNvSpPr txBox="1">
          <a:spLocks noChangeArrowheads="1"/>
        </xdr:cNvSpPr>
      </xdr:nvSpPr>
      <xdr:spPr>
        <a:xfrm>
          <a:off x="28575" y="9820275"/>
          <a:ext cx="12096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38100</xdr:colOff>
      <xdr:row>126</xdr:row>
      <xdr:rowOff>0</xdr:rowOff>
    </xdr:from>
    <xdr:to>
      <xdr:col>21</xdr:col>
      <xdr:colOff>447675</xdr:colOff>
      <xdr:row>128</xdr:row>
      <xdr:rowOff>152400</xdr:rowOff>
    </xdr:to>
    <xdr:sp>
      <xdr:nvSpPr>
        <xdr:cNvPr id="5" name="Tekstvak 2"/>
        <xdr:cNvSpPr txBox="1">
          <a:spLocks noChangeArrowheads="1"/>
        </xdr:cNvSpPr>
      </xdr:nvSpPr>
      <xdr:spPr>
        <a:xfrm>
          <a:off x="38100" y="20526375"/>
          <a:ext cx="121348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21</xdr:col>
      <xdr:colOff>400050</xdr:colOff>
      <xdr:row>61</xdr:row>
      <xdr:rowOff>76200</xdr:rowOff>
    </xdr:to>
    <xdr:sp>
      <xdr:nvSpPr>
        <xdr:cNvPr id="1" name="Text Box 1"/>
        <xdr:cNvSpPr txBox="1">
          <a:spLocks noChangeArrowheads="1"/>
        </xdr:cNvSpPr>
      </xdr:nvSpPr>
      <xdr:spPr>
        <a:xfrm>
          <a:off x="0" y="8324850"/>
          <a:ext cx="1203960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117</xdr:row>
      <xdr:rowOff>104775</xdr:rowOff>
    </xdr:from>
    <xdr:to>
      <xdr:col>21</xdr:col>
      <xdr:colOff>438150</xdr:colOff>
      <xdr:row>125</xdr:row>
      <xdr:rowOff>142875</xdr:rowOff>
    </xdr:to>
    <xdr:sp>
      <xdr:nvSpPr>
        <xdr:cNvPr id="2" name="Text Box 2"/>
        <xdr:cNvSpPr txBox="1">
          <a:spLocks noChangeArrowheads="1"/>
        </xdr:cNvSpPr>
      </xdr:nvSpPr>
      <xdr:spPr>
        <a:xfrm>
          <a:off x="19050" y="18973800"/>
          <a:ext cx="1205865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182</xdr:row>
      <xdr:rowOff>142875</xdr:rowOff>
    </xdr:from>
    <xdr:to>
      <xdr:col>21</xdr:col>
      <xdr:colOff>390525</xdr:colOff>
      <xdr:row>192</xdr:row>
      <xdr:rowOff>85725</xdr:rowOff>
    </xdr:to>
    <xdr:sp>
      <xdr:nvSpPr>
        <xdr:cNvPr id="3" name="Text Box 3"/>
        <xdr:cNvSpPr txBox="1">
          <a:spLocks noChangeArrowheads="1"/>
        </xdr:cNvSpPr>
      </xdr:nvSpPr>
      <xdr:spPr>
        <a:xfrm>
          <a:off x="38100" y="29689425"/>
          <a:ext cx="1199197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61</xdr:row>
      <xdr:rowOff>114300</xdr:rowOff>
    </xdr:from>
    <xdr:to>
      <xdr:col>21</xdr:col>
      <xdr:colOff>400050</xdr:colOff>
      <xdr:row>65</xdr:row>
      <xdr:rowOff>0</xdr:rowOff>
    </xdr:to>
    <xdr:sp>
      <xdr:nvSpPr>
        <xdr:cNvPr id="4" name="Tekstvak 1"/>
        <xdr:cNvSpPr txBox="1">
          <a:spLocks noChangeArrowheads="1"/>
        </xdr:cNvSpPr>
      </xdr:nvSpPr>
      <xdr:spPr>
        <a:xfrm>
          <a:off x="19050" y="9915525"/>
          <a:ext cx="120205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twoCellAnchor>
    <xdr:from>
      <xdr:col>0</xdr:col>
      <xdr:colOff>28575</xdr:colOff>
      <xdr:row>126</xdr:row>
      <xdr:rowOff>19050</xdr:rowOff>
    </xdr:from>
    <xdr:to>
      <xdr:col>21</xdr:col>
      <xdr:colOff>438150</xdr:colOff>
      <xdr:row>129</xdr:row>
      <xdr:rowOff>85725</xdr:rowOff>
    </xdr:to>
    <xdr:sp>
      <xdr:nvSpPr>
        <xdr:cNvPr id="5" name="Tekstvak 2"/>
        <xdr:cNvSpPr txBox="1">
          <a:spLocks noChangeArrowheads="1"/>
        </xdr:cNvSpPr>
      </xdr:nvSpPr>
      <xdr:spPr>
        <a:xfrm>
          <a:off x="28575" y="20545425"/>
          <a:ext cx="1204912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85725</xdr:rowOff>
    </xdr:from>
    <xdr:to>
      <xdr:col>21</xdr:col>
      <xdr:colOff>400050</xdr:colOff>
      <xdr:row>39</xdr:row>
      <xdr:rowOff>38100</xdr:rowOff>
    </xdr:to>
    <xdr:sp>
      <xdr:nvSpPr>
        <xdr:cNvPr id="1" name="Text Box 1"/>
        <xdr:cNvSpPr txBox="1">
          <a:spLocks noChangeArrowheads="1"/>
        </xdr:cNvSpPr>
      </xdr:nvSpPr>
      <xdr:spPr>
        <a:xfrm>
          <a:off x="28575" y="4581525"/>
          <a:ext cx="11372850"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419100</xdr:colOff>
      <xdr:row>79</xdr:row>
      <xdr:rowOff>161925</xdr:rowOff>
    </xdr:to>
    <xdr:sp>
      <xdr:nvSpPr>
        <xdr:cNvPr id="2" name="Text Box 2"/>
        <xdr:cNvSpPr txBox="1">
          <a:spLocks noChangeArrowheads="1"/>
        </xdr:cNvSpPr>
      </xdr:nvSpPr>
      <xdr:spPr>
        <a:xfrm>
          <a:off x="38100" y="11334750"/>
          <a:ext cx="11382375" cy="1543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419100</xdr:colOff>
      <xdr:row>121</xdr:row>
      <xdr:rowOff>104775</xdr:rowOff>
    </xdr:to>
    <xdr:sp>
      <xdr:nvSpPr>
        <xdr:cNvPr id="3" name="Text Box 3"/>
        <xdr:cNvSpPr txBox="1">
          <a:spLocks noChangeArrowheads="1"/>
        </xdr:cNvSpPr>
      </xdr:nvSpPr>
      <xdr:spPr>
        <a:xfrm>
          <a:off x="38100" y="18011775"/>
          <a:ext cx="1138237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21</xdr:col>
      <xdr:colOff>400050</xdr:colOff>
      <xdr:row>39</xdr:row>
      <xdr:rowOff>85725</xdr:rowOff>
    </xdr:to>
    <xdr:sp>
      <xdr:nvSpPr>
        <xdr:cNvPr id="1" name="Text Box 1"/>
        <xdr:cNvSpPr txBox="1">
          <a:spLocks noChangeArrowheads="1"/>
        </xdr:cNvSpPr>
      </xdr:nvSpPr>
      <xdr:spPr>
        <a:xfrm>
          <a:off x="0" y="4714875"/>
          <a:ext cx="1132522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71</xdr:row>
      <xdr:rowOff>104775</xdr:rowOff>
    </xdr:from>
    <xdr:to>
      <xdr:col>21</xdr:col>
      <xdr:colOff>438150</xdr:colOff>
      <xdr:row>80</xdr:row>
      <xdr:rowOff>19050</xdr:rowOff>
    </xdr:to>
    <xdr:sp>
      <xdr:nvSpPr>
        <xdr:cNvPr id="2" name="Text Box 2"/>
        <xdr:cNvSpPr txBox="1">
          <a:spLocks noChangeArrowheads="1"/>
        </xdr:cNvSpPr>
      </xdr:nvSpPr>
      <xdr:spPr>
        <a:xfrm>
          <a:off x="19050" y="11382375"/>
          <a:ext cx="11344275"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111</xdr:row>
      <xdr:rowOff>142875</xdr:rowOff>
    </xdr:from>
    <xdr:to>
      <xdr:col>21</xdr:col>
      <xdr:colOff>447675</xdr:colOff>
      <xdr:row>121</xdr:row>
      <xdr:rowOff>38100</xdr:rowOff>
    </xdr:to>
    <xdr:sp>
      <xdr:nvSpPr>
        <xdr:cNvPr id="3" name="Text Box 3"/>
        <xdr:cNvSpPr txBox="1">
          <a:spLocks noChangeArrowheads="1"/>
        </xdr:cNvSpPr>
      </xdr:nvSpPr>
      <xdr:spPr>
        <a:xfrm>
          <a:off x="38100" y="17983200"/>
          <a:ext cx="11334750" cy="1514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183</xdr:row>
      <xdr:rowOff>0</xdr:rowOff>
    </xdr:from>
    <xdr:to>
      <xdr:col>16</xdr:col>
      <xdr:colOff>571500</xdr:colOff>
      <xdr:row>193</xdr:row>
      <xdr:rowOff>85725</xdr:rowOff>
    </xdr:to>
    <xdr:sp>
      <xdr:nvSpPr>
        <xdr:cNvPr id="1" name="Text Box 1"/>
        <xdr:cNvSpPr txBox="1">
          <a:spLocks noChangeArrowheads="1"/>
        </xdr:cNvSpPr>
      </xdr:nvSpPr>
      <xdr:spPr>
        <a:xfrm>
          <a:off x="66675" y="29803725"/>
          <a:ext cx="10648950" cy="1704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117</xdr:row>
      <xdr:rowOff>66675</xdr:rowOff>
    </xdr:from>
    <xdr:to>
      <xdr:col>16</xdr:col>
      <xdr:colOff>571500</xdr:colOff>
      <xdr:row>127</xdr:row>
      <xdr:rowOff>104775</xdr:rowOff>
    </xdr:to>
    <xdr:sp>
      <xdr:nvSpPr>
        <xdr:cNvPr id="2" name="Text Box 2"/>
        <xdr:cNvSpPr txBox="1">
          <a:spLocks noChangeArrowheads="1"/>
        </xdr:cNvSpPr>
      </xdr:nvSpPr>
      <xdr:spPr>
        <a:xfrm>
          <a:off x="0" y="19059525"/>
          <a:ext cx="10715625"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50</xdr:row>
      <xdr:rowOff>66675</xdr:rowOff>
    </xdr:from>
    <xdr:to>
      <xdr:col>16</xdr:col>
      <xdr:colOff>571500</xdr:colOff>
      <xdr:row>60</xdr:row>
      <xdr:rowOff>104775</xdr:rowOff>
    </xdr:to>
    <xdr:sp>
      <xdr:nvSpPr>
        <xdr:cNvPr id="3" name="Text Box 3"/>
        <xdr:cNvSpPr txBox="1">
          <a:spLocks noChangeArrowheads="1"/>
        </xdr:cNvSpPr>
      </xdr:nvSpPr>
      <xdr:spPr>
        <a:xfrm>
          <a:off x="0" y="8181975"/>
          <a:ext cx="10715625" cy="1657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het onthaalonderwijs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61</xdr:row>
      <xdr:rowOff>0</xdr:rowOff>
    </xdr:from>
    <xdr:to>
      <xdr:col>16</xdr:col>
      <xdr:colOff>571500</xdr:colOff>
      <xdr:row>65</xdr:row>
      <xdr:rowOff>47625</xdr:rowOff>
    </xdr:to>
    <xdr:sp>
      <xdr:nvSpPr>
        <xdr:cNvPr id="4" name="Tekstvak 1"/>
        <xdr:cNvSpPr txBox="1">
          <a:spLocks noChangeArrowheads="1"/>
        </xdr:cNvSpPr>
      </xdr:nvSpPr>
      <xdr:spPr>
        <a:xfrm>
          <a:off x="19050" y="9896475"/>
          <a:ext cx="106965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oneCellAnchor>
    <xdr:from>
      <xdr:col>0</xdr:col>
      <xdr:colOff>28575</xdr:colOff>
      <xdr:row>128</xdr:row>
      <xdr:rowOff>19050</xdr:rowOff>
    </xdr:from>
    <xdr:ext cx="10591800" cy="657225"/>
    <xdr:sp>
      <xdr:nvSpPr>
        <xdr:cNvPr id="5" name="Tekstvak 2"/>
        <xdr:cNvSpPr txBox="1">
          <a:spLocks noChangeArrowheads="1"/>
        </xdr:cNvSpPr>
      </xdr:nvSpPr>
      <xdr:spPr>
        <a:xfrm>
          <a:off x="28575" y="20793075"/>
          <a:ext cx="10591800" cy="6572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561975</xdr:colOff>
      <xdr:row>124</xdr:row>
      <xdr:rowOff>38100</xdr:rowOff>
    </xdr:to>
    <xdr:sp>
      <xdr:nvSpPr>
        <xdr:cNvPr id="1" name="Text Box 1"/>
        <xdr:cNvSpPr txBox="1">
          <a:spLocks noChangeArrowheads="1"/>
        </xdr:cNvSpPr>
      </xdr:nvSpPr>
      <xdr:spPr>
        <a:xfrm>
          <a:off x="66675" y="18068925"/>
          <a:ext cx="10868025"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114300</xdr:rowOff>
    </xdr:from>
    <xdr:to>
      <xdr:col>16</xdr:col>
      <xdr:colOff>571500</xdr:colOff>
      <xdr:row>82</xdr:row>
      <xdr:rowOff>0</xdr:rowOff>
    </xdr:to>
    <xdr:sp>
      <xdr:nvSpPr>
        <xdr:cNvPr id="2" name="Text Box 2"/>
        <xdr:cNvSpPr txBox="1">
          <a:spLocks noChangeArrowheads="1"/>
        </xdr:cNvSpPr>
      </xdr:nvSpPr>
      <xdr:spPr>
        <a:xfrm>
          <a:off x="19050" y="11249025"/>
          <a:ext cx="10925175" cy="1828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571500</xdr:colOff>
      <xdr:row>39</xdr:row>
      <xdr:rowOff>104775</xdr:rowOff>
    </xdr:to>
    <xdr:sp>
      <xdr:nvSpPr>
        <xdr:cNvPr id="3" name="Text Box 3"/>
        <xdr:cNvSpPr txBox="1">
          <a:spLocks noChangeArrowheads="1"/>
        </xdr:cNvSpPr>
      </xdr:nvSpPr>
      <xdr:spPr>
        <a:xfrm>
          <a:off x="9525" y="4514850"/>
          <a:ext cx="10934700" cy="1809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A32" sqref="A32"/>
    </sheetView>
  </sheetViews>
  <sheetFormatPr defaultColWidth="9.140625" defaultRowHeight="12.75"/>
  <cols>
    <col min="1" max="1" width="19.28125" style="0" customWidth="1"/>
    <col min="9" max="9" width="8.7109375" style="0" customWidth="1"/>
    <col min="10" max="10" width="8.00390625" style="0" customWidth="1"/>
  </cols>
  <sheetData>
    <row r="1" ht="14.25">
      <c r="A1" s="211" t="s">
        <v>62</v>
      </c>
    </row>
    <row r="2" ht="14.25">
      <c r="A2" s="211" t="s">
        <v>64</v>
      </c>
    </row>
    <row r="4" ht="13.5">
      <c r="A4" s="203" t="s">
        <v>54</v>
      </c>
    </row>
    <row r="5" ht="12.75">
      <c r="A5" s="157" t="s">
        <v>46</v>
      </c>
    </row>
    <row r="6" spans="1:2" ht="12.75">
      <c r="A6" s="213" t="s">
        <v>65</v>
      </c>
      <c r="B6" t="s">
        <v>51</v>
      </c>
    </row>
    <row r="7" spans="1:2" ht="12.75">
      <c r="A7" s="213" t="s">
        <v>66</v>
      </c>
      <c r="B7" t="s">
        <v>52</v>
      </c>
    </row>
    <row r="8" ht="12.75">
      <c r="A8" s="157" t="s">
        <v>57</v>
      </c>
    </row>
    <row r="9" spans="1:2" ht="12.75">
      <c r="A9" s="213" t="s">
        <v>67</v>
      </c>
      <c r="B9" t="s">
        <v>51</v>
      </c>
    </row>
    <row r="10" spans="1:2" ht="12.75">
      <c r="A10" s="213" t="s">
        <v>68</v>
      </c>
      <c r="B10" t="s">
        <v>52</v>
      </c>
    </row>
    <row r="13" ht="13.5">
      <c r="A13" s="203" t="s">
        <v>55</v>
      </c>
    </row>
    <row r="14" ht="12.75">
      <c r="A14" s="157" t="s">
        <v>25</v>
      </c>
    </row>
    <row r="15" spans="1:2" ht="12.75">
      <c r="A15" s="213" t="s">
        <v>69</v>
      </c>
      <c r="B15" t="s">
        <v>53</v>
      </c>
    </row>
    <row r="16" ht="12.75">
      <c r="A16" s="157" t="s">
        <v>56</v>
      </c>
    </row>
    <row r="17" spans="1:2" ht="12.75">
      <c r="A17" s="213" t="s">
        <v>70</v>
      </c>
      <c r="B17" t="s">
        <v>53</v>
      </c>
    </row>
    <row r="20" spans="1:10" ht="34.5" customHeight="1">
      <c r="A20" s="214" t="s">
        <v>63</v>
      </c>
      <c r="B20" s="215"/>
      <c r="C20" s="215"/>
      <c r="D20" s="215"/>
      <c r="E20" s="215"/>
      <c r="F20" s="215"/>
      <c r="G20" s="215"/>
      <c r="H20" s="215"/>
      <c r="I20" s="215"/>
      <c r="J20" s="216"/>
    </row>
  </sheetData>
  <sheetProtection/>
  <mergeCells count="1">
    <mergeCell ref="A20:J20"/>
  </mergeCells>
  <hyperlinks>
    <hyperlink ref="A6" location="SV_SO_2021_1a!A1" display="SV_SO_2021_1a"/>
    <hyperlink ref="A7" location="SV_SO_2021_1b!A1" display="SV_SO_2021_1b"/>
    <hyperlink ref="A9" location="SV_SO_2021_2a!A1" display="SV_SO_2021_2a"/>
    <hyperlink ref="A10" location="SV_SO_2021_2b!A1" display="SV_SO_2021_2b"/>
    <hyperlink ref="A15" location="ZBL_SO_2021_1!A1" display="ZBL_SO_2021_1"/>
    <hyperlink ref="A17" location="ZBL_SO_2021_2!A1" display="ZBL_SO_2021_2"/>
  </hyperlink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81"/>
  <sheetViews>
    <sheetView zoomScalePageLayoutView="0" workbookViewId="0" topLeftCell="A1">
      <selection activeCell="A208" sqref="A208"/>
    </sheetView>
  </sheetViews>
  <sheetFormatPr defaultColWidth="22.7109375" defaultRowHeight="12.75"/>
  <cols>
    <col min="1" max="1" width="26.421875" style="73" customWidth="1"/>
    <col min="2" max="2" width="6.421875" style="73" customWidth="1"/>
    <col min="3" max="3" width="7.28125" style="73" customWidth="1"/>
    <col min="4" max="4" width="8.57421875" style="74" customWidth="1"/>
    <col min="5" max="7" width="7.28125" style="74" customWidth="1"/>
    <col min="8" max="8" width="8.7109375" style="74" customWidth="1"/>
    <col min="9" max="9" width="6.421875" style="74" customWidth="1"/>
    <col min="10" max="10" width="7.28125" style="74" customWidth="1"/>
    <col min="11" max="11" width="8.7109375" style="74" customWidth="1"/>
    <col min="12" max="14" width="7.28125" style="74" customWidth="1"/>
    <col min="15" max="15" width="8.0039062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8.00390625" style="73" customWidth="1"/>
    <col min="23" max="16384" width="22.7109375" style="74" customWidth="1"/>
  </cols>
  <sheetData>
    <row r="1" spans="1:3" ht="12.75">
      <c r="A1" s="30" t="s">
        <v>64</v>
      </c>
      <c r="C1" s="74"/>
    </row>
    <row r="2" spans="1:22" ht="12.75">
      <c r="A2" s="223" t="s">
        <v>5</v>
      </c>
      <c r="B2" s="223"/>
      <c r="C2" s="223"/>
      <c r="D2" s="223"/>
      <c r="E2" s="223"/>
      <c r="F2" s="223"/>
      <c r="G2" s="223"/>
      <c r="H2" s="223"/>
      <c r="I2" s="223"/>
      <c r="J2" s="223"/>
      <c r="K2" s="223"/>
      <c r="L2" s="223"/>
      <c r="M2" s="223"/>
      <c r="N2" s="223"/>
      <c r="O2" s="223"/>
      <c r="P2" s="223"/>
      <c r="Q2" s="223"/>
      <c r="R2" s="223"/>
      <c r="S2" s="223"/>
      <c r="T2" s="223"/>
      <c r="U2" s="223"/>
      <c r="V2" s="223"/>
    </row>
    <row r="3" spans="1:22" ht="12.75">
      <c r="A3" s="223" t="s">
        <v>46</v>
      </c>
      <c r="B3" s="223"/>
      <c r="C3" s="223"/>
      <c r="D3" s="223"/>
      <c r="E3" s="223"/>
      <c r="F3" s="223"/>
      <c r="G3" s="223"/>
      <c r="H3" s="223"/>
      <c r="I3" s="223"/>
      <c r="J3" s="223"/>
      <c r="K3" s="223"/>
      <c r="L3" s="223"/>
      <c r="M3" s="223"/>
      <c r="N3" s="223"/>
      <c r="O3" s="223"/>
      <c r="P3" s="223"/>
      <c r="Q3" s="223"/>
      <c r="R3" s="223"/>
      <c r="S3" s="223"/>
      <c r="T3" s="223"/>
      <c r="U3" s="223"/>
      <c r="V3" s="223"/>
    </row>
    <row r="4" spans="1:22" s="2" customFormat="1" ht="12.75">
      <c r="A4" s="224" t="s">
        <v>73</v>
      </c>
      <c r="B4" s="224"/>
      <c r="C4" s="224"/>
      <c r="D4" s="224"/>
      <c r="E4" s="224"/>
      <c r="F4" s="224"/>
      <c r="G4" s="224"/>
      <c r="H4" s="224"/>
      <c r="I4" s="224"/>
      <c r="J4" s="224"/>
      <c r="K4" s="224"/>
      <c r="L4" s="224"/>
      <c r="M4" s="224"/>
      <c r="N4" s="224"/>
      <c r="O4" s="224"/>
      <c r="P4" s="224"/>
      <c r="Q4" s="224"/>
      <c r="R4" s="224"/>
      <c r="S4" s="224"/>
      <c r="T4" s="224"/>
      <c r="U4" s="224"/>
      <c r="V4" s="224"/>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23" t="s">
        <v>6</v>
      </c>
      <c r="B6" s="223"/>
      <c r="C6" s="223"/>
      <c r="D6" s="223"/>
      <c r="E6" s="223"/>
      <c r="F6" s="223"/>
      <c r="G6" s="223"/>
      <c r="H6" s="223"/>
      <c r="I6" s="223"/>
      <c r="J6" s="223"/>
      <c r="K6" s="223"/>
      <c r="L6" s="223"/>
      <c r="M6" s="223"/>
      <c r="N6" s="223"/>
      <c r="O6" s="223"/>
      <c r="P6" s="223"/>
      <c r="Q6" s="223"/>
      <c r="R6" s="223"/>
      <c r="S6" s="223"/>
      <c r="T6" s="223"/>
      <c r="U6" s="223"/>
      <c r="V6" s="223"/>
    </row>
    <row r="7" ht="5.25" customHeight="1" thickBot="1">
      <c r="C7" s="74"/>
    </row>
    <row r="8" spans="1:22" ht="12.75">
      <c r="A8" s="75"/>
      <c r="B8" s="217" t="s">
        <v>29</v>
      </c>
      <c r="C8" s="218"/>
      <c r="D8" s="218"/>
      <c r="E8" s="218"/>
      <c r="F8" s="218"/>
      <c r="G8" s="218"/>
      <c r="H8" s="219"/>
      <c r="I8" s="217" t="s">
        <v>30</v>
      </c>
      <c r="J8" s="218"/>
      <c r="K8" s="218"/>
      <c r="L8" s="218"/>
      <c r="M8" s="218"/>
      <c r="N8" s="218"/>
      <c r="O8" s="219"/>
      <c r="P8" s="217" t="s">
        <v>1</v>
      </c>
      <c r="Q8" s="218"/>
      <c r="R8" s="218"/>
      <c r="S8" s="218"/>
      <c r="T8" s="218"/>
      <c r="U8" s="218"/>
      <c r="V8" s="218"/>
    </row>
    <row r="9" spans="2:22" ht="12.75">
      <c r="B9" s="220" t="s">
        <v>31</v>
      </c>
      <c r="C9" s="221"/>
      <c r="D9" s="76" t="s">
        <v>32</v>
      </c>
      <c r="E9" s="221" t="s">
        <v>33</v>
      </c>
      <c r="F9" s="221"/>
      <c r="G9" s="221"/>
      <c r="H9" s="77" t="s">
        <v>1</v>
      </c>
      <c r="I9" s="220" t="s">
        <v>31</v>
      </c>
      <c r="J9" s="222"/>
      <c r="K9" s="73" t="s">
        <v>32</v>
      </c>
      <c r="L9" s="220" t="s">
        <v>33</v>
      </c>
      <c r="M9" s="221"/>
      <c r="N9" s="221"/>
      <c r="O9" s="77" t="s">
        <v>1</v>
      </c>
      <c r="P9" s="220" t="s">
        <v>31</v>
      </c>
      <c r="Q9" s="222"/>
      <c r="R9" s="73" t="s">
        <v>32</v>
      </c>
      <c r="S9" s="220" t="s">
        <v>33</v>
      </c>
      <c r="T9" s="221"/>
      <c r="U9" s="221"/>
      <c r="V9" s="77" t="s">
        <v>1</v>
      </c>
    </row>
    <row r="10" spans="1:22" ht="12.75">
      <c r="A10" s="78" t="s">
        <v>34</v>
      </c>
      <c r="B10" s="79" t="s">
        <v>35</v>
      </c>
      <c r="C10" s="78">
        <v>1</v>
      </c>
      <c r="D10" s="80" t="s">
        <v>36</v>
      </c>
      <c r="E10" s="78" t="s">
        <v>37</v>
      </c>
      <c r="F10" s="78" t="s">
        <v>38</v>
      </c>
      <c r="G10" s="78" t="s">
        <v>39</v>
      </c>
      <c r="H10" s="81"/>
      <c r="I10" s="79" t="s">
        <v>35</v>
      </c>
      <c r="J10" s="78">
        <v>1</v>
      </c>
      <c r="K10" s="80" t="s">
        <v>36</v>
      </c>
      <c r="L10" s="78" t="s">
        <v>37</v>
      </c>
      <c r="M10" s="78" t="s">
        <v>38</v>
      </c>
      <c r="N10" s="78" t="s">
        <v>39</v>
      </c>
      <c r="O10" s="81"/>
      <c r="P10" s="79" t="s">
        <v>35</v>
      </c>
      <c r="Q10" s="78">
        <v>1</v>
      </c>
      <c r="R10" s="80" t="s">
        <v>36</v>
      </c>
      <c r="S10" s="78" t="s">
        <v>37</v>
      </c>
      <c r="T10" s="78" t="s">
        <v>38</v>
      </c>
      <c r="U10" s="78" t="s">
        <v>39</v>
      </c>
      <c r="V10" s="81"/>
    </row>
    <row r="11" spans="1:22" ht="12.75">
      <c r="A11" s="82" t="s">
        <v>10</v>
      </c>
      <c r="B11" s="79"/>
      <c r="C11" s="78"/>
      <c r="D11" s="80"/>
      <c r="E11" s="78"/>
      <c r="F11" s="78"/>
      <c r="G11" s="78"/>
      <c r="H11" s="79"/>
      <c r="I11" s="79"/>
      <c r="J11" s="78"/>
      <c r="K11" s="80"/>
      <c r="L11" s="78"/>
      <c r="M11" s="78"/>
      <c r="N11" s="78"/>
      <c r="O11" s="79"/>
      <c r="P11" s="79"/>
      <c r="Q11" s="78"/>
      <c r="R11" s="80"/>
      <c r="S11" s="78"/>
      <c r="T11" s="78"/>
      <c r="U11" s="83"/>
      <c r="V11" s="79"/>
    </row>
    <row r="12" spans="1:22" ht="12.75">
      <c r="A12" s="30" t="s">
        <v>13</v>
      </c>
      <c r="B12" s="77"/>
      <c r="C12" s="84"/>
      <c r="D12" s="85"/>
      <c r="E12" s="84"/>
      <c r="F12" s="84"/>
      <c r="G12" s="84"/>
      <c r="H12" s="77"/>
      <c r="I12" s="77"/>
      <c r="J12" s="84"/>
      <c r="K12" s="85"/>
      <c r="L12" s="84"/>
      <c r="M12" s="84"/>
      <c r="N12" s="84"/>
      <c r="O12" s="77"/>
      <c r="P12" s="77"/>
      <c r="Q12" s="84"/>
      <c r="R12" s="77"/>
      <c r="S12" s="86"/>
      <c r="T12" s="84"/>
      <c r="U12" s="87"/>
      <c r="V12" s="77"/>
    </row>
    <row r="13" spans="1:22" s="73" customFormat="1" ht="12.75">
      <c r="A13" s="73" t="s">
        <v>40</v>
      </c>
      <c r="B13" s="88">
        <v>23</v>
      </c>
      <c r="C13" s="89">
        <v>569</v>
      </c>
      <c r="D13" s="90">
        <v>27088</v>
      </c>
      <c r="E13" s="89">
        <v>2589</v>
      </c>
      <c r="F13" s="89">
        <v>139</v>
      </c>
      <c r="G13" s="89">
        <v>5</v>
      </c>
      <c r="H13" s="88">
        <v>30413</v>
      </c>
      <c r="I13" s="88">
        <v>8</v>
      </c>
      <c r="J13" s="89">
        <v>442</v>
      </c>
      <c r="K13" s="90">
        <v>27717</v>
      </c>
      <c r="L13" s="89">
        <v>2473</v>
      </c>
      <c r="M13" s="89">
        <v>136</v>
      </c>
      <c r="N13" s="89">
        <v>0</v>
      </c>
      <c r="O13" s="88">
        <v>30776</v>
      </c>
      <c r="P13" s="88">
        <f>SUM(I13,B13)</f>
        <v>31</v>
      </c>
      <c r="Q13" s="89">
        <f aca="true" t="shared" si="0" ref="Q13:U15">SUM(J13,C13)</f>
        <v>1011</v>
      </c>
      <c r="R13" s="88">
        <f t="shared" si="0"/>
        <v>54805</v>
      </c>
      <c r="S13" s="88">
        <f t="shared" si="0"/>
        <v>5062</v>
      </c>
      <c r="T13" s="89">
        <f t="shared" si="0"/>
        <v>275</v>
      </c>
      <c r="U13" s="91">
        <f t="shared" si="0"/>
        <v>5</v>
      </c>
      <c r="V13" s="88">
        <f>SUM(H13,O13)</f>
        <v>61189</v>
      </c>
    </row>
    <row r="14" spans="1:22" ht="12.75">
      <c r="A14" s="73" t="s">
        <v>41</v>
      </c>
      <c r="B14" s="88">
        <v>1</v>
      </c>
      <c r="C14" s="89">
        <v>0</v>
      </c>
      <c r="D14" s="90">
        <v>2508</v>
      </c>
      <c r="E14" s="89">
        <v>1475</v>
      </c>
      <c r="F14" s="89">
        <v>41</v>
      </c>
      <c r="G14" s="89">
        <v>2</v>
      </c>
      <c r="H14" s="88">
        <v>4027</v>
      </c>
      <c r="I14" s="88">
        <v>0</v>
      </c>
      <c r="J14" s="89">
        <v>3</v>
      </c>
      <c r="K14" s="90">
        <v>2106</v>
      </c>
      <c r="L14" s="89">
        <v>1206</v>
      </c>
      <c r="M14" s="89">
        <v>36</v>
      </c>
      <c r="N14" s="89">
        <v>1</v>
      </c>
      <c r="O14" s="88">
        <v>3352</v>
      </c>
      <c r="P14" s="88">
        <f>SUM(I14,B14)</f>
        <v>1</v>
      </c>
      <c r="Q14" s="89">
        <f t="shared" si="0"/>
        <v>3</v>
      </c>
      <c r="R14" s="88">
        <f t="shared" si="0"/>
        <v>4614</v>
      </c>
      <c r="S14" s="88">
        <f t="shared" si="0"/>
        <v>2681</v>
      </c>
      <c r="T14" s="89">
        <f t="shared" si="0"/>
        <v>77</v>
      </c>
      <c r="U14" s="91">
        <f t="shared" si="0"/>
        <v>3</v>
      </c>
      <c r="V14" s="88">
        <f>SUM(H14,O14)</f>
        <v>7379</v>
      </c>
    </row>
    <row r="15" spans="1:22" s="60" customFormat="1" ht="12.75">
      <c r="A15" s="29" t="s">
        <v>23</v>
      </c>
      <c r="B15" s="92">
        <f>SUM(B13:B14)</f>
        <v>24</v>
      </c>
      <c r="C15" s="93">
        <f aca="true" t="shared" si="1" ref="C15:O15">SUM(C13:C14)</f>
        <v>569</v>
      </c>
      <c r="D15" s="94">
        <f t="shared" si="1"/>
        <v>29596</v>
      </c>
      <c r="E15" s="93">
        <f t="shared" si="1"/>
        <v>4064</v>
      </c>
      <c r="F15" s="93">
        <f t="shared" si="1"/>
        <v>180</v>
      </c>
      <c r="G15" s="93">
        <f t="shared" si="1"/>
        <v>7</v>
      </c>
      <c r="H15" s="92">
        <f t="shared" si="1"/>
        <v>34440</v>
      </c>
      <c r="I15" s="92">
        <f t="shared" si="1"/>
        <v>8</v>
      </c>
      <c r="J15" s="93">
        <f t="shared" si="1"/>
        <v>445</v>
      </c>
      <c r="K15" s="94">
        <f t="shared" si="1"/>
        <v>29823</v>
      </c>
      <c r="L15" s="93">
        <f t="shared" si="1"/>
        <v>3679</v>
      </c>
      <c r="M15" s="93">
        <f t="shared" si="1"/>
        <v>172</v>
      </c>
      <c r="N15" s="93">
        <f t="shared" si="1"/>
        <v>1</v>
      </c>
      <c r="O15" s="92">
        <f t="shared" si="1"/>
        <v>34128</v>
      </c>
      <c r="P15" s="92">
        <f>SUM(I15,B15)</f>
        <v>32</v>
      </c>
      <c r="Q15" s="93">
        <f t="shared" si="0"/>
        <v>1014</v>
      </c>
      <c r="R15" s="92">
        <f t="shared" si="0"/>
        <v>59419</v>
      </c>
      <c r="S15" s="92">
        <f t="shared" si="0"/>
        <v>7743</v>
      </c>
      <c r="T15" s="93">
        <f t="shared" si="0"/>
        <v>352</v>
      </c>
      <c r="U15" s="95">
        <f t="shared" si="0"/>
        <v>8</v>
      </c>
      <c r="V15" s="92">
        <f>SUM(H15,O15)</f>
        <v>68568</v>
      </c>
    </row>
    <row r="16" spans="1:22" ht="12.75">
      <c r="A16" s="30" t="s">
        <v>14</v>
      </c>
      <c r="B16" s="88"/>
      <c r="C16" s="89"/>
      <c r="D16" s="90"/>
      <c r="E16" s="89"/>
      <c r="F16" s="89"/>
      <c r="G16" s="89"/>
      <c r="H16" s="88"/>
      <c r="I16" s="88"/>
      <c r="J16" s="89"/>
      <c r="K16" s="90"/>
      <c r="L16" s="89"/>
      <c r="M16" s="89"/>
      <c r="N16" s="89"/>
      <c r="O16" s="88"/>
      <c r="P16" s="88"/>
      <c r="Q16" s="89"/>
      <c r="R16" s="88"/>
      <c r="S16" s="88"/>
      <c r="T16" s="89"/>
      <c r="U16" s="91"/>
      <c r="V16" s="88"/>
    </row>
    <row r="17" spans="1:22" ht="12.75">
      <c r="A17" s="73" t="s">
        <v>74</v>
      </c>
      <c r="B17" s="88">
        <v>13</v>
      </c>
      <c r="C17" s="89">
        <v>578</v>
      </c>
      <c r="D17" s="90">
        <v>24971</v>
      </c>
      <c r="E17" s="89">
        <v>3053</v>
      </c>
      <c r="F17" s="89">
        <v>262</v>
      </c>
      <c r="G17" s="89">
        <v>9</v>
      </c>
      <c r="H17" s="88">
        <v>28886</v>
      </c>
      <c r="I17" s="88">
        <v>13</v>
      </c>
      <c r="J17" s="89">
        <v>480</v>
      </c>
      <c r="K17" s="90">
        <v>26145</v>
      </c>
      <c r="L17" s="89">
        <v>2601</v>
      </c>
      <c r="M17" s="89">
        <v>204</v>
      </c>
      <c r="N17" s="89">
        <v>10</v>
      </c>
      <c r="O17" s="88">
        <v>29453</v>
      </c>
      <c r="P17" s="88">
        <f aca="true" t="shared" si="2" ref="P17:U20">SUM(I17,B17)</f>
        <v>26</v>
      </c>
      <c r="Q17" s="89">
        <f t="shared" si="2"/>
        <v>1058</v>
      </c>
      <c r="R17" s="88">
        <f t="shared" si="2"/>
        <v>51116</v>
      </c>
      <c r="S17" s="88">
        <f t="shared" si="2"/>
        <v>5654</v>
      </c>
      <c r="T17" s="89">
        <f t="shared" si="2"/>
        <v>466</v>
      </c>
      <c r="U17" s="91">
        <f t="shared" si="2"/>
        <v>19</v>
      </c>
      <c r="V17" s="88">
        <f>SUM(H17,O17)</f>
        <v>58339</v>
      </c>
    </row>
    <row r="18" spans="1:22" ht="12.75">
      <c r="A18" s="73" t="s">
        <v>75</v>
      </c>
      <c r="B18" s="88">
        <v>0</v>
      </c>
      <c r="C18" s="89">
        <v>2</v>
      </c>
      <c r="D18" s="90">
        <v>3193</v>
      </c>
      <c r="E18" s="89">
        <v>2145</v>
      </c>
      <c r="F18" s="89">
        <v>106</v>
      </c>
      <c r="G18" s="89">
        <v>5</v>
      </c>
      <c r="H18" s="88">
        <v>5451</v>
      </c>
      <c r="I18" s="88">
        <v>0</v>
      </c>
      <c r="J18" s="89">
        <v>0</v>
      </c>
      <c r="K18" s="90">
        <v>2545</v>
      </c>
      <c r="L18" s="89">
        <v>1587</v>
      </c>
      <c r="M18" s="89">
        <v>55</v>
      </c>
      <c r="N18" s="89">
        <v>1</v>
      </c>
      <c r="O18" s="88">
        <v>4188</v>
      </c>
      <c r="P18" s="88">
        <f t="shared" si="2"/>
        <v>0</v>
      </c>
      <c r="Q18" s="89">
        <f t="shared" si="2"/>
        <v>2</v>
      </c>
      <c r="R18" s="88">
        <f t="shared" si="2"/>
        <v>5738</v>
      </c>
      <c r="S18" s="88">
        <f t="shared" si="2"/>
        <v>3732</v>
      </c>
      <c r="T18" s="89">
        <f t="shared" si="2"/>
        <v>161</v>
      </c>
      <c r="U18" s="91">
        <f t="shared" si="2"/>
        <v>6</v>
      </c>
      <c r="V18" s="88">
        <f>SUM(H18,O18)</f>
        <v>9639</v>
      </c>
    </row>
    <row r="19" spans="1:22" s="60" customFormat="1" ht="12.75">
      <c r="A19" s="29" t="s">
        <v>24</v>
      </c>
      <c r="B19" s="92">
        <f>SUM(B17:B18)</f>
        <v>13</v>
      </c>
      <c r="C19" s="93">
        <f aca="true" t="shared" si="3" ref="C19:O19">SUM(C17:C18)</f>
        <v>580</v>
      </c>
      <c r="D19" s="94">
        <f t="shared" si="3"/>
        <v>28164</v>
      </c>
      <c r="E19" s="93">
        <f t="shared" si="3"/>
        <v>5198</v>
      </c>
      <c r="F19" s="93">
        <f t="shared" si="3"/>
        <v>368</v>
      </c>
      <c r="G19" s="93">
        <f t="shared" si="3"/>
        <v>14</v>
      </c>
      <c r="H19" s="92">
        <f t="shared" si="3"/>
        <v>34337</v>
      </c>
      <c r="I19" s="92">
        <f t="shared" si="3"/>
        <v>13</v>
      </c>
      <c r="J19" s="93">
        <f t="shared" si="3"/>
        <v>480</v>
      </c>
      <c r="K19" s="94">
        <f t="shared" si="3"/>
        <v>28690</v>
      </c>
      <c r="L19" s="93">
        <f t="shared" si="3"/>
        <v>4188</v>
      </c>
      <c r="M19" s="93">
        <f t="shared" si="3"/>
        <v>259</v>
      </c>
      <c r="N19" s="93">
        <f t="shared" si="3"/>
        <v>11</v>
      </c>
      <c r="O19" s="92">
        <f t="shared" si="3"/>
        <v>33641</v>
      </c>
      <c r="P19" s="92">
        <f t="shared" si="2"/>
        <v>26</v>
      </c>
      <c r="Q19" s="93">
        <f t="shared" si="2"/>
        <v>1060</v>
      </c>
      <c r="R19" s="92">
        <f t="shared" si="2"/>
        <v>56854</v>
      </c>
      <c r="S19" s="92">
        <f t="shared" si="2"/>
        <v>9386</v>
      </c>
      <c r="T19" s="93">
        <f t="shared" si="2"/>
        <v>627</v>
      </c>
      <c r="U19" s="95">
        <f t="shared" si="2"/>
        <v>25</v>
      </c>
      <c r="V19" s="92">
        <f>SUM(H19,O19)</f>
        <v>67978</v>
      </c>
    </row>
    <row r="20" spans="1:22" s="30" customFormat="1" ht="12.75">
      <c r="A20" s="96" t="s">
        <v>15</v>
      </c>
      <c r="B20" s="97">
        <f>SUM(B19,B15)</f>
        <v>37</v>
      </c>
      <c r="C20" s="98">
        <f aca="true" t="shared" si="4" ref="C20:O20">SUM(C19,C15)</f>
        <v>1149</v>
      </c>
      <c r="D20" s="99">
        <f t="shared" si="4"/>
        <v>57760</v>
      </c>
      <c r="E20" s="98">
        <f t="shared" si="4"/>
        <v>9262</v>
      </c>
      <c r="F20" s="98">
        <f t="shared" si="4"/>
        <v>548</v>
      </c>
      <c r="G20" s="98">
        <f t="shared" si="4"/>
        <v>21</v>
      </c>
      <c r="H20" s="97">
        <f t="shared" si="4"/>
        <v>68777</v>
      </c>
      <c r="I20" s="97">
        <f t="shared" si="4"/>
        <v>21</v>
      </c>
      <c r="J20" s="98">
        <f t="shared" si="4"/>
        <v>925</v>
      </c>
      <c r="K20" s="99">
        <f t="shared" si="4"/>
        <v>58513</v>
      </c>
      <c r="L20" s="98">
        <f t="shared" si="4"/>
        <v>7867</v>
      </c>
      <c r="M20" s="98">
        <f t="shared" si="4"/>
        <v>431</v>
      </c>
      <c r="N20" s="98">
        <f t="shared" si="4"/>
        <v>12</v>
      </c>
      <c r="O20" s="97">
        <f t="shared" si="4"/>
        <v>67769</v>
      </c>
      <c r="P20" s="97">
        <f t="shared" si="2"/>
        <v>58</v>
      </c>
      <c r="Q20" s="98">
        <f t="shared" si="2"/>
        <v>2074</v>
      </c>
      <c r="R20" s="97">
        <f t="shared" si="2"/>
        <v>116273</v>
      </c>
      <c r="S20" s="97">
        <f t="shared" si="2"/>
        <v>17129</v>
      </c>
      <c r="T20" s="98">
        <f t="shared" si="2"/>
        <v>979</v>
      </c>
      <c r="U20" s="100">
        <f t="shared" si="2"/>
        <v>33</v>
      </c>
      <c r="V20" s="97">
        <f>SUM(H20,O20)</f>
        <v>136546</v>
      </c>
    </row>
    <row r="21" spans="2:22" s="73" customFormat="1" ht="12.75">
      <c r="B21" s="88"/>
      <c r="C21" s="89"/>
      <c r="D21" s="90"/>
      <c r="E21" s="89"/>
      <c r="F21" s="89"/>
      <c r="G21" s="89"/>
      <c r="H21" s="88"/>
      <c r="I21" s="88"/>
      <c r="J21" s="89"/>
      <c r="K21" s="90"/>
      <c r="L21" s="89"/>
      <c r="M21" s="89"/>
      <c r="N21" s="89"/>
      <c r="O21" s="88"/>
      <c r="P21" s="88"/>
      <c r="Q21" s="89"/>
      <c r="R21" s="88"/>
      <c r="S21" s="88"/>
      <c r="T21" s="89"/>
      <c r="U21" s="91"/>
      <c r="V21" s="88"/>
    </row>
    <row r="22" spans="1:22" ht="12.75">
      <c r="A22" s="30" t="s">
        <v>16</v>
      </c>
      <c r="B22" s="88"/>
      <c r="C22" s="89"/>
      <c r="D22" s="90"/>
      <c r="E22" s="89"/>
      <c r="F22" s="89"/>
      <c r="G22" s="89"/>
      <c r="H22" s="88"/>
      <c r="I22" s="88"/>
      <c r="J22" s="89"/>
      <c r="K22" s="90"/>
      <c r="L22" s="89"/>
      <c r="M22" s="89"/>
      <c r="N22" s="89"/>
      <c r="O22" s="88"/>
      <c r="P22" s="88"/>
      <c r="Q22" s="89"/>
      <c r="R22" s="88"/>
      <c r="S22" s="88"/>
      <c r="T22" s="89"/>
      <c r="U22" s="91"/>
      <c r="V22" s="88"/>
    </row>
    <row r="23" spans="1:22" s="73" customFormat="1" ht="12.75">
      <c r="A23" s="101" t="s">
        <v>13</v>
      </c>
      <c r="B23" s="88"/>
      <c r="C23" s="89"/>
      <c r="D23" s="90"/>
      <c r="E23" s="89"/>
      <c r="F23" s="89"/>
      <c r="G23" s="89"/>
      <c r="H23" s="88"/>
      <c r="I23" s="88"/>
      <c r="J23" s="89"/>
      <c r="K23" s="90"/>
      <c r="L23" s="89"/>
      <c r="M23" s="89"/>
      <c r="N23" s="89"/>
      <c r="O23" s="88"/>
      <c r="P23" s="88"/>
      <c r="Q23" s="89"/>
      <c r="R23" s="88"/>
      <c r="S23" s="88"/>
      <c r="T23" s="89"/>
      <c r="U23" s="91"/>
      <c r="V23" s="88"/>
    </row>
    <row r="24" spans="1:22" ht="12.75">
      <c r="A24" s="73" t="s">
        <v>42</v>
      </c>
      <c r="B24" s="88">
        <v>12</v>
      </c>
      <c r="C24" s="89">
        <v>507</v>
      </c>
      <c r="D24" s="90">
        <v>14485</v>
      </c>
      <c r="E24" s="89">
        <v>1073</v>
      </c>
      <c r="F24" s="89">
        <v>109</v>
      </c>
      <c r="G24" s="89">
        <v>4</v>
      </c>
      <c r="H24" s="88">
        <v>16190</v>
      </c>
      <c r="I24" s="88">
        <v>5</v>
      </c>
      <c r="J24" s="89">
        <v>396</v>
      </c>
      <c r="K24" s="90">
        <v>17844</v>
      </c>
      <c r="L24" s="89">
        <v>1058</v>
      </c>
      <c r="M24" s="89">
        <v>123</v>
      </c>
      <c r="N24" s="89">
        <v>7</v>
      </c>
      <c r="O24" s="88">
        <v>19433</v>
      </c>
      <c r="P24" s="88">
        <f aca="true" t="shared" si="5" ref="P24:U28">SUM(I24,B24)</f>
        <v>17</v>
      </c>
      <c r="Q24" s="89">
        <f t="shared" si="5"/>
        <v>903</v>
      </c>
      <c r="R24" s="88">
        <f t="shared" si="5"/>
        <v>32329</v>
      </c>
      <c r="S24" s="88">
        <f t="shared" si="5"/>
        <v>2131</v>
      </c>
      <c r="T24" s="89">
        <f t="shared" si="5"/>
        <v>232</v>
      </c>
      <c r="U24" s="91">
        <f t="shared" si="5"/>
        <v>11</v>
      </c>
      <c r="V24" s="88">
        <f>SUM(H24,O24)</f>
        <v>35623</v>
      </c>
    </row>
    <row r="25" spans="1:22" ht="12.75">
      <c r="A25" s="73" t="s">
        <v>43</v>
      </c>
      <c r="B25" s="88">
        <v>3</v>
      </c>
      <c r="C25" s="102">
        <v>56</v>
      </c>
      <c r="D25" s="90">
        <v>8121</v>
      </c>
      <c r="E25" s="102">
        <v>2234</v>
      </c>
      <c r="F25" s="102">
        <v>351</v>
      </c>
      <c r="G25" s="102">
        <v>34</v>
      </c>
      <c r="H25" s="88">
        <v>10799</v>
      </c>
      <c r="I25" s="88">
        <v>0</v>
      </c>
      <c r="J25" s="102">
        <v>17</v>
      </c>
      <c r="K25" s="90">
        <v>5920</v>
      </c>
      <c r="L25" s="102">
        <v>1540</v>
      </c>
      <c r="M25" s="102">
        <v>213</v>
      </c>
      <c r="N25" s="102">
        <v>14</v>
      </c>
      <c r="O25" s="88">
        <v>7704</v>
      </c>
      <c r="P25" s="88">
        <f t="shared" si="5"/>
        <v>3</v>
      </c>
      <c r="Q25" s="89">
        <f t="shared" si="5"/>
        <v>73</v>
      </c>
      <c r="R25" s="88">
        <f t="shared" si="5"/>
        <v>14041</v>
      </c>
      <c r="S25" s="88">
        <f t="shared" si="5"/>
        <v>3774</v>
      </c>
      <c r="T25" s="89">
        <f t="shared" si="5"/>
        <v>564</v>
      </c>
      <c r="U25" s="91">
        <f t="shared" si="5"/>
        <v>48</v>
      </c>
      <c r="V25" s="88">
        <f>SUM(H25,O25)</f>
        <v>18503</v>
      </c>
    </row>
    <row r="26" spans="1:22" ht="12.75">
      <c r="A26" s="73" t="s">
        <v>44</v>
      </c>
      <c r="B26" s="88">
        <v>0</v>
      </c>
      <c r="C26" s="102">
        <v>4</v>
      </c>
      <c r="D26" s="90">
        <v>301</v>
      </c>
      <c r="E26" s="102">
        <v>74</v>
      </c>
      <c r="F26" s="102">
        <v>21</v>
      </c>
      <c r="G26" s="102">
        <v>3</v>
      </c>
      <c r="H26" s="88">
        <v>403</v>
      </c>
      <c r="I26" s="88">
        <v>1</v>
      </c>
      <c r="J26" s="102">
        <v>11</v>
      </c>
      <c r="K26" s="90">
        <v>804</v>
      </c>
      <c r="L26" s="102">
        <v>178</v>
      </c>
      <c r="M26" s="102">
        <v>24</v>
      </c>
      <c r="N26" s="102">
        <v>10</v>
      </c>
      <c r="O26" s="88">
        <v>1028</v>
      </c>
      <c r="P26" s="88">
        <f t="shared" si="5"/>
        <v>1</v>
      </c>
      <c r="Q26" s="89">
        <f t="shared" si="5"/>
        <v>15</v>
      </c>
      <c r="R26" s="88">
        <f t="shared" si="5"/>
        <v>1105</v>
      </c>
      <c r="S26" s="88">
        <f t="shared" si="5"/>
        <v>252</v>
      </c>
      <c r="T26" s="89">
        <f t="shared" si="5"/>
        <v>45</v>
      </c>
      <c r="U26" s="91">
        <f t="shared" si="5"/>
        <v>13</v>
      </c>
      <c r="V26" s="88">
        <f>SUM(H26,O26)</f>
        <v>1431</v>
      </c>
    </row>
    <row r="27" spans="1:22" ht="12.75">
      <c r="A27" s="73" t="s">
        <v>45</v>
      </c>
      <c r="B27" s="88">
        <v>0</v>
      </c>
      <c r="C27" s="102">
        <v>2</v>
      </c>
      <c r="D27" s="90">
        <v>3711</v>
      </c>
      <c r="E27" s="102">
        <v>2865</v>
      </c>
      <c r="F27" s="102">
        <v>400</v>
      </c>
      <c r="G27" s="102">
        <v>63</v>
      </c>
      <c r="H27" s="88">
        <v>7041</v>
      </c>
      <c r="I27" s="88">
        <v>0</v>
      </c>
      <c r="J27" s="102">
        <v>0</v>
      </c>
      <c r="K27" s="90">
        <v>2921</v>
      </c>
      <c r="L27" s="102">
        <v>2105</v>
      </c>
      <c r="M27" s="102">
        <v>203</v>
      </c>
      <c r="N27" s="102">
        <v>34</v>
      </c>
      <c r="O27" s="88">
        <v>5263</v>
      </c>
      <c r="P27" s="88">
        <f t="shared" si="5"/>
        <v>0</v>
      </c>
      <c r="Q27" s="89">
        <f t="shared" si="5"/>
        <v>2</v>
      </c>
      <c r="R27" s="88">
        <f t="shared" si="5"/>
        <v>6632</v>
      </c>
      <c r="S27" s="88">
        <f t="shared" si="5"/>
        <v>4970</v>
      </c>
      <c r="T27" s="89">
        <f t="shared" si="5"/>
        <v>603</v>
      </c>
      <c r="U27" s="91">
        <f t="shared" si="5"/>
        <v>97</v>
      </c>
      <c r="V27" s="88">
        <f>SUM(H27,O27)</f>
        <v>12304</v>
      </c>
    </row>
    <row r="28" spans="1:22" s="60" customFormat="1" ht="12.75">
      <c r="A28" s="29" t="s">
        <v>1</v>
      </c>
      <c r="B28" s="92">
        <f>SUM(B24:B27)</f>
        <v>15</v>
      </c>
      <c r="C28" s="93">
        <f aca="true" t="shared" si="6" ref="C28:O28">SUM(C24:C27)</f>
        <v>569</v>
      </c>
      <c r="D28" s="94">
        <f t="shared" si="6"/>
        <v>26618</v>
      </c>
      <c r="E28" s="93">
        <f t="shared" si="6"/>
        <v>6246</v>
      </c>
      <c r="F28" s="93">
        <f t="shared" si="6"/>
        <v>881</v>
      </c>
      <c r="G28" s="93">
        <f t="shared" si="6"/>
        <v>104</v>
      </c>
      <c r="H28" s="92">
        <f t="shared" si="6"/>
        <v>34433</v>
      </c>
      <c r="I28" s="92">
        <f t="shared" si="6"/>
        <v>6</v>
      </c>
      <c r="J28" s="93">
        <f t="shared" si="6"/>
        <v>424</v>
      </c>
      <c r="K28" s="94">
        <f t="shared" si="6"/>
        <v>27489</v>
      </c>
      <c r="L28" s="93">
        <f t="shared" si="6"/>
        <v>4881</v>
      </c>
      <c r="M28" s="93">
        <f t="shared" si="6"/>
        <v>563</v>
      </c>
      <c r="N28" s="93">
        <f t="shared" si="6"/>
        <v>65</v>
      </c>
      <c r="O28" s="92">
        <f t="shared" si="6"/>
        <v>33428</v>
      </c>
      <c r="P28" s="92">
        <f t="shared" si="5"/>
        <v>21</v>
      </c>
      <c r="Q28" s="93">
        <f t="shared" si="5"/>
        <v>993</v>
      </c>
      <c r="R28" s="92">
        <f t="shared" si="5"/>
        <v>54107</v>
      </c>
      <c r="S28" s="92">
        <f t="shared" si="5"/>
        <v>11127</v>
      </c>
      <c r="T28" s="93">
        <f t="shared" si="5"/>
        <v>1444</v>
      </c>
      <c r="U28" s="95">
        <f t="shared" si="5"/>
        <v>169</v>
      </c>
      <c r="V28" s="92">
        <f>SUM(H28,O28)</f>
        <v>67861</v>
      </c>
    </row>
    <row r="29" spans="1:22" ht="12.75">
      <c r="A29" s="30" t="s">
        <v>14</v>
      </c>
      <c r="B29" s="88"/>
      <c r="C29" s="89"/>
      <c r="D29" s="90"/>
      <c r="E29" s="89"/>
      <c r="F29" s="89"/>
      <c r="G29" s="89"/>
      <c r="H29" s="88"/>
      <c r="I29" s="88"/>
      <c r="J29" s="89"/>
      <c r="K29" s="90"/>
      <c r="L29" s="89"/>
      <c r="M29" s="89"/>
      <c r="N29" s="89"/>
      <c r="O29" s="88"/>
      <c r="P29" s="88"/>
      <c r="Q29" s="89"/>
      <c r="R29" s="88"/>
      <c r="S29" s="88"/>
      <c r="T29" s="89"/>
      <c r="U29" s="91"/>
      <c r="V29" s="88"/>
    </row>
    <row r="30" spans="1:22" s="73" customFormat="1" ht="12.75">
      <c r="A30" s="73" t="s">
        <v>42</v>
      </c>
      <c r="B30" s="88">
        <v>11</v>
      </c>
      <c r="C30" s="89">
        <v>450</v>
      </c>
      <c r="D30" s="90">
        <v>12257</v>
      </c>
      <c r="E30" s="89">
        <v>1096</v>
      </c>
      <c r="F30" s="89">
        <v>107</v>
      </c>
      <c r="G30" s="89">
        <v>9</v>
      </c>
      <c r="H30" s="88">
        <v>13930</v>
      </c>
      <c r="I30" s="88">
        <v>5</v>
      </c>
      <c r="J30" s="89">
        <v>435</v>
      </c>
      <c r="K30" s="90">
        <v>15560</v>
      </c>
      <c r="L30" s="89">
        <v>1130</v>
      </c>
      <c r="M30" s="89">
        <v>110</v>
      </c>
      <c r="N30" s="89">
        <v>8</v>
      </c>
      <c r="O30" s="88">
        <v>17248</v>
      </c>
      <c r="P30" s="88">
        <f aca="true" t="shared" si="7" ref="P30:U34">SUM(I30,B30)</f>
        <v>16</v>
      </c>
      <c r="Q30" s="89">
        <f t="shared" si="7"/>
        <v>885</v>
      </c>
      <c r="R30" s="88">
        <f t="shared" si="7"/>
        <v>27817</v>
      </c>
      <c r="S30" s="88">
        <f t="shared" si="7"/>
        <v>2226</v>
      </c>
      <c r="T30" s="89">
        <f t="shared" si="7"/>
        <v>217</v>
      </c>
      <c r="U30" s="91">
        <f t="shared" si="7"/>
        <v>17</v>
      </c>
      <c r="V30" s="88">
        <f aca="true" t="shared" si="8" ref="V30:V35">SUM(H30,O30)</f>
        <v>31178</v>
      </c>
    </row>
    <row r="31" spans="1:22" ht="12.75">
      <c r="A31" s="73" t="s">
        <v>43</v>
      </c>
      <c r="B31" s="88">
        <v>2</v>
      </c>
      <c r="C31" s="102">
        <v>63</v>
      </c>
      <c r="D31" s="90">
        <v>8412</v>
      </c>
      <c r="E31" s="102">
        <v>2775</v>
      </c>
      <c r="F31" s="102">
        <v>522</v>
      </c>
      <c r="G31" s="102">
        <v>56</v>
      </c>
      <c r="H31" s="88">
        <v>11830</v>
      </c>
      <c r="I31" s="88">
        <v>0</v>
      </c>
      <c r="J31" s="102">
        <v>28</v>
      </c>
      <c r="K31" s="90">
        <v>6154</v>
      </c>
      <c r="L31" s="102">
        <v>1882</v>
      </c>
      <c r="M31" s="102">
        <v>326</v>
      </c>
      <c r="N31" s="102">
        <v>23</v>
      </c>
      <c r="O31" s="88">
        <v>8413</v>
      </c>
      <c r="P31" s="88">
        <f t="shared" si="7"/>
        <v>2</v>
      </c>
      <c r="Q31" s="89">
        <f t="shared" si="7"/>
        <v>91</v>
      </c>
      <c r="R31" s="88">
        <f t="shared" si="7"/>
        <v>14566</v>
      </c>
      <c r="S31" s="88">
        <f t="shared" si="7"/>
        <v>4657</v>
      </c>
      <c r="T31" s="89">
        <f t="shared" si="7"/>
        <v>848</v>
      </c>
      <c r="U31" s="91">
        <f t="shared" si="7"/>
        <v>79</v>
      </c>
      <c r="V31" s="88">
        <f t="shared" si="8"/>
        <v>20243</v>
      </c>
    </row>
    <row r="32" spans="1:22" ht="12.75">
      <c r="A32" s="73" t="s">
        <v>44</v>
      </c>
      <c r="B32" s="88">
        <v>0</v>
      </c>
      <c r="C32" s="102">
        <v>8</v>
      </c>
      <c r="D32" s="90">
        <v>301</v>
      </c>
      <c r="E32" s="102">
        <v>136</v>
      </c>
      <c r="F32" s="102">
        <v>29</v>
      </c>
      <c r="G32" s="102">
        <v>3</v>
      </c>
      <c r="H32" s="88">
        <v>477</v>
      </c>
      <c r="I32" s="88">
        <v>1</v>
      </c>
      <c r="J32" s="102">
        <v>13</v>
      </c>
      <c r="K32" s="90">
        <v>828</v>
      </c>
      <c r="L32" s="102">
        <v>251</v>
      </c>
      <c r="M32" s="102">
        <v>32</v>
      </c>
      <c r="N32" s="102">
        <v>2</v>
      </c>
      <c r="O32" s="88">
        <v>1127</v>
      </c>
      <c r="P32" s="88">
        <f t="shared" si="7"/>
        <v>1</v>
      </c>
      <c r="Q32" s="89">
        <f t="shared" si="7"/>
        <v>21</v>
      </c>
      <c r="R32" s="88">
        <f t="shared" si="7"/>
        <v>1129</v>
      </c>
      <c r="S32" s="88">
        <f t="shared" si="7"/>
        <v>387</v>
      </c>
      <c r="T32" s="89">
        <f t="shared" si="7"/>
        <v>61</v>
      </c>
      <c r="U32" s="91">
        <f t="shared" si="7"/>
        <v>5</v>
      </c>
      <c r="V32" s="88">
        <f t="shared" si="8"/>
        <v>1604</v>
      </c>
    </row>
    <row r="33" spans="1:22" ht="12.75">
      <c r="A33" s="73" t="s">
        <v>45</v>
      </c>
      <c r="B33" s="88">
        <v>0</v>
      </c>
      <c r="C33" s="102">
        <v>4</v>
      </c>
      <c r="D33" s="90">
        <v>3542</v>
      </c>
      <c r="E33" s="102">
        <v>3147</v>
      </c>
      <c r="F33" s="102">
        <v>617</v>
      </c>
      <c r="G33" s="102">
        <v>86</v>
      </c>
      <c r="H33" s="88">
        <v>7396</v>
      </c>
      <c r="I33" s="88">
        <v>0</v>
      </c>
      <c r="J33" s="102">
        <v>2</v>
      </c>
      <c r="K33" s="90">
        <v>2925</v>
      </c>
      <c r="L33" s="102">
        <v>2243</v>
      </c>
      <c r="M33" s="102">
        <v>331</v>
      </c>
      <c r="N33" s="102">
        <v>41</v>
      </c>
      <c r="O33" s="88">
        <v>5542</v>
      </c>
      <c r="P33" s="88">
        <f t="shared" si="7"/>
        <v>0</v>
      </c>
      <c r="Q33" s="89">
        <f t="shared" si="7"/>
        <v>6</v>
      </c>
      <c r="R33" s="88">
        <f t="shared" si="7"/>
        <v>6467</v>
      </c>
      <c r="S33" s="88">
        <f t="shared" si="7"/>
        <v>5390</v>
      </c>
      <c r="T33" s="89">
        <f t="shared" si="7"/>
        <v>948</v>
      </c>
      <c r="U33" s="91">
        <f t="shared" si="7"/>
        <v>127</v>
      </c>
      <c r="V33" s="88">
        <f t="shared" si="8"/>
        <v>12938</v>
      </c>
    </row>
    <row r="34" spans="1:22" s="1" customFormat="1" ht="12.75">
      <c r="A34" s="29" t="s">
        <v>1</v>
      </c>
      <c r="B34" s="97">
        <f aca="true" t="shared" si="9" ref="B34:O34">SUM(B30:B33)</f>
        <v>13</v>
      </c>
      <c r="C34" s="98">
        <f t="shared" si="9"/>
        <v>525</v>
      </c>
      <c r="D34" s="99">
        <f t="shared" si="9"/>
        <v>24512</v>
      </c>
      <c r="E34" s="98">
        <f t="shared" si="9"/>
        <v>7154</v>
      </c>
      <c r="F34" s="98">
        <f t="shared" si="9"/>
        <v>1275</v>
      </c>
      <c r="G34" s="98">
        <f t="shared" si="9"/>
        <v>154</v>
      </c>
      <c r="H34" s="97">
        <f t="shared" si="9"/>
        <v>33633</v>
      </c>
      <c r="I34" s="97">
        <f t="shared" si="9"/>
        <v>6</v>
      </c>
      <c r="J34" s="98">
        <f t="shared" si="9"/>
        <v>478</v>
      </c>
      <c r="K34" s="99">
        <f t="shared" si="9"/>
        <v>25467</v>
      </c>
      <c r="L34" s="98">
        <f t="shared" si="9"/>
        <v>5506</v>
      </c>
      <c r="M34" s="98">
        <f t="shared" si="9"/>
        <v>799</v>
      </c>
      <c r="N34" s="98">
        <f t="shared" si="9"/>
        <v>74</v>
      </c>
      <c r="O34" s="97">
        <f t="shared" si="9"/>
        <v>32330</v>
      </c>
      <c r="P34" s="97">
        <f t="shared" si="7"/>
        <v>19</v>
      </c>
      <c r="Q34" s="98">
        <f t="shared" si="7"/>
        <v>1003</v>
      </c>
      <c r="R34" s="97">
        <f t="shared" si="7"/>
        <v>49979</v>
      </c>
      <c r="S34" s="97">
        <f t="shared" si="7"/>
        <v>12660</v>
      </c>
      <c r="T34" s="98">
        <f t="shared" si="7"/>
        <v>2074</v>
      </c>
      <c r="U34" s="100">
        <f t="shared" si="7"/>
        <v>228</v>
      </c>
      <c r="V34" s="97">
        <f t="shared" si="8"/>
        <v>65963</v>
      </c>
    </row>
    <row r="35" spans="1:22" s="1" customFormat="1" ht="12.75">
      <c r="A35" s="96" t="s">
        <v>17</v>
      </c>
      <c r="B35" s="97">
        <f>SUM(B34,B28)</f>
        <v>28</v>
      </c>
      <c r="C35" s="98">
        <f aca="true" t="shared" si="10" ref="C35:O35">SUM(C34,C28)</f>
        <v>1094</v>
      </c>
      <c r="D35" s="99">
        <f t="shared" si="10"/>
        <v>51130</v>
      </c>
      <c r="E35" s="98">
        <f t="shared" si="10"/>
        <v>13400</v>
      </c>
      <c r="F35" s="98">
        <f t="shared" si="10"/>
        <v>2156</v>
      </c>
      <c r="G35" s="98">
        <f t="shared" si="10"/>
        <v>258</v>
      </c>
      <c r="H35" s="97">
        <f t="shared" si="10"/>
        <v>68066</v>
      </c>
      <c r="I35" s="97">
        <f t="shared" si="10"/>
        <v>12</v>
      </c>
      <c r="J35" s="98">
        <f t="shared" si="10"/>
        <v>902</v>
      </c>
      <c r="K35" s="99">
        <f t="shared" si="10"/>
        <v>52956</v>
      </c>
      <c r="L35" s="98">
        <f t="shared" si="10"/>
        <v>10387</v>
      </c>
      <c r="M35" s="98">
        <f t="shared" si="10"/>
        <v>1362</v>
      </c>
      <c r="N35" s="98">
        <f t="shared" si="10"/>
        <v>139</v>
      </c>
      <c r="O35" s="97">
        <f t="shared" si="10"/>
        <v>65758</v>
      </c>
      <c r="P35" s="97">
        <f aca="true" t="shared" si="11" ref="P35:U35">SUM(B35,I35)</f>
        <v>40</v>
      </c>
      <c r="Q35" s="98">
        <f t="shared" si="11"/>
        <v>1996</v>
      </c>
      <c r="R35" s="97">
        <f t="shared" si="11"/>
        <v>104086</v>
      </c>
      <c r="S35" s="97">
        <f t="shared" si="11"/>
        <v>23787</v>
      </c>
      <c r="T35" s="98">
        <f t="shared" si="11"/>
        <v>3518</v>
      </c>
      <c r="U35" s="100">
        <f t="shared" si="11"/>
        <v>397</v>
      </c>
      <c r="V35" s="97">
        <f t="shared" si="8"/>
        <v>133824</v>
      </c>
    </row>
    <row r="36" spans="2:22" s="73" customFormat="1" ht="12.75">
      <c r="B36" s="88"/>
      <c r="C36" s="89"/>
      <c r="D36" s="90"/>
      <c r="E36" s="89"/>
      <c r="F36" s="89"/>
      <c r="G36" s="89"/>
      <c r="H36" s="88"/>
      <c r="I36" s="88"/>
      <c r="J36" s="89"/>
      <c r="K36" s="90"/>
      <c r="L36" s="89"/>
      <c r="M36" s="89"/>
      <c r="N36" s="89"/>
      <c r="O36" s="88"/>
      <c r="P36" s="88"/>
      <c r="Q36" s="89"/>
      <c r="R36" s="88"/>
      <c r="S36" s="88"/>
      <c r="T36" s="89"/>
      <c r="U36" s="91"/>
      <c r="V36" s="88"/>
    </row>
    <row r="37" spans="1:22" ht="12.75">
      <c r="A37" s="30" t="s">
        <v>18</v>
      </c>
      <c r="B37" s="88"/>
      <c r="C37" s="89"/>
      <c r="D37" s="90"/>
      <c r="E37" s="89"/>
      <c r="F37" s="89"/>
      <c r="G37" s="89"/>
      <c r="H37" s="88"/>
      <c r="I37" s="88"/>
      <c r="J37" s="89"/>
      <c r="K37" s="90"/>
      <c r="L37" s="89"/>
      <c r="M37" s="89"/>
      <c r="N37" s="89"/>
      <c r="O37" s="88"/>
      <c r="P37" s="88"/>
      <c r="Q37" s="89"/>
      <c r="R37" s="88"/>
      <c r="S37" s="88"/>
      <c r="T37" s="89"/>
      <c r="U37" s="91"/>
      <c r="V37" s="88"/>
    </row>
    <row r="38" spans="1:22" ht="12.75">
      <c r="A38" s="30" t="s">
        <v>13</v>
      </c>
      <c r="B38" s="88"/>
      <c r="C38" s="89"/>
      <c r="D38" s="90"/>
      <c r="E38" s="89"/>
      <c r="F38" s="89"/>
      <c r="G38" s="89"/>
      <c r="H38" s="88"/>
      <c r="I38" s="88"/>
      <c r="J38" s="89"/>
      <c r="K38" s="90"/>
      <c r="L38" s="89"/>
      <c r="M38" s="89"/>
      <c r="N38" s="89"/>
      <c r="O38" s="88"/>
      <c r="P38" s="88"/>
      <c r="Q38" s="89"/>
      <c r="R38" s="88"/>
      <c r="S38" s="88"/>
      <c r="T38" s="89"/>
      <c r="U38" s="91"/>
      <c r="V38" s="88"/>
    </row>
    <row r="39" spans="1:22" s="73" customFormat="1" ht="12.75">
      <c r="A39" s="73" t="s">
        <v>42</v>
      </c>
      <c r="B39" s="88">
        <v>7</v>
      </c>
      <c r="C39" s="89">
        <v>415</v>
      </c>
      <c r="D39" s="90">
        <v>9771</v>
      </c>
      <c r="E39" s="89">
        <v>1110</v>
      </c>
      <c r="F39" s="89">
        <v>128</v>
      </c>
      <c r="G39" s="89">
        <v>18</v>
      </c>
      <c r="H39" s="88">
        <v>11449</v>
      </c>
      <c r="I39" s="88">
        <v>3</v>
      </c>
      <c r="J39" s="89">
        <v>405</v>
      </c>
      <c r="K39" s="90">
        <v>13614</v>
      </c>
      <c r="L39" s="89">
        <v>1118</v>
      </c>
      <c r="M39" s="89">
        <v>132</v>
      </c>
      <c r="N39" s="89">
        <v>20</v>
      </c>
      <c r="O39" s="88">
        <v>15292</v>
      </c>
      <c r="P39" s="88">
        <f aca="true" t="shared" si="12" ref="P39:U43">SUM(I39,B39)</f>
        <v>10</v>
      </c>
      <c r="Q39" s="89">
        <f t="shared" si="12"/>
        <v>820</v>
      </c>
      <c r="R39" s="88">
        <f t="shared" si="12"/>
        <v>23385</v>
      </c>
      <c r="S39" s="88">
        <f t="shared" si="12"/>
        <v>2228</v>
      </c>
      <c r="T39" s="89">
        <f t="shared" si="12"/>
        <v>260</v>
      </c>
      <c r="U39" s="91">
        <f t="shared" si="12"/>
        <v>38</v>
      </c>
      <c r="V39" s="88">
        <f>SUM(H39,O39)</f>
        <v>26741</v>
      </c>
    </row>
    <row r="40" spans="1:22" ht="12.75">
      <c r="A40" s="73" t="s">
        <v>43</v>
      </c>
      <c r="B40" s="88">
        <v>0</v>
      </c>
      <c r="C40" s="102">
        <v>53</v>
      </c>
      <c r="D40" s="90">
        <v>8290</v>
      </c>
      <c r="E40" s="102">
        <v>3271</v>
      </c>
      <c r="F40" s="102">
        <v>750</v>
      </c>
      <c r="G40" s="102">
        <v>110</v>
      </c>
      <c r="H40" s="88">
        <v>12474</v>
      </c>
      <c r="I40" s="88">
        <v>0</v>
      </c>
      <c r="J40" s="102">
        <v>39</v>
      </c>
      <c r="K40" s="90">
        <v>6590</v>
      </c>
      <c r="L40" s="102">
        <v>2098</v>
      </c>
      <c r="M40" s="102">
        <v>388</v>
      </c>
      <c r="N40" s="102">
        <v>88</v>
      </c>
      <c r="O40" s="88">
        <v>9203</v>
      </c>
      <c r="P40" s="88">
        <f t="shared" si="12"/>
        <v>0</v>
      </c>
      <c r="Q40" s="89">
        <f t="shared" si="12"/>
        <v>92</v>
      </c>
      <c r="R40" s="88">
        <f t="shared" si="12"/>
        <v>14880</v>
      </c>
      <c r="S40" s="88">
        <f t="shared" si="12"/>
        <v>5369</v>
      </c>
      <c r="T40" s="89">
        <f t="shared" si="12"/>
        <v>1138</v>
      </c>
      <c r="U40" s="91">
        <f t="shared" si="12"/>
        <v>198</v>
      </c>
      <c r="V40" s="88">
        <f>SUM(H40,O40)</f>
        <v>21677</v>
      </c>
    </row>
    <row r="41" spans="1:22" ht="12.75">
      <c r="A41" s="73" t="s">
        <v>44</v>
      </c>
      <c r="B41" s="88">
        <v>0</v>
      </c>
      <c r="C41" s="102">
        <v>6</v>
      </c>
      <c r="D41" s="90">
        <v>320</v>
      </c>
      <c r="E41" s="102">
        <v>149</v>
      </c>
      <c r="F41" s="102">
        <v>55</v>
      </c>
      <c r="G41" s="102">
        <v>16</v>
      </c>
      <c r="H41" s="88">
        <v>546</v>
      </c>
      <c r="I41" s="88">
        <v>0</v>
      </c>
      <c r="J41" s="102">
        <v>13</v>
      </c>
      <c r="K41" s="90">
        <v>839</v>
      </c>
      <c r="L41" s="102">
        <v>264</v>
      </c>
      <c r="M41" s="102">
        <v>50</v>
      </c>
      <c r="N41" s="102">
        <v>22</v>
      </c>
      <c r="O41" s="88">
        <v>1188</v>
      </c>
      <c r="P41" s="88">
        <f t="shared" si="12"/>
        <v>0</v>
      </c>
      <c r="Q41" s="89">
        <f t="shared" si="12"/>
        <v>19</v>
      </c>
      <c r="R41" s="88">
        <f t="shared" si="12"/>
        <v>1159</v>
      </c>
      <c r="S41" s="88">
        <f t="shared" si="12"/>
        <v>413</v>
      </c>
      <c r="T41" s="89">
        <f t="shared" si="12"/>
        <v>105</v>
      </c>
      <c r="U41" s="91">
        <f t="shared" si="12"/>
        <v>38</v>
      </c>
      <c r="V41" s="88">
        <f>SUM(H41,O41)</f>
        <v>1734</v>
      </c>
    </row>
    <row r="42" spans="1:22" ht="12.75">
      <c r="A42" s="73" t="s">
        <v>45</v>
      </c>
      <c r="B42" s="88">
        <v>0</v>
      </c>
      <c r="C42" s="102">
        <v>4</v>
      </c>
      <c r="D42" s="90">
        <v>3400</v>
      </c>
      <c r="E42" s="102">
        <v>3154</v>
      </c>
      <c r="F42" s="102">
        <v>758</v>
      </c>
      <c r="G42" s="102">
        <v>168</v>
      </c>
      <c r="H42" s="88">
        <v>7484</v>
      </c>
      <c r="I42" s="88">
        <v>0</v>
      </c>
      <c r="J42" s="102">
        <v>3</v>
      </c>
      <c r="K42" s="90">
        <v>2747</v>
      </c>
      <c r="L42" s="102">
        <v>2364</v>
      </c>
      <c r="M42" s="102">
        <v>422</v>
      </c>
      <c r="N42" s="102">
        <v>94</v>
      </c>
      <c r="O42" s="88">
        <v>5630</v>
      </c>
      <c r="P42" s="88">
        <f t="shared" si="12"/>
        <v>0</v>
      </c>
      <c r="Q42" s="89">
        <f t="shared" si="12"/>
        <v>7</v>
      </c>
      <c r="R42" s="88">
        <f t="shared" si="12"/>
        <v>6147</v>
      </c>
      <c r="S42" s="88">
        <f t="shared" si="12"/>
        <v>5518</v>
      </c>
      <c r="T42" s="89">
        <f t="shared" si="12"/>
        <v>1180</v>
      </c>
      <c r="U42" s="91">
        <f t="shared" si="12"/>
        <v>262</v>
      </c>
      <c r="V42" s="88">
        <f>SUM(H42,O42)</f>
        <v>13114</v>
      </c>
    </row>
    <row r="43" spans="1:22" s="30" customFormat="1" ht="12.75">
      <c r="A43" s="29" t="s">
        <v>1</v>
      </c>
      <c r="B43" s="97">
        <f aca="true" t="shared" si="13" ref="B43:O43">SUM(B39:B42)</f>
        <v>7</v>
      </c>
      <c r="C43" s="98">
        <f t="shared" si="13"/>
        <v>478</v>
      </c>
      <c r="D43" s="99">
        <f t="shared" si="13"/>
        <v>21781</v>
      </c>
      <c r="E43" s="98">
        <f t="shared" si="13"/>
        <v>7684</v>
      </c>
      <c r="F43" s="98">
        <f t="shared" si="13"/>
        <v>1691</v>
      </c>
      <c r="G43" s="98">
        <f t="shared" si="13"/>
        <v>312</v>
      </c>
      <c r="H43" s="97">
        <f t="shared" si="13"/>
        <v>31953</v>
      </c>
      <c r="I43" s="97">
        <f t="shared" si="13"/>
        <v>3</v>
      </c>
      <c r="J43" s="98">
        <f t="shared" si="13"/>
        <v>460</v>
      </c>
      <c r="K43" s="99">
        <f t="shared" si="13"/>
        <v>23790</v>
      </c>
      <c r="L43" s="98">
        <f t="shared" si="13"/>
        <v>5844</v>
      </c>
      <c r="M43" s="98">
        <f t="shared" si="13"/>
        <v>992</v>
      </c>
      <c r="N43" s="98">
        <f t="shared" si="13"/>
        <v>224</v>
      </c>
      <c r="O43" s="97">
        <f t="shared" si="13"/>
        <v>31313</v>
      </c>
      <c r="P43" s="97">
        <f t="shared" si="12"/>
        <v>10</v>
      </c>
      <c r="Q43" s="98">
        <f t="shared" si="12"/>
        <v>938</v>
      </c>
      <c r="R43" s="97">
        <f t="shared" si="12"/>
        <v>45571</v>
      </c>
      <c r="S43" s="97">
        <f t="shared" si="12"/>
        <v>13528</v>
      </c>
      <c r="T43" s="98">
        <f t="shared" si="12"/>
        <v>2683</v>
      </c>
      <c r="U43" s="100">
        <f t="shared" si="12"/>
        <v>536</v>
      </c>
      <c r="V43" s="97">
        <f>SUM(H43,O43)</f>
        <v>63266</v>
      </c>
    </row>
    <row r="44" spans="1:22" s="73" customFormat="1" ht="12.75">
      <c r="A44" s="30" t="s">
        <v>14</v>
      </c>
      <c r="B44" s="88"/>
      <c r="C44" s="89"/>
      <c r="D44" s="90"/>
      <c r="E44" s="89"/>
      <c r="F44" s="89"/>
      <c r="G44" s="89"/>
      <c r="H44" s="88"/>
      <c r="I44" s="88"/>
      <c r="J44" s="89"/>
      <c r="K44" s="90"/>
      <c r="L44" s="89"/>
      <c r="M44" s="89"/>
      <c r="N44" s="89"/>
      <c r="O44" s="88"/>
      <c r="P44" s="88"/>
      <c r="Q44" s="89"/>
      <c r="R44" s="88"/>
      <c r="S44" s="88"/>
      <c r="T44" s="89"/>
      <c r="U44" s="91"/>
      <c r="V44" s="88"/>
    </row>
    <row r="45" spans="1:22" ht="12.75">
      <c r="A45" s="73" t="s">
        <v>42</v>
      </c>
      <c r="B45" s="88">
        <v>6</v>
      </c>
      <c r="C45" s="89">
        <v>387</v>
      </c>
      <c r="D45" s="90">
        <v>8778</v>
      </c>
      <c r="E45" s="89">
        <v>1216</v>
      </c>
      <c r="F45" s="89">
        <v>128</v>
      </c>
      <c r="G45" s="89">
        <v>22</v>
      </c>
      <c r="H45" s="88">
        <v>10537</v>
      </c>
      <c r="I45" s="88">
        <v>5</v>
      </c>
      <c r="J45" s="89">
        <v>362</v>
      </c>
      <c r="K45" s="90">
        <v>12742</v>
      </c>
      <c r="L45" s="89">
        <v>1089</v>
      </c>
      <c r="M45" s="89">
        <v>107</v>
      </c>
      <c r="N45" s="89">
        <v>13</v>
      </c>
      <c r="O45" s="88">
        <v>14318</v>
      </c>
      <c r="P45" s="88">
        <f aca="true" t="shared" si="14" ref="P45:U49">SUM(I45,B45)</f>
        <v>11</v>
      </c>
      <c r="Q45" s="89">
        <f t="shared" si="14"/>
        <v>749</v>
      </c>
      <c r="R45" s="88">
        <f t="shared" si="14"/>
        <v>21520</v>
      </c>
      <c r="S45" s="88">
        <f t="shared" si="14"/>
        <v>2305</v>
      </c>
      <c r="T45" s="89">
        <f t="shared" si="14"/>
        <v>235</v>
      </c>
      <c r="U45" s="91">
        <f t="shared" si="14"/>
        <v>35</v>
      </c>
      <c r="V45" s="88">
        <f>SUM(H45,O45)</f>
        <v>24855</v>
      </c>
    </row>
    <row r="46" spans="1:22" ht="12.75">
      <c r="A46" s="73" t="s">
        <v>43</v>
      </c>
      <c r="B46" s="88">
        <v>0</v>
      </c>
      <c r="C46" s="102">
        <v>59</v>
      </c>
      <c r="D46" s="90">
        <v>7087</v>
      </c>
      <c r="E46" s="102">
        <v>3171</v>
      </c>
      <c r="F46" s="102">
        <v>748</v>
      </c>
      <c r="G46" s="102">
        <v>129</v>
      </c>
      <c r="H46" s="88">
        <v>11194</v>
      </c>
      <c r="I46" s="88">
        <v>1</v>
      </c>
      <c r="J46" s="102">
        <v>28</v>
      </c>
      <c r="K46" s="90">
        <v>5945</v>
      </c>
      <c r="L46" s="102">
        <v>2167</v>
      </c>
      <c r="M46" s="102">
        <v>443</v>
      </c>
      <c r="N46" s="102">
        <v>84</v>
      </c>
      <c r="O46" s="88">
        <v>8668</v>
      </c>
      <c r="P46" s="88">
        <f t="shared" si="14"/>
        <v>1</v>
      </c>
      <c r="Q46" s="89">
        <f t="shared" si="14"/>
        <v>87</v>
      </c>
      <c r="R46" s="88">
        <f t="shared" si="14"/>
        <v>13032</v>
      </c>
      <c r="S46" s="88">
        <f t="shared" si="14"/>
        <v>5338</v>
      </c>
      <c r="T46" s="89">
        <f t="shared" si="14"/>
        <v>1191</v>
      </c>
      <c r="U46" s="91">
        <f t="shared" si="14"/>
        <v>213</v>
      </c>
      <c r="V46" s="88">
        <f>SUM(H46,O46)</f>
        <v>19862</v>
      </c>
    </row>
    <row r="47" spans="1:22" ht="12.75">
      <c r="A47" s="73" t="s">
        <v>44</v>
      </c>
      <c r="B47" s="88">
        <v>0</v>
      </c>
      <c r="C47" s="102">
        <v>12</v>
      </c>
      <c r="D47" s="90">
        <v>275</v>
      </c>
      <c r="E47" s="102">
        <v>162</v>
      </c>
      <c r="F47" s="102">
        <v>50</v>
      </c>
      <c r="G47" s="102">
        <v>12</v>
      </c>
      <c r="H47" s="88">
        <v>511</v>
      </c>
      <c r="I47" s="88">
        <v>2</v>
      </c>
      <c r="J47" s="102">
        <v>8</v>
      </c>
      <c r="K47" s="90">
        <v>648</v>
      </c>
      <c r="L47" s="102">
        <v>265</v>
      </c>
      <c r="M47" s="102">
        <v>45</v>
      </c>
      <c r="N47" s="102">
        <v>7</v>
      </c>
      <c r="O47" s="88">
        <v>975</v>
      </c>
      <c r="P47" s="88">
        <f t="shared" si="14"/>
        <v>2</v>
      </c>
      <c r="Q47" s="89">
        <f t="shared" si="14"/>
        <v>20</v>
      </c>
      <c r="R47" s="88">
        <f t="shared" si="14"/>
        <v>923</v>
      </c>
      <c r="S47" s="88">
        <f t="shared" si="14"/>
        <v>427</v>
      </c>
      <c r="T47" s="89">
        <f t="shared" si="14"/>
        <v>95</v>
      </c>
      <c r="U47" s="91">
        <f t="shared" si="14"/>
        <v>19</v>
      </c>
      <c r="V47" s="88">
        <f>SUM(H47,O47)</f>
        <v>1486</v>
      </c>
    </row>
    <row r="48" spans="1:22" ht="12.75">
      <c r="A48" s="73" t="s">
        <v>45</v>
      </c>
      <c r="B48" s="88">
        <v>0</v>
      </c>
      <c r="C48" s="102">
        <v>3</v>
      </c>
      <c r="D48" s="90">
        <v>2853</v>
      </c>
      <c r="E48" s="102">
        <v>2698</v>
      </c>
      <c r="F48" s="102">
        <v>692</v>
      </c>
      <c r="G48" s="102">
        <v>157</v>
      </c>
      <c r="H48" s="88">
        <v>6403</v>
      </c>
      <c r="I48" s="88">
        <v>0</v>
      </c>
      <c r="J48" s="102">
        <v>1</v>
      </c>
      <c r="K48" s="90">
        <v>2436</v>
      </c>
      <c r="L48" s="102">
        <v>2183</v>
      </c>
      <c r="M48" s="102">
        <v>426</v>
      </c>
      <c r="N48" s="102">
        <v>92</v>
      </c>
      <c r="O48" s="88">
        <v>5138</v>
      </c>
      <c r="P48" s="88">
        <f t="shared" si="14"/>
        <v>0</v>
      </c>
      <c r="Q48" s="89">
        <f t="shared" si="14"/>
        <v>4</v>
      </c>
      <c r="R48" s="88">
        <f t="shared" si="14"/>
        <v>5289</v>
      </c>
      <c r="S48" s="88">
        <f t="shared" si="14"/>
        <v>4881</v>
      </c>
      <c r="T48" s="89">
        <f t="shared" si="14"/>
        <v>1118</v>
      </c>
      <c r="U48" s="91">
        <f t="shared" si="14"/>
        <v>249</v>
      </c>
      <c r="V48" s="88">
        <f>SUM(H48,O48)</f>
        <v>11541</v>
      </c>
    </row>
    <row r="49" spans="1:22" s="60" customFormat="1" ht="12.75">
      <c r="A49" s="29" t="s">
        <v>1</v>
      </c>
      <c r="B49" s="92">
        <f aca="true" t="shared" si="15" ref="B49:O49">SUM(B45:B48)</f>
        <v>6</v>
      </c>
      <c r="C49" s="93">
        <f t="shared" si="15"/>
        <v>461</v>
      </c>
      <c r="D49" s="94">
        <f t="shared" si="15"/>
        <v>18993</v>
      </c>
      <c r="E49" s="93">
        <f t="shared" si="15"/>
        <v>7247</v>
      </c>
      <c r="F49" s="93">
        <f t="shared" si="15"/>
        <v>1618</v>
      </c>
      <c r="G49" s="93">
        <f t="shared" si="15"/>
        <v>320</v>
      </c>
      <c r="H49" s="92">
        <f t="shared" si="15"/>
        <v>28645</v>
      </c>
      <c r="I49" s="92">
        <f t="shared" si="15"/>
        <v>8</v>
      </c>
      <c r="J49" s="93">
        <f t="shared" si="15"/>
        <v>399</v>
      </c>
      <c r="K49" s="94">
        <f t="shared" si="15"/>
        <v>21771</v>
      </c>
      <c r="L49" s="93">
        <f t="shared" si="15"/>
        <v>5704</v>
      </c>
      <c r="M49" s="93">
        <f t="shared" si="15"/>
        <v>1021</v>
      </c>
      <c r="N49" s="93">
        <f t="shared" si="15"/>
        <v>196</v>
      </c>
      <c r="O49" s="92">
        <f t="shared" si="15"/>
        <v>29099</v>
      </c>
      <c r="P49" s="97">
        <f t="shared" si="14"/>
        <v>14</v>
      </c>
      <c r="Q49" s="98">
        <f t="shared" si="14"/>
        <v>860</v>
      </c>
      <c r="R49" s="97">
        <f t="shared" si="14"/>
        <v>40764</v>
      </c>
      <c r="S49" s="97">
        <f t="shared" si="14"/>
        <v>12951</v>
      </c>
      <c r="T49" s="98">
        <f t="shared" si="14"/>
        <v>2639</v>
      </c>
      <c r="U49" s="100">
        <f t="shared" si="14"/>
        <v>516</v>
      </c>
      <c r="V49" s="97">
        <f>SUM(H49,O49)</f>
        <v>57744</v>
      </c>
    </row>
    <row r="50" spans="1:22" s="1" customFormat="1" ht="12.75">
      <c r="A50" s="96" t="s">
        <v>19</v>
      </c>
      <c r="B50" s="97">
        <f>SUM(B49,B43)</f>
        <v>13</v>
      </c>
      <c r="C50" s="98">
        <f aca="true" t="shared" si="16" ref="C50:V50">SUM(C49,C43)</f>
        <v>939</v>
      </c>
      <c r="D50" s="99">
        <f t="shared" si="16"/>
        <v>40774</v>
      </c>
      <c r="E50" s="98">
        <f t="shared" si="16"/>
        <v>14931</v>
      </c>
      <c r="F50" s="98">
        <f t="shared" si="16"/>
        <v>3309</v>
      </c>
      <c r="G50" s="98">
        <f t="shared" si="16"/>
        <v>632</v>
      </c>
      <c r="H50" s="97">
        <f t="shared" si="16"/>
        <v>60598</v>
      </c>
      <c r="I50" s="97">
        <f t="shared" si="16"/>
        <v>11</v>
      </c>
      <c r="J50" s="98">
        <f t="shared" si="16"/>
        <v>859</v>
      </c>
      <c r="K50" s="99">
        <f t="shared" si="16"/>
        <v>45561</v>
      </c>
      <c r="L50" s="98">
        <f t="shared" si="16"/>
        <v>11548</v>
      </c>
      <c r="M50" s="98">
        <f t="shared" si="16"/>
        <v>2013</v>
      </c>
      <c r="N50" s="98">
        <f t="shared" si="16"/>
        <v>420</v>
      </c>
      <c r="O50" s="97">
        <f t="shared" si="16"/>
        <v>60412</v>
      </c>
      <c r="P50" s="97">
        <f t="shared" si="16"/>
        <v>24</v>
      </c>
      <c r="Q50" s="98">
        <f t="shared" si="16"/>
        <v>1798</v>
      </c>
      <c r="R50" s="97">
        <f t="shared" si="16"/>
        <v>86335</v>
      </c>
      <c r="S50" s="97">
        <f t="shared" si="16"/>
        <v>26479</v>
      </c>
      <c r="T50" s="98">
        <f t="shared" si="16"/>
        <v>5322</v>
      </c>
      <c r="U50" s="100">
        <f t="shared" si="16"/>
        <v>1052</v>
      </c>
      <c r="V50" s="97">
        <f t="shared" si="16"/>
        <v>121010</v>
      </c>
    </row>
    <row r="51" spans="1:22" s="30" customFormat="1" ht="17.25" customHeight="1">
      <c r="A51" s="29" t="s">
        <v>20</v>
      </c>
      <c r="B51" s="103">
        <f>SUM(B50,B35,B20)</f>
        <v>78</v>
      </c>
      <c r="C51" s="104">
        <f aca="true" t="shared" si="17" ref="C51:V51">SUM(C50,C35,C20)</f>
        <v>3182</v>
      </c>
      <c r="D51" s="105">
        <f t="shared" si="17"/>
        <v>149664</v>
      </c>
      <c r="E51" s="104">
        <f t="shared" si="17"/>
        <v>37593</v>
      </c>
      <c r="F51" s="104">
        <f t="shared" si="17"/>
        <v>6013</v>
      </c>
      <c r="G51" s="104">
        <f t="shared" si="17"/>
        <v>911</v>
      </c>
      <c r="H51" s="103">
        <f t="shared" si="17"/>
        <v>197441</v>
      </c>
      <c r="I51" s="103">
        <f t="shared" si="17"/>
        <v>44</v>
      </c>
      <c r="J51" s="104">
        <f t="shared" si="17"/>
        <v>2686</v>
      </c>
      <c r="K51" s="105">
        <f t="shared" si="17"/>
        <v>157030</v>
      </c>
      <c r="L51" s="104">
        <f t="shared" si="17"/>
        <v>29802</v>
      </c>
      <c r="M51" s="104">
        <f t="shared" si="17"/>
        <v>3806</v>
      </c>
      <c r="N51" s="104">
        <f t="shared" si="17"/>
        <v>571</v>
      </c>
      <c r="O51" s="103">
        <f t="shared" si="17"/>
        <v>193939</v>
      </c>
      <c r="P51" s="103">
        <f t="shared" si="17"/>
        <v>122</v>
      </c>
      <c r="Q51" s="104">
        <f t="shared" si="17"/>
        <v>5868</v>
      </c>
      <c r="R51" s="103">
        <f t="shared" si="17"/>
        <v>306694</v>
      </c>
      <c r="S51" s="103">
        <f t="shared" si="17"/>
        <v>67395</v>
      </c>
      <c r="T51" s="104">
        <f t="shared" si="17"/>
        <v>9819</v>
      </c>
      <c r="U51" s="106">
        <f t="shared" si="17"/>
        <v>1482</v>
      </c>
      <c r="V51" s="103">
        <f t="shared" si="17"/>
        <v>391380</v>
      </c>
    </row>
    <row r="52" spans="2:22" s="73" customFormat="1" ht="12.75">
      <c r="B52" s="89"/>
      <c r="C52" s="89"/>
      <c r="D52" s="89"/>
      <c r="E52" s="89"/>
      <c r="F52" s="89"/>
      <c r="G52" s="89"/>
      <c r="H52" s="89"/>
      <c r="I52" s="89"/>
      <c r="J52" s="89"/>
      <c r="K52" s="89"/>
      <c r="L52" s="89"/>
      <c r="M52" s="89"/>
      <c r="N52" s="89"/>
      <c r="O52" s="89"/>
      <c r="P52" s="89"/>
      <c r="Q52" s="89"/>
      <c r="R52" s="89"/>
      <c r="S52" s="89"/>
      <c r="T52" s="89"/>
      <c r="U52" s="89"/>
      <c r="V52" s="89"/>
    </row>
    <row r="53" spans="2:22" s="73" customFormat="1" ht="12.75">
      <c r="B53" s="89"/>
      <c r="C53" s="89"/>
      <c r="D53" s="89"/>
      <c r="E53" s="89"/>
      <c r="F53" s="89"/>
      <c r="G53" s="89"/>
      <c r="H53" s="89"/>
      <c r="I53" s="89"/>
      <c r="J53" s="89"/>
      <c r="K53" s="89"/>
      <c r="L53" s="89"/>
      <c r="M53" s="89"/>
      <c r="N53" s="89"/>
      <c r="O53" s="89"/>
      <c r="P53" s="89"/>
      <c r="Q53" s="89"/>
      <c r="R53" s="89"/>
      <c r="S53" s="89"/>
      <c r="T53" s="89"/>
      <c r="U53" s="89"/>
      <c r="V53" s="89"/>
    </row>
    <row r="54" spans="2:22" s="73" customFormat="1" ht="12.75">
      <c r="B54" s="89"/>
      <c r="C54" s="89"/>
      <c r="D54" s="89"/>
      <c r="E54" s="89"/>
      <c r="F54" s="89"/>
      <c r="G54" s="89"/>
      <c r="H54" s="89"/>
      <c r="I54" s="89"/>
      <c r="J54" s="89"/>
      <c r="K54" s="89"/>
      <c r="L54" s="89"/>
      <c r="M54" s="89"/>
      <c r="N54" s="89"/>
      <c r="O54" s="89"/>
      <c r="P54" s="89"/>
      <c r="Q54" s="89"/>
      <c r="R54" s="89"/>
      <c r="S54" s="89"/>
      <c r="T54" s="89"/>
      <c r="U54" s="89"/>
      <c r="V54" s="89"/>
    </row>
    <row r="55" spans="2:22" s="73" customFormat="1" ht="12.75">
      <c r="B55" s="89"/>
      <c r="C55" s="89"/>
      <c r="D55" s="89"/>
      <c r="E55" s="89"/>
      <c r="F55" s="89"/>
      <c r="G55" s="89"/>
      <c r="H55" s="89"/>
      <c r="I55" s="89"/>
      <c r="J55" s="89"/>
      <c r="K55" s="89"/>
      <c r="L55" s="89"/>
      <c r="M55" s="89"/>
      <c r="N55" s="89"/>
      <c r="O55" s="89"/>
      <c r="P55" s="89"/>
      <c r="Q55" s="89"/>
      <c r="R55" s="89"/>
      <c r="S55" s="89"/>
      <c r="T55" s="89"/>
      <c r="U55" s="89"/>
      <c r="V55" s="89"/>
    </row>
    <row r="56" spans="2:22" s="73" customFormat="1" ht="12.75">
      <c r="B56" s="89"/>
      <c r="C56" s="89"/>
      <c r="D56" s="89"/>
      <c r="E56" s="89"/>
      <c r="F56" s="89"/>
      <c r="G56" s="89"/>
      <c r="H56" s="89"/>
      <c r="I56" s="89"/>
      <c r="J56" s="89"/>
      <c r="K56" s="89"/>
      <c r="L56" s="89"/>
      <c r="M56" s="89"/>
      <c r="N56" s="89"/>
      <c r="O56" s="89"/>
      <c r="P56" s="89"/>
      <c r="Q56" s="89"/>
      <c r="R56" s="89"/>
      <c r="S56" s="89"/>
      <c r="T56" s="89"/>
      <c r="U56" s="89"/>
      <c r="V56" s="89"/>
    </row>
    <row r="57" spans="2:22" s="73" customFormat="1" ht="12.75">
      <c r="B57" s="89"/>
      <c r="C57" s="89"/>
      <c r="D57" s="89"/>
      <c r="E57" s="89"/>
      <c r="F57" s="89"/>
      <c r="G57" s="89"/>
      <c r="H57" s="89"/>
      <c r="I57" s="89"/>
      <c r="J57" s="89"/>
      <c r="K57" s="89"/>
      <c r="L57" s="89"/>
      <c r="M57" s="89"/>
      <c r="N57" s="89"/>
      <c r="O57" s="89"/>
      <c r="P57" s="89"/>
      <c r="Q57" s="89"/>
      <c r="R57" s="89"/>
      <c r="S57" s="89"/>
      <c r="T57" s="89"/>
      <c r="U57" s="89"/>
      <c r="V57" s="89"/>
    </row>
    <row r="58" spans="2:22" s="73" customFormat="1" ht="12.75">
      <c r="B58" s="89"/>
      <c r="C58" s="89"/>
      <c r="D58" s="89"/>
      <c r="E58" s="89"/>
      <c r="F58" s="89"/>
      <c r="G58" s="89"/>
      <c r="H58" s="89"/>
      <c r="I58" s="89"/>
      <c r="J58" s="89"/>
      <c r="K58" s="89"/>
      <c r="L58" s="89"/>
      <c r="M58" s="89"/>
      <c r="N58" s="89"/>
      <c r="O58" s="89"/>
      <c r="P58" s="89"/>
      <c r="Q58" s="89"/>
      <c r="R58" s="89"/>
      <c r="S58" s="89"/>
      <c r="T58" s="89"/>
      <c r="U58" s="89"/>
      <c r="V58" s="89"/>
    </row>
    <row r="59" spans="2:22" s="73" customFormat="1" ht="12.75">
      <c r="B59" s="89"/>
      <c r="C59" s="89"/>
      <c r="D59" s="89"/>
      <c r="E59" s="89"/>
      <c r="F59" s="89"/>
      <c r="G59" s="89"/>
      <c r="H59" s="89"/>
      <c r="I59" s="89"/>
      <c r="J59" s="89"/>
      <c r="K59" s="89"/>
      <c r="L59" s="89"/>
      <c r="M59" s="89"/>
      <c r="N59" s="89"/>
      <c r="O59" s="89"/>
      <c r="P59" s="89"/>
      <c r="Q59" s="89"/>
      <c r="R59" s="89"/>
      <c r="S59" s="89"/>
      <c r="T59" s="89"/>
      <c r="U59" s="89"/>
      <c r="V59" s="89"/>
    </row>
    <row r="60" spans="2:22" s="73" customFormat="1" ht="12.75">
      <c r="B60" s="89"/>
      <c r="C60" s="89"/>
      <c r="D60" s="89"/>
      <c r="E60" s="89"/>
      <c r="F60" s="89"/>
      <c r="G60" s="89"/>
      <c r="H60" s="89"/>
      <c r="I60" s="89"/>
      <c r="J60" s="89"/>
      <c r="K60" s="89"/>
      <c r="L60" s="89"/>
      <c r="M60" s="89"/>
      <c r="N60" s="89"/>
      <c r="O60" s="89"/>
      <c r="P60" s="89"/>
      <c r="Q60" s="89"/>
      <c r="R60" s="89"/>
      <c r="S60" s="89"/>
      <c r="T60" s="89"/>
      <c r="U60" s="89"/>
      <c r="V60" s="89"/>
    </row>
    <row r="61" spans="2:22" s="73" customFormat="1" ht="12.75">
      <c r="B61" s="89"/>
      <c r="C61" s="89"/>
      <c r="D61" s="89"/>
      <c r="E61" s="89"/>
      <c r="F61" s="89"/>
      <c r="G61" s="89"/>
      <c r="H61" s="89"/>
      <c r="I61" s="89"/>
      <c r="J61" s="89"/>
      <c r="K61" s="89"/>
      <c r="L61" s="89"/>
      <c r="M61" s="89"/>
      <c r="N61" s="89"/>
      <c r="O61" s="89"/>
      <c r="P61" s="89"/>
      <c r="Q61" s="89"/>
      <c r="R61" s="89"/>
      <c r="S61" s="89"/>
      <c r="T61" s="89"/>
      <c r="U61" s="89"/>
      <c r="V61" s="89"/>
    </row>
    <row r="62" spans="2:22" s="73" customFormat="1" ht="12.75">
      <c r="B62" s="89"/>
      <c r="C62" s="89"/>
      <c r="D62" s="89"/>
      <c r="E62" s="89"/>
      <c r="F62" s="89"/>
      <c r="G62" s="89"/>
      <c r="H62" s="89"/>
      <c r="I62" s="89"/>
      <c r="J62" s="89"/>
      <c r="K62" s="89"/>
      <c r="L62" s="89"/>
      <c r="M62" s="89"/>
      <c r="N62" s="89"/>
      <c r="O62" s="89"/>
      <c r="P62" s="89"/>
      <c r="Q62" s="89"/>
      <c r="R62" s="89"/>
      <c r="S62" s="89"/>
      <c r="T62" s="89"/>
      <c r="U62" s="89"/>
      <c r="V62" s="89"/>
    </row>
    <row r="63" spans="2:22" s="73" customFormat="1" ht="12.75">
      <c r="B63" s="89"/>
      <c r="C63" s="89"/>
      <c r="D63" s="89"/>
      <c r="E63" s="89"/>
      <c r="F63" s="89"/>
      <c r="G63" s="89"/>
      <c r="H63" s="89"/>
      <c r="I63" s="89"/>
      <c r="J63" s="89"/>
      <c r="K63" s="89"/>
      <c r="L63" s="89"/>
      <c r="M63" s="89"/>
      <c r="N63" s="89"/>
      <c r="O63" s="89"/>
      <c r="P63" s="89"/>
      <c r="Q63" s="89"/>
      <c r="R63" s="89"/>
      <c r="S63" s="89"/>
      <c r="T63" s="89"/>
      <c r="U63" s="89"/>
      <c r="V63" s="89"/>
    </row>
    <row r="64" spans="2:22" s="73" customFormat="1" ht="12.75">
      <c r="B64" s="89"/>
      <c r="C64" s="89"/>
      <c r="D64" s="89"/>
      <c r="E64" s="89"/>
      <c r="F64" s="89"/>
      <c r="G64" s="89"/>
      <c r="H64" s="89"/>
      <c r="I64" s="89"/>
      <c r="J64" s="89"/>
      <c r="K64" s="89"/>
      <c r="L64" s="89"/>
      <c r="M64" s="89"/>
      <c r="N64" s="89"/>
      <c r="O64" s="89"/>
      <c r="P64" s="89"/>
      <c r="Q64" s="89"/>
      <c r="R64" s="89"/>
      <c r="S64" s="89"/>
      <c r="T64" s="89"/>
      <c r="U64" s="89"/>
      <c r="V64" s="89"/>
    </row>
    <row r="65" spans="2:22" s="73" customFormat="1" ht="12.75">
      <c r="B65" s="89"/>
      <c r="C65" s="89"/>
      <c r="D65" s="89"/>
      <c r="E65" s="89"/>
      <c r="F65" s="89"/>
      <c r="G65" s="89"/>
      <c r="H65" s="89"/>
      <c r="I65" s="89"/>
      <c r="J65" s="89"/>
      <c r="K65" s="89"/>
      <c r="L65" s="89"/>
      <c r="M65" s="89"/>
      <c r="N65" s="89"/>
      <c r="O65" s="89"/>
      <c r="P65" s="89"/>
      <c r="Q65" s="89"/>
      <c r="R65" s="89"/>
      <c r="S65" s="89"/>
      <c r="T65" s="89"/>
      <c r="U65" s="89"/>
      <c r="V65" s="89"/>
    </row>
    <row r="66" spans="2:22" s="73" customFormat="1" ht="12.75">
      <c r="B66" s="89"/>
      <c r="C66" s="89"/>
      <c r="D66" s="89"/>
      <c r="E66" s="89"/>
      <c r="F66" s="89"/>
      <c r="G66" s="89"/>
      <c r="H66" s="89"/>
      <c r="I66" s="89"/>
      <c r="J66" s="89"/>
      <c r="K66" s="89"/>
      <c r="L66" s="89"/>
      <c r="M66" s="89"/>
      <c r="N66" s="89"/>
      <c r="O66" s="89"/>
      <c r="P66" s="89"/>
      <c r="Q66" s="89"/>
      <c r="R66" s="89"/>
      <c r="S66" s="89"/>
      <c r="T66" s="89"/>
      <c r="U66" s="89"/>
      <c r="V66" s="89"/>
    </row>
    <row r="67" spans="1:22" ht="12.75">
      <c r="A67" s="30" t="s">
        <v>64</v>
      </c>
      <c r="C67" s="74"/>
      <c r="V67" s="89"/>
    </row>
    <row r="68" spans="1:22" ht="12.75">
      <c r="A68" s="223" t="s">
        <v>5</v>
      </c>
      <c r="B68" s="223"/>
      <c r="C68" s="223"/>
      <c r="D68" s="223"/>
      <c r="E68" s="223"/>
      <c r="F68" s="223"/>
      <c r="G68" s="223"/>
      <c r="H68" s="223"/>
      <c r="I68" s="223"/>
      <c r="J68" s="223"/>
      <c r="K68" s="223"/>
      <c r="L68" s="223"/>
      <c r="M68" s="223"/>
      <c r="N68" s="223"/>
      <c r="O68" s="223"/>
      <c r="P68" s="223"/>
      <c r="Q68" s="223"/>
      <c r="R68" s="223"/>
      <c r="S68" s="223"/>
      <c r="T68" s="223"/>
      <c r="U68" s="223"/>
      <c r="V68" s="223"/>
    </row>
    <row r="69" spans="1:22" ht="12.75">
      <c r="A69" s="223" t="s">
        <v>46</v>
      </c>
      <c r="B69" s="223"/>
      <c r="C69" s="223"/>
      <c r="D69" s="223"/>
      <c r="E69" s="223"/>
      <c r="F69" s="223"/>
      <c r="G69" s="223"/>
      <c r="H69" s="223"/>
      <c r="I69" s="223"/>
      <c r="J69" s="223"/>
      <c r="K69" s="223"/>
      <c r="L69" s="223"/>
      <c r="M69" s="223"/>
      <c r="N69" s="223"/>
      <c r="O69" s="223"/>
      <c r="P69" s="223"/>
      <c r="Q69" s="223"/>
      <c r="R69" s="223"/>
      <c r="S69" s="223"/>
      <c r="T69" s="223"/>
      <c r="U69" s="223"/>
      <c r="V69" s="223"/>
    </row>
    <row r="70" spans="1:22" s="2" customFormat="1" ht="12.75">
      <c r="A70" s="224" t="s">
        <v>73</v>
      </c>
      <c r="B70" s="224"/>
      <c r="C70" s="224"/>
      <c r="D70" s="224"/>
      <c r="E70" s="224"/>
      <c r="F70" s="224"/>
      <c r="G70" s="224"/>
      <c r="H70" s="224"/>
      <c r="I70" s="224"/>
      <c r="J70" s="224"/>
      <c r="K70" s="224"/>
      <c r="L70" s="224"/>
      <c r="M70" s="224"/>
      <c r="N70" s="224"/>
      <c r="O70" s="224"/>
      <c r="P70" s="224"/>
      <c r="Q70" s="224"/>
      <c r="R70" s="224"/>
      <c r="S70" s="224"/>
      <c r="T70" s="224"/>
      <c r="U70" s="224"/>
      <c r="V70" s="224"/>
    </row>
    <row r="71" spans="1:22" s="2" customFormat="1" ht="12.75">
      <c r="A71" s="72"/>
      <c r="B71" s="72"/>
      <c r="C71" s="72"/>
      <c r="D71" s="72"/>
      <c r="E71" s="72"/>
      <c r="F71" s="72"/>
      <c r="G71" s="72"/>
      <c r="H71" s="72"/>
      <c r="I71" s="72"/>
      <c r="J71" s="72"/>
      <c r="K71" s="72"/>
      <c r="L71" s="72"/>
      <c r="M71" s="72"/>
      <c r="N71" s="72"/>
      <c r="O71" s="72"/>
      <c r="P71" s="72"/>
      <c r="Q71" s="72"/>
      <c r="R71" s="72"/>
      <c r="S71" s="72"/>
      <c r="T71" s="72"/>
      <c r="U71" s="72"/>
      <c r="V71" s="72"/>
    </row>
    <row r="72" spans="1:22" ht="12.75">
      <c r="A72" s="223" t="s">
        <v>21</v>
      </c>
      <c r="B72" s="223"/>
      <c r="C72" s="223"/>
      <c r="D72" s="223"/>
      <c r="E72" s="223"/>
      <c r="F72" s="223"/>
      <c r="G72" s="223"/>
      <c r="H72" s="223"/>
      <c r="I72" s="223"/>
      <c r="J72" s="223"/>
      <c r="K72" s="223"/>
      <c r="L72" s="223"/>
      <c r="M72" s="223"/>
      <c r="N72" s="223"/>
      <c r="O72" s="223"/>
      <c r="P72" s="223"/>
      <c r="Q72" s="223"/>
      <c r="R72" s="223"/>
      <c r="S72" s="223"/>
      <c r="T72" s="223"/>
      <c r="U72" s="223"/>
      <c r="V72" s="223"/>
    </row>
    <row r="73" spans="1:22" ht="7.5" customHeight="1" thickBot="1">
      <c r="A73" s="50"/>
      <c r="B73" s="50"/>
      <c r="C73" s="50"/>
      <c r="D73" s="50"/>
      <c r="E73" s="50"/>
      <c r="F73" s="50"/>
      <c r="G73" s="50"/>
      <c r="H73" s="50"/>
      <c r="I73" s="50"/>
      <c r="J73" s="50"/>
      <c r="K73" s="50"/>
      <c r="L73" s="50"/>
      <c r="M73" s="50"/>
      <c r="N73" s="50"/>
      <c r="O73" s="50"/>
      <c r="P73" s="50"/>
      <c r="Q73" s="50"/>
      <c r="R73" s="50"/>
      <c r="S73" s="50"/>
      <c r="T73" s="50"/>
      <c r="U73" s="50"/>
      <c r="V73" s="50"/>
    </row>
    <row r="74" spans="1:22" ht="12.75">
      <c r="A74" s="75"/>
      <c r="B74" s="217" t="s">
        <v>29</v>
      </c>
      <c r="C74" s="218"/>
      <c r="D74" s="218"/>
      <c r="E74" s="218"/>
      <c r="F74" s="218"/>
      <c r="G74" s="218"/>
      <c r="H74" s="219"/>
      <c r="I74" s="217" t="s">
        <v>30</v>
      </c>
      <c r="J74" s="218"/>
      <c r="K74" s="218"/>
      <c r="L74" s="218"/>
      <c r="M74" s="218"/>
      <c r="N74" s="218"/>
      <c r="O74" s="219"/>
      <c r="P74" s="217" t="s">
        <v>1</v>
      </c>
      <c r="Q74" s="218"/>
      <c r="R74" s="218"/>
      <c r="S74" s="218"/>
      <c r="T74" s="218"/>
      <c r="U74" s="218"/>
      <c r="V74" s="218"/>
    </row>
    <row r="75" spans="2:22" ht="12.75">
      <c r="B75" s="220" t="s">
        <v>31</v>
      </c>
      <c r="C75" s="221"/>
      <c r="D75" s="76" t="s">
        <v>32</v>
      </c>
      <c r="E75" s="221" t="s">
        <v>33</v>
      </c>
      <c r="F75" s="221"/>
      <c r="G75" s="221"/>
      <c r="H75" s="77" t="s">
        <v>1</v>
      </c>
      <c r="I75" s="220" t="s">
        <v>31</v>
      </c>
      <c r="J75" s="222"/>
      <c r="K75" s="73" t="s">
        <v>32</v>
      </c>
      <c r="L75" s="220" t="s">
        <v>33</v>
      </c>
      <c r="M75" s="221"/>
      <c r="N75" s="221"/>
      <c r="O75" s="77" t="s">
        <v>1</v>
      </c>
      <c r="P75" s="220" t="s">
        <v>31</v>
      </c>
      <c r="Q75" s="222"/>
      <c r="R75" s="73" t="s">
        <v>32</v>
      </c>
      <c r="S75" s="220" t="s">
        <v>33</v>
      </c>
      <c r="T75" s="221"/>
      <c r="U75" s="221"/>
      <c r="V75" s="77" t="s">
        <v>1</v>
      </c>
    </row>
    <row r="76" spans="1:22" ht="12.75">
      <c r="A76" s="78" t="s">
        <v>34</v>
      </c>
      <c r="B76" s="79" t="s">
        <v>35</v>
      </c>
      <c r="C76" s="78">
        <v>1</v>
      </c>
      <c r="D76" s="80" t="s">
        <v>36</v>
      </c>
      <c r="E76" s="78" t="s">
        <v>37</v>
      </c>
      <c r="F76" s="78" t="s">
        <v>38</v>
      </c>
      <c r="G76" s="78" t="s">
        <v>39</v>
      </c>
      <c r="H76" s="81"/>
      <c r="I76" s="79" t="s">
        <v>35</v>
      </c>
      <c r="J76" s="78">
        <v>1</v>
      </c>
      <c r="K76" s="80" t="s">
        <v>36</v>
      </c>
      <c r="L76" s="78" t="s">
        <v>37</v>
      </c>
      <c r="M76" s="78" t="s">
        <v>38</v>
      </c>
      <c r="N76" s="78" t="s">
        <v>39</v>
      </c>
      <c r="O76" s="81"/>
      <c r="P76" s="79" t="s">
        <v>35</v>
      </c>
      <c r="Q76" s="78">
        <v>1</v>
      </c>
      <c r="R76" s="80" t="s">
        <v>36</v>
      </c>
      <c r="S76" s="78" t="s">
        <v>37</v>
      </c>
      <c r="T76" s="78" t="s">
        <v>38</v>
      </c>
      <c r="U76" s="78" t="s">
        <v>39</v>
      </c>
      <c r="V76" s="81"/>
    </row>
    <row r="77" spans="1:22" s="73" customFormat="1" ht="12.75">
      <c r="A77" s="82" t="s">
        <v>10</v>
      </c>
      <c r="B77" s="79"/>
      <c r="C77" s="78"/>
      <c r="D77" s="80"/>
      <c r="E77" s="78"/>
      <c r="F77" s="78"/>
      <c r="G77" s="78"/>
      <c r="H77" s="79"/>
      <c r="I77" s="79"/>
      <c r="J77" s="78"/>
      <c r="K77" s="80"/>
      <c r="L77" s="78"/>
      <c r="M77" s="78"/>
      <c r="N77" s="78"/>
      <c r="O77" s="79"/>
      <c r="P77" s="79"/>
      <c r="Q77" s="78"/>
      <c r="R77" s="80"/>
      <c r="S77" s="78"/>
      <c r="T77" s="78"/>
      <c r="U77" s="78"/>
      <c r="V77" s="79"/>
    </row>
    <row r="78" spans="1:22" s="73" customFormat="1" ht="12.75">
      <c r="A78" s="30" t="s">
        <v>13</v>
      </c>
      <c r="B78" s="77"/>
      <c r="C78" s="84"/>
      <c r="D78" s="85"/>
      <c r="E78" s="84"/>
      <c r="F78" s="84"/>
      <c r="G78" s="84"/>
      <c r="H78" s="77"/>
      <c r="I78" s="77"/>
      <c r="J78" s="84"/>
      <c r="K78" s="85"/>
      <c r="L78" s="84"/>
      <c r="M78" s="84"/>
      <c r="N78" s="84"/>
      <c r="O78" s="77"/>
      <c r="P78" s="77"/>
      <c r="Q78" s="84"/>
      <c r="R78" s="85"/>
      <c r="S78" s="84"/>
      <c r="T78" s="84"/>
      <c r="U78" s="84"/>
      <c r="V78" s="77"/>
    </row>
    <row r="79" spans="1:22" s="73" customFormat="1" ht="12.75">
      <c r="A79" s="3" t="s">
        <v>40</v>
      </c>
      <c r="B79" s="107">
        <v>0</v>
      </c>
      <c r="C79" s="108">
        <v>25</v>
      </c>
      <c r="D79" s="109">
        <v>1278</v>
      </c>
      <c r="E79" s="108">
        <v>795</v>
      </c>
      <c r="F79" s="108">
        <v>141</v>
      </c>
      <c r="G79" s="108">
        <v>5</v>
      </c>
      <c r="H79" s="107">
        <v>2244</v>
      </c>
      <c r="I79" s="107">
        <v>1</v>
      </c>
      <c r="J79" s="108">
        <v>21</v>
      </c>
      <c r="K79" s="109">
        <v>1477</v>
      </c>
      <c r="L79" s="108">
        <v>818</v>
      </c>
      <c r="M79" s="108">
        <v>114</v>
      </c>
      <c r="N79" s="108">
        <v>6</v>
      </c>
      <c r="O79" s="107">
        <v>2437</v>
      </c>
      <c r="P79" s="88">
        <f aca="true" t="shared" si="18" ref="P79:U80">SUM(I79,B79)</f>
        <v>1</v>
      </c>
      <c r="Q79" s="89">
        <f t="shared" si="18"/>
        <v>46</v>
      </c>
      <c r="R79" s="88">
        <f t="shared" si="18"/>
        <v>2755</v>
      </c>
      <c r="S79" s="88">
        <f t="shared" si="18"/>
        <v>1613</v>
      </c>
      <c r="T79" s="89">
        <f t="shared" si="18"/>
        <v>255</v>
      </c>
      <c r="U79" s="91">
        <f t="shared" si="18"/>
        <v>11</v>
      </c>
      <c r="V79" s="88">
        <f>SUM(H79,O79)</f>
        <v>4681</v>
      </c>
    </row>
    <row r="80" spans="1:22" s="73" customFormat="1" ht="12.75">
      <c r="A80" s="3" t="s">
        <v>41</v>
      </c>
      <c r="B80" s="107">
        <v>1</v>
      </c>
      <c r="C80" s="108">
        <v>0</v>
      </c>
      <c r="D80" s="109">
        <v>590</v>
      </c>
      <c r="E80" s="108">
        <v>504</v>
      </c>
      <c r="F80" s="108">
        <v>53</v>
      </c>
      <c r="G80" s="108">
        <v>2</v>
      </c>
      <c r="H80" s="107">
        <v>1150</v>
      </c>
      <c r="I80" s="107">
        <v>1</v>
      </c>
      <c r="J80" s="108">
        <v>2</v>
      </c>
      <c r="K80" s="109">
        <v>453</v>
      </c>
      <c r="L80" s="108">
        <v>334</v>
      </c>
      <c r="M80" s="108">
        <v>43</v>
      </c>
      <c r="N80" s="108">
        <v>7</v>
      </c>
      <c r="O80" s="107">
        <v>840</v>
      </c>
      <c r="P80" s="88">
        <f t="shared" si="18"/>
        <v>2</v>
      </c>
      <c r="Q80" s="89">
        <f t="shared" si="18"/>
        <v>2</v>
      </c>
      <c r="R80" s="88">
        <f t="shared" si="18"/>
        <v>1043</v>
      </c>
      <c r="S80" s="88">
        <f t="shared" si="18"/>
        <v>838</v>
      </c>
      <c r="T80" s="89">
        <f t="shared" si="18"/>
        <v>96</v>
      </c>
      <c r="U80" s="91">
        <f t="shared" si="18"/>
        <v>9</v>
      </c>
      <c r="V80" s="88">
        <f>SUM(H80,O80)</f>
        <v>1990</v>
      </c>
    </row>
    <row r="81" spans="1:22" s="73" customFormat="1" ht="12.75">
      <c r="A81" s="96" t="s">
        <v>23</v>
      </c>
      <c r="B81" s="92">
        <f>SUM(B79:B80)</f>
        <v>1</v>
      </c>
      <c r="C81" s="93">
        <f aca="true" t="shared" si="19" ref="C81:O81">SUM(C79:C80)</f>
        <v>25</v>
      </c>
      <c r="D81" s="94">
        <f t="shared" si="19"/>
        <v>1868</v>
      </c>
      <c r="E81" s="93">
        <f t="shared" si="19"/>
        <v>1299</v>
      </c>
      <c r="F81" s="93">
        <f t="shared" si="19"/>
        <v>194</v>
      </c>
      <c r="G81" s="93">
        <f t="shared" si="19"/>
        <v>7</v>
      </c>
      <c r="H81" s="92">
        <f t="shared" si="19"/>
        <v>3394</v>
      </c>
      <c r="I81" s="92">
        <f t="shared" si="19"/>
        <v>2</v>
      </c>
      <c r="J81" s="93">
        <f t="shared" si="19"/>
        <v>23</v>
      </c>
      <c r="K81" s="94">
        <f t="shared" si="19"/>
        <v>1930</v>
      </c>
      <c r="L81" s="93">
        <f t="shared" si="19"/>
        <v>1152</v>
      </c>
      <c r="M81" s="93">
        <f t="shared" si="19"/>
        <v>157</v>
      </c>
      <c r="N81" s="93">
        <f t="shared" si="19"/>
        <v>13</v>
      </c>
      <c r="O81" s="92">
        <f t="shared" si="19"/>
        <v>3277</v>
      </c>
      <c r="P81" s="92">
        <f aca="true" t="shared" si="20" ref="P81:V81">SUM(P79:P80)</f>
        <v>3</v>
      </c>
      <c r="Q81" s="93">
        <f t="shared" si="20"/>
        <v>48</v>
      </c>
      <c r="R81" s="92">
        <f t="shared" si="20"/>
        <v>3798</v>
      </c>
      <c r="S81" s="92">
        <f t="shared" si="20"/>
        <v>2451</v>
      </c>
      <c r="T81" s="93">
        <f t="shared" si="20"/>
        <v>351</v>
      </c>
      <c r="U81" s="95">
        <f t="shared" si="20"/>
        <v>20</v>
      </c>
      <c r="V81" s="92">
        <f t="shared" si="20"/>
        <v>6671</v>
      </c>
    </row>
    <row r="82" spans="1:22" s="73" customFormat="1" ht="12.75">
      <c r="A82" s="30" t="s">
        <v>14</v>
      </c>
      <c r="B82" s="107"/>
      <c r="C82" s="108"/>
      <c r="D82" s="109"/>
      <c r="E82" s="108"/>
      <c r="F82" s="108"/>
      <c r="G82" s="108"/>
      <c r="H82" s="107"/>
      <c r="I82" s="107"/>
      <c r="J82" s="108"/>
      <c r="K82" s="109"/>
      <c r="L82" s="108"/>
      <c r="M82" s="108"/>
      <c r="N82" s="108"/>
      <c r="O82" s="107"/>
      <c r="P82" s="107"/>
      <c r="Q82" s="108"/>
      <c r="R82" s="109"/>
      <c r="S82" s="108"/>
      <c r="T82" s="108"/>
      <c r="U82" s="108"/>
      <c r="V82" s="107"/>
    </row>
    <row r="83" spans="1:22" s="73" customFormat="1" ht="12.75">
      <c r="A83" s="73" t="s">
        <v>74</v>
      </c>
      <c r="B83" s="107">
        <v>1</v>
      </c>
      <c r="C83" s="108">
        <v>23</v>
      </c>
      <c r="D83" s="109">
        <v>1011</v>
      </c>
      <c r="E83" s="108">
        <v>739</v>
      </c>
      <c r="F83" s="108">
        <v>160</v>
      </c>
      <c r="G83" s="108">
        <v>7</v>
      </c>
      <c r="H83" s="107">
        <v>1941</v>
      </c>
      <c r="I83" s="107">
        <v>0</v>
      </c>
      <c r="J83" s="108">
        <v>15</v>
      </c>
      <c r="K83" s="109">
        <v>1207</v>
      </c>
      <c r="L83" s="108">
        <v>770</v>
      </c>
      <c r="M83" s="108">
        <v>138</v>
      </c>
      <c r="N83" s="108">
        <v>7</v>
      </c>
      <c r="O83" s="107">
        <v>2137</v>
      </c>
      <c r="P83" s="107">
        <f aca="true" t="shared" si="21" ref="P83:U86">SUM(I83,B83)</f>
        <v>1</v>
      </c>
      <c r="Q83" s="108">
        <f t="shared" si="21"/>
        <v>38</v>
      </c>
      <c r="R83" s="109">
        <f t="shared" si="21"/>
        <v>2218</v>
      </c>
      <c r="S83" s="108">
        <f t="shared" si="21"/>
        <v>1509</v>
      </c>
      <c r="T83" s="108">
        <f t="shared" si="21"/>
        <v>298</v>
      </c>
      <c r="U83" s="108">
        <f t="shared" si="21"/>
        <v>14</v>
      </c>
      <c r="V83" s="107">
        <f>SUM(H83,O83)</f>
        <v>4078</v>
      </c>
    </row>
    <row r="84" spans="1:22" s="73" customFormat="1" ht="12.75">
      <c r="A84" s="73" t="s">
        <v>75</v>
      </c>
      <c r="B84" s="107">
        <v>0</v>
      </c>
      <c r="C84" s="108">
        <v>3</v>
      </c>
      <c r="D84" s="109">
        <v>528</v>
      </c>
      <c r="E84" s="108">
        <v>662</v>
      </c>
      <c r="F84" s="108">
        <v>79</v>
      </c>
      <c r="G84" s="108">
        <v>7</v>
      </c>
      <c r="H84" s="107">
        <v>1279</v>
      </c>
      <c r="I84" s="107">
        <v>0</v>
      </c>
      <c r="J84" s="108">
        <v>1</v>
      </c>
      <c r="K84" s="109">
        <v>367</v>
      </c>
      <c r="L84" s="108">
        <v>435</v>
      </c>
      <c r="M84" s="108">
        <v>65</v>
      </c>
      <c r="N84" s="108">
        <v>4</v>
      </c>
      <c r="O84" s="107">
        <v>872</v>
      </c>
      <c r="P84" s="107">
        <f t="shared" si="21"/>
        <v>0</v>
      </c>
      <c r="Q84" s="108">
        <f t="shared" si="21"/>
        <v>4</v>
      </c>
      <c r="R84" s="109">
        <f t="shared" si="21"/>
        <v>895</v>
      </c>
      <c r="S84" s="108">
        <f t="shared" si="21"/>
        <v>1097</v>
      </c>
      <c r="T84" s="108">
        <f t="shared" si="21"/>
        <v>144</v>
      </c>
      <c r="U84" s="108">
        <f t="shared" si="21"/>
        <v>11</v>
      </c>
      <c r="V84" s="107">
        <f>SUM(H84,O84)</f>
        <v>2151</v>
      </c>
    </row>
    <row r="85" spans="1:22" s="73" customFormat="1" ht="12.75">
      <c r="A85" s="96" t="s">
        <v>24</v>
      </c>
      <c r="B85" s="93">
        <f>SUM(B83:B84)</f>
        <v>1</v>
      </c>
      <c r="C85" s="93">
        <f aca="true" t="shared" si="22" ref="C85:O85">SUM(C83:C84)</f>
        <v>26</v>
      </c>
      <c r="D85" s="94">
        <f t="shared" si="22"/>
        <v>1539</v>
      </c>
      <c r="E85" s="93">
        <f t="shared" si="22"/>
        <v>1401</v>
      </c>
      <c r="F85" s="93">
        <f t="shared" si="22"/>
        <v>239</v>
      </c>
      <c r="G85" s="93">
        <f t="shared" si="22"/>
        <v>14</v>
      </c>
      <c r="H85" s="92">
        <f t="shared" si="22"/>
        <v>3220</v>
      </c>
      <c r="I85" s="92">
        <f t="shared" si="22"/>
        <v>0</v>
      </c>
      <c r="J85" s="93">
        <f t="shared" si="22"/>
        <v>16</v>
      </c>
      <c r="K85" s="94">
        <f t="shared" si="22"/>
        <v>1574</v>
      </c>
      <c r="L85" s="93">
        <f t="shared" si="22"/>
        <v>1205</v>
      </c>
      <c r="M85" s="93">
        <f t="shared" si="22"/>
        <v>203</v>
      </c>
      <c r="N85" s="93">
        <f t="shared" si="22"/>
        <v>11</v>
      </c>
      <c r="O85" s="92">
        <f t="shared" si="22"/>
        <v>3009</v>
      </c>
      <c r="P85" s="92">
        <f t="shared" si="21"/>
        <v>1</v>
      </c>
      <c r="Q85" s="93">
        <f t="shared" si="21"/>
        <v>42</v>
      </c>
      <c r="R85" s="94">
        <f t="shared" si="21"/>
        <v>3113</v>
      </c>
      <c r="S85" s="93">
        <f t="shared" si="21"/>
        <v>2606</v>
      </c>
      <c r="T85" s="93">
        <f t="shared" si="21"/>
        <v>442</v>
      </c>
      <c r="U85" s="93">
        <f t="shared" si="21"/>
        <v>25</v>
      </c>
      <c r="V85" s="92">
        <f>SUM(H85,O85)</f>
        <v>6229</v>
      </c>
    </row>
    <row r="86" spans="1:22" s="30" customFormat="1" ht="12.75">
      <c r="A86" s="96" t="s">
        <v>15</v>
      </c>
      <c r="B86" s="97">
        <f>SUM(B85,B81)</f>
        <v>2</v>
      </c>
      <c r="C86" s="98">
        <f aca="true" t="shared" si="23" ref="C86:O86">SUM(C85,C81)</f>
        <v>51</v>
      </c>
      <c r="D86" s="99">
        <f t="shared" si="23"/>
        <v>3407</v>
      </c>
      <c r="E86" s="98">
        <f t="shared" si="23"/>
        <v>2700</v>
      </c>
      <c r="F86" s="98">
        <f t="shared" si="23"/>
        <v>433</v>
      </c>
      <c r="G86" s="98">
        <f t="shared" si="23"/>
        <v>21</v>
      </c>
      <c r="H86" s="97">
        <f t="shared" si="23"/>
        <v>6614</v>
      </c>
      <c r="I86" s="97">
        <f t="shared" si="23"/>
        <v>2</v>
      </c>
      <c r="J86" s="98">
        <f t="shared" si="23"/>
        <v>39</v>
      </c>
      <c r="K86" s="99">
        <f t="shared" si="23"/>
        <v>3504</v>
      </c>
      <c r="L86" s="98">
        <f t="shared" si="23"/>
        <v>2357</v>
      </c>
      <c r="M86" s="98">
        <f t="shared" si="23"/>
        <v>360</v>
      </c>
      <c r="N86" s="98">
        <f t="shared" si="23"/>
        <v>24</v>
      </c>
      <c r="O86" s="97">
        <f t="shared" si="23"/>
        <v>6286</v>
      </c>
      <c r="P86" s="97">
        <f t="shared" si="21"/>
        <v>4</v>
      </c>
      <c r="Q86" s="98">
        <f t="shared" si="21"/>
        <v>90</v>
      </c>
      <c r="R86" s="99">
        <f t="shared" si="21"/>
        <v>6911</v>
      </c>
      <c r="S86" s="98">
        <f t="shared" si="21"/>
        <v>5057</v>
      </c>
      <c r="T86" s="98">
        <f t="shared" si="21"/>
        <v>793</v>
      </c>
      <c r="U86" s="98">
        <f t="shared" si="21"/>
        <v>45</v>
      </c>
      <c r="V86" s="97">
        <f>SUM(H86,O86)</f>
        <v>12900</v>
      </c>
    </row>
    <row r="87" spans="2:22" s="73" customFormat="1" ht="12.75">
      <c r="B87" s="88"/>
      <c r="C87" s="89"/>
      <c r="D87" s="90"/>
      <c r="E87" s="89"/>
      <c r="F87" s="89"/>
      <c r="G87" s="89"/>
      <c r="H87" s="88"/>
      <c r="I87" s="88"/>
      <c r="J87" s="89"/>
      <c r="K87" s="90"/>
      <c r="L87" s="89"/>
      <c r="M87" s="89"/>
      <c r="N87" s="89"/>
      <c r="O87" s="88"/>
      <c r="P87" s="88"/>
      <c r="Q87" s="89"/>
      <c r="R87" s="88"/>
      <c r="S87" s="88"/>
      <c r="T87" s="89"/>
      <c r="U87" s="89"/>
      <c r="V87" s="88"/>
    </row>
    <row r="88" spans="1:22" s="73" customFormat="1" ht="12.75">
      <c r="A88" s="30" t="s">
        <v>16</v>
      </c>
      <c r="B88" s="88"/>
      <c r="C88" s="89"/>
      <c r="D88" s="90"/>
      <c r="E88" s="89"/>
      <c r="F88" s="89"/>
      <c r="G88" s="89"/>
      <c r="H88" s="88"/>
      <c r="I88" s="88"/>
      <c r="J88" s="89"/>
      <c r="K88" s="90"/>
      <c r="L88" s="89"/>
      <c r="M88" s="89"/>
      <c r="N88" s="89"/>
      <c r="O88" s="88"/>
      <c r="P88" s="88"/>
      <c r="Q88" s="89"/>
      <c r="R88" s="88"/>
      <c r="S88" s="88"/>
      <c r="T88" s="89"/>
      <c r="U88" s="89"/>
      <c r="V88" s="88"/>
    </row>
    <row r="89" spans="1:22" s="73" customFormat="1" ht="12.75">
      <c r="A89" s="30" t="s">
        <v>13</v>
      </c>
      <c r="B89" s="88"/>
      <c r="C89" s="89"/>
      <c r="D89" s="90"/>
      <c r="E89" s="89"/>
      <c r="F89" s="89"/>
      <c r="G89" s="89"/>
      <c r="H89" s="88"/>
      <c r="I89" s="88"/>
      <c r="J89" s="89"/>
      <c r="K89" s="90"/>
      <c r="L89" s="89"/>
      <c r="M89" s="89"/>
      <c r="N89" s="89"/>
      <c r="O89" s="88"/>
      <c r="P89" s="88"/>
      <c r="Q89" s="89"/>
      <c r="R89" s="88"/>
      <c r="S89" s="88"/>
      <c r="T89" s="89"/>
      <c r="U89" s="89"/>
      <c r="V89" s="88"/>
    </row>
    <row r="90" spans="1:22" s="73" customFormat="1" ht="12.75">
      <c r="A90" s="73" t="s">
        <v>42</v>
      </c>
      <c r="B90" s="88">
        <v>1</v>
      </c>
      <c r="C90" s="89">
        <v>17</v>
      </c>
      <c r="D90" s="90">
        <v>482</v>
      </c>
      <c r="E90" s="89">
        <v>301</v>
      </c>
      <c r="F90" s="89">
        <v>53</v>
      </c>
      <c r="G90" s="89">
        <v>7</v>
      </c>
      <c r="H90" s="88">
        <v>861</v>
      </c>
      <c r="I90" s="88">
        <v>0</v>
      </c>
      <c r="J90" s="89">
        <v>14</v>
      </c>
      <c r="K90" s="90">
        <v>711</v>
      </c>
      <c r="L90" s="89">
        <v>421</v>
      </c>
      <c r="M90" s="89">
        <v>76</v>
      </c>
      <c r="N90" s="89">
        <v>2</v>
      </c>
      <c r="O90" s="88">
        <v>1224</v>
      </c>
      <c r="P90" s="88">
        <f aca="true" t="shared" si="24" ref="P90:U94">SUM(I90,B90)</f>
        <v>1</v>
      </c>
      <c r="Q90" s="89">
        <f t="shared" si="24"/>
        <v>31</v>
      </c>
      <c r="R90" s="88">
        <f t="shared" si="24"/>
        <v>1193</v>
      </c>
      <c r="S90" s="88">
        <f t="shared" si="24"/>
        <v>722</v>
      </c>
      <c r="T90" s="89">
        <f t="shared" si="24"/>
        <v>129</v>
      </c>
      <c r="U90" s="89">
        <f t="shared" si="24"/>
        <v>9</v>
      </c>
      <c r="V90" s="88">
        <f>SUM(H90,O90)</f>
        <v>2085</v>
      </c>
    </row>
    <row r="91" spans="1:22" ht="12.75">
      <c r="A91" s="73" t="s">
        <v>43</v>
      </c>
      <c r="B91" s="88">
        <v>0</v>
      </c>
      <c r="C91" s="102">
        <v>2</v>
      </c>
      <c r="D91" s="90">
        <v>356</v>
      </c>
      <c r="E91" s="102">
        <v>400</v>
      </c>
      <c r="F91" s="102">
        <v>141</v>
      </c>
      <c r="G91" s="102">
        <v>34</v>
      </c>
      <c r="H91" s="88">
        <v>933</v>
      </c>
      <c r="I91" s="88">
        <v>0</v>
      </c>
      <c r="J91" s="102">
        <v>3</v>
      </c>
      <c r="K91" s="90">
        <v>269</v>
      </c>
      <c r="L91" s="102">
        <v>272</v>
      </c>
      <c r="M91" s="102">
        <v>100</v>
      </c>
      <c r="N91" s="102">
        <v>21</v>
      </c>
      <c r="O91" s="88">
        <v>665</v>
      </c>
      <c r="P91" s="88">
        <f t="shared" si="24"/>
        <v>0</v>
      </c>
      <c r="Q91" s="89">
        <f t="shared" si="24"/>
        <v>5</v>
      </c>
      <c r="R91" s="88">
        <f t="shared" si="24"/>
        <v>625</v>
      </c>
      <c r="S91" s="88">
        <f t="shared" si="24"/>
        <v>672</v>
      </c>
      <c r="T91" s="89">
        <f t="shared" si="24"/>
        <v>241</v>
      </c>
      <c r="U91" s="89">
        <f t="shared" si="24"/>
        <v>55</v>
      </c>
      <c r="V91" s="88">
        <f>SUM(H91,O91)</f>
        <v>1598</v>
      </c>
    </row>
    <row r="92" spans="1:22" ht="12.75">
      <c r="A92" s="73" t="s">
        <v>44</v>
      </c>
      <c r="B92" s="88">
        <v>0</v>
      </c>
      <c r="C92" s="102">
        <v>0</v>
      </c>
      <c r="D92" s="90">
        <v>14</v>
      </c>
      <c r="E92" s="102">
        <v>12</v>
      </c>
      <c r="F92" s="102">
        <v>8</v>
      </c>
      <c r="G92" s="102">
        <v>2</v>
      </c>
      <c r="H92" s="88">
        <v>36</v>
      </c>
      <c r="I92" s="88">
        <v>0</v>
      </c>
      <c r="J92" s="102">
        <v>2</v>
      </c>
      <c r="K92" s="90">
        <v>40</v>
      </c>
      <c r="L92" s="102">
        <v>39</v>
      </c>
      <c r="M92" s="102">
        <v>6</v>
      </c>
      <c r="N92" s="102">
        <v>3</v>
      </c>
      <c r="O92" s="88">
        <v>90</v>
      </c>
      <c r="P92" s="88">
        <f t="shared" si="24"/>
        <v>0</v>
      </c>
      <c r="Q92" s="89">
        <f t="shared" si="24"/>
        <v>2</v>
      </c>
      <c r="R92" s="88">
        <f t="shared" si="24"/>
        <v>54</v>
      </c>
      <c r="S92" s="88">
        <f t="shared" si="24"/>
        <v>51</v>
      </c>
      <c r="T92" s="89">
        <f t="shared" si="24"/>
        <v>14</v>
      </c>
      <c r="U92" s="89">
        <f t="shared" si="24"/>
        <v>5</v>
      </c>
      <c r="V92" s="88">
        <f>SUM(H92,O92)</f>
        <v>126</v>
      </c>
    </row>
    <row r="93" spans="1:22" ht="12.75">
      <c r="A93" s="73" t="s">
        <v>45</v>
      </c>
      <c r="B93" s="88">
        <v>0</v>
      </c>
      <c r="C93" s="102">
        <v>2</v>
      </c>
      <c r="D93" s="90">
        <v>486</v>
      </c>
      <c r="E93" s="102">
        <v>734</v>
      </c>
      <c r="F93" s="102">
        <v>241</v>
      </c>
      <c r="G93" s="102">
        <v>57</v>
      </c>
      <c r="H93" s="88">
        <v>1520</v>
      </c>
      <c r="I93" s="88">
        <v>1</v>
      </c>
      <c r="J93" s="102">
        <v>0</v>
      </c>
      <c r="K93" s="90">
        <v>360</v>
      </c>
      <c r="L93" s="102">
        <v>509</v>
      </c>
      <c r="M93" s="102">
        <v>140</v>
      </c>
      <c r="N93" s="102">
        <v>29</v>
      </c>
      <c r="O93" s="88">
        <v>1039</v>
      </c>
      <c r="P93" s="88">
        <f t="shared" si="24"/>
        <v>1</v>
      </c>
      <c r="Q93" s="89">
        <f t="shared" si="24"/>
        <v>2</v>
      </c>
      <c r="R93" s="88">
        <f t="shared" si="24"/>
        <v>846</v>
      </c>
      <c r="S93" s="88">
        <f t="shared" si="24"/>
        <v>1243</v>
      </c>
      <c r="T93" s="89">
        <f t="shared" si="24"/>
        <v>381</v>
      </c>
      <c r="U93" s="89">
        <f t="shared" si="24"/>
        <v>86</v>
      </c>
      <c r="V93" s="88">
        <f>SUM(H93,O93)</f>
        <v>2559</v>
      </c>
    </row>
    <row r="94" spans="1:22" s="29" customFormat="1" ht="12.75">
      <c r="A94" s="29" t="s">
        <v>1</v>
      </c>
      <c r="B94" s="92">
        <f aca="true" t="shared" si="25" ref="B94:O94">SUM(B90:B93)</f>
        <v>1</v>
      </c>
      <c r="C94" s="93">
        <f t="shared" si="25"/>
        <v>21</v>
      </c>
      <c r="D94" s="94">
        <f t="shared" si="25"/>
        <v>1338</v>
      </c>
      <c r="E94" s="93">
        <f t="shared" si="25"/>
        <v>1447</v>
      </c>
      <c r="F94" s="93">
        <f t="shared" si="25"/>
        <v>443</v>
      </c>
      <c r="G94" s="93">
        <f t="shared" si="25"/>
        <v>100</v>
      </c>
      <c r="H94" s="92">
        <f t="shared" si="25"/>
        <v>3350</v>
      </c>
      <c r="I94" s="92">
        <f t="shared" si="25"/>
        <v>1</v>
      </c>
      <c r="J94" s="93">
        <f t="shared" si="25"/>
        <v>19</v>
      </c>
      <c r="K94" s="94">
        <f t="shared" si="25"/>
        <v>1380</v>
      </c>
      <c r="L94" s="93">
        <f t="shared" si="25"/>
        <v>1241</v>
      </c>
      <c r="M94" s="93">
        <f t="shared" si="25"/>
        <v>322</v>
      </c>
      <c r="N94" s="93">
        <f t="shared" si="25"/>
        <v>55</v>
      </c>
      <c r="O94" s="92">
        <f t="shared" si="25"/>
        <v>3018</v>
      </c>
      <c r="P94" s="92">
        <f t="shared" si="24"/>
        <v>2</v>
      </c>
      <c r="Q94" s="93">
        <f t="shared" si="24"/>
        <v>40</v>
      </c>
      <c r="R94" s="92">
        <f t="shared" si="24"/>
        <v>2718</v>
      </c>
      <c r="S94" s="92">
        <f t="shared" si="24"/>
        <v>2688</v>
      </c>
      <c r="T94" s="93">
        <f t="shared" si="24"/>
        <v>765</v>
      </c>
      <c r="U94" s="93">
        <f t="shared" si="24"/>
        <v>155</v>
      </c>
      <c r="V94" s="92">
        <f>SUM(H94,O94)</f>
        <v>6368</v>
      </c>
    </row>
    <row r="95" spans="1:22" s="73" customFormat="1" ht="12.75">
      <c r="A95" s="30" t="s">
        <v>14</v>
      </c>
      <c r="B95" s="88"/>
      <c r="C95" s="89"/>
      <c r="D95" s="90"/>
      <c r="E95" s="89"/>
      <c r="F95" s="89"/>
      <c r="G95" s="89"/>
      <c r="H95" s="88"/>
      <c r="I95" s="88"/>
      <c r="J95" s="89"/>
      <c r="K95" s="90"/>
      <c r="L95" s="89"/>
      <c r="M95" s="89"/>
      <c r="N95" s="89"/>
      <c r="O95" s="88"/>
      <c r="P95" s="88"/>
      <c r="Q95" s="89"/>
      <c r="R95" s="88"/>
      <c r="S95" s="88"/>
      <c r="T95" s="89"/>
      <c r="U95" s="89"/>
      <c r="V95" s="88"/>
    </row>
    <row r="96" spans="1:22" ht="12.75">
      <c r="A96" s="73" t="s">
        <v>42</v>
      </c>
      <c r="B96" s="88">
        <v>0</v>
      </c>
      <c r="C96" s="89">
        <v>15</v>
      </c>
      <c r="D96" s="90">
        <v>367</v>
      </c>
      <c r="E96" s="89">
        <v>232</v>
      </c>
      <c r="F96" s="89">
        <v>62</v>
      </c>
      <c r="G96" s="89">
        <v>9</v>
      </c>
      <c r="H96" s="88">
        <v>685</v>
      </c>
      <c r="I96" s="88">
        <v>1</v>
      </c>
      <c r="J96" s="89">
        <v>14</v>
      </c>
      <c r="K96" s="90">
        <v>519</v>
      </c>
      <c r="L96" s="89">
        <v>350</v>
      </c>
      <c r="M96" s="89">
        <v>80</v>
      </c>
      <c r="N96" s="89">
        <v>11</v>
      </c>
      <c r="O96" s="88">
        <v>975</v>
      </c>
      <c r="P96" s="88">
        <f aca="true" t="shared" si="26" ref="P96:P101">SUM(I96,B96)</f>
        <v>1</v>
      </c>
      <c r="Q96" s="89">
        <f aca="true" t="shared" si="27" ref="Q96:Q101">SUM(J96,C96)</f>
        <v>29</v>
      </c>
      <c r="R96" s="88">
        <f aca="true" t="shared" si="28" ref="R96:R101">SUM(K96,D96)</f>
        <v>886</v>
      </c>
      <c r="S96" s="88">
        <f aca="true" t="shared" si="29" ref="S96:S101">SUM(L96,E96)</f>
        <v>582</v>
      </c>
      <c r="T96" s="89">
        <f aca="true" t="shared" si="30" ref="T96:T101">SUM(M96,F96)</f>
        <v>142</v>
      </c>
      <c r="U96" s="89">
        <f aca="true" t="shared" si="31" ref="U96:U101">SUM(N96,G96)</f>
        <v>20</v>
      </c>
      <c r="V96" s="88">
        <f aca="true" t="shared" si="32" ref="V96:V101">SUM(H96,O96)</f>
        <v>1660</v>
      </c>
    </row>
    <row r="97" spans="1:22" ht="12.75">
      <c r="A97" s="73" t="s">
        <v>43</v>
      </c>
      <c r="B97" s="88">
        <v>0</v>
      </c>
      <c r="C97" s="102">
        <v>4</v>
      </c>
      <c r="D97" s="90">
        <v>297</v>
      </c>
      <c r="E97" s="102">
        <v>402</v>
      </c>
      <c r="F97" s="102">
        <v>188</v>
      </c>
      <c r="G97" s="102">
        <v>46</v>
      </c>
      <c r="H97" s="88">
        <v>937</v>
      </c>
      <c r="I97" s="88">
        <v>0</v>
      </c>
      <c r="J97" s="102">
        <v>0</v>
      </c>
      <c r="K97" s="90">
        <v>249</v>
      </c>
      <c r="L97" s="102">
        <v>299</v>
      </c>
      <c r="M97" s="102">
        <v>157</v>
      </c>
      <c r="N97" s="102">
        <v>40</v>
      </c>
      <c r="O97" s="88">
        <v>745</v>
      </c>
      <c r="P97" s="88">
        <f t="shared" si="26"/>
        <v>0</v>
      </c>
      <c r="Q97" s="89">
        <f t="shared" si="27"/>
        <v>4</v>
      </c>
      <c r="R97" s="88">
        <f t="shared" si="28"/>
        <v>546</v>
      </c>
      <c r="S97" s="88">
        <f t="shared" si="29"/>
        <v>701</v>
      </c>
      <c r="T97" s="89">
        <f t="shared" si="30"/>
        <v>345</v>
      </c>
      <c r="U97" s="89">
        <f t="shared" si="31"/>
        <v>86</v>
      </c>
      <c r="V97" s="88">
        <f t="shared" si="32"/>
        <v>1682</v>
      </c>
    </row>
    <row r="98" spans="1:22" ht="12.75">
      <c r="A98" s="73" t="s">
        <v>44</v>
      </c>
      <c r="B98" s="88">
        <v>0</v>
      </c>
      <c r="C98" s="102">
        <v>0</v>
      </c>
      <c r="D98" s="90">
        <v>13</v>
      </c>
      <c r="E98" s="102">
        <v>18</v>
      </c>
      <c r="F98" s="102">
        <v>8</v>
      </c>
      <c r="G98" s="102">
        <v>3</v>
      </c>
      <c r="H98" s="88">
        <v>42</v>
      </c>
      <c r="I98" s="88">
        <v>0</v>
      </c>
      <c r="J98" s="102">
        <v>0</v>
      </c>
      <c r="K98" s="90">
        <v>36</v>
      </c>
      <c r="L98" s="102">
        <v>34</v>
      </c>
      <c r="M98" s="102">
        <v>23</v>
      </c>
      <c r="N98" s="102">
        <v>1</v>
      </c>
      <c r="O98" s="88">
        <v>94</v>
      </c>
      <c r="P98" s="88">
        <f t="shared" si="26"/>
        <v>0</v>
      </c>
      <c r="Q98" s="89">
        <f t="shared" si="27"/>
        <v>0</v>
      </c>
      <c r="R98" s="88">
        <f t="shared" si="28"/>
        <v>49</v>
      </c>
      <c r="S98" s="88">
        <f t="shared" si="29"/>
        <v>52</v>
      </c>
      <c r="T98" s="89">
        <f t="shared" si="30"/>
        <v>31</v>
      </c>
      <c r="U98" s="89">
        <f t="shared" si="31"/>
        <v>4</v>
      </c>
      <c r="V98" s="88">
        <f t="shared" si="32"/>
        <v>136</v>
      </c>
    </row>
    <row r="99" spans="1:22" ht="12.75">
      <c r="A99" s="73" t="s">
        <v>45</v>
      </c>
      <c r="B99" s="88">
        <v>0</v>
      </c>
      <c r="C99" s="102">
        <v>2</v>
      </c>
      <c r="D99" s="90">
        <v>385</v>
      </c>
      <c r="E99" s="102">
        <v>673</v>
      </c>
      <c r="F99" s="102">
        <v>294</v>
      </c>
      <c r="G99" s="102">
        <v>94</v>
      </c>
      <c r="H99" s="88">
        <v>1448</v>
      </c>
      <c r="I99" s="88">
        <v>0</v>
      </c>
      <c r="J99" s="102">
        <v>1</v>
      </c>
      <c r="K99" s="90">
        <v>281</v>
      </c>
      <c r="L99" s="102">
        <v>447</v>
      </c>
      <c r="M99" s="102">
        <v>208</v>
      </c>
      <c r="N99" s="102">
        <v>64</v>
      </c>
      <c r="O99" s="88">
        <v>1001</v>
      </c>
      <c r="P99" s="88">
        <f t="shared" si="26"/>
        <v>0</v>
      </c>
      <c r="Q99" s="89">
        <f t="shared" si="27"/>
        <v>3</v>
      </c>
      <c r="R99" s="88">
        <f t="shared" si="28"/>
        <v>666</v>
      </c>
      <c r="S99" s="88">
        <f t="shared" si="29"/>
        <v>1120</v>
      </c>
      <c r="T99" s="89">
        <f t="shared" si="30"/>
        <v>502</v>
      </c>
      <c r="U99" s="89">
        <f t="shared" si="31"/>
        <v>158</v>
      </c>
      <c r="V99" s="88">
        <f t="shared" si="32"/>
        <v>2449</v>
      </c>
    </row>
    <row r="100" spans="1:22" s="60" customFormat="1" ht="12.75">
      <c r="A100" s="29" t="s">
        <v>1</v>
      </c>
      <c r="B100" s="92">
        <f aca="true" t="shared" si="33" ref="B100:O100">SUM(B96:B99)</f>
        <v>0</v>
      </c>
      <c r="C100" s="93">
        <f t="shared" si="33"/>
        <v>21</v>
      </c>
      <c r="D100" s="94">
        <f t="shared" si="33"/>
        <v>1062</v>
      </c>
      <c r="E100" s="93">
        <f t="shared" si="33"/>
        <v>1325</v>
      </c>
      <c r="F100" s="93">
        <f t="shared" si="33"/>
        <v>552</v>
      </c>
      <c r="G100" s="93">
        <f t="shared" si="33"/>
        <v>152</v>
      </c>
      <c r="H100" s="92">
        <f t="shared" si="33"/>
        <v>3112</v>
      </c>
      <c r="I100" s="92">
        <f t="shared" si="33"/>
        <v>1</v>
      </c>
      <c r="J100" s="93">
        <f t="shared" si="33"/>
        <v>15</v>
      </c>
      <c r="K100" s="94">
        <f t="shared" si="33"/>
        <v>1085</v>
      </c>
      <c r="L100" s="93">
        <f t="shared" si="33"/>
        <v>1130</v>
      </c>
      <c r="M100" s="93">
        <f t="shared" si="33"/>
        <v>468</v>
      </c>
      <c r="N100" s="93">
        <f t="shared" si="33"/>
        <v>116</v>
      </c>
      <c r="O100" s="92">
        <f t="shared" si="33"/>
        <v>2815</v>
      </c>
      <c r="P100" s="92">
        <f t="shared" si="26"/>
        <v>1</v>
      </c>
      <c r="Q100" s="93">
        <f t="shared" si="27"/>
        <v>36</v>
      </c>
      <c r="R100" s="92">
        <f t="shared" si="28"/>
        <v>2147</v>
      </c>
      <c r="S100" s="92">
        <f t="shared" si="29"/>
        <v>2455</v>
      </c>
      <c r="T100" s="93">
        <f t="shared" si="30"/>
        <v>1020</v>
      </c>
      <c r="U100" s="93">
        <f t="shared" si="31"/>
        <v>268</v>
      </c>
      <c r="V100" s="92">
        <f t="shared" si="32"/>
        <v>5927</v>
      </c>
    </row>
    <row r="101" spans="1:22" s="30" customFormat="1" ht="12.75">
      <c r="A101" s="96" t="s">
        <v>17</v>
      </c>
      <c r="B101" s="97">
        <f>SUM(B94,B100)</f>
        <v>1</v>
      </c>
      <c r="C101" s="98">
        <f aca="true" t="shared" si="34" ref="C101:O101">SUM(C94,C100)</f>
        <v>42</v>
      </c>
      <c r="D101" s="99">
        <f t="shared" si="34"/>
        <v>2400</v>
      </c>
      <c r="E101" s="98">
        <f t="shared" si="34"/>
        <v>2772</v>
      </c>
      <c r="F101" s="98">
        <f t="shared" si="34"/>
        <v>995</v>
      </c>
      <c r="G101" s="98">
        <f t="shared" si="34"/>
        <v>252</v>
      </c>
      <c r="H101" s="97">
        <f t="shared" si="34"/>
        <v>6462</v>
      </c>
      <c r="I101" s="97">
        <f t="shared" si="34"/>
        <v>2</v>
      </c>
      <c r="J101" s="98">
        <f t="shared" si="34"/>
        <v>34</v>
      </c>
      <c r="K101" s="99">
        <f t="shared" si="34"/>
        <v>2465</v>
      </c>
      <c r="L101" s="98">
        <f t="shared" si="34"/>
        <v>2371</v>
      </c>
      <c r="M101" s="98">
        <f t="shared" si="34"/>
        <v>790</v>
      </c>
      <c r="N101" s="98">
        <f t="shared" si="34"/>
        <v>171</v>
      </c>
      <c r="O101" s="97">
        <f t="shared" si="34"/>
        <v>5833</v>
      </c>
      <c r="P101" s="97">
        <f t="shared" si="26"/>
        <v>3</v>
      </c>
      <c r="Q101" s="98">
        <f t="shared" si="27"/>
        <v>76</v>
      </c>
      <c r="R101" s="97">
        <f t="shared" si="28"/>
        <v>4865</v>
      </c>
      <c r="S101" s="97">
        <f t="shared" si="29"/>
        <v>5143</v>
      </c>
      <c r="T101" s="98">
        <f t="shared" si="30"/>
        <v>1785</v>
      </c>
      <c r="U101" s="98">
        <f t="shared" si="31"/>
        <v>423</v>
      </c>
      <c r="V101" s="97">
        <f t="shared" si="32"/>
        <v>12295</v>
      </c>
    </row>
    <row r="102" spans="1:22" s="30" customFormat="1" ht="12.75">
      <c r="A102" s="73"/>
      <c r="B102" s="103"/>
      <c r="C102" s="104"/>
      <c r="D102" s="105"/>
      <c r="E102" s="104"/>
      <c r="F102" s="104"/>
      <c r="G102" s="104"/>
      <c r="H102" s="103"/>
      <c r="I102" s="103"/>
      <c r="J102" s="104"/>
      <c r="K102" s="105"/>
      <c r="L102" s="104"/>
      <c r="M102" s="104"/>
      <c r="N102" s="104"/>
      <c r="O102" s="103"/>
      <c r="P102" s="103"/>
      <c r="Q102" s="104"/>
      <c r="R102" s="103"/>
      <c r="S102" s="103"/>
      <c r="T102" s="104"/>
      <c r="U102" s="104"/>
      <c r="V102" s="103"/>
    </row>
    <row r="103" spans="1:22" s="30" customFormat="1" ht="12.75">
      <c r="A103" s="30" t="s">
        <v>18</v>
      </c>
      <c r="B103" s="103"/>
      <c r="C103" s="104"/>
      <c r="D103" s="105"/>
      <c r="E103" s="104"/>
      <c r="F103" s="104"/>
      <c r="G103" s="104"/>
      <c r="H103" s="103"/>
      <c r="I103" s="103"/>
      <c r="J103" s="104"/>
      <c r="K103" s="105"/>
      <c r="L103" s="104"/>
      <c r="M103" s="104"/>
      <c r="N103" s="104"/>
      <c r="O103" s="103"/>
      <c r="P103" s="103"/>
      <c r="Q103" s="104"/>
      <c r="R103" s="103"/>
      <c r="S103" s="103"/>
      <c r="T103" s="104"/>
      <c r="U103" s="104"/>
      <c r="V103" s="103"/>
    </row>
    <row r="104" spans="1:22" s="30" customFormat="1" ht="12.75">
      <c r="A104" s="30" t="s">
        <v>13</v>
      </c>
      <c r="B104" s="103"/>
      <c r="C104" s="104"/>
      <c r="D104" s="105"/>
      <c r="E104" s="104"/>
      <c r="F104" s="104"/>
      <c r="G104" s="104"/>
      <c r="H104" s="103"/>
      <c r="I104" s="103"/>
      <c r="J104" s="104"/>
      <c r="K104" s="105"/>
      <c r="L104" s="104"/>
      <c r="M104" s="104"/>
      <c r="N104" s="104"/>
      <c r="O104" s="103"/>
      <c r="P104" s="103"/>
      <c r="Q104" s="104"/>
      <c r="R104" s="103"/>
      <c r="S104" s="103"/>
      <c r="T104" s="104"/>
      <c r="U104" s="104"/>
      <c r="V104" s="103"/>
    </row>
    <row r="105" spans="1:22" ht="12.75">
      <c r="A105" s="73" t="s">
        <v>42</v>
      </c>
      <c r="B105" s="88">
        <v>0</v>
      </c>
      <c r="C105" s="89">
        <v>11</v>
      </c>
      <c r="D105" s="90">
        <v>272</v>
      </c>
      <c r="E105" s="89">
        <v>168</v>
      </c>
      <c r="F105" s="89">
        <v>50</v>
      </c>
      <c r="G105" s="89">
        <v>12</v>
      </c>
      <c r="H105" s="88">
        <v>513</v>
      </c>
      <c r="I105" s="88">
        <v>1</v>
      </c>
      <c r="J105" s="89">
        <v>5</v>
      </c>
      <c r="K105" s="90">
        <v>427</v>
      </c>
      <c r="L105" s="89">
        <v>285</v>
      </c>
      <c r="M105" s="89">
        <v>87</v>
      </c>
      <c r="N105" s="89">
        <v>13</v>
      </c>
      <c r="O105" s="88">
        <v>818</v>
      </c>
      <c r="P105" s="88">
        <f aca="true" t="shared" si="35" ref="P105:U109">SUM(I105,B105)</f>
        <v>1</v>
      </c>
      <c r="Q105" s="89">
        <f t="shared" si="35"/>
        <v>16</v>
      </c>
      <c r="R105" s="88">
        <f t="shared" si="35"/>
        <v>699</v>
      </c>
      <c r="S105" s="88">
        <f t="shared" si="35"/>
        <v>453</v>
      </c>
      <c r="T105" s="89">
        <f t="shared" si="35"/>
        <v>137</v>
      </c>
      <c r="U105" s="89">
        <f t="shared" si="35"/>
        <v>25</v>
      </c>
      <c r="V105" s="88">
        <f>SUM(H105,O105)</f>
        <v>1331</v>
      </c>
    </row>
    <row r="106" spans="1:22" ht="12.75">
      <c r="A106" s="73" t="s">
        <v>43</v>
      </c>
      <c r="B106" s="88">
        <v>0</v>
      </c>
      <c r="C106" s="102">
        <v>1</v>
      </c>
      <c r="D106" s="90">
        <v>231</v>
      </c>
      <c r="E106" s="102">
        <v>346</v>
      </c>
      <c r="F106" s="102">
        <v>197</v>
      </c>
      <c r="G106" s="102">
        <v>74</v>
      </c>
      <c r="H106" s="88">
        <v>849</v>
      </c>
      <c r="I106" s="88">
        <v>0</v>
      </c>
      <c r="J106" s="102">
        <v>3</v>
      </c>
      <c r="K106" s="90">
        <v>259</v>
      </c>
      <c r="L106" s="102">
        <v>289</v>
      </c>
      <c r="M106" s="102">
        <v>170</v>
      </c>
      <c r="N106" s="102">
        <v>60</v>
      </c>
      <c r="O106" s="88">
        <v>781</v>
      </c>
      <c r="P106" s="88">
        <f t="shared" si="35"/>
        <v>0</v>
      </c>
      <c r="Q106" s="89">
        <f t="shared" si="35"/>
        <v>4</v>
      </c>
      <c r="R106" s="88">
        <f t="shared" si="35"/>
        <v>490</v>
      </c>
      <c r="S106" s="88">
        <f t="shared" si="35"/>
        <v>635</v>
      </c>
      <c r="T106" s="89">
        <f t="shared" si="35"/>
        <v>367</v>
      </c>
      <c r="U106" s="89">
        <f t="shared" si="35"/>
        <v>134</v>
      </c>
      <c r="V106" s="88">
        <f>SUM(H106,O106)</f>
        <v>1630</v>
      </c>
    </row>
    <row r="107" spans="1:22" ht="12.75">
      <c r="A107" s="73" t="s">
        <v>44</v>
      </c>
      <c r="B107" s="88">
        <v>0</v>
      </c>
      <c r="C107" s="102">
        <v>0</v>
      </c>
      <c r="D107" s="90">
        <v>13</v>
      </c>
      <c r="E107" s="102">
        <v>19</v>
      </c>
      <c r="F107" s="102">
        <v>6</v>
      </c>
      <c r="G107" s="102">
        <v>5</v>
      </c>
      <c r="H107" s="88">
        <v>43</v>
      </c>
      <c r="I107" s="88">
        <v>0</v>
      </c>
      <c r="J107" s="102">
        <v>0</v>
      </c>
      <c r="K107" s="90">
        <v>23</v>
      </c>
      <c r="L107" s="102">
        <v>43</v>
      </c>
      <c r="M107" s="102">
        <v>17</v>
      </c>
      <c r="N107" s="102">
        <v>4</v>
      </c>
      <c r="O107" s="88">
        <v>87</v>
      </c>
      <c r="P107" s="88">
        <f t="shared" si="35"/>
        <v>0</v>
      </c>
      <c r="Q107" s="89">
        <f t="shared" si="35"/>
        <v>0</v>
      </c>
      <c r="R107" s="88">
        <f t="shared" si="35"/>
        <v>36</v>
      </c>
      <c r="S107" s="88">
        <f t="shared" si="35"/>
        <v>62</v>
      </c>
      <c r="T107" s="89">
        <f t="shared" si="35"/>
        <v>23</v>
      </c>
      <c r="U107" s="89">
        <f t="shared" si="35"/>
        <v>9</v>
      </c>
      <c r="V107" s="88">
        <f>SUM(H107,O107)</f>
        <v>130</v>
      </c>
    </row>
    <row r="108" spans="1:22" ht="12.75">
      <c r="A108" s="73" t="s">
        <v>45</v>
      </c>
      <c r="B108" s="88">
        <v>0</v>
      </c>
      <c r="C108" s="102">
        <v>2</v>
      </c>
      <c r="D108" s="90">
        <v>271</v>
      </c>
      <c r="E108" s="102">
        <v>587</v>
      </c>
      <c r="F108" s="102">
        <v>306</v>
      </c>
      <c r="G108" s="102">
        <v>133</v>
      </c>
      <c r="H108" s="88">
        <v>1299</v>
      </c>
      <c r="I108" s="88">
        <v>0</v>
      </c>
      <c r="J108" s="102">
        <v>0</v>
      </c>
      <c r="K108" s="90">
        <v>225</v>
      </c>
      <c r="L108" s="102">
        <v>420</v>
      </c>
      <c r="M108" s="102">
        <v>171</v>
      </c>
      <c r="N108" s="102">
        <v>71</v>
      </c>
      <c r="O108" s="88">
        <v>887</v>
      </c>
      <c r="P108" s="88">
        <f t="shared" si="35"/>
        <v>0</v>
      </c>
      <c r="Q108" s="89">
        <f t="shared" si="35"/>
        <v>2</v>
      </c>
      <c r="R108" s="88">
        <f t="shared" si="35"/>
        <v>496</v>
      </c>
      <c r="S108" s="88">
        <f t="shared" si="35"/>
        <v>1007</v>
      </c>
      <c r="T108" s="89">
        <f t="shared" si="35"/>
        <v>477</v>
      </c>
      <c r="U108" s="89">
        <f t="shared" si="35"/>
        <v>204</v>
      </c>
      <c r="V108" s="88">
        <f>SUM(H108,O108)</f>
        <v>2186</v>
      </c>
    </row>
    <row r="109" spans="1:22" s="110" customFormat="1" ht="12.75">
      <c r="A109" s="29" t="s">
        <v>1</v>
      </c>
      <c r="B109" s="92">
        <f aca="true" t="shared" si="36" ref="B109:O109">SUM(B105:B108)</f>
        <v>0</v>
      </c>
      <c r="C109" s="93">
        <f t="shared" si="36"/>
        <v>14</v>
      </c>
      <c r="D109" s="94">
        <f t="shared" si="36"/>
        <v>787</v>
      </c>
      <c r="E109" s="93">
        <f t="shared" si="36"/>
        <v>1120</v>
      </c>
      <c r="F109" s="93">
        <f t="shared" si="36"/>
        <v>559</v>
      </c>
      <c r="G109" s="93">
        <f t="shared" si="36"/>
        <v>224</v>
      </c>
      <c r="H109" s="92">
        <f t="shared" si="36"/>
        <v>2704</v>
      </c>
      <c r="I109" s="92">
        <f t="shared" si="36"/>
        <v>1</v>
      </c>
      <c r="J109" s="93">
        <f t="shared" si="36"/>
        <v>8</v>
      </c>
      <c r="K109" s="94">
        <f t="shared" si="36"/>
        <v>934</v>
      </c>
      <c r="L109" s="93">
        <f t="shared" si="36"/>
        <v>1037</v>
      </c>
      <c r="M109" s="93">
        <f t="shared" si="36"/>
        <v>445</v>
      </c>
      <c r="N109" s="93">
        <f t="shared" si="36"/>
        <v>148</v>
      </c>
      <c r="O109" s="92">
        <f t="shared" si="36"/>
        <v>2573</v>
      </c>
      <c r="P109" s="92">
        <f t="shared" si="35"/>
        <v>1</v>
      </c>
      <c r="Q109" s="93">
        <f t="shared" si="35"/>
        <v>22</v>
      </c>
      <c r="R109" s="92">
        <f t="shared" si="35"/>
        <v>1721</v>
      </c>
      <c r="S109" s="92">
        <f t="shared" si="35"/>
        <v>2157</v>
      </c>
      <c r="T109" s="93">
        <f t="shared" si="35"/>
        <v>1004</v>
      </c>
      <c r="U109" s="93">
        <f t="shared" si="35"/>
        <v>372</v>
      </c>
      <c r="V109" s="92">
        <f>SUM(H109,O109)</f>
        <v>5277</v>
      </c>
    </row>
    <row r="110" spans="1:22" ht="12.75">
      <c r="A110" s="30" t="s">
        <v>14</v>
      </c>
      <c r="B110" s="88"/>
      <c r="C110" s="89"/>
      <c r="D110" s="90"/>
      <c r="E110" s="89"/>
      <c r="F110" s="89"/>
      <c r="G110" s="89"/>
      <c r="H110" s="88"/>
      <c r="I110" s="88"/>
      <c r="J110" s="89"/>
      <c r="K110" s="90"/>
      <c r="L110" s="89"/>
      <c r="M110" s="89"/>
      <c r="N110" s="89"/>
      <c r="O110" s="88"/>
      <c r="P110" s="88"/>
      <c r="Q110" s="89"/>
      <c r="R110" s="88"/>
      <c r="S110" s="88"/>
      <c r="T110" s="89"/>
      <c r="U110" s="89"/>
      <c r="V110" s="88"/>
    </row>
    <row r="111" spans="1:22" s="73" customFormat="1" ht="12.75">
      <c r="A111" s="73" t="s">
        <v>42</v>
      </c>
      <c r="B111" s="88"/>
      <c r="C111" s="89">
        <v>6</v>
      </c>
      <c r="D111" s="90">
        <v>229</v>
      </c>
      <c r="E111" s="89">
        <v>146</v>
      </c>
      <c r="F111" s="89">
        <v>50</v>
      </c>
      <c r="G111" s="89">
        <v>13</v>
      </c>
      <c r="H111" s="88">
        <v>444</v>
      </c>
      <c r="I111" s="88"/>
      <c r="J111" s="89">
        <v>8</v>
      </c>
      <c r="K111" s="90">
        <v>341</v>
      </c>
      <c r="L111" s="89">
        <v>224</v>
      </c>
      <c r="M111" s="89">
        <v>61</v>
      </c>
      <c r="N111" s="89">
        <v>14</v>
      </c>
      <c r="O111" s="88">
        <v>648</v>
      </c>
      <c r="P111" s="88">
        <f aca="true" t="shared" si="37" ref="P111:P117">SUM(I111,B111)</f>
        <v>0</v>
      </c>
      <c r="Q111" s="89">
        <f aca="true" t="shared" si="38" ref="Q111:Q117">SUM(J111,C111)</f>
        <v>14</v>
      </c>
      <c r="R111" s="88">
        <f aca="true" t="shared" si="39" ref="R111:R117">SUM(K111,D111)</f>
        <v>570</v>
      </c>
      <c r="S111" s="88">
        <f aca="true" t="shared" si="40" ref="S111:S117">SUM(L111,E111)</f>
        <v>370</v>
      </c>
      <c r="T111" s="89">
        <f aca="true" t="shared" si="41" ref="T111:T117">SUM(M111,F111)</f>
        <v>111</v>
      </c>
      <c r="U111" s="89">
        <f aca="true" t="shared" si="42" ref="U111:U117">SUM(N111,G111)</f>
        <v>27</v>
      </c>
      <c r="V111" s="88">
        <f aca="true" t="shared" si="43" ref="V111:V117">SUM(H111,O111)</f>
        <v>1092</v>
      </c>
    </row>
    <row r="112" spans="1:22" ht="12.75">
      <c r="A112" s="73" t="s">
        <v>43</v>
      </c>
      <c r="B112" s="88"/>
      <c r="C112" s="102">
        <v>1</v>
      </c>
      <c r="D112" s="90">
        <v>196</v>
      </c>
      <c r="E112" s="102">
        <v>216</v>
      </c>
      <c r="F112" s="102">
        <v>175</v>
      </c>
      <c r="G112" s="102">
        <v>75</v>
      </c>
      <c r="H112" s="88">
        <v>663</v>
      </c>
      <c r="I112" s="88"/>
      <c r="J112" s="102">
        <v>2</v>
      </c>
      <c r="K112" s="90">
        <v>189</v>
      </c>
      <c r="L112" s="102">
        <v>222</v>
      </c>
      <c r="M112" s="102">
        <v>145</v>
      </c>
      <c r="N112" s="102">
        <v>48</v>
      </c>
      <c r="O112" s="88">
        <v>606</v>
      </c>
      <c r="P112" s="88">
        <f t="shared" si="37"/>
        <v>0</v>
      </c>
      <c r="Q112" s="89">
        <f t="shared" si="38"/>
        <v>3</v>
      </c>
      <c r="R112" s="88">
        <f t="shared" si="39"/>
        <v>385</v>
      </c>
      <c r="S112" s="88">
        <f t="shared" si="40"/>
        <v>438</v>
      </c>
      <c r="T112" s="89">
        <f t="shared" si="41"/>
        <v>320</v>
      </c>
      <c r="U112" s="89">
        <f t="shared" si="42"/>
        <v>123</v>
      </c>
      <c r="V112" s="88">
        <f t="shared" si="43"/>
        <v>1269</v>
      </c>
    </row>
    <row r="113" spans="1:22" ht="12.75">
      <c r="A113" s="73" t="s">
        <v>44</v>
      </c>
      <c r="B113" s="88"/>
      <c r="C113" s="102"/>
      <c r="D113" s="90">
        <v>3</v>
      </c>
      <c r="E113" s="102">
        <v>9</v>
      </c>
      <c r="F113" s="102">
        <v>5</v>
      </c>
      <c r="G113" s="102">
        <v>2</v>
      </c>
      <c r="H113" s="88">
        <v>19</v>
      </c>
      <c r="I113" s="88"/>
      <c r="J113" s="102">
        <v>1</v>
      </c>
      <c r="K113" s="90">
        <v>29</v>
      </c>
      <c r="L113" s="102">
        <v>31</v>
      </c>
      <c r="M113" s="102">
        <v>11</v>
      </c>
      <c r="N113" s="102">
        <v>7</v>
      </c>
      <c r="O113" s="88">
        <v>79</v>
      </c>
      <c r="P113" s="88">
        <f t="shared" si="37"/>
        <v>0</v>
      </c>
      <c r="Q113" s="89">
        <f t="shared" si="38"/>
        <v>1</v>
      </c>
      <c r="R113" s="88">
        <f t="shared" si="39"/>
        <v>32</v>
      </c>
      <c r="S113" s="88">
        <f t="shared" si="40"/>
        <v>40</v>
      </c>
      <c r="T113" s="89">
        <f t="shared" si="41"/>
        <v>16</v>
      </c>
      <c r="U113" s="89">
        <f t="shared" si="42"/>
        <v>9</v>
      </c>
      <c r="V113" s="88">
        <f t="shared" si="43"/>
        <v>98</v>
      </c>
    </row>
    <row r="114" spans="1:22" ht="12.75">
      <c r="A114" s="73" t="s">
        <v>45</v>
      </c>
      <c r="B114" s="88"/>
      <c r="C114" s="102"/>
      <c r="D114" s="90">
        <v>247</v>
      </c>
      <c r="E114" s="102">
        <v>464</v>
      </c>
      <c r="F114" s="102">
        <v>242</v>
      </c>
      <c r="G114" s="102">
        <v>118</v>
      </c>
      <c r="H114" s="88">
        <v>1071</v>
      </c>
      <c r="I114" s="88"/>
      <c r="J114" s="102">
        <v>1</v>
      </c>
      <c r="K114" s="90">
        <v>165</v>
      </c>
      <c r="L114" s="102">
        <v>317</v>
      </c>
      <c r="M114" s="102">
        <v>152</v>
      </c>
      <c r="N114" s="102">
        <v>79</v>
      </c>
      <c r="O114" s="88">
        <v>714</v>
      </c>
      <c r="P114" s="88">
        <f t="shared" si="37"/>
        <v>0</v>
      </c>
      <c r="Q114" s="89">
        <f t="shared" si="38"/>
        <v>1</v>
      </c>
      <c r="R114" s="88">
        <f t="shared" si="39"/>
        <v>412</v>
      </c>
      <c r="S114" s="88">
        <f t="shared" si="40"/>
        <v>781</v>
      </c>
      <c r="T114" s="89">
        <f t="shared" si="41"/>
        <v>394</v>
      </c>
      <c r="U114" s="89">
        <f t="shared" si="42"/>
        <v>197</v>
      </c>
      <c r="V114" s="88">
        <f t="shared" si="43"/>
        <v>1785</v>
      </c>
    </row>
    <row r="115" spans="1:22" s="60" customFormat="1" ht="12.75">
      <c r="A115" s="29" t="s">
        <v>1</v>
      </c>
      <c r="B115" s="92">
        <f aca="true" t="shared" si="44" ref="B115:O115">SUM(B111:B114)</f>
        <v>0</v>
      </c>
      <c r="C115" s="93">
        <f t="shared" si="44"/>
        <v>7</v>
      </c>
      <c r="D115" s="94">
        <f t="shared" si="44"/>
        <v>675</v>
      </c>
      <c r="E115" s="93">
        <f t="shared" si="44"/>
        <v>835</v>
      </c>
      <c r="F115" s="93">
        <f t="shared" si="44"/>
        <v>472</v>
      </c>
      <c r="G115" s="93">
        <f t="shared" si="44"/>
        <v>208</v>
      </c>
      <c r="H115" s="92">
        <f t="shared" si="44"/>
        <v>2197</v>
      </c>
      <c r="I115" s="92">
        <f t="shared" si="44"/>
        <v>0</v>
      </c>
      <c r="J115" s="93">
        <f t="shared" si="44"/>
        <v>12</v>
      </c>
      <c r="K115" s="94">
        <f t="shared" si="44"/>
        <v>724</v>
      </c>
      <c r="L115" s="93">
        <f t="shared" si="44"/>
        <v>794</v>
      </c>
      <c r="M115" s="93">
        <f t="shared" si="44"/>
        <v>369</v>
      </c>
      <c r="N115" s="93">
        <f t="shared" si="44"/>
        <v>148</v>
      </c>
      <c r="O115" s="92">
        <f t="shared" si="44"/>
        <v>2047</v>
      </c>
      <c r="P115" s="92">
        <f t="shared" si="37"/>
        <v>0</v>
      </c>
      <c r="Q115" s="93">
        <f t="shared" si="38"/>
        <v>19</v>
      </c>
      <c r="R115" s="92">
        <f t="shared" si="39"/>
        <v>1399</v>
      </c>
      <c r="S115" s="92">
        <f t="shared" si="40"/>
        <v>1629</v>
      </c>
      <c r="T115" s="93">
        <f t="shared" si="41"/>
        <v>841</v>
      </c>
      <c r="U115" s="93">
        <f t="shared" si="42"/>
        <v>356</v>
      </c>
      <c r="V115" s="92">
        <f t="shared" si="43"/>
        <v>4244</v>
      </c>
    </row>
    <row r="116" spans="1:22" s="1" customFormat="1" ht="12.75">
      <c r="A116" s="96" t="s">
        <v>19</v>
      </c>
      <c r="B116" s="97">
        <f>SUM(B115,B109)</f>
        <v>0</v>
      </c>
      <c r="C116" s="98">
        <f aca="true" t="shared" si="45" ref="C116:O116">SUM(C115,C109)</f>
        <v>21</v>
      </c>
      <c r="D116" s="99">
        <f t="shared" si="45"/>
        <v>1462</v>
      </c>
      <c r="E116" s="98">
        <f t="shared" si="45"/>
        <v>1955</v>
      </c>
      <c r="F116" s="98">
        <f t="shared" si="45"/>
        <v>1031</v>
      </c>
      <c r="G116" s="98">
        <f t="shared" si="45"/>
        <v>432</v>
      </c>
      <c r="H116" s="97">
        <f t="shared" si="45"/>
        <v>4901</v>
      </c>
      <c r="I116" s="97">
        <f t="shared" si="45"/>
        <v>1</v>
      </c>
      <c r="J116" s="98">
        <f t="shared" si="45"/>
        <v>20</v>
      </c>
      <c r="K116" s="99">
        <f t="shared" si="45"/>
        <v>1658</v>
      </c>
      <c r="L116" s="98">
        <f t="shared" si="45"/>
        <v>1831</v>
      </c>
      <c r="M116" s="98">
        <f t="shared" si="45"/>
        <v>814</v>
      </c>
      <c r="N116" s="98">
        <f t="shared" si="45"/>
        <v>296</v>
      </c>
      <c r="O116" s="97">
        <f t="shared" si="45"/>
        <v>4620</v>
      </c>
      <c r="P116" s="97">
        <f t="shared" si="37"/>
        <v>1</v>
      </c>
      <c r="Q116" s="98">
        <f t="shared" si="38"/>
        <v>41</v>
      </c>
      <c r="R116" s="97">
        <f t="shared" si="39"/>
        <v>3120</v>
      </c>
      <c r="S116" s="97">
        <f t="shared" si="40"/>
        <v>3786</v>
      </c>
      <c r="T116" s="98">
        <f t="shared" si="41"/>
        <v>1845</v>
      </c>
      <c r="U116" s="98">
        <f t="shared" si="42"/>
        <v>728</v>
      </c>
      <c r="V116" s="97">
        <f t="shared" si="43"/>
        <v>9521</v>
      </c>
    </row>
    <row r="117" spans="1:22" s="30" customFormat="1" ht="15" customHeight="1">
      <c r="A117" s="29" t="s">
        <v>20</v>
      </c>
      <c r="B117" s="103">
        <f>SUM(B116,B101,B86)</f>
        <v>3</v>
      </c>
      <c r="C117" s="104">
        <f aca="true" t="shared" si="46" ref="C117:O117">SUM(C116,C101,C86)</f>
        <v>114</v>
      </c>
      <c r="D117" s="105">
        <f t="shared" si="46"/>
        <v>7269</v>
      </c>
      <c r="E117" s="104">
        <f t="shared" si="46"/>
        <v>7427</v>
      </c>
      <c r="F117" s="104">
        <f t="shared" si="46"/>
        <v>2459</v>
      </c>
      <c r="G117" s="104">
        <f t="shared" si="46"/>
        <v>705</v>
      </c>
      <c r="H117" s="103">
        <f t="shared" si="46"/>
        <v>17977</v>
      </c>
      <c r="I117" s="103">
        <f t="shared" si="46"/>
        <v>5</v>
      </c>
      <c r="J117" s="104">
        <f t="shared" si="46"/>
        <v>93</v>
      </c>
      <c r="K117" s="105">
        <f t="shared" si="46"/>
        <v>7627</v>
      </c>
      <c r="L117" s="104">
        <f t="shared" si="46"/>
        <v>6559</v>
      </c>
      <c r="M117" s="104">
        <f t="shared" si="46"/>
        <v>1964</v>
      </c>
      <c r="N117" s="104">
        <f t="shared" si="46"/>
        <v>491</v>
      </c>
      <c r="O117" s="103">
        <f t="shared" si="46"/>
        <v>16739</v>
      </c>
      <c r="P117" s="103">
        <f t="shared" si="37"/>
        <v>8</v>
      </c>
      <c r="Q117" s="104">
        <f t="shared" si="38"/>
        <v>207</v>
      </c>
      <c r="R117" s="103">
        <f t="shared" si="39"/>
        <v>14896</v>
      </c>
      <c r="S117" s="103">
        <f t="shared" si="40"/>
        <v>13986</v>
      </c>
      <c r="T117" s="104">
        <f t="shared" si="41"/>
        <v>4423</v>
      </c>
      <c r="U117" s="104">
        <f t="shared" si="42"/>
        <v>1196</v>
      </c>
      <c r="V117" s="103">
        <f t="shared" si="43"/>
        <v>34716</v>
      </c>
    </row>
    <row r="118" spans="1:22" s="30" customFormat="1" ht="15" customHeight="1">
      <c r="A118" s="29"/>
      <c r="B118" s="104"/>
      <c r="C118" s="104"/>
      <c r="D118" s="104"/>
      <c r="E118" s="104"/>
      <c r="F118" s="104"/>
      <c r="G118" s="104"/>
      <c r="H118" s="104"/>
      <c r="I118" s="104"/>
      <c r="J118" s="104"/>
      <c r="K118" s="104"/>
      <c r="L118" s="104"/>
      <c r="M118" s="104"/>
      <c r="N118" s="104"/>
      <c r="O118" s="104"/>
      <c r="P118" s="104"/>
      <c r="Q118" s="104"/>
      <c r="R118" s="104"/>
      <c r="S118" s="104"/>
      <c r="T118" s="104"/>
      <c r="U118" s="104"/>
      <c r="V118" s="104"/>
    </row>
    <row r="119" spans="1:22" s="30" customFormat="1" ht="15" customHeight="1">
      <c r="A119" s="29"/>
      <c r="B119" s="104"/>
      <c r="C119" s="104"/>
      <c r="D119" s="104"/>
      <c r="E119" s="104"/>
      <c r="F119" s="104"/>
      <c r="G119" s="104"/>
      <c r="H119" s="104"/>
      <c r="I119" s="104"/>
      <c r="J119" s="104"/>
      <c r="K119" s="104"/>
      <c r="L119" s="104"/>
      <c r="M119" s="104"/>
      <c r="N119" s="104"/>
      <c r="O119" s="104"/>
      <c r="P119" s="104"/>
      <c r="Q119" s="104"/>
      <c r="R119" s="104"/>
      <c r="S119" s="104"/>
      <c r="T119" s="104"/>
      <c r="U119" s="104"/>
      <c r="V119" s="104"/>
    </row>
    <row r="120" spans="1:22" s="30" customFormat="1" ht="15" customHeight="1">
      <c r="A120" s="29"/>
      <c r="B120" s="104"/>
      <c r="C120" s="104"/>
      <c r="D120" s="104"/>
      <c r="E120" s="104"/>
      <c r="F120" s="104"/>
      <c r="G120" s="104"/>
      <c r="H120" s="104"/>
      <c r="I120" s="104"/>
      <c r="J120" s="104"/>
      <c r="K120" s="104"/>
      <c r="L120" s="104"/>
      <c r="M120" s="104"/>
      <c r="N120" s="104"/>
      <c r="O120" s="104"/>
      <c r="P120" s="104"/>
      <c r="Q120" s="104"/>
      <c r="R120" s="104"/>
      <c r="S120" s="104"/>
      <c r="T120" s="104"/>
      <c r="U120" s="104"/>
      <c r="V120" s="104"/>
    </row>
    <row r="121" spans="1:22" s="30" customFormat="1" ht="15" customHeight="1">
      <c r="A121" s="29"/>
      <c r="B121" s="104"/>
      <c r="C121" s="104"/>
      <c r="D121" s="104"/>
      <c r="E121" s="104"/>
      <c r="F121" s="104"/>
      <c r="G121" s="104"/>
      <c r="H121" s="104"/>
      <c r="I121" s="104"/>
      <c r="J121" s="104"/>
      <c r="K121" s="104"/>
      <c r="L121" s="104"/>
      <c r="M121" s="104"/>
      <c r="N121" s="104"/>
      <c r="O121" s="104"/>
      <c r="P121" s="104"/>
      <c r="Q121" s="104"/>
      <c r="R121" s="104"/>
      <c r="S121" s="104"/>
      <c r="T121" s="104"/>
      <c r="U121" s="104"/>
      <c r="V121" s="104"/>
    </row>
    <row r="122" spans="1:22" s="30" customFormat="1" ht="15" customHeight="1">
      <c r="A122" s="29"/>
      <c r="B122" s="104"/>
      <c r="C122" s="104"/>
      <c r="D122" s="104"/>
      <c r="E122" s="104"/>
      <c r="F122" s="104"/>
      <c r="G122" s="104"/>
      <c r="H122" s="104"/>
      <c r="I122" s="104"/>
      <c r="J122" s="104"/>
      <c r="K122" s="104"/>
      <c r="L122" s="104"/>
      <c r="M122" s="104"/>
      <c r="N122" s="104"/>
      <c r="O122" s="104"/>
      <c r="P122" s="104"/>
      <c r="Q122" s="104"/>
      <c r="R122" s="104"/>
      <c r="S122" s="104"/>
      <c r="T122" s="104"/>
      <c r="U122" s="104"/>
      <c r="V122" s="104"/>
    </row>
    <row r="123" spans="1:22" s="30" customFormat="1" ht="15" customHeight="1">
      <c r="A123" s="29"/>
      <c r="B123" s="104"/>
      <c r="C123" s="104"/>
      <c r="D123" s="104"/>
      <c r="E123" s="104"/>
      <c r="F123" s="104"/>
      <c r="G123" s="104"/>
      <c r="H123" s="104"/>
      <c r="I123" s="104"/>
      <c r="J123" s="104"/>
      <c r="K123" s="104"/>
      <c r="L123" s="104"/>
      <c r="M123" s="104"/>
      <c r="N123" s="104"/>
      <c r="O123" s="104"/>
      <c r="P123" s="104"/>
      <c r="Q123" s="104"/>
      <c r="R123" s="104"/>
      <c r="S123" s="104"/>
      <c r="T123" s="104"/>
      <c r="U123" s="104"/>
      <c r="V123" s="104"/>
    </row>
    <row r="124" spans="1:22" s="30" customFormat="1" ht="15" customHeight="1">
      <c r="A124" s="29"/>
      <c r="B124" s="104"/>
      <c r="C124" s="104"/>
      <c r="D124" s="104"/>
      <c r="E124" s="104"/>
      <c r="F124" s="104"/>
      <c r="G124" s="104"/>
      <c r="H124" s="104"/>
      <c r="I124" s="104"/>
      <c r="J124" s="104"/>
      <c r="K124" s="104"/>
      <c r="L124" s="104"/>
      <c r="M124" s="104"/>
      <c r="N124" s="104"/>
      <c r="O124" s="104"/>
      <c r="P124" s="104"/>
      <c r="Q124" s="104"/>
      <c r="R124" s="104"/>
      <c r="S124" s="104"/>
      <c r="T124" s="104"/>
      <c r="U124" s="104"/>
      <c r="V124" s="104"/>
    </row>
    <row r="125" spans="1:22" s="30" customFormat="1" ht="15" customHeight="1">
      <c r="A125" s="29"/>
      <c r="B125" s="104"/>
      <c r="C125" s="104"/>
      <c r="D125" s="104"/>
      <c r="E125" s="104"/>
      <c r="F125" s="104"/>
      <c r="G125" s="104"/>
      <c r="H125" s="104"/>
      <c r="I125" s="104"/>
      <c r="J125" s="104"/>
      <c r="K125" s="104"/>
      <c r="L125" s="104"/>
      <c r="M125" s="104"/>
      <c r="N125" s="104"/>
      <c r="O125" s="104"/>
      <c r="P125" s="104"/>
      <c r="Q125" s="104"/>
      <c r="R125" s="104"/>
      <c r="S125" s="104"/>
      <c r="T125" s="104"/>
      <c r="U125" s="104"/>
      <c r="V125" s="104"/>
    </row>
    <row r="126" spans="1:22" s="30" customFormat="1" ht="15" customHeight="1">
      <c r="A126" s="29"/>
      <c r="B126" s="104"/>
      <c r="C126" s="104"/>
      <c r="D126" s="104"/>
      <c r="E126" s="104"/>
      <c r="F126" s="104"/>
      <c r="G126" s="104"/>
      <c r="H126" s="104"/>
      <c r="I126" s="104"/>
      <c r="J126" s="104"/>
      <c r="K126" s="104"/>
      <c r="L126" s="104"/>
      <c r="M126" s="104"/>
      <c r="N126" s="104"/>
      <c r="O126" s="104"/>
      <c r="P126" s="104"/>
      <c r="Q126" s="104"/>
      <c r="R126" s="104"/>
      <c r="S126" s="104"/>
      <c r="T126" s="104"/>
      <c r="U126" s="104"/>
      <c r="V126" s="104"/>
    </row>
    <row r="127" spans="1:22" s="30" customFormat="1" ht="15" customHeight="1">
      <c r="A127" s="29"/>
      <c r="B127" s="104"/>
      <c r="C127" s="104"/>
      <c r="D127" s="104"/>
      <c r="E127" s="104"/>
      <c r="F127" s="104"/>
      <c r="G127" s="104"/>
      <c r="H127" s="104"/>
      <c r="I127" s="104"/>
      <c r="J127" s="104"/>
      <c r="K127" s="104"/>
      <c r="L127" s="104"/>
      <c r="M127" s="104"/>
      <c r="N127" s="104"/>
      <c r="O127" s="104"/>
      <c r="P127" s="104"/>
      <c r="Q127" s="104"/>
      <c r="R127" s="104"/>
      <c r="S127" s="104"/>
      <c r="T127" s="104"/>
      <c r="U127" s="104"/>
      <c r="V127" s="104"/>
    </row>
    <row r="128" spans="1:22" s="30" customFormat="1" ht="15" customHeight="1">
      <c r="A128" s="29"/>
      <c r="B128" s="104"/>
      <c r="C128" s="104"/>
      <c r="D128" s="104"/>
      <c r="E128" s="104"/>
      <c r="F128" s="104"/>
      <c r="G128" s="104"/>
      <c r="H128" s="104"/>
      <c r="I128" s="104"/>
      <c r="J128" s="104"/>
      <c r="K128" s="104"/>
      <c r="L128" s="104"/>
      <c r="M128" s="104"/>
      <c r="N128" s="104"/>
      <c r="O128" s="104"/>
      <c r="P128" s="104"/>
      <c r="Q128" s="104"/>
      <c r="R128" s="104"/>
      <c r="S128" s="104"/>
      <c r="T128" s="104"/>
      <c r="U128" s="104"/>
      <c r="V128" s="104"/>
    </row>
    <row r="129" spans="1:22" s="30" customFormat="1" ht="15" customHeight="1">
      <c r="A129" s="29"/>
      <c r="B129" s="104"/>
      <c r="C129" s="104"/>
      <c r="D129" s="104"/>
      <c r="E129" s="104"/>
      <c r="F129" s="104"/>
      <c r="G129" s="104"/>
      <c r="H129" s="104"/>
      <c r="I129" s="104"/>
      <c r="J129" s="104"/>
      <c r="K129" s="104"/>
      <c r="L129" s="104"/>
      <c r="M129" s="104"/>
      <c r="N129" s="104"/>
      <c r="O129" s="104"/>
      <c r="P129" s="104"/>
      <c r="Q129" s="104"/>
      <c r="R129" s="104"/>
      <c r="S129" s="104"/>
      <c r="T129" s="104"/>
      <c r="U129" s="104"/>
      <c r="V129" s="104"/>
    </row>
    <row r="130" spans="1:22" s="30" customFormat="1" ht="15" customHeight="1">
      <c r="A130" s="29"/>
      <c r="B130" s="104"/>
      <c r="C130" s="104"/>
      <c r="D130" s="104"/>
      <c r="E130" s="104"/>
      <c r="F130" s="104"/>
      <c r="G130" s="104"/>
      <c r="H130" s="104"/>
      <c r="I130" s="104"/>
      <c r="J130" s="104"/>
      <c r="K130" s="104"/>
      <c r="L130" s="104"/>
      <c r="M130" s="104"/>
      <c r="N130" s="104"/>
      <c r="O130" s="104"/>
      <c r="P130" s="104"/>
      <c r="Q130" s="104"/>
      <c r="R130" s="104"/>
      <c r="S130" s="104"/>
      <c r="T130" s="104"/>
      <c r="U130" s="104"/>
      <c r="V130" s="104"/>
    </row>
    <row r="131" spans="1:3" ht="12.75">
      <c r="A131" s="30" t="s">
        <v>64</v>
      </c>
      <c r="C131" s="74"/>
    </row>
    <row r="132" spans="1:22" ht="12.75">
      <c r="A132" s="223" t="s">
        <v>5</v>
      </c>
      <c r="B132" s="223"/>
      <c r="C132" s="223"/>
      <c r="D132" s="223"/>
      <c r="E132" s="223"/>
      <c r="F132" s="223"/>
      <c r="G132" s="223"/>
      <c r="H132" s="223"/>
      <c r="I132" s="223"/>
      <c r="J132" s="223"/>
      <c r="K132" s="223"/>
      <c r="L132" s="223"/>
      <c r="M132" s="223"/>
      <c r="N132" s="223"/>
      <c r="O132" s="223"/>
      <c r="P132" s="223"/>
      <c r="Q132" s="223"/>
      <c r="R132" s="223"/>
      <c r="S132" s="223"/>
      <c r="T132" s="223"/>
      <c r="U132" s="223"/>
      <c r="V132" s="223"/>
    </row>
    <row r="133" spans="1:22" ht="12.75">
      <c r="A133" s="223" t="s">
        <v>46</v>
      </c>
      <c r="B133" s="223"/>
      <c r="C133" s="223"/>
      <c r="D133" s="223"/>
      <c r="E133" s="223"/>
      <c r="F133" s="223"/>
      <c r="G133" s="223"/>
      <c r="H133" s="223"/>
      <c r="I133" s="223"/>
      <c r="J133" s="223"/>
      <c r="K133" s="223"/>
      <c r="L133" s="223"/>
      <c r="M133" s="223"/>
      <c r="N133" s="223"/>
      <c r="O133" s="223"/>
      <c r="P133" s="223"/>
      <c r="Q133" s="223"/>
      <c r="R133" s="223"/>
      <c r="S133" s="223"/>
      <c r="T133" s="223"/>
      <c r="U133" s="223"/>
      <c r="V133" s="223"/>
    </row>
    <row r="134" spans="1:22" s="2" customFormat="1" ht="12.75">
      <c r="A134" s="224" t="s">
        <v>73</v>
      </c>
      <c r="B134" s="224"/>
      <c r="C134" s="224"/>
      <c r="D134" s="224"/>
      <c r="E134" s="224"/>
      <c r="F134" s="224"/>
      <c r="G134" s="224"/>
      <c r="H134" s="224"/>
      <c r="I134" s="224"/>
      <c r="J134" s="224"/>
      <c r="K134" s="224"/>
      <c r="L134" s="224"/>
      <c r="M134" s="224"/>
      <c r="N134" s="224"/>
      <c r="O134" s="224"/>
      <c r="P134" s="224"/>
      <c r="Q134" s="224"/>
      <c r="R134" s="224"/>
      <c r="S134" s="224"/>
      <c r="T134" s="224"/>
      <c r="U134" s="224"/>
      <c r="V134" s="224"/>
    </row>
    <row r="135" spans="1:22" s="2" customFormat="1" ht="12.75">
      <c r="A135" s="72"/>
      <c r="B135" s="72"/>
      <c r="C135" s="72"/>
      <c r="D135" s="72"/>
      <c r="E135" s="72"/>
      <c r="F135" s="72"/>
      <c r="G135" s="72"/>
      <c r="H135" s="72"/>
      <c r="I135" s="72"/>
      <c r="J135" s="72"/>
      <c r="K135" s="72"/>
      <c r="L135" s="72"/>
      <c r="M135" s="72"/>
      <c r="N135" s="72"/>
      <c r="O135" s="72"/>
      <c r="P135" s="72"/>
      <c r="Q135" s="72"/>
      <c r="R135" s="72"/>
      <c r="S135" s="72"/>
      <c r="T135" s="72"/>
      <c r="U135" s="72"/>
      <c r="V135" s="72"/>
    </row>
    <row r="136" spans="1:22" ht="12.75">
      <c r="A136" s="223" t="s">
        <v>20</v>
      </c>
      <c r="B136" s="223"/>
      <c r="C136" s="223"/>
      <c r="D136" s="223"/>
      <c r="E136" s="223"/>
      <c r="F136" s="223"/>
      <c r="G136" s="223"/>
      <c r="H136" s="223"/>
      <c r="I136" s="223"/>
      <c r="J136" s="223"/>
      <c r="K136" s="223"/>
      <c r="L136" s="223"/>
      <c r="M136" s="223"/>
      <c r="N136" s="223"/>
      <c r="O136" s="223"/>
      <c r="P136" s="223"/>
      <c r="Q136" s="223"/>
      <c r="R136" s="223"/>
      <c r="S136" s="223"/>
      <c r="T136" s="223"/>
      <c r="U136" s="223"/>
      <c r="V136" s="223"/>
    </row>
    <row r="137" ht="6.75" customHeight="1" thickBot="1"/>
    <row r="138" spans="1:22" ht="12.75">
      <c r="A138" s="75"/>
      <c r="B138" s="217" t="s">
        <v>29</v>
      </c>
      <c r="C138" s="218"/>
      <c r="D138" s="218"/>
      <c r="E138" s="218"/>
      <c r="F138" s="218"/>
      <c r="G138" s="218"/>
      <c r="H138" s="219"/>
      <c r="I138" s="217" t="s">
        <v>30</v>
      </c>
      <c r="J138" s="218"/>
      <c r="K138" s="218"/>
      <c r="L138" s="218"/>
      <c r="M138" s="218"/>
      <c r="N138" s="218"/>
      <c r="O138" s="219"/>
      <c r="P138" s="217" t="s">
        <v>1</v>
      </c>
      <c r="Q138" s="218"/>
      <c r="R138" s="218"/>
      <c r="S138" s="218"/>
      <c r="T138" s="218"/>
      <c r="U138" s="218"/>
      <c r="V138" s="218"/>
    </row>
    <row r="139" spans="2:22" ht="12.75">
      <c r="B139" s="220" t="s">
        <v>31</v>
      </c>
      <c r="C139" s="221"/>
      <c r="D139" s="76" t="s">
        <v>32</v>
      </c>
      <c r="E139" s="221" t="s">
        <v>33</v>
      </c>
      <c r="F139" s="221"/>
      <c r="G139" s="221"/>
      <c r="H139" s="77" t="s">
        <v>1</v>
      </c>
      <c r="I139" s="220" t="s">
        <v>31</v>
      </c>
      <c r="J139" s="222"/>
      <c r="K139" s="73" t="s">
        <v>32</v>
      </c>
      <c r="L139" s="220" t="s">
        <v>33</v>
      </c>
      <c r="M139" s="221"/>
      <c r="N139" s="221"/>
      <c r="O139" s="77" t="s">
        <v>1</v>
      </c>
      <c r="P139" s="220" t="s">
        <v>31</v>
      </c>
      <c r="Q139" s="222"/>
      <c r="R139" s="73" t="s">
        <v>32</v>
      </c>
      <c r="S139" s="220" t="s">
        <v>33</v>
      </c>
      <c r="T139" s="221"/>
      <c r="U139" s="221"/>
      <c r="V139" s="77" t="s">
        <v>1</v>
      </c>
    </row>
    <row r="140" spans="1:22" ht="12.75">
      <c r="A140" s="78" t="s">
        <v>34</v>
      </c>
      <c r="B140" s="79" t="s">
        <v>35</v>
      </c>
      <c r="C140" s="78">
        <v>1</v>
      </c>
      <c r="D140" s="80" t="s">
        <v>36</v>
      </c>
      <c r="E140" s="78" t="s">
        <v>37</v>
      </c>
      <c r="F140" s="78" t="s">
        <v>38</v>
      </c>
      <c r="G140" s="78" t="s">
        <v>39</v>
      </c>
      <c r="H140" s="81"/>
      <c r="I140" s="79" t="s">
        <v>35</v>
      </c>
      <c r="J140" s="78">
        <v>1</v>
      </c>
      <c r="K140" s="80" t="s">
        <v>36</v>
      </c>
      <c r="L140" s="78" t="s">
        <v>37</v>
      </c>
      <c r="M140" s="78" t="s">
        <v>38</v>
      </c>
      <c r="N140" s="78" t="s">
        <v>39</v>
      </c>
      <c r="O140" s="81"/>
      <c r="P140" s="79" t="s">
        <v>35</v>
      </c>
      <c r="Q140" s="78">
        <v>1</v>
      </c>
      <c r="R140" s="80" t="s">
        <v>36</v>
      </c>
      <c r="S140" s="78" t="s">
        <v>37</v>
      </c>
      <c r="T140" s="78" t="s">
        <v>38</v>
      </c>
      <c r="U140" s="78" t="s">
        <v>39</v>
      </c>
      <c r="V140" s="81"/>
    </row>
    <row r="141" spans="1:22" ht="12.75">
      <c r="A141" s="82" t="s">
        <v>10</v>
      </c>
      <c r="B141" s="79"/>
      <c r="C141" s="78"/>
      <c r="D141" s="80"/>
      <c r="E141" s="78"/>
      <c r="F141" s="78"/>
      <c r="G141" s="78"/>
      <c r="H141" s="79"/>
      <c r="I141" s="79"/>
      <c r="J141" s="78"/>
      <c r="K141" s="80"/>
      <c r="L141" s="78"/>
      <c r="M141" s="78"/>
      <c r="N141" s="78"/>
      <c r="O141" s="79"/>
      <c r="P141" s="79"/>
      <c r="Q141" s="78"/>
      <c r="R141" s="80"/>
      <c r="S141" s="78"/>
      <c r="T141" s="78"/>
      <c r="U141" s="78"/>
      <c r="V141" s="79"/>
    </row>
    <row r="142" spans="1:22" ht="12.75">
      <c r="A142" s="30" t="s">
        <v>13</v>
      </c>
      <c r="B142" s="77"/>
      <c r="C142" s="84"/>
      <c r="D142" s="85"/>
      <c r="E142" s="84"/>
      <c r="F142" s="84"/>
      <c r="G142" s="84"/>
      <c r="H142" s="77"/>
      <c r="I142" s="77"/>
      <c r="J142" s="84"/>
      <c r="K142" s="85"/>
      <c r="L142" s="84"/>
      <c r="M142" s="84"/>
      <c r="N142" s="84"/>
      <c r="O142" s="77"/>
      <c r="P142" s="77"/>
      <c r="Q142" s="84"/>
      <c r="R142" s="85"/>
      <c r="S142" s="84"/>
      <c r="T142" s="84"/>
      <c r="U142" s="87"/>
      <c r="V142" s="77"/>
    </row>
    <row r="143" spans="1:22" ht="12.75">
      <c r="A143" s="73" t="s">
        <v>40</v>
      </c>
      <c r="B143" s="88">
        <f>SUM(B79,B13)</f>
        <v>23</v>
      </c>
      <c r="C143" s="89">
        <f aca="true" t="shared" si="47" ref="C143:V143">SUM(C79,C13)</f>
        <v>594</v>
      </c>
      <c r="D143" s="90">
        <f t="shared" si="47"/>
        <v>28366</v>
      </c>
      <c r="E143" s="89">
        <f t="shared" si="47"/>
        <v>3384</v>
      </c>
      <c r="F143" s="89">
        <f t="shared" si="47"/>
        <v>280</v>
      </c>
      <c r="G143" s="89">
        <f t="shared" si="47"/>
        <v>10</v>
      </c>
      <c r="H143" s="88">
        <f t="shared" si="47"/>
        <v>32657</v>
      </c>
      <c r="I143" s="88">
        <f t="shared" si="47"/>
        <v>9</v>
      </c>
      <c r="J143" s="89">
        <f t="shared" si="47"/>
        <v>463</v>
      </c>
      <c r="K143" s="90">
        <f t="shared" si="47"/>
        <v>29194</v>
      </c>
      <c r="L143" s="89">
        <f t="shared" si="47"/>
        <v>3291</v>
      </c>
      <c r="M143" s="89">
        <f t="shared" si="47"/>
        <v>250</v>
      </c>
      <c r="N143" s="89">
        <f t="shared" si="47"/>
        <v>6</v>
      </c>
      <c r="O143" s="88">
        <f t="shared" si="47"/>
        <v>33213</v>
      </c>
      <c r="P143" s="88">
        <f t="shared" si="47"/>
        <v>32</v>
      </c>
      <c r="Q143" s="89">
        <f t="shared" si="47"/>
        <v>1057</v>
      </c>
      <c r="R143" s="88">
        <f t="shared" si="47"/>
        <v>57560</v>
      </c>
      <c r="S143" s="88">
        <f t="shared" si="47"/>
        <v>6675</v>
      </c>
      <c r="T143" s="89">
        <f t="shared" si="47"/>
        <v>530</v>
      </c>
      <c r="U143" s="91">
        <f t="shared" si="47"/>
        <v>16</v>
      </c>
      <c r="V143" s="88">
        <f t="shared" si="47"/>
        <v>65870</v>
      </c>
    </row>
    <row r="144" spans="1:22" ht="12.75">
      <c r="A144" s="73" t="s">
        <v>41</v>
      </c>
      <c r="B144" s="88">
        <f aca="true" t="shared" si="48" ref="B144:V144">SUM(B80,B14)</f>
        <v>2</v>
      </c>
      <c r="C144" s="89">
        <f t="shared" si="48"/>
        <v>0</v>
      </c>
      <c r="D144" s="90">
        <f t="shared" si="48"/>
        <v>3098</v>
      </c>
      <c r="E144" s="89">
        <f t="shared" si="48"/>
        <v>1979</v>
      </c>
      <c r="F144" s="89">
        <f t="shared" si="48"/>
        <v>94</v>
      </c>
      <c r="G144" s="89">
        <f t="shared" si="48"/>
        <v>4</v>
      </c>
      <c r="H144" s="88">
        <f t="shared" si="48"/>
        <v>5177</v>
      </c>
      <c r="I144" s="88">
        <f t="shared" si="48"/>
        <v>1</v>
      </c>
      <c r="J144" s="89">
        <f t="shared" si="48"/>
        <v>5</v>
      </c>
      <c r="K144" s="90">
        <f t="shared" si="48"/>
        <v>2559</v>
      </c>
      <c r="L144" s="89">
        <f t="shared" si="48"/>
        <v>1540</v>
      </c>
      <c r="M144" s="89">
        <f t="shared" si="48"/>
        <v>79</v>
      </c>
      <c r="N144" s="89">
        <f t="shared" si="48"/>
        <v>8</v>
      </c>
      <c r="O144" s="88">
        <f t="shared" si="48"/>
        <v>4192</v>
      </c>
      <c r="P144" s="88">
        <f t="shared" si="48"/>
        <v>3</v>
      </c>
      <c r="Q144" s="89">
        <f t="shared" si="48"/>
        <v>5</v>
      </c>
      <c r="R144" s="88">
        <f t="shared" si="48"/>
        <v>5657</v>
      </c>
      <c r="S144" s="88">
        <f t="shared" si="48"/>
        <v>3519</v>
      </c>
      <c r="T144" s="89">
        <f t="shared" si="48"/>
        <v>173</v>
      </c>
      <c r="U144" s="91">
        <f t="shared" si="48"/>
        <v>12</v>
      </c>
      <c r="V144" s="88">
        <f t="shared" si="48"/>
        <v>9369</v>
      </c>
    </row>
    <row r="145" spans="1:22" ht="12.75">
      <c r="A145" s="29" t="s">
        <v>23</v>
      </c>
      <c r="B145" s="92">
        <f aca="true" t="shared" si="49" ref="B145:V145">SUM(B81,B15)</f>
        <v>25</v>
      </c>
      <c r="C145" s="93">
        <f t="shared" si="49"/>
        <v>594</v>
      </c>
      <c r="D145" s="94">
        <f t="shared" si="49"/>
        <v>31464</v>
      </c>
      <c r="E145" s="93">
        <f t="shared" si="49"/>
        <v>5363</v>
      </c>
      <c r="F145" s="93">
        <f t="shared" si="49"/>
        <v>374</v>
      </c>
      <c r="G145" s="93">
        <f t="shared" si="49"/>
        <v>14</v>
      </c>
      <c r="H145" s="92">
        <f t="shared" si="49"/>
        <v>37834</v>
      </c>
      <c r="I145" s="92">
        <f t="shared" si="49"/>
        <v>10</v>
      </c>
      <c r="J145" s="93">
        <f t="shared" si="49"/>
        <v>468</v>
      </c>
      <c r="K145" s="94">
        <f t="shared" si="49"/>
        <v>31753</v>
      </c>
      <c r="L145" s="93">
        <f t="shared" si="49"/>
        <v>4831</v>
      </c>
      <c r="M145" s="93">
        <f t="shared" si="49"/>
        <v>329</v>
      </c>
      <c r="N145" s="93">
        <f t="shared" si="49"/>
        <v>14</v>
      </c>
      <c r="O145" s="92">
        <f t="shared" si="49"/>
        <v>37405</v>
      </c>
      <c r="P145" s="92">
        <f t="shared" si="49"/>
        <v>35</v>
      </c>
      <c r="Q145" s="93">
        <f t="shared" si="49"/>
        <v>1062</v>
      </c>
      <c r="R145" s="92">
        <f t="shared" si="49"/>
        <v>63217</v>
      </c>
      <c r="S145" s="92">
        <f t="shared" si="49"/>
        <v>10194</v>
      </c>
      <c r="T145" s="93">
        <f t="shared" si="49"/>
        <v>703</v>
      </c>
      <c r="U145" s="95">
        <f t="shared" si="49"/>
        <v>28</v>
      </c>
      <c r="V145" s="92">
        <f t="shared" si="49"/>
        <v>75239</v>
      </c>
    </row>
    <row r="146" spans="1:22" ht="12.75">
      <c r="A146" s="30" t="s">
        <v>14</v>
      </c>
      <c r="B146" s="88"/>
      <c r="C146" s="89"/>
      <c r="D146" s="90"/>
      <c r="E146" s="89"/>
      <c r="F146" s="89"/>
      <c r="G146" s="89"/>
      <c r="H146" s="88"/>
      <c r="I146" s="88"/>
      <c r="J146" s="89"/>
      <c r="K146" s="90"/>
      <c r="L146" s="89"/>
      <c r="M146" s="89"/>
      <c r="N146" s="89"/>
      <c r="O146" s="88"/>
      <c r="P146" s="88"/>
      <c r="Q146" s="89"/>
      <c r="R146" s="88"/>
      <c r="S146" s="88"/>
      <c r="T146" s="89"/>
      <c r="U146" s="91"/>
      <c r="V146" s="88"/>
    </row>
    <row r="147" spans="1:22" ht="12.75">
      <c r="A147" s="73" t="s">
        <v>74</v>
      </c>
      <c r="B147" s="88">
        <f aca="true" t="shared" si="50" ref="B147:V147">SUM(B83,B17)</f>
        <v>14</v>
      </c>
      <c r="C147" s="89">
        <f t="shared" si="50"/>
        <v>601</v>
      </c>
      <c r="D147" s="90">
        <f t="shared" si="50"/>
        <v>25982</v>
      </c>
      <c r="E147" s="89">
        <f t="shared" si="50"/>
        <v>3792</v>
      </c>
      <c r="F147" s="89">
        <f t="shared" si="50"/>
        <v>422</v>
      </c>
      <c r="G147" s="89">
        <f t="shared" si="50"/>
        <v>16</v>
      </c>
      <c r="H147" s="88">
        <f t="shared" si="50"/>
        <v>30827</v>
      </c>
      <c r="I147" s="88">
        <f t="shared" si="50"/>
        <v>13</v>
      </c>
      <c r="J147" s="89">
        <f t="shared" si="50"/>
        <v>495</v>
      </c>
      <c r="K147" s="90">
        <f t="shared" si="50"/>
        <v>27352</v>
      </c>
      <c r="L147" s="89">
        <f t="shared" si="50"/>
        <v>3371</v>
      </c>
      <c r="M147" s="89">
        <f t="shared" si="50"/>
        <v>342</v>
      </c>
      <c r="N147" s="89">
        <f t="shared" si="50"/>
        <v>17</v>
      </c>
      <c r="O147" s="88">
        <f t="shared" si="50"/>
        <v>31590</v>
      </c>
      <c r="P147" s="88">
        <f t="shared" si="50"/>
        <v>27</v>
      </c>
      <c r="Q147" s="89">
        <f t="shared" si="50"/>
        <v>1096</v>
      </c>
      <c r="R147" s="88">
        <f t="shared" si="50"/>
        <v>53334</v>
      </c>
      <c r="S147" s="88">
        <f t="shared" si="50"/>
        <v>7163</v>
      </c>
      <c r="T147" s="89">
        <f t="shared" si="50"/>
        <v>764</v>
      </c>
      <c r="U147" s="91">
        <f t="shared" si="50"/>
        <v>33</v>
      </c>
      <c r="V147" s="88">
        <f t="shared" si="50"/>
        <v>62417</v>
      </c>
    </row>
    <row r="148" spans="1:22" ht="12.75">
      <c r="A148" s="73" t="s">
        <v>75</v>
      </c>
      <c r="B148" s="88">
        <f aca="true" t="shared" si="51" ref="B148:V148">SUM(B84,B18)</f>
        <v>0</v>
      </c>
      <c r="C148" s="89">
        <f t="shared" si="51"/>
        <v>5</v>
      </c>
      <c r="D148" s="90">
        <f t="shared" si="51"/>
        <v>3721</v>
      </c>
      <c r="E148" s="89">
        <f t="shared" si="51"/>
        <v>2807</v>
      </c>
      <c r="F148" s="89">
        <f t="shared" si="51"/>
        <v>185</v>
      </c>
      <c r="G148" s="89">
        <f t="shared" si="51"/>
        <v>12</v>
      </c>
      <c r="H148" s="88">
        <f t="shared" si="51"/>
        <v>6730</v>
      </c>
      <c r="I148" s="88">
        <f t="shared" si="51"/>
        <v>0</v>
      </c>
      <c r="J148" s="89">
        <f t="shared" si="51"/>
        <v>1</v>
      </c>
      <c r="K148" s="90">
        <f t="shared" si="51"/>
        <v>2912</v>
      </c>
      <c r="L148" s="89">
        <f t="shared" si="51"/>
        <v>2022</v>
      </c>
      <c r="M148" s="89">
        <f t="shared" si="51"/>
        <v>120</v>
      </c>
      <c r="N148" s="89">
        <f t="shared" si="51"/>
        <v>5</v>
      </c>
      <c r="O148" s="88">
        <f t="shared" si="51"/>
        <v>5060</v>
      </c>
      <c r="P148" s="88">
        <f t="shared" si="51"/>
        <v>0</v>
      </c>
      <c r="Q148" s="89">
        <f t="shared" si="51"/>
        <v>6</v>
      </c>
      <c r="R148" s="88">
        <f t="shared" si="51"/>
        <v>6633</v>
      </c>
      <c r="S148" s="88">
        <f t="shared" si="51"/>
        <v>4829</v>
      </c>
      <c r="T148" s="89">
        <f t="shared" si="51"/>
        <v>305</v>
      </c>
      <c r="U148" s="91">
        <f t="shared" si="51"/>
        <v>17</v>
      </c>
      <c r="V148" s="88">
        <f t="shared" si="51"/>
        <v>11790</v>
      </c>
    </row>
    <row r="149" spans="1:22" ht="12.75">
      <c r="A149" s="29" t="s">
        <v>24</v>
      </c>
      <c r="B149" s="92">
        <f aca="true" t="shared" si="52" ref="B149:V149">SUM(B85,B19)</f>
        <v>14</v>
      </c>
      <c r="C149" s="93">
        <f t="shared" si="52"/>
        <v>606</v>
      </c>
      <c r="D149" s="94">
        <f t="shared" si="52"/>
        <v>29703</v>
      </c>
      <c r="E149" s="93">
        <f t="shared" si="52"/>
        <v>6599</v>
      </c>
      <c r="F149" s="93">
        <f t="shared" si="52"/>
        <v>607</v>
      </c>
      <c r="G149" s="93">
        <f t="shared" si="52"/>
        <v>28</v>
      </c>
      <c r="H149" s="92">
        <f t="shared" si="52"/>
        <v>37557</v>
      </c>
      <c r="I149" s="92">
        <f t="shared" si="52"/>
        <v>13</v>
      </c>
      <c r="J149" s="93">
        <f t="shared" si="52"/>
        <v>496</v>
      </c>
      <c r="K149" s="94">
        <f t="shared" si="52"/>
        <v>30264</v>
      </c>
      <c r="L149" s="93">
        <f t="shared" si="52"/>
        <v>5393</v>
      </c>
      <c r="M149" s="93">
        <f t="shared" si="52"/>
        <v>462</v>
      </c>
      <c r="N149" s="93">
        <f t="shared" si="52"/>
        <v>22</v>
      </c>
      <c r="O149" s="92">
        <f t="shared" si="52"/>
        <v>36650</v>
      </c>
      <c r="P149" s="92">
        <f t="shared" si="52"/>
        <v>27</v>
      </c>
      <c r="Q149" s="93">
        <f t="shared" si="52"/>
        <v>1102</v>
      </c>
      <c r="R149" s="92">
        <f t="shared" si="52"/>
        <v>59967</v>
      </c>
      <c r="S149" s="92">
        <f t="shared" si="52"/>
        <v>11992</v>
      </c>
      <c r="T149" s="93">
        <f t="shared" si="52"/>
        <v>1069</v>
      </c>
      <c r="U149" s="95">
        <f t="shared" si="52"/>
        <v>50</v>
      </c>
      <c r="V149" s="92">
        <f t="shared" si="52"/>
        <v>74207</v>
      </c>
    </row>
    <row r="150" spans="1:22" ht="12.75">
      <c r="A150" s="96" t="s">
        <v>15</v>
      </c>
      <c r="B150" s="97">
        <f aca="true" t="shared" si="53" ref="B150:V150">SUM(B86,B20)</f>
        <v>39</v>
      </c>
      <c r="C150" s="98">
        <f t="shared" si="53"/>
        <v>1200</v>
      </c>
      <c r="D150" s="99">
        <f t="shared" si="53"/>
        <v>61167</v>
      </c>
      <c r="E150" s="98">
        <f t="shared" si="53"/>
        <v>11962</v>
      </c>
      <c r="F150" s="98">
        <f t="shared" si="53"/>
        <v>981</v>
      </c>
      <c r="G150" s="98">
        <f t="shared" si="53"/>
        <v>42</v>
      </c>
      <c r="H150" s="97">
        <f t="shared" si="53"/>
        <v>75391</v>
      </c>
      <c r="I150" s="97">
        <f t="shared" si="53"/>
        <v>23</v>
      </c>
      <c r="J150" s="98">
        <f t="shared" si="53"/>
        <v>964</v>
      </c>
      <c r="K150" s="99">
        <f t="shared" si="53"/>
        <v>62017</v>
      </c>
      <c r="L150" s="98">
        <f t="shared" si="53"/>
        <v>10224</v>
      </c>
      <c r="M150" s="98">
        <f t="shared" si="53"/>
        <v>791</v>
      </c>
      <c r="N150" s="98">
        <f t="shared" si="53"/>
        <v>36</v>
      </c>
      <c r="O150" s="97">
        <f t="shared" si="53"/>
        <v>74055</v>
      </c>
      <c r="P150" s="97">
        <f t="shared" si="53"/>
        <v>62</v>
      </c>
      <c r="Q150" s="98">
        <f t="shared" si="53"/>
        <v>2164</v>
      </c>
      <c r="R150" s="97">
        <f t="shared" si="53"/>
        <v>123184</v>
      </c>
      <c r="S150" s="97">
        <f t="shared" si="53"/>
        <v>22186</v>
      </c>
      <c r="T150" s="98">
        <f t="shared" si="53"/>
        <v>1772</v>
      </c>
      <c r="U150" s="100">
        <f t="shared" si="53"/>
        <v>78</v>
      </c>
      <c r="V150" s="97">
        <f t="shared" si="53"/>
        <v>149446</v>
      </c>
    </row>
    <row r="151" spans="2:22" ht="12.75">
      <c r="B151" s="88"/>
      <c r="C151" s="89"/>
      <c r="D151" s="90"/>
      <c r="E151" s="89"/>
      <c r="F151" s="89"/>
      <c r="G151" s="89"/>
      <c r="H151" s="88"/>
      <c r="I151" s="88"/>
      <c r="J151" s="89"/>
      <c r="K151" s="90"/>
      <c r="L151" s="89"/>
      <c r="M151" s="89"/>
      <c r="N151" s="89"/>
      <c r="O151" s="88"/>
      <c r="P151" s="88"/>
      <c r="Q151" s="89"/>
      <c r="R151" s="88"/>
      <c r="S151" s="88"/>
      <c r="T151" s="89"/>
      <c r="U151" s="91"/>
      <c r="V151" s="88"/>
    </row>
    <row r="152" spans="1:22" ht="12.75">
      <c r="A152" s="30" t="s">
        <v>16</v>
      </c>
      <c r="B152" s="88"/>
      <c r="C152" s="89"/>
      <c r="D152" s="90"/>
      <c r="E152" s="89"/>
      <c r="F152" s="89"/>
      <c r="G152" s="89"/>
      <c r="H152" s="88"/>
      <c r="I152" s="88"/>
      <c r="J152" s="89"/>
      <c r="K152" s="90"/>
      <c r="L152" s="89"/>
      <c r="M152" s="89"/>
      <c r="N152" s="89"/>
      <c r="O152" s="88"/>
      <c r="P152" s="88"/>
      <c r="Q152" s="89"/>
      <c r="R152" s="88"/>
      <c r="S152" s="88"/>
      <c r="T152" s="89"/>
      <c r="U152" s="91"/>
      <c r="V152" s="88"/>
    </row>
    <row r="153" spans="1:22" ht="12.75">
      <c r="A153" s="30" t="s">
        <v>13</v>
      </c>
      <c r="B153" s="88"/>
      <c r="C153" s="89"/>
      <c r="D153" s="90"/>
      <c r="E153" s="89"/>
      <c r="F153" s="89"/>
      <c r="G153" s="89"/>
      <c r="H153" s="88"/>
      <c r="I153" s="88"/>
      <c r="J153" s="89"/>
      <c r="K153" s="90"/>
      <c r="L153" s="89"/>
      <c r="M153" s="89"/>
      <c r="N153" s="89"/>
      <c r="O153" s="88"/>
      <c r="P153" s="88"/>
      <c r="Q153" s="89"/>
      <c r="R153" s="88"/>
      <c r="S153" s="88"/>
      <c r="T153" s="89"/>
      <c r="U153" s="91"/>
      <c r="V153" s="88"/>
    </row>
    <row r="154" spans="1:22" ht="12.75">
      <c r="A154" s="73" t="s">
        <v>42</v>
      </c>
      <c r="B154" s="88">
        <f aca="true" t="shared" si="54" ref="B154:V154">SUM(B90,B24)</f>
        <v>13</v>
      </c>
      <c r="C154" s="89">
        <f t="shared" si="54"/>
        <v>524</v>
      </c>
      <c r="D154" s="90">
        <f t="shared" si="54"/>
        <v>14967</v>
      </c>
      <c r="E154" s="89">
        <f t="shared" si="54"/>
        <v>1374</v>
      </c>
      <c r="F154" s="89">
        <f t="shared" si="54"/>
        <v>162</v>
      </c>
      <c r="G154" s="89">
        <f t="shared" si="54"/>
        <v>11</v>
      </c>
      <c r="H154" s="88">
        <f t="shared" si="54"/>
        <v>17051</v>
      </c>
      <c r="I154" s="88">
        <f t="shared" si="54"/>
        <v>5</v>
      </c>
      <c r="J154" s="89">
        <f t="shared" si="54"/>
        <v>410</v>
      </c>
      <c r="K154" s="90">
        <f t="shared" si="54"/>
        <v>18555</v>
      </c>
      <c r="L154" s="89">
        <f t="shared" si="54"/>
        <v>1479</v>
      </c>
      <c r="M154" s="89">
        <f t="shared" si="54"/>
        <v>199</v>
      </c>
      <c r="N154" s="89">
        <f t="shared" si="54"/>
        <v>9</v>
      </c>
      <c r="O154" s="88">
        <f t="shared" si="54"/>
        <v>20657</v>
      </c>
      <c r="P154" s="88">
        <f t="shared" si="54"/>
        <v>18</v>
      </c>
      <c r="Q154" s="89">
        <f t="shared" si="54"/>
        <v>934</v>
      </c>
      <c r="R154" s="88">
        <f t="shared" si="54"/>
        <v>33522</v>
      </c>
      <c r="S154" s="88">
        <f t="shared" si="54"/>
        <v>2853</v>
      </c>
      <c r="T154" s="89">
        <f t="shared" si="54"/>
        <v>361</v>
      </c>
      <c r="U154" s="91">
        <f t="shared" si="54"/>
        <v>20</v>
      </c>
      <c r="V154" s="88">
        <f t="shared" si="54"/>
        <v>37708</v>
      </c>
    </row>
    <row r="155" spans="1:22" ht="12.75">
      <c r="A155" s="73" t="s">
        <v>43</v>
      </c>
      <c r="B155" s="88">
        <f aca="true" t="shared" si="55" ref="B155:V155">SUM(B91,B25)</f>
        <v>3</v>
      </c>
      <c r="C155" s="102">
        <f t="shared" si="55"/>
        <v>58</v>
      </c>
      <c r="D155" s="90">
        <f t="shared" si="55"/>
        <v>8477</v>
      </c>
      <c r="E155" s="102">
        <f t="shared" si="55"/>
        <v>2634</v>
      </c>
      <c r="F155" s="102">
        <f t="shared" si="55"/>
        <v>492</v>
      </c>
      <c r="G155" s="102">
        <f t="shared" si="55"/>
        <v>68</v>
      </c>
      <c r="H155" s="88">
        <f t="shared" si="55"/>
        <v>11732</v>
      </c>
      <c r="I155" s="88">
        <f t="shared" si="55"/>
        <v>0</v>
      </c>
      <c r="J155" s="102">
        <f t="shared" si="55"/>
        <v>20</v>
      </c>
      <c r="K155" s="90">
        <f t="shared" si="55"/>
        <v>6189</v>
      </c>
      <c r="L155" s="102">
        <f t="shared" si="55"/>
        <v>1812</v>
      </c>
      <c r="M155" s="102">
        <f t="shared" si="55"/>
        <v>313</v>
      </c>
      <c r="N155" s="102">
        <f t="shared" si="55"/>
        <v>35</v>
      </c>
      <c r="O155" s="88">
        <f t="shared" si="55"/>
        <v>8369</v>
      </c>
      <c r="P155" s="88">
        <f t="shared" si="55"/>
        <v>3</v>
      </c>
      <c r="Q155" s="89">
        <f t="shared" si="55"/>
        <v>78</v>
      </c>
      <c r="R155" s="88">
        <f t="shared" si="55"/>
        <v>14666</v>
      </c>
      <c r="S155" s="88">
        <f t="shared" si="55"/>
        <v>4446</v>
      </c>
      <c r="T155" s="89">
        <f t="shared" si="55"/>
        <v>805</v>
      </c>
      <c r="U155" s="91">
        <f t="shared" si="55"/>
        <v>103</v>
      </c>
      <c r="V155" s="88">
        <f t="shared" si="55"/>
        <v>20101</v>
      </c>
    </row>
    <row r="156" spans="1:22" ht="12.75">
      <c r="A156" s="73" t="s">
        <v>44</v>
      </c>
      <c r="B156" s="88">
        <f aca="true" t="shared" si="56" ref="B156:V156">SUM(B92,B26)</f>
        <v>0</v>
      </c>
      <c r="C156" s="102">
        <f t="shared" si="56"/>
        <v>4</v>
      </c>
      <c r="D156" s="90">
        <f t="shared" si="56"/>
        <v>315</v>
      </c>
      <c r="E156" s="102">
        <f t="shared" si="56"/>
        <v>86</v>
      </c>
      <c r="F156" s="102">
        <f t="shared" si="56"/>
        <v>29</v>
      </c>
      <c r="G156" s="102">
        <f t="shared" si="56"/>
        <v>5</v>
      </c>
      <c r="H156" s="88">
        <f t="shared" si="56"/>
        <v>439</v>
      </c>
      <c r="I156" s="88">
        <f t="shared" si="56"/>
        <v>1</v>
      </c>
      <c r="J156" s="102">
        <f t="shared" si="56"/>
        <v>13</v>
      </c>
      <c r="K156" s="90">
        <f t="shared" si="56"/>
        <v>844</v>
      </c>
      <c r="L156" s="102">
        <f t="shared" si="56"/>
        <v>217</v>
      </c>
      <c r="M156" s="102">
        <f t="shared" si="56"/>
        <v>30</v>
      </c>
      <c r="N156" s="102">
        <f t="shared" si="56"/>
        <v>13</v>
      </c>
      <c r="O156" s="88">
        <f t="shared" si="56"/>
        <v>1118</v>
      </c>
      <c r="P156" s="88">
        <f t="shared" si="56"/>
        <v>1</v>
      </c>
      <c r="Q156" s="89">
        <f t="shared" si="56"/>
        <v>17</v>
      </c>
      <c r="R156" s="88">
        <f t="shared" si="56"/>
        <v>1159</v>
      </c>
      <c r="S156" s="88">
        <f t="shared" si="56"/>
        <v>303</v>
      </c>
      <c r="T156" s="89">
        <f t="shared" si="56"/>
        <v>59</v>
      </c>
      <c r="U156" s="91">
        <f t="shared" si="56"/>
        <v>18</v>
      </c>
      <c r="V156" s="88">
        <f t="shared" si="56"/>
        <v>1557</v>
      </c>
    </row>
    <row r="157" spans="1:22" ht="12.75">
      <c r="A157" s="73" t="s">
        <v>45</v>
      </c>
      <c r="B157" s="88">
        <f aca="true" t="shared" si="57" ref="B157:V157">SUM(B93,B27)</f>
        <v>0</v>
      </c>
      <c r="C157" s="102">
        <f t="shared" si="57"/>
        <v>4</v>
      </c>
      <c r="D157" s="90">
        <f t="shared" si="57"/>
        <v>4197</v>
      </c>
      <c r="E157" s="102">
        <f t="shared" si="57"/>
        <v>3599</v>
      </c>
      <c r="F157" s="102">
        <f t="shared" si="57"/>
        <v>641</v>
      </c>
      <c r="G157" s="102">
        <f t="shared" si="57"/>
        <v>120</v>
      </c>
      <c r="H157" s="88">
        <f t="shared" si="57"/>
        <v>8561</v>
      </c>
      <c r="I157" s="88">
        <f t="shared" si="57"/>
        <v>1</v>
      </c>
      <c r="J157" s="102">
        <f t="shared" si="57"/>
        <v>0</v>
      </c>
      <c r="K157" s="90">
        <f t="shared" si="57"/>
        <v>3281</v>
      </c>
      <c r="L157" s="102">
        <f t="shared" si="57"/>
        <v>2614</v>
      </c>
      <c r="M157" s="102">
        <f t="shared" si="57"/>
        <v>343</v>
      </c>
      <c r="N157" s="102">
        <f t="shared" si="57"/>
        <v>63</v>
      </c>
      <c r="O157" s="88">
        <f t="shared" si="57"/>
        <v>6302</v>
      </c>
      <c r="P157" s="88">
        <f t="shared" si="57"/>
        <v>1</v>
      </c>
      <c r="Q157" s="89">
        <f t="shared" si="57"/>
        <v>4</v>
      </c>
      <c r="R157" s="88">
        <f t="shared" si="57"/>
        <v>7478</v>
      </c>
      <c r="S157" s="88">
        <f t="shared" si="57"/>
        <v>6213</v>
      </c>
      <c r="T157" s="89">
        <f t="shared" si="57"/>
        <v>984</v>
      </c>
      <c r="U157" s="91">
        <f t="shared" si="57"/>
        <v>183</v>
      </c>
      <c r="V157" s="88">
        <f t="shared" si="57"/>
        <v>14863</v>
      </c>
    </row>
    <row r="158" spans="1:22" s="110" customFormat="1" ht="12.75">
      <c r="A158" s="29" t="s">
        <v>1</v>
      </c>
      <c r="B158" s="92">
        <f aca="true" t="shared" si="58" ref="B158:V158">SUM(B94,B28)</f>
        <v>16</v>
      </c>
      <c r="C158" s="93">
        <f t="shared" si="58"/>
        <v>590</v>
      </c>
      <c r="D158" s="94">
        <f t="shared" si="58"/>
        <v>27956</v>
      </c>
      <c r="E158" s="93">
        <f t="shared" si="58"/>
        <v>7693</v>
      </c>
      <c r="F158" s="93">
        <f t="shared" si="58"/>
        <v>1324</v>
      </c>
      <c r="G158" s="93">
        <f t="shared" si="58"/>
        <v>204</v>
      </c>
      <c r="H158" s="92">
        <f t="shared" si="58"/>
        <v>37783</v>
      </c>
      <c r="I158" s="92">
        <f t="shared" si="58"/>
        <v>7</v>
      </c>
      <c r="J158" s="93">
        <f t="shared" si="58"/>
        <v>443</v>
      </c>
      <c r="K158" s="94">
        <f t="shared" si="58"/>
        <v>28869</v>
      </c>
      <c r="L158" s="93">
        <f t="shared" si="58"/>
        <v>6122</v>
      </c>
      <c r="M158" s="93">
        <f t="shared" si="58"/>
        <v>885</v>
      </c>
      <c r="N158" s="93">
        <f t="shared" si="58"/>
        <v>120</v>
      </c>
      <c r="O158" s="92">
        <f t="shared" si="58"/>
        <v>36446</v>
      </c>
      <c r="P158" s="92">
        <f t="shared" si="58"/>
        <v>23</v>
      </c>
      <c r="Q158" s="93">
        <f t="shared" si="58"/>
        <v>1033</v>
      </c>
      <c r="R158" s="92">
        <f t="shared" si="58"/>
        <v>56825</v>
      </c>
      <c r="S158" s="92">
        <f t="shared" si="58"/>
        <v>13815</v>
      </c>
      <c r="T158" s="93">
        <f t="shared" si="58"/>
        <v>2209</v>
      </c>
      <c r="U158" s="95">
        <f t="shared" si="58"/>
        <v>324</v>
      </c>
      <c r="V158" s="92">
        <f t="shared" si="58"/>
        <v>74229</v>
      </c>
    </row>
    <row r="159" spans="1:22" ht="12.75">
      <c r="A159" s="30" t="s">
        <v>14</v>
      </c>
      <c r="B159" s="88"/>
      <c r="C159" s="89"/>
      <c r="D159" s="90"/>
      <c r="E159" s="89"/>
      <c r="F159" s="89"/>
      <c r="G159" s="89"/>
      <c r="H159" s="88"/>
      <c r="I159" s="88"/>
      <c r="J159" s="89"/>
      <c r="K159" s="90"/>
      <c r="L159" s="89"/>
      <c r="M159" s="89"/>
      <c r="N159" s="89"/>
      <c r="O159" s="88"/>
      <c r="P159" s="88"/>
      <c r="Q159" s="89"/>
      <c r="R159" s="88"/>
      <c r="S159" s="88"/>
      <c r="T159" s="89"/>
      <c r="U159" s="91"/>
      <c r="V159" s="88"/>
    </row>
    <row r="160" spans="1:22" ht="12.75">
      <c r="A160" s="73" t="s">
        <v>42</v>
      </c>
      <c r="B160" s="88">
        <f aca="true" t="shared" si="59" ref="B160:V160">SUM(B96,B30)</f>
        <v>11</v>
      </c>
      <c r="C160" s="89">
        <f t="shared" si="59"/>
        <v>465</v>
      </c>
      <c r="D160" s="90">
        <f t="shared" si="59"/>
        <v>12624</v>
      </c>
      <c r="E160" s="89">
        <f t="shared" si="59"/>
        <v>1328</v>
      </c>
      <c r="F160" s="89">
        <f t="shared" si="59"/>
        <v>169</v>
      </c>
      <c r="G160" s="89">
        <f t="shared" si="59"/>
        <v>18</v>
      </c>
      <c r="H160" s="88">
        <f t="shared" si="59"/>
        <v>14615</v>
      </c>
      <c r="I160" s="88">
        <f t="shared" si="59"/>
        <v>6</v>
      </c>
      <c r="J160" s="89">
        <f t="shared" si="59"/>
        <v>449</v>
      </c>
      <c r="K160" s="90">
        <f t="shared" si="59"/>
        <v>16079</v>
      </c>
      <c r="L160" s="89">
        <f t="shared" si="59"/>
        <v>1480</v>
      </c>
      <c r="M160" s="89">
        <f t="shared" si="59"/>
        <v>190</v>
      </c>
      <c r="N160" s="89">
        <f t="shared" si="59"/>
        <v>19</v>
      </c>
      <c r="O160" s="88">
        <f t="shared" si="59"/>
        <v>18223</v>
      </c>
      <c r="P160" s="88">
        <f t="shared" si="59"/>
        <v>17</v>
      </c>
      <c r="Q160" s="89">
        <f t="shared" si="59"/>
        <v>914</v>
      </c>
      <c r="R160" s="88">
        <f t="shared" si="59"/>
        <v>28703</v>
      </c>
      <c r="S160" s="88">
        <f t="shared" si="59"/>
        <v>2808</v>
      </c>
      <c r="T160" s="89">
        <f t="shared" si="59"/>
        <v>359</v>
      </c>
      <c r="U160" s="91">
        <f t="shared" si="59"/>
        <v>37</v>
      </c>
      <c r="V160" s="88">
        <f t="shared" si="59"/>
        <v>32838</v>
      </c>
    </row>
    <row r="161" spans="1:22" ht="12.75">
      <c r="A161" s="73" t="s">
        <v>43</v>
      </c>
      <c r="B161" s="88">
        <f aca="true" t="shared" si="60" ref="B161:V161">SUM(B97,B31)</f>
        <v>2</v>
      </c>
      <c r="C161" s="102">
        <f t="shared" si="60"/>
        <v>67</v>
      </c>
      <c r="D161" s="90">
        <f t="shared" si="60"/>
        <v>8709</v>
      </c>
      <c r="E161" s="102">
        <f t="shared" si="60"/>
        <v>3177</v>
      </c>
      <c r="F161" s="102">
        <f t="shared" si="60"/>
        <v>710</v>
      </c>
      <c r="G161" s="102">
        <f t="shared" si="60"/>
        <v>102</v>
      </c>
      <c r="H161" s="88">
        <f t="shared" si="60"/>
        <v>12767</v>
      </c>
      <c r="I161" s="88">
        <f t="shared" si="60"/>
        <v>0</v>
      </c>
      <c r="J161" s="102">
        <f t="shared" si="60"/>
        <v>28</v>
      </c>
      <c r="K161" s="90">
        <f t="shared" si="60"/>
        <v>6403</v>
      </c>
      <c r="L161" s="102">
        <f t="shared" si="60"/>
        <v>2181</v>
      </c>
      <c r="M161" s="102">
        <f t="shared" si="60"/>
        <v>483</v>
      </c>
      <c r="N161" s="102">
        <f t="shared" si="60"/>
        <v>63</v>
      </c>
      <c r="O161" s="88">
        <f t="shared" si="60"/>
        <v>9158</v>
      </c>
      <c r="P161" s="88">
        <f t="shared" si="60"/>
        <v>2</v>
      </c>
      <c r="Q161" s="89">
        <f t="shared" si="60"/>
        <v>95</v>
      </c>
      <c r="R161" s="88">
        <f t="shared" si="60"/>
        <v>15112</v>
      </c>
      <c r="S161" s="88">
        <f t="shared" si="60"/>
        <v>5358</v>
      </c>
      <c r="T161" s="89">
        <f t="shared" si="60"/>
        <v>1193</v>
      </c>
      <c r="U161" s="91">
        <f t="shared" si="60"/>
        <v>165</v>
      </c>
      <c r="V161" s="88">
        <f t="shared" si="60"/>
        <v>21925</v>
      </c>
    </row>
    <row r="162" spans="1:22" ht="12.75">
      <c r="A162" s="73" t="s">
        <v>44</v>
      </c>
      <c r="B162" s="88">
        <f aca="true" t="shared" si="61" ref="B162:V162">SUM(B98,B32)</f>
        <v>0</v>
      </c>
      <c r="C162" s="102">
        <f t="shared" si="61"/>
        <v>8</v>
      </c>
      <c r="D162" s="90">
        <f t="shared" si="61"/>
        <v>314</v>
      </c>
      <c r="E162" s="102">
        <f t="shared" si="61"/>
        <v>154</v>
      </c>
      <c r="F162" s="102">
        <f t="shared" si="61"/>
        <v>37</v>
      </c>
      <c r="G162" s="102">
        <f t="shared" si="61"/>
        <v>6</v>
      </c>
      <c r="H162" s="88">
        <f t="shared" si="61"/>
        <v>519</v>
      </c>
      <c r="I162" s="88">
        <f t="shared" si="61"/>
        <v>1</v>
      </c>
      <c r="J162" s="102">
        <f t="shared" si="61"/>
        <v>13</v>
      </c>
      <c r="K162" s="90">
        <f t="shared" si="61"/>
        <v>864</v>
      </c>
      <c r="L162" s="102">
        <f t="shared" si="61"/>
        <v>285</v>
      </c>
      <c r="M162" s="102">
        <f t="shared" si="61"/>
        <v>55</v>
      </c>
      <c r="N162" s="102">
        <f t="shared" si="61"/>
        <v>3</v>
      </c>
      <c r="O162" s="88">
        <f t="shared" si="61"/>
        <v>1221</v>
      </c>
      <c r="P162" s="88">
        <f t="shared" si="61"/>
        <v>1</v>
      </c>
      <c r="Q162" s="89">
        <f t="shared" si="61"/>
        <v>21</v>
      </c>
      <c r="R162" s="88">
        <f t="shared" si="61"/>
        <v>1178</v>
      </c>
      <c r="S162" s="88">
        <f t="shared" si="61"/>
        <v>439</v>
      </c>
      <c r="T162" s="89">
        <f t="shared" si="61"/>
        <v>92</v>
      </c>
      <c r="U162" s="91">
        <f t="shared" si="61"/>
        <v>9</v>
      </c>
      <c r="V162" s="88">
        <f t="shared" si="61"/>
        <v>1740</v>
      </c>
    </row>
    <row r="163" spans="1:22" ht="12.75">
      <c r="A163" s="73" t="s">
        <v>45</v>
      </c>
      <c r="B163" s="88">
        <f aca="true" t="shared" si="62" ref="B163:V163">SUM(B99,B33)</f>
        <v>0</v>
      </c>
      <c r="C163" s="102">
        <f t="shared" si="62"/>
        <v>6</v>
      </c>
      <c r="D163" s="90">
        <f t="shared" si="62"/>
        <v>3927</v>
      </c>
      <c r="E163" s="102">
        <f t="shared" si="62"/>
        <v>3820</v>
      </c>
      <c r="F163" s="102">
        <f t="shared" si="62"/>
        <v>911</v>
      </c>
      <c r="G163" s="102">
        <f t="shared" si="62"/>
        <v>180</v>
      </c>
      <c r="H163" s="88">
        <f t="shared" si="62"/>
        <v>8844</v>
      </c>
      <c r="I163" s="88">
        <f t="shared" si="62"/>
        <v>0</v>
      </c>
      <c r="J163" s="102">
        <f t="shared" si="62"/>
        <v>3</v>
      </c>
      <c r="K163" s="90">
        <f t="shared" si="62"/>
        <v>3206</v>
      </c>
      <c r="L163" s="102">
        <f t="shared" si="62"/>
        <v>2690</v>
      </c>
      <c r="M163" s="102">
        <f t="shared" si="62"/>
        <v>539</v>
      </c>
      <c r="N163" s="102">
        <f t="shared" si="62"/>
        <v>105</v>
      </c>
      <c r="O163" s="88">
        <f t="shared" si="62"/>
        <v>6543</v>
      </c>
      <c r="P163" s="88">
        <f t="shared" si="62"/>
        <v>0</v>
      </c>
      <c r="Q163" s="89">
        <f t="shared" si="62"/>
        <v>9</v>
      </c>
      <c r="R163" s="88">
        <f t="shared" si="62"/>
        <v>7133</v>
      </c>
      <c r="S163" s="88">
        <f t="shared" si="62"/>
        <v>6510</v>
      </c>
      <c r="T163" s="89">
        <f t="shared" si="62"/>
        <v>1450</v>
      </c>
      <c r="U163" s="91">
        <f t="shared" si="62"/>
        <v>285</v>
      </c>
      <c r="V163" s="88">
        <f t="shared" si="62"/>
        <v>15387</v>
      </c>
    </row>
    <row r="164" spans="1:22" ht="12.75">
      <c r="A164" s="29" t="s">
        <v>1</v>
      </c>
      <c r="B164" s="97">
        <f aca="true" t="shared" si="63" ref="B164:V164">SUM(B100,B34)</f>
        <v>13</v>
      </c>
      <c r="C164" s="98">
        <f t="shared" si="63"/>
        <v>546</v>
      </c>
      <c r="D164" s="99">
        <f t="shared" si="63"/>
        <v>25574</v>
      </c>
      <c r="E164" s="98">
        <f t="shared" si="63"/>
        <v>8479</v>
      </c>
      <c r="F164" s="98">
        <f t="shared" si="63"/>
        <v>1827</v>
      </c>
      <c r="G164" s="98">
        <f t="shared" si="63"/>
        <v>306</v>
      </c>
      <c r="H164" s="97">
        <f t="shared" si="63"/>
        <v>36745</v>
      </c>
      <c r="I164" s="97">
        <f t="shared" si="63"/>
        <v>7</v>
      </c>
      <c r="J164" s="98">
        <f t="shared" si="63"/>
        <v>493</v>
      </c>
      <c r="K164" s="99">
        <f t="shared" si="63"/>
        <v>26552</v>
      </c>
      <c r="L164" s="98">
        <f t="shared" si="63"/>
        <v>6636</v>
      </c>
      <c r="M164" s="98">
        <f t="shared" si="63"/>
        <v>1267</v>
      </c>
      <c r="N164" s="98">
        <f t="shared" si="63"/>
        <v>190</v>
      </c>
      <c r="O164" s="97">
        <f t="shared" si="63"/>
        <v>35145</v>
      </c>
      <c r="P164" s="97">
        <f t="shared" si="63"/>
        <v>20</v>
      </c>
      <c r="Q164" s="98">
        <f t="shared" si="63"/>
        <v>1039</v>
      </c>
      <c r="R164" s="97">
        <f t="shared" si="63"/>
        <v>52126</v>
      </c>
      <c r="S164" s="97">
        <f t="shared" si="63"/>
        <v>15115</v>
      </c>
      <c r="T164" s="98">
        <f t="shared" si="63"/>
        <v>3094</v>
      </c>
      <c r="U164" s="100">
        <f t="shared" si="63"/>
        <v>496</v>
      </c>
      <c r="V164" s="97">
        <f t="shared" si="63"/>
        <v>71890</v>
      </c>
    </row>
    <row r="165" spans="1:22" ht="12.75">
      <c r="A165" s="96" t="s">
        <v>17</v>
      </c>
      <c r="B165" s="97">
        <f aca="true" t="shared" si="64" ref="B165:V165">SUM(B101,B35)</f>
        <v>29</v>
      </c>
      <c r="C165" s="98">
        <f t="shared" si="64"/>
        <v>1136</v>
      </c>
      <c r="D165" s="99">
        <f t="shared" si="64"/>
        <v>53530</v>
      </c>
      <c r="E165" s="98">
        <f t="shared" si="64"/>
        <v>16172</v>
      </c>
      <c r="F165" s="98">
        <f t="shared" si="64"/>
        <v>3151</v>
      </c>
      <c r="G165" s="98">
        <f t="shared" si="64"/>
        <v>510</v>
      </c>
      <c r="H165" s="97">
        <f t="shared" si="64"/>
        <v>74528</v>
      </c>
      <c r="I165" s="97">
        <f t="shared" si="64"/>
        <v>14</v>
      </c>
      <c r="J165" s="98">
        <f t="shared" si="64"/>
        <v>936</v>
      </c>
      <c r="K165" s="99">
        <f t="shared" si="64"/>
        <v>55421</v>
      </c>
      <c r="L165" s="98">
        <f t="shared" si="64"/>
        <v>12758</v>
      </c>
      <c r="M165" s="98">
        <f t="shared" si="64"/>
        <v>2152</v>
      </c>
      <c r="N165" s="98">
        <f t="shared" si="64"/>
        <v>310</v>
      </c>
      <c r="O165" s="97">
        <f t="shared" si="64"/>
        <v>71591</v>
      </c>
      <c r="P165" s="97">
        <f t="shared" si="64"/>
        <v>43</v>
      </c>
      <c r="Q165" s="98">
        <f t="shared" si="64"/>
        <v>2072</v>
      </c>
      <c r="R165" s="97">
        <f t="shared" si="64"/>
        <v>108951</v>
      </c>
      <c r="S165" s="97">
        <f t="shared" si="64"/>
        <v>28930</v>
      </c>
      <c r="T165" s="98">
        <f t="shared" si="64"/>
        <v>5303</v>
      </c>
      <c r="U165" s="100">
        <f t="shared" si="64"/>
        <v>820</v>
      </c>
      <c r="V165" s="97">
        <f t="shared" si="64"/>
        <v>146119</v>
      </c>
    </row>
    <row r="166" spans="2:22" ht="12.75">
      <c r="B166" s="88"/>
      <c r="C166" s="89"/>
      <c r="D166" s="90"/>
      <c r="E166" s="89"/>
      <c r="F166" s="89"/>
      <c r="G166" s="89"/>
      <c r="H166" s="88"/>
      <c r="I166" s="88"/>
      <c r="J166" s="89"/>
      <c r="K166" s="90"/>
      <c r="L166" s="89"/>
      <c r="M166" s="89"/>
      <c r="N166" s="89"/>
      <c r="O166" s="88"/>
      <c r="P166" s="88"/>
      <c r="Q166" s="89"/>
      <c r="R166" s="88"/>
      <c r="S166" s="88"/>
      <c r="T166" s="89"/>
      <c r="U166" s="91"/>
      <c r="V166" s="88"/>
    </row>
    <row r="167" spans="1:22" ht="12.75">
      <c r="A167" s="30" t="s">
        <v>18</v>
      </c>
      <c r="B167" s="88"/>
      <c r="C167" s="89"/>
      <c r="D167" s="90"/>
      <c r="E167" s="89"/>
      <c r="F167" s="89"/>
      <c r="G167" s="89"/>
      <c r="H167" s="88"/>
      <c r="I167" s="88"/>
      <c r="J167" s="89"/>
      <c r="K167" s="90"/>
      <c r="L167" s="89"/>
      <c r="M167" s="89"/>
      <c r="N167" s="89"/>
      <c r="O167" s="88"/>
      <c r="P167" s="88"/>
      <c r="Q167" s="89"/>
      <c r="R167" s="88"/>
      <c r="S167" s="88"/>
      <c r="T167" s="89"/>
      <c r="U167" s="91"/>
      <c r="V167" s="88"/>
    </row>
    <row r="168" spans="1:22" ht="12.75">
      <c r="A168" s="30" t="s">
        <v>13</v>
      </c>
      <c r="B168" s="88"/>
      <c r="C168" s="89"/>
      <c r="D168" s="90"/>
      <c r="E168" s="89"/>
      <c r="F168" s="89"/>
      <c r="G168" s="89"/>
      <c r="H168" s="88"/>
      <c r="I168" s="88"/>
      <c r="J168" s="89"/>
      <c r="K168" s="90"/>
      <c r="L168" s="89"/>
      <c r="M168" s="89"/>
      <c r="N168" s="89"/>
      <c r="O168" s="88"/>
      <c r="P168" s="88"/>
      <c r="Q168" s="89"/>
      <c r="R168" s="88"/>
      <c r="S168" s="88"/>
      <c r="T168" s="89"/>
      <c r="U168" s="91"/>
      <c r="V168" s="88"/>
    </row>
    <row r="169" spans="1:22" ht="12.75">
      <c r="A169" s="73" t="s">
        <v>42</v>
      </c>
      <c r="B169" s="88">
        <f aca="true" t="shared" si="65" ref="B169:V169">SUM(B105,B39)</f>
        <v>7</v>
      </c>
      <c r="C169" s="89">
        <f t="shared" si="65"/>
        <v>426</v>
      </c>
      <c r="D169" s="90">
        <f t="shared" si="65"/>
        <v>10043</v>
      </c>
      <c r="E169" s="89">
        <f t="shared" si="65"/>
        <v>1278</v>
      </c>
      <c r="F169" s="89">
        <f t="shared" si="65"/>
        <v>178</v>
      </c>
      <c r="G169" s="89">
        <f t="shared" si="65"/>
        <v>30</v>
      </c>
      <c r="H169" s="88">
        <f t="shared" si="65"/>
        <v>11962</v>
      </c>
      <c r="I169" s="88">
        <f t="shared" si="65"/>
        <v>4</v>
      </c>
      <c r="J169" s="89">
        <f t="shared" si="65"/>
        <v>410</v>
      </c>
      <c r="K169" s="90">
        <f t="shared" si="65"/>
        <v>14041</v>
      </c>
      <c r="L169" s="89">
        <f t="shared" si="65"/>
        <v>1403</v>
      </c>
      <c r="M169" s="89">
        <f t="shared" si="65"/>
        <v>219</v>
      </c>
      <c r="N169" s="89">
        <f t="shared" si="65"/>
        <v>33</v>
      </c>
      <c r="O169" s="88">
        <f t="shared" si="65"/>
        <v>16110</v>
      </c>
      <c r="P169" s="88">
        <f t="shared" si="65"/>
        <v>11</v>
      </c>
      <c r="Q169" s="89">
        <f t="shared" si="65"/>
        <v>836</v>
      </c>
      <c r="R169" s="88">
        <f t="shared" si="65"/>
        <v>24084</v>
      </c>
      <c r="S169" s="88">
        <f t="shared" si="65"/>
        <v>2681</v>
      </c>
      <c r="T169" s="89">
        <f t="shared" si="65"/>
        <v>397</v>
      </c>
      <c r="U169" s="91">
        <f t="shared" si="65"/>
        <v>63</v>
      </c>
      <c r="V169" s="88">
        <f t="shared" si="65"/>
        <v>28072</v>
      </c>
    </row>
    <row r="170" spans="1:22" ht="12.75">
      <c r="A170" s="73" t="s">
        <v>43</v>
      </c>
      <c r="B170" s="88">
        <f aca="true" t="shared" si="66" ref="B170:V170">SUM(B106,B40)</f>
        <v>0</v>
      </c>
      <c r="C170" s="102">
        <f t="shared" si="66"/>
        <v>54</v>
      </c>
      <c r="D170" s="90">
        <f t="shared" si="66"/>
        <v>8521</v>
      </c>
      <c r="E170" s="102">
        <f t="shared" si="66"/>
        <v>3617</v>
      </c>
      <c r="F170" s="102">
        <f t="shared" si="66"/>
        <v>947</v>
      </c>
      <c r="G170" s="102">
        <f t="shared" si="66"/>
        <v>184</v>
      </c>
      <c r="H170" s="88">
        <f t="shared" si="66"/>
        <v>13323</v>
      </c>
      <c r="I170" s="88">
        <f t="shared" si="66"/>
        <v>0</v>
      </c>
      <c r="J170" s="102">
        <f t="shared" si="66"/>
        <v>42</v>
      </c>
      <c r="K170" s="90">
        <f t="shared" si="66"/>
        <v>6849</v>
      </c>
      <c r="L170" s="102">
        <f t="shared" si="66"/>
        <v>2387</v>
      </c>
      <c r="M170" s="102">
        <f t="shared" si="66"/>
        <v>558</v>
      </c>
      <c r="N170" s="102">
        <f t="shared" si="66"/>
        <v>148</v>
      </c>
      <c r="O170" s="88">
        <f t="shared" si="66"/>
        <v>9984</v>
      </c>
      <c r="P170" s="88">
        <f t="shared" si="66"/>
        <v>0</v>
      </c>
      <c r="Q170" s="89">
        <f t="shared" si="66"/>
        <v>96</v>
      </c>
      <c r="R170" s="88">
        <f t="shared" si="66"/>
        <v>15370</v>
      </c>
      <c r="S170" s="88">
        <f t="shared" si="66"/>
        <v>6004</v>
      </c>
      <c r="T170" s="89">
        <f t="shared" si="66"/>
        <v>1505</v>
      </c>
      <c r="U170" s="91">
        <f t="shared" si="66"/>
        <v>332</v>
      </c>
      <c r="V170" s="88">
        <f t="shared" si="66"/>
        <v>23307</v>
      </c>
    </row>
    <row r="171" spans="1:22" ht="12.75">
      <c r="A171" s="73" t="s">
        <v>44</v>
      </c>
      <c r="B171" s="88">
        <f aca="true" t="shared" si="67" ref="B171:V171">SUM(B107,B41)</f>
        <v>0</v>
      </c>
      <c r="C171" s="102">
        <f t="shared" si="67"/>
        <v>6</v>
      </c>
      <c r="D171" s="90">
        <f t="shared" si="67"/>
        <v>333</v>
      </c>
      <c r="E171" s="102">
        <f t="shared" si="67"/>
        <v>168</v>
      </c>
      <c r="F171" s="102">
        <f t="shared" si="67"/>
        <v>61</v>
      </c>
      <c r="G171" s="102">
        <f t="shared" si="67"/>
        <v>21</v>
      </c>
      <c r="H171" s="88">
        <f t="shared" si="67"/>
        <v>589</v>
      </c>
      <c r="I171" s="88">
        <f t="shared" si="67"/>
        <v>0</v>
      </c>
      <c r="J171" s="102">
        <f t="shared" si="67"/>
        <v>13</v>
      </c>
      <c r="K171" s="90">
        <f t="shared" si="67"/>
        <v>862</v>
      </c>
      <c r="L171" s="102">
        <f t="shared" si="67"/>
        <v>307</v>
      </c>
      <c r="M171" s="102">
        <f t="shared" si="67"/>
        <v>67</v>
      </c>
      <c r="N171" s="102">
        <f t="shared" si="67"/>
        <v>26</v>
      </c>
      <c r="O171" s="88">
        <f t="shared" si="67"/>
        <v>1275</v>
      </c>
      <c r="P171" s="88">
        <f t="shared" si="67"/>
        <v>0</v>
      </c>
      <c r="Q171" s="89">
        <f t="shared" si="67"/>
        <v>19</v>
      </c>
      <c r="R171" s="88">
        <f t="shared" si="67"/>
        <v>1195</v>
      </c>
      <c r="S171" s="88">
        <f t="shared" si="67"/>
        <v>475</v>
      </c>
      <c r="T171" s="89">
        <f t="shared" si="67"/>
        <v>128</v>
      </c>
      <c r="U171" s="91">
        <f t="shared" si="67"/>
        <v>47</v>
      </c>
      <c r="V171" s="88">
        <f t="shared" si="67"/>
        <v>1864</v>
      </c>
    </row>
    <row r="172" spans="1:22" ht="12.75">
      <c r="A172" s="73" t="s">
        <v>45</v>
      </c>
      <c r="B172" s="88">
        <f aca="true" t="shared" si="68" ref="B172:V172">SUM(B108,B42)</f>
        <v>0</v>
      </c>
      <c r="C172" s="102">
        <f t="shared" si="68"/>
        <v>6</v>
      </c>
      <c r="D172" s="90">
        <f t="shared" si="68"/>
        <v>3671</v>
      </c>
      <c r="E172" s="102">
        <f t="shared" si="68"/>
        <v>3741</v>
      </c>
      <c r="F172" s="102">
        <f t="shared" si="68"/>
        <v>1064</v>
      </c>
      <c r="G172" s="102">
        <f t="shared" si="68"/>
        <v>301</v>
      </c>
      <c r="H172" s="88">
        <f t="shared" si="68"/>
        <v>8783</v>
      </c>
      <c r="I172" s="88">
        <f t="shared" si="68"/>
        <v>0</v>
      </c>
      <c r="J172" s="102">
        <f t="shared" si="68"/>
        <v>3</v>
      </c>
      <c r="K172" s="90">
        <f t="shared" si="68"/>
        <v>2972</v>
      </c>
      <c r="L172" s="102">
        <f t="shared" si="68"/>
        <v>2784</v>
      </c>
      <c r="M172" s="102">
        <f t="shared" si="68"/>
        <v>593</v>
      </c>
      <c r="N172" s="102">
        <f t="shared" si="68"/>
        <v>165</v>
      </c>
      <c r="O172" s="88">
        <f t="shared" si="68"/>
        <v>6517</v>
      </c>
      <c r="P172" s="88">
        <f t="shared" si="68"/>
        <v>0</v>
      </c>
      <c r="Q172" s="89">
        <f t="shared" si="68"/>
        <v>9</v>
      </c>
      <c r="R172" s="88">
        <f t="shared" si="68"/>
        <v>6643</v>
      </c>
      <c r="S172" s="88">
        <f t="shared" si="68"/>
        <v>6525</v>
      </c>
      <c r="T172" s="89">
        <f t="shared" si="68"/>
        <v>1657</v>
      </c>
      <c r="U172" s="91">
        <f t="shared" si="68"/>
        <v>466</v>
      </c>
      <c r="V172" s="88">
        <f t="shared" si="68"/>
        <v>15300</v>
      </c>
    </row>
    <row r="173" spans="1:22" ht="12.75">
      <c r="A173" s="29" t="s">
        <v>1</v>
      </c>
      <c r="B173" s="97">
        <f aca="true" t="shared" si="69" ref="B173:V173">SUM(B109,B43)</f>
        <v>7</v>
      </c>
      <c r="C173" s="98">
        <f t="shared" si="69"/>
        <v>492</v>
      </c>
      <c r="D173" s="99">
        <f t="shared" si="69"/>
        <v>22568</v>
      </c>
      <c r="E173" s="98">
        <f t="shared" si="69"/>
        <v>8804</v>
      </c>
      <c r="F173" s="98">
        <f t="shared" si="69"/>
        <v>2250</v>
      </c>
      <c r="G173" s="98">
        <f t="shared" si="69"/>
        <v>536</v>
      </c>
      <c r="H173" s="97">
        <f t="shared" si="69"/>
        <v>34657</v>
      </c>
      <c r="I173" s="97">
        <f t="shared" si="69"/>
        <v>4</v>
      </c>
      <c r="J173" s="98">
        <f t="shared" si="69"/>
        <v>468</v>
      </c>
      <c r="K173" s="99">
        <f t="shared" si="69"/>
        <v>24724</v>
      </c>
      <c r="L173" s="98">
        <f t="shared" si="69"/>
        <v>6881</v>
      </c>
      <c r="M173" s="98">
        <f t="shared" si="69"/>
        <v>1437</v>
      </c>
      <c r="N173" s="98">
        <f t="shared" si="69"/>
        <v>372</v>
      </c>
      <c r="O173" s="97">
        <f t="shared" si="69"/>
        <v>33886</v>
      </c>
      <c r="P173" s="97">
        <f t="shared" si="69"/>
        <v>11</v>
      </c>
      <c r="Q173" s="98">
        <f t="shared" si="69"/>
        <v>960</v>
      </c>
      <c r="R173" s="97">
        <f t="shared" si="69"/>
        <v>47292</v>
      </c>
      <c r="S173" s="97">
        <f t="shared" si="69"/>
        <v>15685</v>
      </c>
      <c r="T173" s="98">
        <f t="shared" si="69"/>
        <v>3687</v>
      </c>
      <c r="U173" s="100">
        <f t="shared" si="69"/>
        <v>908</v>
      </c>
      <c r="V173" s="97">
        <f t="shared" si="69"/>
        <v>68543</v>
      </c>
    </row>
    <row r="174" spans="1:22" ht="12.75">
      <c r="A174" s="30" t="s">
        <v>14</v>
      </c>
      <c r="B174" s="88"/>
      <c r="C174" s="89"/>
      <c r="D174" s="90"/>
      <c r="E174" s="89"/>
      <c r="F174" s="89"/>
      <c r="G174" s="89"/>
      <c r="H174" s="88"/>
      <c r="I174" s="88"/>
      <c r="J174" s="89"/>
      <c r="K174" s="90"/>
      <c r="L174" s="89"/>
      <c r="M174" s="89"/>
      <c r="N174" s="89"/>
      <c r="O174" s="88"/>
      <c r="P174" s="88"/>
      <c r="Q174" s="89"/>
      <c r="R174" s="88"/>
      <c r="S174" s="88"/>
      <c r="T174" s="89"/>
      <c r="U174" s="91"/>
      <c r="V174" s="88"/>
    </row>
    <row r="175" spans="1:22" ht="12.75">
      <c r="A175" s="73" t="s">
        <v>42</v>
      </c>
      <c r="B175" s="88">
        <f aca="true" t="shared" si="70" ref="B175:V175">SUM(B111,B45)</f>
        <v>6</v>
      </c>
      <c r="C175" s="89">
        <f t="shared" si="70"/>
        <v>393</v>
      </c>
      <c r="D175" s="90">
        <f t="shared" si="70"/>
        <v>9007</v>
      </c>
      <c r="E175" s="89">
        <f t="shared" si="70"/>
        <v>1362</v>
      </c>
      <c r="F175" s="89">
        <f t="shared" si="70"/>
        <v>178</v>
      </c>
      <c r="G175" s="89">
        <f t="shared" si="70"/>
        <v>35</v>
      </c>
      <c r="H175" s="88">
        <f t="shared" si="70"/>
        <v>10981</v>
      </c>
      <c r="I175" s="88">
        <f t="shared" si="70"/>
        <v>5</v>
      </c>
      <c r="J175" s="89">
        <f t="shared" si="70"/>
        <v>370</v>
      </c>
      <c r="K175" s="90">
        <f t="shared" si="70"/>
        <v>13083</v>
      </c>
      <c r="L175" s="89">
        <f t="shared" si="70"/>
        <v>1313</v>
      </c>
      <c r="M175" s="89">
        <f t="shared" si="70"/>
        <v>168</v>
      </c>
      <c r="N175" s="89">
        <f t="shared" si="70"/>
        <v>27</v>
      </c>
      <c r="O175" s="88">
        <f t="shared" si="70"/>
        <v>14966</v>
      </c>
      <c r="P175" s="88">
        <f t="shared" si="70"/>
        <v>11</v>
      </c>
      <c r="Q175" s="89">
        <f t="shared" si="70"/>
        <v>763</v>
      </c>
      <c r="R175" s="88">
        <f t="shared" si="70"/>
        <v>22090</v>
      </c>
      <c r="S175" s="88">
        <f t="shared" si="70"/>
        <v>2675</v>
      </c>
      <c r="T175" s="89">
        <f t="shared" si="70"/>
        <v>346</v>
      </c>
      <c r="U175" s="91">
        <f t="shared" si="70"/>
        <v>62</v>
      </c>
      <c r="V175" s="88">
        <f t="shared" si="70"/>
        <v>25947</v>
      </c>
    </row>
    <row r="176" spans="1:22" ht="12.75">
      <c r="A176" s="73" t="s">
        <v>43</v>
      </c>
      <c r="B176" s="88">
        <f aca="true" t="shared" si="71" ref="B176:V176">SUM(B112,B46)</f>
        <v>0</v>
      </c>
      <c r="C176" s="102">
        <f t="shared" si="71"/>
        <v>60</v>
      </c>
      <c r="D176" s="90">
        <f t="shared" si="71"/>
        <v>7283</v>
      </c>
      <c r="E176" s="102">
        <f t="shared" si="71"/>
        <v>3387</v>
      </c>
      <c r="F176" s="102">
        <f t="shared" si="71"/>
        <v>923</v>
      </c>
      <c r="G176" s="102">
        <f t="shared" si="71"/>
        <v>204</v>
      </c>
      <c r="H176" s="88">
        <f t="shared" si="71"/>
        <v>11857</v>
      </c>
      <c r="I176" s="88">
        <f t="shared" si="71"/>
        <v>1</v>
      </c>
      <c r="J176" s="102">
        <f t="shared" si="71"/>
        <v>30</v>
      </c>
      <c r="K176" s="90">
        <f t="shared" si="71"/>
        <v>6134</v>
      </c>
      <c r="L176" s="102">
        <f t="shared" si="71"/>
        <v>2389</v>
      </c>
      <c r="M176" s="102">
        <f t="shared" si="71"/>
        <v>588</v>
      </c>
      <c r="N176" s="102">
        <f t="shared" si="71"/>
        <v>132</v>
      </c>
      <c r="O176" s="88">
        <f t="shared" si="71"/>
        <v>9274</v>
      </c>
      <c r="P176" s="88">
        <f t="shared" si="71"/>
        <v>1</v>
      </c>
      <c r="Q176" s="89">
        <f t="shared" si="71"/>
        <v>90</v>
      </c>
      <c r="R176" s="88">
        <f t="shared" si="71"/>
        <v>13417</v>
      </c>
      <c r="S176" s="88">
        <f t="shared" si="71"/>
        <v>5776</v>
      </c>
      <c r="T176" s="89">
        <f t="shared" si="71"/>
        <v>1511</v>
      </c>
      <c r="U176" s="91">
        <f t="shared" si="71"/>
        <v>336</v>
      </c>
      <c r="V176" s="88">
        <f t="shared" si="71"/>
        <v>21131</v>
      </c>
    </row>
    <row r="177" spans="1:22" ht="12.75">
      <c r="A177" s="73" t="s">
        <v>44</v>
      </c>
      <c r="B177" s="88">
        <f aca="true" t="shared" si="72" ref="B177:V177">SUM(B113,B47)</f>
        <v>0</v>
      </c>
      <c r="C177" s="102">
        <f t="shared" si="72"/>
        <v>12</v>
      </c>
      <c r="D177" s="90">
        <f t="shared" si="72"/>
        <v>278</v>
      </c>
      <c r="E177" s="102">
        <f t="shared" si="72"/>
        <v>171</v>
      </c>
      <c r="F177" s="102">
        <f t="shared" si="72"/>
        <v>55</v>
      </c>
      <c r="G177" s="102">
        <f t="shared" si="72"/>
        <v>14</v>
      </c>
      <c r="H177" s="88">
        <f t="shared" si="72"/>
        <v>530</v>
      </c>
      <c r="I177" s="88">
        <f t="shared" si="72"/>
        <v>2</v>
      </c>
      <c r="J177" s="102">
        <f t="shared" si="72"/>
        <v>9</v>
      </c>
      <c r="K177" s="90">
        <f t="shared" si="72"/>
        <v>677</v>
      </c>
      <c r="L177" s="102">
        <f t="shared" si="72"/>
        <v>296</v>
      </c>
      <c r="M177" s="102">
        <f t="shared" si="72"/>
        <v>56</v>
      </c>
      <c r="N177" s="102">
        <f t="shared" si="72"/>
        <v>14</v>
      </c>
      <c r="O177" s="88">
        <f t="shared" si="72"/>
        <v>1054</v>
      </c>
      <c r="P177" s="88">
        <f t="shared" si="72"/>
        <v>2</v>
      </c>
      <c r="Q177" s="89">
        <f t="shared" si="72"/>
        <v>21</v>
      </c>
      <c r="R177" s="88">
        <f t="shared" si="72"/>
        <v>955</v>
      </c>
      <c r="S177" s="88">
        <f t="shared" si="72"/>
        <v>467</v>
      </c>
      <c r="T177" s="89">
        <f t="shared" si="72"/>
        <v>111</v>
      </c>
      <c r="U177" s="91">
        <f t="shared" si="72"/>
        <v>28</v>
      </c>
      <c r="V177" s="88">
        <f t="shared" si="72"/>
        <v>1584</v>
      </c>
    </row>
    <row r="178" spans="1:22" ht="12.75">
      <c r="A178" s="73" t="s">
        <v>45</v>
      </c>
      <c r="B178" s="88">
        <f aca="true" t="shared" si="73" ref="B178:V178">SUM(B114,B48)</f>
        <v>0</v>
      </c>
      <c r="C178" s="102">
        <f t="shared" si="73"/>
        <v>3</v>
      </c>
      <c r="D178" s="90">
        <f t="shared" si="73"/>
        <v>3100</v>
      </c>
      <c r="E178" s="102">
        <f t="shared" si="73"/>
        <v>3162</v>
      </c>
      <c r="F178" s="102">
        <f t="shared" si="73"/>
        <v>934</v>
      </c>
      <c r="G178" s="102">
        <f t="shared" si="73"/>
        <v>275</v>
      </c>
      <c r="H178" s="88">
        <f t="shared" si="73"/>
        <v>7474</v>
      </c>
      <c r="I178" s="88">
        <f t="shared" si="73"/>
        <v>0</v>
      </c>
      <c r="J178" s="102">
        <f t="shared" si="73"/>
        <v>2</v>
      </c>
      <c r="K178" s="90">
        <f t="shared" si="73"/>
        <v>2601</v>
      </c>
      <c r="L178" s="102">
        <f t="shared" si="73"/>
        <v>2500</v>
      </c>
      <c r="M178" s="102">
        <f t="shared" si="73"/>
        <v>578</v>
      </c>
      <c r="N178" s="102">
        <f t="shared" si="73"/>
        <v>171</v>
      </c>
      <c r="O178" s="88">
        <f t="shared" si="73"/>
        <v>5852</v>
      </c>
      <c r="P178" s="88">
        <f t="shared" si="73"/>
        <v>0</v>
      </c>
      <c r="Q178" s="89">
        <f t="shared" si="73"/>
        <v>5</v>
      </c>
      <c r="R178" s="88">
        <f t="shared" si="73"/>
        <v>5701</v>
      </c>
      <c r="S178" s="88">
        <f t="shared" si="73"/>
        <v>5662</v>
      </c>
      <c r="T178" s="89">
        <f t="shared" si="73"/>
        <v>1512</v>
      </c>
      <c r="U178" s="91">
        <f t="shared" si="73"/>
        <v>446</v>
      </c>
      <c r="V178" s="88">
        <f t="shared" si="73"/>
        <v>13326</v>
      </c>
    </row>
    <row r="179" spans="1:22" ht="12.75">
      <c r="A179" s="29" t="s">
        <v>1</v>
      </c>
      <c r="B179" s="97">
        <f aca="true" t="shared" si="74" ref="B179:V179">SUM(B115,B49)</f>
        <v>6</v>
      </c>
      <c r="C179" s="98">
        <f t="shared" si="74"/>
        <v>468</v>
      </c>
      <c r="D179" s="99">
        <f t="shared" si="74"/>
        <v>19668</v>
      </c>
      <c r="E179" s="98">
        <f t="shared" si="74"/>
        <v>8082</v>
      </c>
      <c r="F179" s="98">
        <f t="shared" si="74"/>
        <v>2090</v>
      </c>
      <c r="G179" s="98">
        <f t="shared" si="74"/>
        <v>528</v>
      </c>
      <c r="H179" s="97">
        <f t="shared" si="74"/>
        <v>30842</v>
      </c>
      <c r="I179" s="97">
        <f t="shared" si="74"/>
        <v>8</v>
      </c>
      <c r="J179" s="98">
        <f t="shared" si="74"/>
        <v>411</v>
      </c>
      <c r="K179" s="99">
        <f t="shared" si="74"/>
        <v>22495</v>
      </c>
      <c r="L179" s="98">
        <f t="shared" si="74"/>
        <v>6498</v>
      </c>
      <c r="M179" s="98">
        <f t="shared" si="74"/>
        <v>1390</v>
      </c>
      <c r="N179" s="98">
        <f t="shared" si="74"/>
        <v>344</v>
      </c>
      <c r="O179" s="97">
        <f t="shared" si="74"/>
        <v>31146</v>
      </c>
      <c r="P179" s="97">
        <f t="shared" si="74"/>
        <v>14</v>
      </c>
      <c r="Q179" s="98">
        <f t="shared" si="74"/>
        <v>879</v>
      </c>
      <c r="R179" s="97">
        <f t="shared" si="74"/>
        <v>42163</v>
      </c>
      <c r="S179" s="97">
        <f t="shared" si="74"/>
        <v>14580</v>
      </c>
      <c r="T179" s="98">
        <f t="shared" si="74"/>
        <v>3480</v>
      </c>
      <c r="U179" s="100">
        <f t="shared" si="74"/>
        <v>872</v>
      </c>
      <c r="V179" s="97">
        <f t="shared" si="74"/>
        <v>61988</v>
      </c>
    </row>
    <row r="180" spans="1:22" ht="12.75">
      <c r="A180" s="96" t="s">
        <v>19</v>
      </c>
      <c r="B180" s="97">
        <f aca="true" t="shared" si="75" ref="B180:V180">SUM(B116,B50)</f>
        <v>13</v>
      </c>
      <c r="C180" s="98">
        <f t="shared" si="75"/>
        <v>960</v>
      </c>
      <c r="D180" s="99">
        <f t="shared" si="75"/>
        <v>42236</v>
      </c>
      <c r="E180" s="98">
        <f t="shared" si="75"/>
        <v>16886</v>
      </c>
      <c r="F180" s="98">
        <f t="shared" si="75"/>
        <v>4340</v>
      </c>
      <c r="G180" s="98">
        <f t="shared" si="75"/>
        <v>1064</v>
      </c>
      <c r="H180" s="97">
        <f t="shared" si="75"/>
        <v>65499</v>
      </c>
      <c r="I180" s="97">
        <f t="shared" si="75"/>
        <v>12</v>
      </c>
      <c r="J180" s="98">
        <f t="shared" si="75"/>
        <v>879</v>
      </c>
      <c r="K180" s="99">
        <f t="shared" si="75"/>
        <v>47219</v>
      </c>
      <c r="L180" s="98">
        <f t="shared" si="75"/>
        <v>13379</v>
      </c>
      <c r="M180" s="98">
        <f t="shared" si="75"/>
        <v>2827</v>
      </c>
      <c r="N180" s="98">
        <f t="shared" si="75"/>
        <v>716</v>
      </c>
      <c r="O180" s="97">
        <f t="shared" si="75"/>
        <v>65032</v>
      </c>
      <c r="P180" s="97">
        <f t="shared" si="75"/>
        <v>25</v>
      </c>
      <c r="Q180" s="98">
        <f t="shared" si="75"/>
        <v>1839</v>
      </c>
      <c r="R180" s="97">
        <f t="shared" si="75"/>
        <v>89455</v>
      </c>
      <c r="S180" s="97">
        <f t="shared" si="75"/>
        <v>30265</v>
      </c>
      <c r="T180" s="98">
        <f t="shared" si="75"/>
        <v>7167</v>
      </c>
      <c r="U180" s="100">
        <f t="shared" si="75"/>
        <v>1780</v>
      </c>
      <c r="V180" s="97">
        <f t="shared" si="75"/>
        <v>130531</v>
      </c>
    </row>
    <row r="181" spans="1:22" ht="12.75">
      <c r="A181" s="29" t="s">
        <v>20</v>
      </c>
      <c r="B181" s="103">
        <f aca="true" t="shared" si="76" ref="B181:V181">SUM(B117,B51)</f>
        <v>81</v>
      </c>
      <c r="C181" s="104">
        <f t="shared" si="76"/>
        <v>3296</v>
      </c>
      <c r="D181" s="105">
        <f t="shared" si="76"/>
        <v>156933</v>
      </c>
      <c r="E181" s="104">
        <f t="shared" si="76"/>
        <v>45020</v>
      </c>
      <c r="F181" s="104">
        <f t="shared" si="76"/>
        <v>8472</v>
      </c>
      <c r="G181" s="104">
        <f t="shared" si="76"/>
        <v>1616</v>
      </c>
      <c r="H181" s="103">
        <f t="shared" si="76"/>
        <v>215418</v>
      </c>
      <c r="I181" s="103">
        <f t="shared" si="76"/>
        <v>49</v>
      </c>
      <c r="J181" s="104">
        <f t="shared" si="76"/>
        <v>2779</v>
      </c>
      <c r="K181" s="105">
        <f t="shared" si="76"/>
        <v>164657</v>
      </c>
      <c r="L181" s="104">
        <f t="shared" si="76"/>
        <v>36361</v>
      </c>
      <c r="M181" s="104">
        <f t="shared" si="76"/>
        <v>5770</v>
      </c>
      <c r="N181" s="104">
        <f t="shared" si="76"/>
        <v>1062</v>
      </c>
      <c r="O181" s="103">
        <f t="shared" si="76"/>
        <v>210678</v>
      </c>
      <c r="P181" s="103">
        <f t="shared" si="76"/>
        <v>130</v>
      </c>
      <c r="Q181" s="104">
        <f t="shared" si="76"/>
        <v>6075</v>
      </c>
      <c r="R181" s="103">
        <f t="shared" si="76"/>
        <v>321590</v>
      </c>
      <c r="S181" s="103">
        <f t="shared" si="76"/>
        <v>81381</v>
      </c>
      <c r="T181" s="104">
        <f t="shared" si="76"/>
        <v>14242</v>
      </c>
      <c r="U181" s="106">
        <f t="shared" si="76"/>
        <v>2678</v>
      </c>
      <c r="V181" s="103">
        <f t="shared" si="76"/>
        <v>426096</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2:V132"/>
    <mergeCell ref="A133:V133"/>
    <mergeCell ref="A134:V134"/>
    <mergeCell ref="A136:V136"/>
    <mergeCell ref="B74:H74"/>
    <mergeCell ref="I74:O74"/>
    <mergeCell ref="P74:V74"/>
    <mergeCell ref="B75:C75"/>
    <mergeCell ref="E75:G75"/>
    <mergeCell ref="I75:J75"/>
    <mergeCell ref="B138:H138"/>
    <mergeCell ref="I138:O138"/>
    <mergeCell ref="P138:V138"/>
    <mergeCell ref="B139:C139"/>
    <mergeCell ref="E139:G139"/>
    <mergeCell ref="I139:J139"/>
    <mergeCell ref="L139:N139"/>
    <mergeCell ref="P139:Q139"/>
    <mergeCell ref="S139:U139"/>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0" max="255" man="1"/>
    <brk id="181" max="255" man="1"/>
  </rowBreaks>
  <drawing r:id="rId1"/>
</worksheet>
</file>

<file path=xl/worksheets/sheet3.xml><?xml version="1.0" encoding="utf-8"?>
<worksheet xmlns="http://schemas.openxmlformats.org/spreadsheetml/2006/main" xmlns:r="http://schemas.openxmlformats.org/officeDocument/2006/relationships">
  <dimension ref="A1:V182"/>
  <sheetViews>
    <sheetView zoomScalePageLayoutView="0" workbookViewId="0" topLeftCell="A1">
      <selection activeCell="A197" sqref="A197"/>
    </sheetView>
  </sheetViews>
  <sheetFormatPr defaultColWidth="22.7109375" defaultRowHeight="12.75"/>
  <cols>
    <col min="1" max="1" width="27.2812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64</v>
      </c>
      <c r="C1"/>
    </row>
    <row r="2" spans="1:22" ht="12.75">
      <c r="A2" s="231" t="s">
        <v>5</v>
      </c>
      <c r="B2" s="231"/>
      <c r="C2" s="231"/>
      <c r="D2" s="231"/>
      <c r="E2" s="231"/>
      <c r="F2" s="231"/>
      <c r="G2" s="231"/>
      <c r="H2" s="231"/>
      <c r="I2" s="231"/>
      <c r="J2" s="231"/>
      <c r="K2" s="231"/>
      <c r="L2" s="231"/>
      <c r="M2" s="231"/>
      <c r="N2" s="231"/>
      <c r="O2" s="231"/>
      <c r="P2" s="231"/>
      <c r="Q2" s="231"/>
      <c r="R2" s="231"/>
      <c r="S2" s="231"/>
      <c r="T2" s="231"/>
      <c r="U2" s="231"/>
      <c r="V2" s="231"/>
    </row>
    <row r="3" spans="1:22" ht="12.75">
      <c r="A3" s="231" t="s">
        <v>47</v>
      </c>
      <c r="B3" s="231"/>
      <c r="C3" s="231"/>
      <c r="D3" s="231"/>
      <c r="E3" s="231"/>
      <c r="F3" s="231"/>
      <c r="G3" s="231"/>
      <c r="H3" s="231"/>
      <c r="I3" s="231"/>
      <c r="J3" s="231"/>
      <c r="K3" s="231"/>
      <c r="L3" s="231"/>
      <c r="M3" s="231"/>
      <c r="N3" s="231"/>
      <c r="O3" s="231"/>
      <c r="P3" s="231"/>
      <c r="Q3" s="231"/>
      <c r="R3" s="231"/>
      <c r="S3" s="231"/>
      <c r="T3" s="231"/>
      <c r="U3" s="231"/>
      <c r="V3" s="231"/>
    </row>
    <row r="4" spans="1:22" s="114" customFormat="1" ht="12.75">
      <c r="A4" s="232" t="s">
        <v>73</v>
      </c>
      <c r="B4" s="232"/>
      <c r="C4" s="232"/>
      <c r="D4" s="232"/>
      <c r="E4" s="232"/>
      <c r="F4" s="232"/>
      <c r="G4" s="232"/>
      <c r="H4" s="232"/>
      <c r="I4" s="232"/>
      <c r="J4" s="232"/>
      <c r="K4" s="232"/>
      <c r="L4" s="232"/>
      <c r="M4" s="232"/>
      <c r="N4" s="232"/>
      <c r="O4" s="232"/>
      <c r="P4" s="232"/>
      <c r="Q4" s="232"/>
      <c r="R4" s="232"/>
      <c r="S4" s="232"/>
      <c r="T4" s="232"/>
      <c r="U4" s="232"/>
      <c r="V4" s="232"/>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31" t="s">
        <v>6</v>
      </c>
      <c r="B6" s="231"/>
      <c r="C6" s="231"/>
      <c r="D6" s="231"/>
      <c r="E6" s="231"/>
      <c r="F6" s="231"/>
      <c r="G6" s="231"/>
      <c r="H6" s="231"/>
      <c r="I6" s="231"/>
      <c r="J6" s="231"/>
      <c r="K6" s="231"/>
      <c r="L6" s="231"/>
      <c r="M6" s="231"/>
      <c r="N6" s="231"/>
      <c r="O6" s="231"/>
      <c r="P6" s="231"/>
      <c r="Q6" s="231"/>
      <c r="R6" s="231"/>
      <c r="S6" s="231"/>
      <c r="T6" s="231"/>
      <c r="U6" s="231"/>
      <c r="V6" s="231"/>
    </row>
    <row r="7" ht="6.75" customHeight="1" thickBot="1">
      <c r="C7"/>
    </row>
    <row r="8" spans="1:22" ht="12.75">
      <c r="A8" s="115"/>
      <c r="B8" s="225" t="s">
        <v>29</v>
      </c>
      <c r="C8" s="226"/>
      <c r="D8" s="226"/>
      <c r="E8" s="226"/>
      <c r="F8" s="226"/>
      <c r="G8" s="226"/>
      <c r="H8" s="227"/>
      <c r="I8" s="225" t="s">
        <v>30</v>
      </c>
      <c r="J8" s="226"/>
      <c r="K8" s="226"/>
      <c r="L8" s="226"/>
      <c r="M8" s="226"/>
      <c r="N8" s="226"/>
      <c r="O8" s="227"/>
      <c r="P8" s="225" t="s">
        <v>1</v>
      </c>
      <c r="Q8" s="226"/>
      <c r="R8" s="226"/>
      <c r="S8" s="226"/>
      <c r="T8" s="226"/>
      <c r="U8" s="226"/>
      <c r="V8" s="226"/>
    </row>
    <row r="9" spans="2:22" ht="12.75">
      <c r="B9" s="228" t="s">
        <v>31</v>
      </c>
      <c r="C9" s="229"/>
      <c r="D9" s="116" t="s">
        <v>32</v>
      </c>
      <c r="E9" s="229" t="s">
        <v>33</v>
      </c>
      <c r="F9" s="229"/>
      <c r="G9" s="229"/>
      <c r="H9" s="117" t="s">
        <v>1</v>
      </c>
      <c r="I9" s="228" t="s">
        <v>31</v>
      </c>
      <c r="J9" s="230"/>
      <c r="K9" s="112" t="s">
        <v>32</v>
      </c>
      <c r="L9" s="228" t="s">
        <v>33</v>
      </c>
      <c r="M9" s="229"/>
      <c r="N9" s="229"/>
      <c r="O9" s="117" t="s">
        <v>1</v>
      </c>
      <c r="P9" s="228" t="s">
        <v>31</v>
      </c>
      <c r="Q9" s="230"/>
      <c r="R9" s="112" t="s">
        <v>32</v>
      </c>
      <c r="S9" s="228" t="s">
        <v>33</v>
      </c>
      <c r="T9" s="229"/>
      <c r="U9" s="229"/>
      <c r="V9" s="117" t="s">
        <v>1</v>
      </c>
    </row>
    <row r="10" spans="1:22" ht="12.75">
      <c r="A10" s="118" t="s">
        <v>34</v>
      </c>
      <c r="B10" s="119" t="s">
        <v>35</v>
      </c>
      <c r="C10" s="118">
        <v>1</v>
      </c>
      <c r="D10" s="120" t="s">
        <v>36</v>
      </c>
      <c r="E10" s="118" t="s">
        <v>37</v>
      </c>
      <c r="F10" s="118" t="s">
        <v>38</v>
      </c>
      <c r="G10" s="118" t="s">
        <v>39</v>
      </c>
      <c r="H10" s="121"/>
      <c r="I10" s="119" t="s">
        <v>35</v>
      </c>
      <c r="J10" s="118">
        <v>1</v>
      </c>
      <c r="K10" s="120" t="s">
        <v>36</v>
      </c>
      <c r="L10" s="118" t="s">
        <v>37</v>
      </c>
      <c r="M10" s="118" t="s">
        <v>38</v>
      </c>
      <c r="N10" s="118" t="s">
        <v>39</v>
      </c>
      <c r="O10" s="121"/>
      <c r="P10" s="119" t="s">
        <v>35</v>
      </c>
      <c r="Q10" s="118">
        <v>1</v>
      </c>
      <c r="R10" s="120" t="s">
        <v>36</v>
      </c>
      <c r="S10" s="118" t="s">
        <v>37</v>
      </c>
      <c r="T10" s="118" t="s">
        <v>38</v>
      </c>
      <c r="U10" s="118" t="s">
        <v>39</v>
      </c>
      <c r="V10" s="121"/>
    </row>
    <row r="11" spans="1:22" ht="12.75">
      <c r="A11" s="122" t="s">
        <v>10</v>
      </c>
      <c r="B11" s="119"/>
      <c r="C11" s="118"/>
      <c r="D11" s="120"/>
      <c r="E11" s="118"/>
      <c r="F11" s="118"/>
      <c r="G11" s="118"/>
      <c r="H11" s="119"/>
      <c r="I11" s="119"/>
      <c r="J11" s="118"/>
      <c r="K11" s="120"/>
      <c r="L11" s="118"/>
      <c r="M11" s="118"/>
      <c r="N11" s="118"/>
      <c r="O11" s="119"/>
      <c r="P11" s="119"/>
      <c r="Q11" s="118"/>
      <c r="R11" s="120"/>
      <c r="S11" s="118"/>
      <c r="T11" s="118"/>
      <c r="U11" s="123"/>
      <c r="V11" s="119"/>
    </row>
    <row r="12" spans="1:22" ht="12.75">
      <c r="A12" s="111" t="s">
        <v>13</v>
      </c>
      <c r="B12" s="117"/>
      <c r="C12" s="124"/>
      <c r="D12" s="125"/>
      <c r="E12" s="124"/>
      <c r="F12" s="124"/>
      <c r="G12" s="124"/>
      <c r="H12" s="117"/>
      <c r="I12" s="117"/>
      <c r="J12" s="124"/>
      <c r="K12" s="125"/>
      <c r="L12" s="124"/>
      <c r="M12" s="124"/>
      <c r="N12" s="124"/>
      <c r="O12" s="117"/>
      <c r="P12" s="117"/>
      <c r="Q12" s="124"/>
      <c r="R12" s="117"/>
      <c r="S12" s="126"/>
      <c r="T12" s="124"/>
      <c r="U12" s="127"/>
      <c r="V12" s="117"/>
    </row>
    <row r="13" spans="1:22" s="112" customFormat="1" ht="12.75">
      <c r="A13" s="112" t="s">
        <v>40</v>
      </c>
      <c r="B13" s="128">
        <f>SV_SO_2021_1a!B13/SV_SO_2021_1a!$H13*100</f>
        <v>0.07562555486140794</v>
      </c>
      <c r="C13" s="129">
        <f>SV_SO_2021_1a!C13/SV_SO_2021_1a!$H13*100</f>
        <v>1.8709104659191793</v>
      </c>
      <c r="D13" s="130">
        <f>SV_SO_2021_1a!D13/SV_SO_2021_1a!$H13*100</f>
        <v>89.06717522112254</v>
      </c>
      <c r="E13" s="129">
        <f>SV_SO_2021_1a!E13/SV_SO_2021_1a!$H13*100</f>
        <v>8.5128070233124</v>
      </c>
      <c r="F13" s="129">
        <f>SV_SO_2021_1a!F13/SV_SO_2021_1a!$H13*100</f>
        <v>0.45704139677111766</v>
      </c>
      <c r="G13" s="129">
        <f>SV_SO_2021_1a!G13/SV_SO_2021_1a!$H13*100</f>
        <v>0.016440338013349553</v>
      </c>
      <c r="H13" s="128">
        <f>SV_SO_2021_1a!H13/SV_SO_2021_1a!$H13*100</f>
        <v>100</v>
      </c>
      <c r="I13" s="128">
        <f>SV_SO_2021_1a!I13/SV_SO_2021_1a!$O13*100</f>
        <v>0.02599428125812321</v>
      </c>
      <c r="J13" s="129">
        <f>SV_SO_2021_1a!J13/SV_SO_2021_1a!$O13*100</f>
        <v>1.4361840395113075</v>
      </c>
      <c r="K13" s="130">
        <f>SV_SO_2021_1a!K13/SV_SO_2021_1a!$O13*100</f>
        <v>90.06043670392513</v>
      </c>
      <c r="L13" s="129">
        <f>SV_SO_2021_1a!L13/SV_SO_2021_1a!$O13*100</f>
        <v>8.035482193917339</v>
      </c>
      <c r="M13" s="129">
        <f>SV_SO_2021_1a!M13/SV_SO_2021_1a!$O13*100</f>
        <v>0.4419027813880946</v>
      </c>
      <c r="N13" s="129">
        <f>SV_SO_2021_1a!N13/SV_SO_2021_1a!$O13*100</f>
        <v>0</v>
      </c>
      <c r="O13" s="128">
        <f>SV_SO_2021_1a!O13/SV_SO_2021_1a!$O13*100</f>
        <v>100</v>
      </c>
      <c r="P13" s="128">
        <f>SV_SO_2021_1a!P13/SV_SO_2021_1a!$V13*100</f>
        <v>0.05066270081223749</v>
      </c>
      <c r="Q13" s="129">
        <f>SV_SO_2021_1a!Q13/SV_SO_2021_1a!$V13*100</f>
        <v>1.6522577587474874</v>
      </c>
      <c r="R13" s="130">
        <f>SV_SO_2021_1a!R13/SV_SO_2021_1a!$V13*100</f>
        <v>89.5667521940218</v>
      </c>
      <c r="S13" s="129">
        <f>SV_SO_2021_1a!S13/SV_SO_2021_1a!$V13*100</f>
        <v>8.272728758436974</v>
      </c>
      <c r="T13" s="129">
        <f>SV_SO_2021_1a!T13/SV_SO_2021_1a!$V13*100</f>
        <v>0.4494271846246875</v>
      </c>
      <c r="U13" s="129">
        <f>SV_SO_2021_1a!U13/SV_SO_2021_1a!$V13*100</f>
        <v>0.008171403356812499</v>
      </c>
      <c r="V13" s="128">
        <f>SV_SO_2021_1a!V13/SV_SO_2021_1a!$V13*100</f>
        <v>100</v>
      </c>
    </row>
    <row r="14" spans="1:22" ht="12.75">
      <c r="A14" s="112" t="s">
        <v>41</v>
      </c>
      <c r="B14" s="128">
        <f>SV_SO_2021_1a!B14/SV_SO_2021_1a!$H14*100</f>
        <v>0.024832381425378695</v>
      </c>
      <c r="C14" s="129">
        <f>SV_SO_2021_1a!C14/SV_SO_2021_1a!$H14*100</f>
        <v>0</v>
      </c>
      <c r="D14" s="130">
        <f>SV_SO_2021_1a!D14/SV_SO_2021_1a!$H14*100</f>
        <v>62.27961261484977</v>
      </c>
      <c r="E14" s="129">
        <f>SV_SO_2021_1a!E14/SV_SO_2021_1a!$H14*100</f>
        <v>36.62776260243357</v>
      </c>
      <c r="F14" s="129">
        <f>SV_SO_2021_1a!F14/SV_SO_2021_1a!$H14*100</f>
        <v>1.0181276384405265</v>
      </c>
      <c r="G14" s="129">
        <f>SV_SO_2021_1a!G14/SV_SO_2021_1a!$H14*100</f>
        <v>0.04966476285075739</v>
      </c>
      <c r="H14" s="128">
        <f>SV_SO_2021_1a!H14/SV_SO_2021_1a!$H14*100</f>
        <v>100</v>
      </c>
      <c r="I14" s="128">
        <f>SV_SO_2021_1a!I14/SV_SO_2021_1a!$O14*100</f>
        <v>0</v>
      </c>
      <c r="J14" s="129">
        <f>SV_SO_2021_1a!J14/SV_SO_2021_1a!$O14*100</f>
        <v>0.08949880668257756</v>
      </c>
      <c r="K14" s="130">
        <f>SV_SO_2021_1a!K14/SV_SO_2021_1a!$O14*100</f>
        <v>62.828162291169456</v>
      </c>
      <c r="L14" s="129">
        <f>SV_SO_2021_1a!L14/SV_SO_2021_1a!$O14*100</f>
        <v>35.97852028639618</v>
      </c>
      <c r="M14" s="129">
        <f>SV_SO_2021_1a!M14/SV_SO_2021_1a!$O14*100</f>
        <v>1.0739856801909307</v>
      </c>
      <c r="N14" s="129">
        <f>SV_SO_2021_1a!N14/SV_SO_2021_1a!$O14*100</f>
        <v>0.02983293556085919</v>
      </c>
      <c r="O14" s="128">
        <f>SV_SO_2021_1a!O14/SV_SO_2021_1a!$O14*100</f>
        <v>100</v>
      </c>
      <c r="P14" s="128">
        <f>SV_SO_2021_1a!P14/SV_SO_2021_1a!$V14*100</f>
        <v>0.01355197181189863</v>
      </c>
      <c r="Q14" s="129">
        <f>SV_SO_2021_1a!Q14/SV_SO_2021_1a!$V14*100</f>
        <v>0.04065591543569589</v>
      </c>
      <c r="R14" s="128">
        <f>SV_SO_2021_1a!R14/SV_SO_2021_1a!$V14*100</f>
        <v>62.52879794010029</v>
      </c>
      <c r="S14" s="128">
        <f>SV_SO_2021_1a!S14/SV_SO_2021_1a!$V14*100</f>
        <v>36.33283642770023</v>
      </c>
      <c r="T14" s="129">
        <f>SV_SO_2021_1a!T14/SV_SO_2021_1a!$V14*100</f>
        <v>1.0435018295161946</v>
      </c>
      <c r="U14" s="131">
        <f>SV_SO_2021_1a!U14/SV_SO_2021_1a!$V14*100</f>
        <v>0.04065591543569589</v>
      </c>
      <c r="V14" s="128">
        <f>SV_SO_2021_1a!V14/SV_SO_2021_1a!$V14*100</f>
        <v>100</v>
      </c>
    </row>
    <row r="15" spans="1:22" s="136" customFormat="1" ht="12.75">
      <c r="A15" s="29" t="s">
        <v>23</v>
      </c>
      <c r="B15" s="132">
        <f>SV_SO_2021_1a!B15/SV_SO_2021_1a!$H15*100</f>
        <v>0.06968641114982578</v>
      </c>
      <c r="C15" s="133">
        <f>SV_SO_2021_1a!C15/SV_SO_2021_1a!$H15*100</f>
        <v>1.6521486643437864</v>
      </c>
      <c r="D15" s="134">
        <f>SV_SO_2021_1a!D15/SV_SO_2021_1a!$H15*100</f>
        <v>85.9349593495935</v>
      </c>
      <c r="E15" s="133">
        <f>SV_SO_2021_1a!E15/SV_SO_2021_1a!$H15*100</f>
        <v>11.800232288037165</v>
      </c>
      <c r="F15" s="133">
        <f>SV_SO_2021_1a!F15/SV_SO_2021_1a!$H15*100</f>
        <v>0.5226480836236934</v>
      </c>
      <c r="G15" s="133">
        <f>SV_SO_2021_1a!G15/SV_SO_2021_1a!$H15*100</f>
        <v>0.02032520325203252</v>
      </c>
      <c r="H15" s="132">
        <f>SV_SO_2021_1a!H15/SV_SO_2021_1a!$H15*100</f>
        <v>100</v>
      </c>
      <c r="I15" s="132">
        <f>SV_SO_2021_1a!I15/SV_SO_2021_1a!$O15*100</f>
        <v>0.02344116268166901</v>
      </c>
      <c r="J15" s="133">
        <f>SV_SO_2021_1a!J15/SV_SO_2021_1a!$O15*100</f>
        <v>1.3039146741678387</v>
      </c>
      <c r="K15" s="134">
        <f>SV_SO_2021_1a!K15/SV_SO_2021_1a!$O15*100</f>
        <v>87.38572433192687</v>
      </c>
      <c r="L15" s="133">
        <f>SV_SO_2021_1a!L15/SV_SO_2021_1a!$O15*100</f>
        <v>10.780004688232536</v>
      </c>
      <c r="M15" s="133">
        <f>SV_SO_2021_1a!M15/SV_SO_2021_1a!$O15*100</f>
        <v>0.5039849976558837</v>
      </c>
      <c r="N15" s="133">
        <f>SV_SO_2021_1a!N15/SV_SO_2021_1a!$O15*100</f>
        <v>0.0029301453352086264</v>
      </c>
      <c r="O15" s="132">
        <f>SV_SO_2021_1a!O15/SV_SO_2021_1a!$O15*100</f>
        <v>100</v>
      </c>
      <c r="P15" s="132">
        <f>SV_SO_2021_1a!P15/SV_SO_2021_1a!$V15*100</f>
        <v>0.0466690001166725</v>
      </c>
      <c r="Q15" s="133">
        <f>SV_SO_2021_1a!Q15/SV_SO_2021_1a!$V15*100</f>
        <v>1.4788239411970598</v>
      </c>
      <c r="R15" s="132">
        <f>SV_SO_2021_1a!R15/SV_SO_2021_1a!$V15*100</f>
        <v>86.6570411853926</v>
      </c>
      <c r="S15" s="132">
        <f>SV_SO_2021_1a!S15/SV_SO_2021_1a!$V15*100</f>
        <v>11.2924396219811</v>
      </c>
      <c r="T15" s="133">
        <f>SV_SO_2021_1a!T15/SV_SO_2021_1a!$V15*100</f>
        <v>0.5133590012833975</v>
      </c>
      <c r="U15" s="135">
        <f>SV_SO_2021_1a!U15/SV_SO_2021_1a!$V15*100</f>
        <v>0.011667250029168125</v>
      </c>
      <c r="V15" s="132">
        <f>SV_SO_2021_1a!V15/SV_SO_2021_1a!$V15*100</f>
        <v>100</v>
      </c>
    </row>
    <row r="16" spans="1:22" ht="12.75">
      <c r="A16" s="30" t="s">
        <v>14</v>
      </c>
      <c r="B16" s="137"/>
      <c r="C16" s="138"/>
      <c r="D16" s="139"/>
      <c r="E16" s="138"/>
      <c r="F16" s="138"/>
      <c r="G16" s="138"/>
      <c r="H16" s="137"/>
      <c r="I16" s="137"/>
      <c r="J16" s="138"/>
      <c r="K16" s="139"/>
      <c r="L16" s="138"/>
      <c r="M16" s="138"/>
      <c r="N16" s="138"/>
      <c r="O16" s="137"/>
      <c r="P16" s="137"/>
      <c r="Q16" s="138"/>
      <c r="R16" s="137"/>
      <c r="S16" s="137"/>
      <c r="T16" s="138"/>
      <c r="U16" s="140"/>
      <c r="V16" s="137"/>
    </row>
    <row r="17" spans="1:22" ht="12.75">
      <c r="A17" s="73" t="s">
        <v>74</v>
      </c>
      <c r="B17" s="128">
        <f>SV_SO_2021_1a!B17/SV_SO_2021_1a!$H17*100</f>
        <v>0.045004500450045004</v>
      </c>
      <c r="C17" s="129">
        <f>SV_SO_2021_1a!C17/SV_SO_2021_1a!$H17*100</f>
        <v>2.000969327702001</v>
      </c>
      <c r="D17" s="130">
        <f>SV_SO_2021_1a!D17/SV_SO_2021_1a!$H17*100</f>
        <v>86.44672159523644</v>
      </c>
      <c r="E17" s="129">
        <f>SV_SO_2021_1a!E17/SV_SO_2021_1a!$H17*100</f>
        <v>10.56913383646057</v>
      </c>
      <c r="F17" s="129">
        <f>SV_SO_2021_1a!F17/SV_SO_2021_1a!$H17*100</f>
        <v>0.907013778300907</v>
      </c>
      <c r="G17" s="129">
        <f>SV_SO_2021_1a!G17/SV_SO_2021_1a!$H17*100</f>
        <v>0.031156961850031153</v>
      </c>
      <c r="H17" s="128">
        <f>SV_SO_2021_1a!H17/SV_SO_2021_1a!$H17*100</f>
        <v>100</v>
      </c>
      <c r="I17" s="128">
        <f>SV_SO_2021_1a!I17/SV_SO_2021_1a!$O17*100</f>
        <v>0.044138118358061994</v>
      </c>
      <c r="J17" s="129">
        <f>SV_SO_2021_1a!J17/SV_SO_2021_1a!$O17*100</f>
        <v>1.629715139374597</v>
      </c>
      <c r="K17" s="130">
        <f>SV_SO_2021_1a!K17/SV_SO_2021_1a!$O17*100</f>
        <v>88.76854649781008</v>
      </c>
      <c r="L17" s="129">
        <f>SV_SO_2021_1a!L17/SV_SO_2021_1a!$O17*100</f>
        <v>8.831018911486096</v>
      </c>
      <c r="M17" s="129">
        <f>SV_SO_2021_1a!M17/SV_SO_2021_1a!$O17*100</f>
        <v>0.6926289342342036</v>
      </c>
      <c r="N17" s="129">
        <f>SV_SO_2021_1a!N17/SV_SO_2021_1a!$O17*100</f>
        <v>0.03395239873697077</v>
      </c>
      <c r="O17" s="128">
        <f>SV_SO_2021_1a!O17/SV_SO_2021_1a!$O17*100</f>
        <v>100</v>
      </c>
      <c r="P17" s="128">
        <f>SV_SO_2021_1a!P17/SV_SO_2021_1a!$V17*100</f>
        <v>0.0445670991960781</v>
      </c>
      <c r="Q17" s="129">
        <f>SV_SO_2021_1a!Q17/SV_SO_2021_1a!$V17*100</f>
        <v>1.8135381134404087</v>
      </c>
      <c r="R17" s="128">
        <f>SV_SO_2021_1a!R17/SV_SO_2021_1a!$V17*100</f>
        <v>87.61891701948954</v>
      </c>
      <c r="S17" s="128">
        <f>SV_SO_2021_1a!S17/SV_SO_2021_1a!$V17*100</f>
        <v>9.691629955947137</v>
      </c>
      <c r="T17" s="129">
        <f>SV_SO_2021_1a!T17/SV_SO_2021_1a!$V17*100</f>
        <v>0.7987795471297073</v>
      </c>
      <c r="U17" s="131">
        <f>SV_SO_2021_1a!U17/SV_SO_2021_1a!$V17*100</f>
        <v>0.03256826479713399</v>
      </c>
      <c r="V17" s="128">
        <f>SV_SO_2021_1a!V17/SV_SO_2021_1a!$V17*100</f>
        <v>100</v>
      </c>
    </row>
    <row r="18" spans="1:22" ht="12.75">
      <c r="A18" s="73" t="s">
        <v>75</v>
      </c>
      <c r="B18" s="128">
        <f>SV_SO_2021_1a!B18/SV_SO_2021_1a!$H18*100</f>
        <v>0</v>
      </c>
      <c r="C18" s="129">
        <f>SV_SO_2021_1a!C18/SV_SO_2021_1a!$H18*100</f>
        <v>0.0366905155017428</v>
      </c>
      <c r="D18" s="130">
        <f>SV_SO_2021_1a!D18/SV_SO_2021_1a!$H18*100</f>
        <v>58.576407998532375</v>
      </c>
      <c r="E18" s="129">
        <f>SV_SO_2021_1a!E18/SV_SO_2021_1a!$H18*100</f>
        <v>39.35057787561915</v>
      </c>
      <c r="F18" s="129">
        <f>SV_SO_2021_1a!F18/SV_SO_2021_1a!$H18*100</f>
        <v>1.9445973215923684</v>
      </c>
      <c r="G18" s="129">
        <f>SV_SO_2021_1a!G18/SV_SO_2021_1a!$H18*100</f>
        <v>0.091726288754357</v>
      </c>
      <c r="H18" s="128">
        <f>SV_SO_2021_1a!H18/SV_SO_2021_1a!$H18*100</f>
        <v>100</v>
      </c>
      <c r="I18" s="128">
        <f>SV_SO_2021_1a!I18/SV_SO_2021_1a!$O18*100</f>
        <v>0</v>
      </c>
      <c r="J18" s="129">
        <f>SV_SO_2021_1a!J18/SV_SO_2021_1a!$O18*100</f>
        <v>0</v>
      </c>
      <c r="K18" s="130">
        <f>SV_SO_2021_1a!K18/SV_SO_2021_1a!$O18*100</f>
        <v>60.76886341929322</v>
      </c>
      <c r="L18" s="129">
        <f>SV_SO_2021_1a!L18/SV_SO_2021_1a!$O18*100</f>
        <v>37.893982808022926</v>
      </c>
      <c r="M18" s="129">
        <f>SV_SO_2021_1a!M18/SV_SO_2021_1a!$O18*100</f>
        <v>1.3132760267430754</v>
      </c>
      <c r="N18" s="129">
        <f>SV_SO_2021_1a!N18/SV_SO_2021_1a!$O18*100</f>
        <v>0.02387774594078319</v>
      </c>
      <c r="O18" s="128">
        <f>SV_SO_2021_1a!O18/SV_SO_2021_1a!$O18*100</f>
        <v>100</v>
      </c>
      <c r="P18" s="128">
        <f>SV_SO_2021_1a!P18/SV_SO_2021_1a!$V18*100</f>
        <v>0</v>
      </c>
      <c r="Q18" s="129">
        <f>SV_SO_2021_1a!Q18/SV_SO_2021_1a!$V18*100</f>
        <v>0.020749040356883495</v>
      </c>
      <c r="R18" s="128">
        <f>SV_SO_2021_1a!R18/SV_SO_2021_1a!$V18*100</f>
        <v>59.52899678389875</v>
      </c>
      <c r="S18" s="128">
        <f>SV_SO_2021_1a!S18/SV_SO_2021_1a!$V18*100</f>
        <v>38.717709305944595</v>
      </c>
      <c r="T18" s="129">
        <f>SV_SO_2021_1a!T18/SV_SO_2021_1a!$V18*100</f>
        <v>1.670297748729121</v>
      </c>
      <c r="U18" s="131">
        <f>SV_SO_2021_1a!U18/SV_SO_2021_1a!$V18*100</f>
        <v>0.06224712107065049</v>
      </c>
      <c r="V18" s="128">
        <f>SV_SO_2021_1a!V18/SV_SO_2021_1a!$V18*100</f>
        <v>100</v>
      </c>
    </row>
    <row r="19" spans="1:22" s="136" customFormat="1" ht="12.75">
      <c r="A19" s="29" t="s">
        <v>24</v>
      </c>
      <c r="B19" s="132">
        <f>SV_SO_2021_1a!B19/SV_SO_2021_1a!$H19*100</f>
        <v>0.03786003436526197</v>
      </c>
      <c r="C19" s="133">
        <f>SV_SO_2021_1a!C19/SV_SO_2021_1a!$H19*100</f>
        <v>1.6891399947578414</v>
      </c>
      <c r="D19" s="134">
        <f>SV_SO_2021_1a!D19/SV_SO_2021_1a!$H19*100</f>
        <v>82.02230829717215</v>
      </c>
      <c r="E19" s="133">
        <f>SV_SO_2021_1a!E19/SV_SO_2021_1a!$H19*100</f>
        <v>15.138189125433207</v>
      </c>
      <c r="F19" s="133">
        <f>SV_SO_2021_1a!F19/SV_SO_2021_1a!$H19*100</f>
        <v>1.0717302035704925</v>
      </c>
      <c r="G19" s="133">
        <f>SV_SO_2021_1a!G19/SV_SO_2021_1a!$H19*100</f>
        <v>0.040772344701051344</v>
      </c>
      <c r="H19" s="132">
        <f>SV_SO_2021_1a!H19/SV_SO_2021_1a!$H19*100</f>
        <v>100</v>
      </c>
      <c r="I19" s="132">
        <f>SV_SO_2021_1a!I19/SV_SO_2021_1a!$O19*100</f>
        <v>0.03864332213667846</v>
      </c>
      <c r="J19" s="133">
        <f>SV_SO_2021_1a!J19/SV_SO_2021_1a!$O19*100</f>
        <v>1.42683035581582</v>
      </c>
      <c r="K19" s="134">
        <f>SV_SO_2021_1a!K19/SV_SO_2021_1a!$O19*100</f>
        <v>85.28283939240808</v>
      </c>
      <c r="L19" s="133">
        <f>SV_SO_2021_1a!L19/SV_SO_2021_1a!$O19*100</f>
        <v>12.44909485449303</v>
      </c>
      <c r="M19" s="133">
        <f>SV_SO_2021_1a!M19/SV_SO_2021_1a!$O19*100</f>
        <v>0.7698938794922862</v>
      </c>
      <c r="N19" s="133">
        <f>SV_SO_2021_1a!N19/SV_SO_2021_1a!$O19*100</f>
        <v>0.03269819565411254</v>
      </c>
      <c r="O19" s="132">
        <f>SV_SO_2021_1a!O19/SV_SO_2021_1a!$O19*100</f>
        <v>100</v>
      </c>
      <c r="P19" s="132">
        <f>SV_SO_2021_1a!P19/SV_SO_2021_1a!$V19*100</f>
        <v>0.038247668363294005</v>
      </c>
      <c r="Q19" s="133">
        <f>SV_SO_2021_1a!Q19/SV_SO_2021_1a!$V19*100</f>
        <v>1.5593280178881401</v>
      </c>
      <c r="R19" s="132">
        <f>SV_SO_2021_1a!R19/SV_SO_2021_1a!$V19*100</f>
        <v>83.63588219718145</v>
      </c>
      <c r="S19" s="132">
        <f>SV_SO_2021_1a!S19/SV_SO_2021_1a!$V19*100</f>
        <v>13.807408279149136</v>
      </c>
      <c r="T19" s="133">
        <f>SV_SO_2021_1a!T19/SV_SO_2021_1a!$V19*100</f>
        <v>0.9223572332225132</v>
      </c>
      <c r="U19" s="135">
        <f>SV_SO_2021_1a!U19/SV_SO_2021_1a!$V19*100</f>
        <v>0.03677660419547501</v>
      </c>
      <c r="V19" s="132">
        <f>SV_SO_2021_1a!V19/SV_SO_2021_1a!$V19*100</f>
        <v>100</v>
      </c>
    </row>
    <row r="20" spans="1:22" s="111" customFormat="1" ht="12.75">
      <c r="A20" s="141" t="s">
        <v>15</v>
      </c>
      <c r="B20" s="142">
        <f>SV_SO_2021_1a!B20/SV_SO_2021_1a!$H20*100</f>
        <v>0.05379705424778632</v>
      </c>
      <c r="C20" s="143">
        <f>SV_SO_2021_1a!C20/SV_SO_2021_1a!$H20*100</f>
        <v>1.6706166305596348</v>
      </c>
      <c r="D20" s="144">
        <f>SV_SO_2021_1a!D20/SV_SO_2021_1a!$H20*100</f>
        <v>83.98156360411184</v>
      </c>
      <c r="E20" s="143">
        <f>SV_SO_2021_1a!E20/SV_SO_2021_1a!$H20*100</f>
        <v>13.466711255216133</v>
      </c>
      <c r="F20" s="143">
        <f>SV_SO_2021_1a!F20/SV_SO_2021_1a!$H20*100</f>
        <v>0.7967779926428893</v>
      </c>
      <c r="G20" s="143">
        <f>SV_SO_2021_1a!G20/SV_SO_2021_1a!$H20*100</f>
        <v>0.03053346322171656</v>
      </c>
      <c r="H20" s="142">
        <f>SV_SO_2021_1a!H20/SV_SO_2021_1a!$H20*100</f>
        <v>100</v>
      </c>
      <c r="I20" s="142">
        <f>SV_SO_2021_1a!I20/SV_SO_2021_1a!$O20*100</f>
        <v>0.030987619708126135</v>
      </c>
      <c r="J20" s="143">
        <f>SV_SO_2021_1a!J20/SV_SO_2021_1a!$O20*100</f>
        <v>1.3649308680960321</v>
      </c>
      <c r="K20" s="144">
        <f>SV_SO_2021_1a!K20/SV_SO_2021_1a!$O20*100</f>
        <v>86.3418377134088</v>
      </c>
      <c r="L20" s="143">
        <f>SV_SO_2021_1a!L20/SV_SO_2021_1a!$O20*100</f>
        <v>11.608552583039442</v>
      </c>
      <c r="M20" s="143">
        <f>SV_SO_2021_1a!M20/SV_SO_2021_1a!$O20*100</f>
        <v>0.6359840044858268</v>
      </c>
      <c r="N20" s="143">
        <f>SV_SO_2021_1a!N20/SV_SO_2021_1a!$O20*100</f>
        <v>0.01770721126178636</v>
      </c>
      <c r="O20" s="142">
        <f>SV_SO_2021_1a!O20/SV_SO_2021_1a!$O20*100</f>
        <v>100</v>
      </c>
      <c r="P20" s="142">
        <f>SV_SO_2021_1a!P20/SV_SO_2021_1a!$V20*100</f>
        <v>0.04247652805647913</v>
      </c>
      <c r="Q20" s="143">
        <f>SV_SO_2021_1a!Q20/SV_SO_2021_1a!$V20*100</f>
        <v>1.5189020549851333</v>
      </c>
      <c r="R20" s="142">
        <f>SV_SO_2021_1a!R20/SV_SO_2021_1a!$V20*100</f>
        <v>85.15298873639652</v>
      </c>
      <c r="S20" s="142">
        <f>SV_SO_2021_1a!S20/SV_SO_2021_1a!$V20*100</f>
        <v>12.544490501369502</v>
      </c>
      <c r="T20" s="143">
        <f>SV_SO_2021_1a!T20/SV_SO_2021_1a!$V20*100</f>
        <v>0.7169744994360875</v>
      </c>
      <c r="U20" s="145">
        <f>SV_SO_2021_1a!U20/SV_SO_2021_1a!$V20*100</f>
        <v>0.02416767975627261</v>
      </c>
      <c r="V20" s="142">
        <f>SV_SO_2021_1a!V20/SV_SO_2021_1a!$V20*100</f>
        <v>100</v>
      </c>
    </row>
    <row r="21" spans="2:22" s="112" customFormat="1" ht="12.75">
      <c r="B21" s="137"/>
      <c r="C21" s="138"/>
      <c r="D21" s="139"/>
      <c r="E21" s="138"/>
      <c r="F21" s="138"/>
      <c r="G21" s="138"/>
      <c r="H21" s="137"/>
      <c r="I21" s="137"/>
      <c r="J21" s="138"/>
      <c r="K21" s="139"/>
      <c r="L21" s="138"/>
      <c r="M21" s="138"/>
      <c r="N21" s="138"/>
      <c r="O21" s="137"/>
      <c r="P21" s="137"/>
      <c r="Q21" s="138"/>
      <c r="R21" s="137"/>
      <c r="S21" s="137"/>
      <c r="T21" s="138"/>
      <c r="U21" s="140"/>
      <c r="V21" s="137"/>
    </row>
    <row r="22" spans="1:22" ht="12.75">
      <c r="A22" s="111" t="s">
        <v>16</v>
      </c>
      <c r="B22" s="137"/>
      <c r="C22" s="138"/>
      <c r="D22" s="139"/>
      <c r="E22" s="138"/>
      <c r="F22" s="138"/>
      <c r="G22" s="138"/>
      <c r="H22" s="137"/>
      <c r="I22" s="137"/>
      <c r="J22" s="138"/>
      <c r="K22" s="139"/>
      <c r="L22" s="138"/>
      <c r="M22" s="138"/>
      <c r="N22" s="138"/>
      <c r="O22" s="137"/>
      <c r="P22" s="137"/>
      <c r="Q22" s="138"/>
      <c r="R22" s="137"/>
      <c r="S22" s="137"/>
      <c r="T22" s="138"/>
      <c r="U22" s="140"/>
      <c r="V22" s="137"/>
    </row>
    <row r="23" spans="1:22" ht="12.75">
      <c r="A23" s="101" t="s">
        <v>13</v>
      </c>
      <c r="B23" s="137"/>
      <c r="C23" s="138"/>
      <c r="D23" s="139"/>
      <c r="E23" s="138"/>
      <c r="F23" s="138"/>
      <c r="G23" s="138"/>
      <c r="H23" s="137"/>
      <c r="I23" s="137"/>
      <c r="J23" s="138"/>
      <c r="K23" s="139"/>
      <c r="L23" s="138"/>
      <c r="M23" s="138"/>
      <c r="N23" s="138"/>
      <c r="O23" s="137"/>
      <c r="P23" s="137"/>
      <c r="Q23" s="138"/>
      <c r="R23" s="137"/>
      <c r="S23" s="137"/>
      <c r="T23" s="138"/>
      <c r="U23" s="140"/>
      <c r="V23" s="137"/>
    </row>
    <row r="24" spans="1:22" ht="12.75">
      <c r="A24" s="212" t="s">
        <v>58</v>
      </c>
      <c r="B24" s="128">
        <f>SV_SO_2021_1a!B24/SV_SO_2021_1a!$H24*100</f>
        <v>0.07411982705373688</v>
      </c>
      <c r="C24" s="129">
        <f>SV_SO_2021_1a!C24/SV_SO_2021_1a!$H24*100</f>
        <v>3.131562693020383</v>
      </c>
      <c r="D24" s="130">
        <f>SV_SO_2021_1a!D24/SV_SO_2021_1a!$H24*100</f>
        <v>89.46880790611489</v>
      </c>
      <c r="E24" s="129">
        <f>SV_SO_2021_1a!E24/SV_SO_2021_1a!$H24*100</f>
        <v>6.627547869054973</v>
      </c>
      <c r="F24" s="129">
        <f>SV_SO_2021_1a!F24/SV_SO_2021_1a!$H24*100</f>
        <v>0.6732550957381099</v>
      </c>
      <c r="G24" s="129">
        <f>SV_SO_2021_1a!G24/SV_SO_2021_1a!$H24*100</f>
        <v>0.02470660901791229</v>
      </c>
      <c r="H24" s="128">
        <f>SV_SO_2021_1a!H24/SV_SO_2021_1a!$H24*100</f>
        <v>100</v>
      </c>
      <c r="I24" s="128">
        <f>SV_SO_2021_1a!I24/SV_SO_2021_1a!$O24*100</f>
        <v>0.025729429321257654</v>
      </c>
      <c r="J24" s="129">
        <f>SV_SO_2021_1a!J24/SV_SO_2021_1a!$O24*100</f>
        <v>2.0377708022436063</v>
      </c>
      <c r="K24" s="130">
        <f>SV_SO_2021_1a!K24/SV_SO_2021_1a!$O24*100</f>
        <v>91.82318736170431</v>
      </c>
      <c r="L24" s="129">
        <f>SV_SO_2021_1a!L24/SV_SO_2021_1a!$O24*100</f>
        <v>5.44434724437812</v>
      </c>
      <c r="M24" s="129">
        <f>SV_SO_2021_1a!M24/SV_SO_2021_1a!$O24*100</f>
        <v>0.6329439613029384</v>
      </c>
      <c r="N24" s="129">
        <f>SV_SO_2021_1a!N24/SV_SO_2021_1a!$O24*100</f>
        <v>0.03602120104976072</v>
      </c>
      <c r="O24" s="128">
        <f>SV_SO_2021_1a!O24/SV_SO_2021_1a!$O24*100</f>
        <v>100</v>
      </c>
      <c r="P24" s="128">
        <f>SV_SO_2021_1a!P24/SV_SO_2021_1a!$V24*100</f>
        <v>0.047721977374168376</v>
      </c>
      <c r="Q24" s="129">
        <f>SV_SO_2021_1a!Q24/SV_SO_2021_1a!$V24*100</f>
        <v>2.5348791511102378</v>
      </c>
      <c r="R24" s="128">
        <f>SV_SO_2021_1a!R24/SV_SO_2021_1a!$V24*100</f>
        <v>90.75316508996997</v>
      </c>
      <c r="S24" s="128">
        <f>SV_SO_2021_1a!S24/SV_SO_2021_1a!$V24*100</f>
        <v>5.9820902226089885</v>
      </c>
      <c r="T24" s="129">
        <f>SV_SO_2021_1a!T24/SV_SO_2021_1a!$V24*100</f>
        <v>0.6512646324004154</v>
      </c>
      <c r="U24" s="131">
        <f>SV_SO_2021_1a!U24/SV_SO_2021_1a!$V24*100</f>
        <v>0.0308789265362266</v>
      </c>
      <c r="V24" s="128">
        <f>SV_SO_2021_1a!V24/SV_SO_2021_1a!$V24*100</f>
        <v>100</v>
      </c>
    </row>
    <row r="25" spans="1:22" ht="12.75">
      <c r="A25" s="212" t="s">
        <v>60</v>
      </c>
      <c r="B25" s="128">
        <f>SV_SO_2021_1a!B25/SV_SO_2021_1a!$H25*100</f>
        <v>0.02778035003241041</v>
      </c>
      <c r="C25" s="146">
        <f>SV_SO_2021_1a!C25/SV_SO_2021_1a!$H25*100</f>
        <v>0.5185665339383276</v>
      </c>
      <c r="D25" s="130">
        <f>SV_SO_2021_1a!D25/SV_SO_2021_1a!$H25*100</f>
        <v>75.20140753773498</v>
      </c>
      <c r="E25" s="146">
        <f>SV_SO_2021_1a!E25/SV_SO_2021_1a!$H25*100</f>
        <v>20.687100657468285</v>
      </c>
      <c r="F25" s="146">
        <f>SV_SO_2021_1a!F25/SV_SO_2021_1a!$H25*100</f>
        <v>3.250300953792018</v>
      </c>
      <c r="G25" s="146">
        <f>SV_SO_2021_1a!G25/SV_SO_2021_1a!$H25*100</f>
        <v>0.31484396703398465</v>
      </c>
      <c r="H25" s="128">
        <f>SV_SO_2021_1a!H25/SV_SO_2021_1a!$H25*100</f>
        <v>100</v>
      </c>
      <c r="I25" s="128">
        <f>SV_SO_2021_1a!I25/SV_SO_2021_1a!$O25*100</f>
        <v>0</v>
      </c>
      <c r="J25" s="146">
        <f>SV_SO_2021_1a!J25/SV_SO_2021_1a!$O25*100</f>
        <v>0.22066458982346834</v>
      </c>
      <c r="K25" s="130">
        <f>SV_SO_2021_1a!K25/SV_SO_2021_1a!$O25*100</f>
        <v>76.84319833852544</v>
      </c>
      <c r="L25" s="146">
        <f>SV_SO_2021_1a!L25/SV_SO_2021_1a!$O25*100</f>
        <v>19.989615784008308</v>
      </c>
      <c r="M25" s="146">
        <f>SV_SO_2021_1a!M25/SV_SO_2021_1a!$O25*100</f>
        <v>2.764797507788162</v>
      </c>
      <c r="N25" s="146">
        <f>SV_SO_2021_1a!N25/SV_SO_2021_1a!$O25*100</f>
        <v>0.181723779854621</v>
      </c>
      <c r="O25" s="128">
        <f>SV_SO_2021_1a!O25/SV_SO_2021_1a!$O25*100</f>
        <v>100</v>
      </c>
      <c r="P25" s="128">
        <f>SV_SO_2021_1a!P25/SV_SO_2021_1a!$V25*100</f>
        <v>0.016213586985894177</v>
      </c>
      <c r="Q25" s="129">
        <f>SV_SO_2021_1a!Q25/SV_SO_2021_1a!$V25*100</f>
        <v>0.39453061665675837</v>
      </c>
      <c r="R25" s="128">
        <f>SV_SO_2021_1a!R25/SV_SO_2021_1a!$V25*100</f>
        <v>75.88499162298005</v>
      </c>
      <c r="S25" s="128">
        <f>SV_SO_2021_1a!S25/SV_SO_2021_1a!$V25*100</f>
        <v>20.396692428254877</v>
      </c>
      <c r="T25" s="129">
        <f>SV_SO_2021_1a!T25/SV_SO_2021_1a!$V25*100</f>
        <v>3.0481543533481057</v>
      </c>
      <c r="U25" s="131">
        <f>SV_SO_2021_1a!U25/SV_SO_2021_1a!$V25*100</f>
        <v>0.25941739177430684</v>
      </c>
      <c r="V25" s="128">
        <f>SV_SO_2021_1a!V25/SV_SO_2021_1a!$V25*100</f>
        <v>100</v>
      </c>
    </row>
    <row r="26" spans="1:22" ht="12.75">
      <c r="A26" s="212" t="s">
        <v>59</v>
      </c>
      <c r="B26" s="128">
        <f>SV_SO_2021_1a!B26/SV_SO_2021_1a!$H26*100</f>
        <v>0</v>
      </c>
      <c r="C26" s="146">
        <f>SV_SO_2021_1a!C26/SV_SO_2021_1a!$H26*100</f>
        <v>0.9925558312655087</v>
      </c>
      <c r="D26" s="130">
        <f>SV_SO_2021_1a!D26/SV_SO_2021_1a!$H26*100</f>
        <v>74.68982630272953</v>
      </c>
      <c r="E26" s="146">
        <f>SV_SO_2021_1a!E26/SV_SO_2021_1a!$H26*100</f>
        <v>18.36228287841191</v>
      </c>
      <c r="F26" s="146">
        <f>SV_SO_2021_1a!F26/SV_SO_2021_1a!$H26*100</f>
        <v>5.2109181141439205</v>
      </c>
      <c r="G26" s="146">
        <f>SV_SO_2021_1a!G26/SV_SO_2021_1a!$H26*100</f>
        <v>0.7444168734491315</v>
      </c>
      <c r="H26" s="128">
        <f>SV_SO_2021_1a!H26/SV_SO_2021_1a!$H26*100</f>
        <v>100</v>
      </c>
      <c r="I26" s="128">
        <f>SV_SO_2021_1a!I26/SV_SO_2021_1a!$O26*100</f>
        <v>0.09727626459143969</v>
      </c>
      <c r="J26" s="146">
        <f>SV_SO_2021_1a!J26/SV_SO_2021_1a!$O26*100</f>
        <v>1.0700389105058365</v>
      </c>
      <c r="K26" s="130">
        <f>SV_SO_2021_1a!K26/SV_SO_2021_1a!$O26*100</f>
        <v>78.21011673151752</v>
      </c>
      <c r="L26" s="146">
        <f>SV_SO_2021_1a!L26/SV_SO_2021_1a!$O26*100</f>
        <v>17.315175097276263</v>
      </c>
      <c r="M26" s="146">
        <f>SV_SO_2021_1a!M26/SV_SO_2021_1a!$O26*100</f>
        <v>2.3346303501945527</v>
      </c>
      <c r="N26" s="146">
        <f>SV_SO_2021_1a!N26/SV_SO_2021_1a!$O26*100</f>
        <v>0.9727626459143969</v>
      </c>
      <c r="O26" s="128">
        <f>SV_SO_2021_1a!O26/SV_SO_2021_1a!$O26*100</f>
        <v>100</v>
      </c>
      <c r="P26" s="128">
        <f>SV_SO_2021_1a!P26/SV_SO_2021_1a!$V26*100</f>
        <v>0.06988120195667365</v>
      </c>
      <c r="Q26" s="129">
        <f>SV_SO_2021_1a!Q26/SV_SO_2021_1a!$V26*100</f>
        <v>1.0482180293501049</v>
      </c>
      <c r="R26" s="128">
        <f>SV_SO_2021_1a!R26/SV_SO_2021_1a!$V26*100</f>
        <v>77.21872816212438</v>
      </c>
      <c r="S26" s="128">
        <f>SV_SO_2021_1a!S26/SV_SO_2021_1a!$V26*100</f>
        <v>17.61006289308176</v>
      </c>
      <c r="T26" s="129">
        <f>SV_SO_2021_1a!T26/SV_SO_2021_1a!$V26*100</f>
        <v>3.1446540880503147</v>
      </c>
      <c r="U26" s="131">
        <f>SV_SO_2021_1a!U26/SV_SO_2021_1a!$V26*100</f>
        <v>0.9084556254367574</v>
      </c>
      <c r="V26" s="128">
        <f>SV_SO_2021_1a!V26/SV_SO_2021_1a!$V26*100</f>
        <v>100</v>
      </c>
    </row>
    <row r="27" spans="1:22" ht="12.75">
      <c r="A27" s="212" t="s">
        <v>61</v>
      </c>
      <c r="B27" s="128">
        <f>SV_SO_2021_1a!B27/SV_SO_2021_1a!$H27*100</f>
        <v>0</v>
      </c>
      <c r="C27" s="146">
        <f>SV_SO_2021_1a!C27/SV_SO_2021_1a!$H27*100</f>
        <v>0.0284050560999858</v>
      </c>
      <c r="D27" s="130">
        <f>SV_SO_2021_1a!D27/SV_SO_2021_1a!$H27*100</f>
        <v>52.70558159352364</v>
      </c>
      <c r="E27" s="146">
        <f>SV_SO_2021_1a!E27/SV_SO_2021_1a!$H27*100</f>
        <v>40.690242863229656</v>
      </c>
      <c r="F27" s="146">
        <f>SV_SO_2021_1a!F27/SV_SO_2021_1a!$H27*100</f>
        <v>5.68101121999716</v>
      </c>
      <c r="G27" s="146">
        <f>SV_SO_2021_1a!G27/SV_SO_2021_1a!$H27*100</f>
        <v>0.8947592671495527</v>
      </c>
      <c r="H27" s="128">
        <f>SV_SO_2021_1a!H27/SV_SO_2021_1a!$H27*100</f>
        <v>100</v>
      </c>
      <c r="I27" s="128">
        <f>SV_SO_2021_1a!I27/SV_SO_2021_1a!$O27*100</f>
        <v>0</v>
      </c>
      <c r="J27" s="146">
        <f>SV_SO_2021_1a!J27/SV_SO_2021_1a!$O27*100</f>
        <v>0</v>
      </c>
      <c r="K27" s="130">
        <f>SV_SO_2021_1a!K27/SV_SO_2021_1a!$O27*100</f>
        <v>55.5006650199506</v>
      </c>
      <c r="L27" s="146">
        <f>SV_SO_2021_1a!L27/SV_SO_2021_1a!$O27*100</f>
        <v>39.99619988599658</v>
      </c>
      <c r="M27" s="146">
        <f>SV_SO_2021_1a!M27/SV_SO_2021_1a!$O27*100</f>
        <v>3.857115713471404</v>
      </c>
      <c r="N27" s="146">
        <f>SV_SO_2021_1a!N27/SV_SO_2021_1a!$O27*100</f>
        <v>0.6460193805814174</v>
      </c>
      <c r="O27" s="128">
        <f>SV_SO_2021_1a!O27/SV_SO_2021_1a!$O27*100</f>
        <v>100</v>
      </c>
      <c r="P27" s="128">
        <f>SV_SO_2021_1a!P27/SV_SO_2021_1a!$V27*100</f>
        <v>0</v>
      </c>
      <c r="Q27" s="129">
        <f>SV_SO_2021_1a!Q27/SV_SO_2021_1a!$V27*100</f>
        <v>0.016254876462938883</v>
      </c>
      <c r="R27" s="128">
        <f>SV_SO_2021_1a!R27/SV_SO_2021_1a!$V27*100</f>
        <v>53.901170351105335</v>
      </c>
      <c r="S27" s="128">
        <f>SV_SO_2021_1a!S27/SV_SO_2021_1a!$V27*100</f>
        <v>40.39336801040312</v>
      </c>
      <c r="T27" s="129">
        <f>SV_SO_2021_1a!T27/SV_SO_2021_1a!$V27*100</f>
        <v>4.9008452535760725</v>
      </c>
      <c r="U27" s="131">
        <f>SV_SO_2021_1a!U27/SV_SO_2021_1a!$V27*100</f>
        <v>0.7883615084525357</v>
      </c>
      <c r="V27" s="128">
        <f>SV_SO_2021_1a!V27/SV_SO_2021_1a!$V27*100</f>
        <v>100</v>
      </c>
    </row>
    <row r="28" spans="1:22" ht="12.75">
      <c r="A28" s="29" t="s">
        <v>1</v>
      </c>
      <c r="B28" s="147">
        <f>SV_SO_2021_1a!B28/SV_SO_2021_1a!$H28*100</f>
        <v>0.043562861208724185</v>
      </c>
      <c r="C28" s="148">
        <f>SV_SO_2021_1a!C28/SV_SO_2021_1a!$H28*100</f>
        <v>1.6524845351842707</v>
      </c>
      <c r="D28" s="149">
        <f>SV_SO_2021_1a!D28/SV_SO_2021_1a!$H28*100</f>
        <v>77.3037493102547</v>
      </c>
      <c r="E28" s="148">
        <f>SV_SO_2021_1a!E28/SV_SO_2021_1a!$H28*100</f>
        <v>18.13957540731275</v>
      </c>
      <c r="F28" s="148">
        <f>SV_SO_2021_1a!F28/SV_SO_2021_1a!$H28*100</f>
        <v>2.558592048325734</v>
      </c>
      <c r="G28" s="148">
        <f>SV_SO_2021_1a!G28/SV_SO_2021_1a!$H28*100</f>
        <v>0.30203583771382103</v>
      </c>
      <c r="H28" s="147">
        <f>SV_SO_2021_1a!H28/SV_SO_2021_1a!$H28*100</f>
        <v>100</v>
      </c>
      <c r="I28" s="147">
        <f>SV_SO_2021_1a!I28/SV_SO_2021_1a!$O28*100</f>
        <v>0.01794902476965418</v>
      </c>
      <c r="J28" s="148">
        <f>SV_SO_2021_1a!J28/SV_SO_2021_1a!$O28*100</f>
        <v>1.2683977503888955</v>
      </c>
      <c r="K28" s="149">
        <f>SV_SO_2021_1a!K28/SV_SO_2021_1a!$O28*100</f>
        <v>82.23345698217064</v>
      </c>
      <c r="L28" s="148">
        <f>SV_SO_2021_1a!L28/SV_SO_2021_1a!$O28*100</f>
        <v>14.601531650113678</v>
      </c>
      <c r="M28" s="148">
        <f>SV_SO_2021_1a!M28/SV_SO_2021_1a!$O28*100</f>
        <v>1.6842168242192175</v>
      </c>
      <c r="N28" s="148">
        <f>SV_SO_2021_1a!N28/SV_SO_2021_1a!$O28*100</f>
        <v>0.1944477683379203</v>
      </c>
      <c r="O28" s="147">
        <f>SV_SO_2021_1a!O28/SV_SO_2021_1a!$O28*100</f>
        <v>100</v>
      </c>
      <c r="P28" s="147">
        <f>SV_SO_2021_1a!P28/SV_SO_2021_1a!$V28*100</f>
        <v>0.03094560940746526</v>
      </c>
      <c r="Q28" s="133">
        <f>SV_SO_2021_1a!Q28/SV_SO_2021_1a!$V28*100</f>
        <v>1.4632852448387146</v>
      </c>
      <c r="R28" s="134">
        <f>SV_SO_2021_1a!R28/SV_SO_2021_1a!$V28*100</f>
        <v>79.73209943855822</v>
      </c>
      <c r="S28" s="133">
        <f>SV_SO_2021_1a!S28/SV_SO_2021_1a!$V28*100</f>
        <v>16.396752184612666</v>
      </c>
      <c r="T28" s="133">
        <f>SV_SO_2021_1a!T28/SV_SO_2021_1a!$V28*100</f>
        <v>2.1278790468752304</v>
      </c>
      <c r="U28" s="133">
        <f>SV_SO_2021_1a!U28/SV_SO_2021_1a!$V28*100</f>
        <v>0.24903847570769663</v>
      </c>
      <c r="V28" s="132">
        <f>SV_SO_2021_1a!V28/SV_SO_2021_1a!$V28*100</f>
        <v>100</v>
      </c>
    </row>
    <row r="29" spans="1:22" ht="12.75">
      <c r="A29" s="30" t="s">
        <v>14</v>
      </c>
      <c r="B29" s="88"/>
      <c r="C29" s="89"/>
      <c r="D29" s="90"/>
      <c r="E29" s="89"/>
      <c r="F29" s="89"/>
      <c r="G29" s="89"/>
      <c r="H29" s="88"/>
      <c r="I29" s="88"/>
      <c r="J29" s="89"/>
      <c r="K29" s="90"/>
      <c r="L29" s="89"/>
      <c r="M29" s="89"/>
      <c r="N29" s="89"/>
      <c r="O29" s="88"/>
      <c r="P29" s="88"/>
      <c r="Q29" s="138"/>
      <c r="R29" s="137"/>
      <c r="S29" s="137"/>
      <c r="T29" s="138"/>
      <c r="U29" s="140"/>
      <c r="V29" s="137"/>
    </row>
    <row r="30" spans="1:22" s="112" customFormat="1" ht="12.75">
      <c r="A30" s="212" t="s">
        <v>58</v>
      </c>
      <c r="B30" s="150">
        <f>SV_SO_2021_1a!B30/SV_SO_2021_1a!$H30*100</f>
        <v>0.07896625987078248</v>
      </c>
      <c r="C30" s="151">
        <f>SV_SO_2021_1a!C30/SV_SO_2021_1a!$H30*100</f>
        <v>3.230437903804738</v>
      </c>
      <c r="D30" s="152">
        <f>SV_SO_2021_1a!D30/SV_SO_2021_1a!$H30*100</f>
        <v>87.98994974874373</v>
      </c>
      <c r="E30" s="151">
        <f>SV_SO_2021_1a!E30/SV_SO_2021_1a!$H30*100</f>
        <v>7.867910983488873</v>
      </c>
      <c r="F30" s="151">
        <f>SV_SO_2021_1a!F30/SV_SO_2021_1a!$H30*100</f>
        <v>0.7681263460157932</v>
      </c>
      <c r="G30" s="151">
        <f>SV_SO_2021_1a!G30/SV_SO_2021_1a!$H30*100</f>
        <v>0.06460875807609476</v>
      </c>
      <c r="H30" s="150">
        <f>SV_SO_2021_1a!H30/SV_SO_2021_1a!$H30*100</f>
        <v>100</v>
      </c>
      <c r="I30" s="150">
        <f>SV_SO_2021_1a!I30/SV_SO_2021_1a!$O30*100</f>
        <v>0.028988868274582563</v>
      </c>
      <c r="J30" s="151">
        <f>SV_SO_2021_1a!J30/SV_SO_2021_1a!$O30*100</f>
        <v>2.522031539888683</v>
      </c>
      <c r="K30" s="152">
        <f>SV_SO_2021_1a!K30/SV_SO_2021_1a!$O30*100</f>
        <v>90.21335807050093</v>
      </c>
      <c r="L30" s="151">
        <f>SV_SO_2021_1a!L30/SV_SO_2021_1a!$O30*100</f>
        <v>6.551484230055658</v>
      </c>
      <c r="M30" s="151">
        <f>SV_SO_2021_1a!M30/SV_SO_2021_1a!$O30*100</f>
        <v>0.6377551020408163</v>
      </c>
      <c r="N30" s="151">
        <f>SV_SO_2021_1a!N30/SV_SO_2021_1a!$O30*100</f>
        <v>0.0463821892393321</v>
      </c>
      <c r="O30" s="150">
        <f>SV_SO_2021_1a!O30/SV_SO_2021_1a!$O30*100</f>
        <v>100</v>
      </c>
      <c r="P30" s="150">
        <f>SV_SO_2021_1a!P30/SV_SO_2021_1a!$V30*100</f>
        <v>0.05131823721855154</v>
      </c>
      <c r="Q30" s="129">
        <f>SV_SO_2021_1a!Q30/SV_SO_2021_1a!$V30*100</f>
        <v>2.838539996151132</v>
      </c>
      <c r="R30" s="128">
        <f>SV_SO_2021_1a!R30/SV_SO_2021_1a!$V30*100</f>
        <v>89.21996279427802</v>
      </c>
      <c r="S30" s="128">
        <f>SV_SO_2021_1a!S30/SV_SO_2021_1a!$V30*100</f>
        <v>7.139649753030983</v>
      </c>
      <c r="T30" s="129">
        <f>SV_SO_2021_1a!T30/SV_SO_2021_1a!$V30*100</f>
        <v>0.6960035922766052</v>
      </c>
      <c r="U30" s="131">
        <f>SV_SO_2021_1a!U30/SV_SO_2021_1a!$V30*100</f>
        <v>0.05452562704471102</v>
      </c>
      <c r="V30" s="128">
        <f>SV_SO_2021_1a!V30/SV_SO_2021_1a!$V30*100</f>
        <v>100</v>
      </c>
    </row>
    <row r="31" spans="1:22" ht="12.75">
      <c r="A31" s="212" t="s">
        <v>60</v>
      </c>
      <c r="B31" s="150">
        <f>SV_SO_2021_1a!B31/SV_SO_2021_1a!$H31*100</f>
        <v>0.0169061707523246</v>
      </c>
      <c r="C31" s="153">
        <f>SV_SO_2021_1a!C31/SV_SO_2021_1a!$H31*100</f>
        <v>0.5325443786982248</v>
      </c>
      <c r="D31" s="152">
        <f>SV_SO_2021_1a!D31/SV_SO_2021_1a!$H31*100</f>
        <v>71.10735418427726</v>
      </c>
      <c r="E31" s="153">
        <f>SV_SO_2021_1a!E31/SV_SO_2021_1a!$H31*100</f>
        <v>23.45731191885038</v>
      </c>
      <c r="F31" s="153">
        <f>SV_SO_2021_1a!F31/SV_SO_2021_1a!$H31*100</f>
        <v>4.41251056635672</v>
      </c>
      <c r="G31" s="153">
        <f>SV_SO_2021_1a!G31/SV_SO_2021_1a!$H31*100</f>
        <v>0.4733727810650888</v>
      </c>
      <c r="H31" s="150">
        <f>SV_SO_2021_1a!H31/SV_SO_2021_1a!$H31*100</f>
        <v>100</v>
      </c>
      <c r="I31" s="150">
        <f>SV_SO_2021_1a!I31/SV_SO_2021_1a!$O31*100</f>
        <v>0</v>
      </c>
      <c r="J31" s="153">
        <f>SV_SO_2021_1a!J31/SV_SO_2021_1a!$O31*100</f>
        <v>0.33281825745869487</v>
      </c>
      <c r="K31" s="152">
        <f>SV_SO_2021_1a!K31/SV_SO_2021_1a!$O31*100</f>
        <v>73.148698442886</v>
      </c>
      <c r="L31" s="153">
        <f>SV_SO_2021_1a!L31/SV_SO_2021_1a!$O31*100</f>
        <v>22.37014144775942</v>
      </c>
      <c r="M31" s="153">
        <f>SV_SO_2021_1a!M31/SV_SO_2021_1a!$O31*100</f>
        <v>3.874955426126233</v>
      </c>
      <c r="N31" s="153">
        <f>SV_SO_2021_1a!N31/SV_SO_2021_1a!$O31*100</f>
        <v>0.2733864257696422</v>
      </c>
      <c r="O31" s="150">
        <f>SV_SO_2021_1a!O31/SV_SO_2021_1a!$O31*100</f>
        <v>100</v>
      </c>
      <c r="P31" s="150">
        <f>SV_SO_2021_1a!P31/SV_SO_2021_1a!$V31*100</f>
        <v>0.009879958504174282</v>
      </c>
      <c r="Q31" s="129">
        <f>SV_SO_2021_1a!Q31/SV_SO_2021_1a!$V31*100</f>
        <v>0.4495381119399298</v>
      </c>
      <c r="R31" s="128">
        <f>SV_SO_2021_1a!R31/SV_SO_2021_1a!$V31*100</f>
        <v>71.95573778590129</v>
      </c>
      <c r="S31" s="128">
        <f>SV_SO_2021_1a!S31/SV_SO_2021_1a!$V31*100</f>
        <v>23.005483376969817</v>
      </c>
      <c r="T31" s="129">
        <f>SV_SO_2021_1a!T31/SV_SO_2021_1a!$V31*100</f>
        <v>4.189102405769896</v>
      </c>
      <c r="U31" s="131">
        <f>SV_SO_2021_1a!U31/SV_SO_2021_1a!$V31*100</f>
        <v>0.39025836091488414</v>
      </c>
      <c r="V31" s="128">
        <f>SV_SO_2021_1a!V31/SV_SO_2021_1a!$V31*100</f>
        <v>100</v>
      </c>
    </row>
    <row r="32" spans="1:22" ht="12.75">
      <c r="A32" s="212" t="s">
        <v>59</v>
      </c>
      <c r="B32" s="150">
        <f>SV_SO_2021_1a!B32/SV_SO_2021_1a!$H32*100</f>
        <v>0</v>
      </c>
      <c r="C32" s="153">
        <f>SV_SO_2021_1a!C32/SV_SO_2021_1a!$H32*100</f>
        <v>1.6771488469601679</v>
      </c>
      <c r="D32" s="152">
        <f>SV_SO_2021_1a!D32/SV_SO_2021_1a!$H32*100</f>
        <v>63.102725366876314</v>
      </c>
      <c r="E32" s="153">
        <f>SV_SO_2021_1a!E32/SV_SO_2021_1a!$H32*100</f>
        <v>28.511530398322847</v>
      </c>
      <c r="F32" s="153">
        <f>SV_SO_2021_1a!F32/SV_SO_2021_1a!$H32*100</f>
        <v>6.079664570230608</v>
      </c>
      <c r="G32" s="153">
        <f>SV_SO_2021_1a!G32/SV_SO_2021_1a!$H32*100</f>
        <v>0.628930817610063</v>
      </c>
      <c r="H32" s="150">
        <f>SV_SO_2021_1a!H32/SV_SO_2021_1a!$H32*100</f>
        <v>100</v>
      </c>
      <c r="I32" s="150">
        <f>SV_SO_2021_1a!I32/SV_SO_2021_1a!$O32*100</f>
        <v>0.08873114463176575</v>
      </c>
      <c r="J32" s="153">
        <f>SV_SO_2021_1a!J32/SV_SO_2021_1a!$O32*100</f>
        <v>1.1535048802129548</v>
      </c>
      <c r="K32" s="152">
        <f>SV_SO_2021_1a!K32/SV_SO_2021_1a!$O32*100</f>
        <v>73.46938775510205</v>
      </c>
      <c r="L32" s="153">
        <f>SV_SO_2021_1a!L32/SV_SO_2021_1a!$O32*100</f>
        <v>22.271517302573205</v>
      </c>
      <c r="M32" s="153">
        <f>SV_SO_2021_1a!M32/SV_SO_2021_1a!$O32*100</f>
        <v>2.839396628216504</v>
      </c>
      <c r="N32" s="153">
        <f>SV_SO_2021_1a!N32/SV_SO_2021_1a!$O32*100</f>
        <v>0.1774622892635315</v>
      </c>
      <c r="O32" s="150">
        <f>SV_SO_2021_1a!O32/SV_SO_2021_1a!$O32*100</f>
        <v>100</v>
      </c>
      <c r="P32" s="150">
        <f>SV_SO_2021_1a!P32/SV_SO_2021_1a!$V32*100</f>
        <v>0.062344139650872814</v>
      </c>
      <c r="Q32" s="129">
        <f>SV_SO_2021_1a!Q32/SV_SO_2021_1a!$V32*100</f>
        <v>1.3092269326683292</v>
      </c>
      <c r="R32" s="128">
        <f>SV_SO_2021_1a!R32/SV_SO_2021_1a!$V32*100</f>
        <v>70.38653366583542</v>
      </c>
      <c r="S32" s="128">
        <f>SV_SO_2021_1a!S32/SV_SO_2021_1a!$V32*100</f>
        <v>24.12718204488778</v>
      </c>
      <c r="T32" s="129">
        <f>SV_SO_2021_1a!T32/SV_SO_2021_1a!$V32*100</f>
        <v>3.802992518703242</v>
      </c>
      <c r="U32" s="131">
        <f>SV_SO_2021_1a!U32/SV_SO_2021_1a!$V32*100</f>
        <v>0.3117206982543641</v>
      </c>
      <c r="V32" s="128">
        <f>SV_SO_2021_1a!V32/SV_SO_2021_1a!$V32*100</f>
        <v>100</v>
      </c>
    </row>
    <row r="33" spans="1:22" ht="12.75">
      <c r="A33" s="212" t="s">
        <v>61</v>
      </c>
      <c r="B33" s="150">
        <f>SV_SO_2021_1a!B33/SV_SO_2021_1a!$H33*100</f>
        <v>0</v>
      </c>
      <c r="C33" s="153">
        <f>SV_SO_2021_1a!C33/SV_SO_2021_1a!$H33*100</f>
        <v>0.05408328826392645</v>
      </c>
      <c r="D33" s="152">
        <f>SV_SO_2021_1a!D33/SV_SO_2021_1a!$H33*100</f>
        <v>47.890751757706866</v>
      </c>
      <c r="E33" s="153">
        <f>SV_SO_2021_1a!E33/SV_SO_2021_1a!$H33*100</f>
        <v>42.550027041644135</v>
      </c>
      <c r="F33" s="153">
        <f>SV_SO_2021_1a!F33/SV_SO_2021_1a!$H33*100</f>
        <v>8.342347214710655</v>
      </c>
      <c r="G33" s="153">
        <f>SV_SO_2021_1a!G33/SV_SO_2021_1a!$H33*100</f>
        <v>1.1627906976744187</v>
      </c>
      <c r="H33" s="150">
        <f>SV_SO_2021_1a!H33/SV_SO_2021_1a!$H33*100</f>
        <v>100</v>
      </c>
      <c r="I33" s="150">
        <f>SV_SO_2021_1a!I33/SV_SO_2021_1a!$O33*100</f>
        <v>0</v>
      </c>
      <c r="J33" s="153">
        <f>SV_SO_2021_1a!J33/SV_SO_2021_1a!$O33*100</f>
        <v>0.03608805485384337</v>
      </c>
      <c r="K33" s="152">
        <f>SV_SO_2021_1a!K33/SV_SO_2021_1a!$O33*100</f>
        <v>52.77878022374593</v>
      </c>
      <c r="L33" s="153">
        <f>SV_SO_2021_1a!L33/SV_SO_2021_1a!$O33*100</f>
        <v>40.47275351858535</v>
      </c>
      <c r="M33" s="153">
        <f>SV_SO_2021_1a!M33/SV_SO_2021_1a!$O33*100</f>
        <v>5.972573078311079</v>
      </c>
      <c r="N33" s="153">
        <f>SV_SO_2021_1a!N33/SV_SO_2021_1a!$O33*100</f>
        <v>0.7398051245037893</v>
      </c>
      <c r="O33" s="150">
        <f>SV_SO_2021_1a!O33/SV_SO_2021_1a!$O33*100</f>
        <v>100</v>
      </c>
      <c r="P33" s="150">
        <f>SV_SO_2021_1a!P33/SV_SO_2021_1a!$V33*100</f>
        <v>0</v>
      </c>
      <c r="Q33" s="129">
        <f>SV_SO_2021_1a!Q33/SV_SO_2021_1a!$V33*100</f>
        <v>0.04637501932292472</v>
      </c>
      <c r="R33" s="128">
        <f>SV_SO_2021_1a!R33/SV_SO_2021_1a!$V33*100</f>
        <v>49.98454166022569</v>
      </c>
      <c r="S33" s="128">
        <f>SV_SO_2021_1a!S33/SV_SO_2021_1a!$V33*100</f>
        <v>41.66022569176071</v>
      </c>
      <c r="T33" s="129">
        <f>SV_SO_2021_1a!T33/SV_SO_2021_1a!$V33*100</f>
        <v>7.327253053022105</v>
      </c>
      <c r="U33" s="131">
        <f>SV_SO_2021_1a!U33/SV_SO_2021_1a!$V33*100</f>
        <v>0.9816045756685732</v>
      </c>
      <c r="V33" s="128">
        <f>SV_SO_2021_1a!V33/SV_SO_2021_1a!$V33*100</f>
        <v>100</v>
      </c>
    </row>
    <row r="34" spans="1:22" ht="12.75">
      <c r="A34" s="29" t="s">
        <v>1</v>
      </c>
      <c r="B34" s="147">
        <f>SV_SO_2021_1a!B34/SV_SO_2021_1a!$H34*100</f>
        <v>0.038652513900038654</v>
      </c>
      <c r="C34" s="148">
        <f>SV_SO_2021_1a!C34/SV_SO_2021_1a!$H34*100</f>
        <v>1.5609669075015609</v>
      </c>
      <c r="D34" s="149">
        <f>SV_SO_2021_1a!D34/SV_SO_2021_1a!$H34*100</f>
        <v>72.88080159367289</v>
      </c>
      <c r="E34" s="148">
        <f>SV_SO_2021_1a!E34/SV_SO_2021_1a!$H34*100</f>
        <v>21.270775726221274</v>
      </c>
      <c r="F34" s="148">
        <f>SV_SO_2021_1a!F34/SV_SO_2021_1a!$H34*100</f>
        <v>3.7909196325037913</v>
      </c>
      <c r="G34" s="148">
        <f>SV_SO_2021_1a!G34/SV_SO_2021_1a!$H34*100</f>
        <v>0.45788362620045786</v>
      </c>
      <c r="H34" s="147">
        <f>SV_SO_2021_1a!H34/SV_SO_2021_1a!$H34*100</f>
        <v>100</v>
      </c>
      <c r="I34" s="147">
        <f>SV_SO_2021_1a!I34/SV_SO_2021_1a!$O34*100</f>
        <v>0.018558614290133005</v>
      </c>
      <c r="J34" s="148">
        <f>SV_SO_2021_1a!J34/SV_SO_2021_1a!$O34*100</f>
        <v>1.4785029384472625</v>
      </c>
      <c r="K34" s="149">
        <f>SV_SO_2021_1a!K34/SV_SO_2021_1a!$O34*100</f>
        <v>78.77203835446953</v>
      </c>
      <c r="L34" s="148">
        <f>SV_SO_2021_1a!L34/SV_SO_2021_1a!$O34*100</f>
        <v>17.030621713578718</v>
      </c>
      <c r="M34" s="148">
        <f>SV_SO_2021_1a!M34/SV_SO_2021_1a!$O34*100</f>
        <v>2.4713888029693782</v>
      </c>
      <c r="N34" s="148">
        <f>SV_SO_2021_1a!N34/SV_SO_2021_1a!$O34*100</f>
        <v>0.2288895762449737</v>
      </c>
      <c r="O34" s="147">
        <f>SV_SO_2021_1a!O34/SV_SO_2021_1a!$O34*100</f>
        <v>100</v>
      </c>
      <c r="P34" s="147">
        <f>SV_SO_2021_1a!P34/SV_SO_2021_1a!$V34*100</f>
        <v>0.02880402649970438</v>
      </c>
      <c r="Q34" s="133">
        <f>SV_SO_2021_1a!Q34/SV_SO_2021_1a!$V34*100</f>
        <v>1.520549398905447</v>
      </c>
      <c r="R34" s="134">
        <f>SV_SO_2021_1a!R34/SV_SO_2021_1a!$V34*100</f>
        <v>75.768233706775</v>
      </c>
      <c r="S34" s="133">
        <f>SV_SO_2021_1a!S34/SV_SO_2021_1a!$V34*100</f>
        <v>19.192577657171444</v>
      </c>
      <c r="T34" s="133">
        <f>SV_SO_2021_1a!T34/SV_SO_2021_1a!$V34*100</f>
        <v>3.1441868926519416</v>
      </c>
      <c r="U34" s="133">
        <f>SV_SO_2021_1a!U34/SV_SO_2021_1a!$V34*100</f>
        <v>0.34564831799645257</v>
      </c>
      <c r="V34" s="132">
        <f>SV_SO_2021_1a!V34/SV_SO_2021_1a!$V34*100</f>
        <v>100</v>
      </c>
    </row>
    <row r="35" spans="1:22" s="157" customFormat="1" ht="12.75">
      <c r="A35" s="141" t="s">
        <v>17</v>
      </c>
      <c r="B35" s="154">
        <f>SV_SO_2021_1a!B35/SV_SO_2021_1a!$H35*100</f>
        <v>0.041136543942643905</v>
      </c>
      <c r="C35" s="155">
        <f>SV_SO_2021_1a!C35/SV_SO_2021_1a!$H35*100</f>
        <v>1.6072635383304439</v>
      </c>
      <c r="D35" s="156">
        <f>SV_SO_2021_1a!D35/SV_SO_2021_1a!$H35*100</f>
        <v>75.1182675638351</v>
      </c>
      <c r="E35" s="155">
        <f>SV_SO_2021_1a!E35/SV_SO_2021_1a!$H35*100</f>
        <v>19.68677460112244</v>
      </c>
      <c r="F35" s="155">
        <f>SV_SO_2021_1a!F35/SV_SO_2021_1a!$H35*100</f>
        <v>3.167513883583581</v>
      </c>
      <c r="G35" s="155">
        <f>SV_SO_2021_1a!G35/SV_SO_2021_1a!$H35*100</f>
        <v>0.37904386918579025</v>
      </c>
      <c r="H35" s="154">
        <f>SV_SO_2021_1a!H35/SV_SO_2021_1a!$H35*100</f>
        <v>100</v>
      </c>
      <c r="I35" s="154">
        <f>SV_SO_2021_1a!I35/SV_SO_2021_1a!$O35*100</f>
        <v>0.018248730192524102</v>
      </c>
      <c r="J35" s="155">
        <f>SV_SO_2021_1a!J35/SV_SO_2021_1a!$O35*100</f>
        <v>1.371696219471395</v>
      </c>
      <c r="K35" s="156">
        <f>SV_SO_2021_1a!K35/SV_SO_2021_1a!$O35*100</f>
        <v>80.53164633960887</v>
      </c>
      <c r="L35" s="155">
        <f>SV_SO_2021_1a!L35/SV_SO_2021_1a!$O35*100</f>
        <v>15.795796709145653</v>
      </c>
      <c r="M35" s="155">
        <f>SV_SO_2021_1a!M35/SV_SO_2021_1a!$O35*100</f>
        <v>2.071230876851486</v>
      </c>
      <c r="N35" s="155">
        <f>SV_SO_2021_1a!N35/SV_SO_2021_1a!$O35*100</f>
        <v>0.21138112473007087</v>
      </c>
      <c r="O35" s="154">
        <f>SV_SO_2021_1a!O35/SV_SO_2021_1a!$O35*100</f>
        <v>100</v>
      </c>
      <c r="P35" s="154">
        <f>SV_SO_2021_1a!P35/SV_SO_2021_1a!$V35*100</f>
        <v>0.029890004782400767</v>
      </c>
      <c r="Q35" s="143">
        <f>SV_SO_2021_1a!Q35/SV_SO_2021_1a!$V35*100</f>
        <v>1.4915112386417981</v>
      </c>
      <c r="R35" s="142">
        <f>SV_SO_2021_1a!R35/SV_SO_2021_1a!$V35*100</f>
        <v>77.77827594452415</v>
      </c>
      <c r="S35" s="142">
        <f>SV_SO_2021_1a!S35/SV_SO_2021_1a!$V35*100</f>
        <v>17.774838593974174</v>
      </c>
      <c r="T35" s="143">
        <f>SV_SO_2021_1a!T35/SV_SO_2021_1a!$V35*100</f>
        <v>2.6288259206121474</v>
      </c>
      <c r="U35" s="145">
        <f>SV_SO_2021_1a!U35/SV_SO_2021_1a!$V35*100</f>
        <v>0.29665829746532757</v>
      </c>
      <c r="V35" s="142">
        <f>SV_SO_2021_1a!V35/SV_SO_2021_1a!$V35*100</f>
        <v>100</v>
      </c>
    </row>
    <row r="36" spans="2:22" s="112" customFormat="1" ht="12.75">
      <c r="B36" s="88"/>
      <c r="C36" s="89"/>
      <c r="D36" s="90"/>
      <c r="E36" s="89"/>
      <c r="F36" s="89"/>
      <c r="G36" s="89"/>
      <c r="H36" s="88"/>
      <c r="I36" s="88"/>
      <c r="J36" s="89"/>
      <c r="K36" s="90"/>
      <c r="L36" s="89"/>
      <c r="M36" s="89"/>
      <c r="N36" s="89"/>
      <c r="O36" s="88"/>
      <c r="P36" s="88"/>
      <c r="Q36" s="138"/>
      <c r="R36" s="137"/>
      <c r="S36" s="137"/>
      <c r="T36" s="138"/>
      <c r="U36" s="140"/>
      <c r="V36" s="137"/>
    </row>
    <row r="37" spans="1:22" ht="12.75">
      <c r="A37" s="111" t="s">
        <v>18</v>
      </c>
      <c r="B37" s="88"/>
      <c r="C37" s="89"/>
      <c r="D37" s="90"/>
      <c r="E37" s="89"/>
      <c r="F37" s="89"/>
      <c r="G37" s="89"/>
      <c r="H37" s="88"/>
      <c r="I37" s="88"/>
      <c r="J37" s="89"/>
      <c r="K37" s="90"/>
      <c r="L37" s="89"/>
      <c r="M37" s="89"/>
      <c r="N37" s="89"/>
      <c r="O37" s="88"/>
      <c r="P37" s="88"/>
      <c r="Q37" s="138"/>
      <c r="R37" s="137"/>
      <c r="S37" s="137"/>
      <c r="T37" s="138"/>
      <c r="U37" s="140"/>
      <c r="V37" s="137"/>
    </row>
    <row r="38" spans="1:22" ht="12.75">
      <c r="A38" s="101" t="s">
        <v>13</v>
      </c>
      <c r="B38" s="88"/>
      <c r="C38" s="89"/>
      <c r="D38" s="90"/>
      <c r="E38" s="89"/>
      <c r="F38" s="89"/>
      <c r="G38" s="89"/>
      <c r="H38" s="88"/>
      <c r="I38" s="88"/>
      <c r="J38" s="89"/>
      <c r="K38" s="90"/>
      <c r="L38" s="89"/>
      <c r="M38" s="89"/>
      <c r="N38" s="89"/>
      <c r="O38" s="88"/>
      <c r="P38" s="88"/>
      <c r="Q38" s="138"/>
      <c r="R38" s="137"/>
      <c r="S38" s="137"/>
      <c r="T38" s="138"/>
      <c r="U38" s="140"/>
      <c r="V38" s="137"/>
    </row>
    <row r="39" spans="1:22" s="112" customFormat="1" ht="12.75">
      <c r="A39" s="212" t="s">
        <v>58</v>
      </c>
      <c r="B39" s="150">
        <f>SV_SO_2021_1a!B39/SV_SO_2021_1a!$H39*100</f>
        <v>0.06114071097912482</v>
      </c>
      <c r="C39" s="151">
        <f>SV_SO_2021_1a!C39/SV_SO_2021_1a!$H39*100</f>
        <v>3.624770722333828</v>
      </c>
      <c r="D39" s="152">
        <f>SV_SO_2021_1a!D39/SV_SO_2021_1a!$H39*100</f>
        <v>85.34369813957551</v>
      </c>
      <c r="E39" s="151">
        <f>SV_SO_2021_1a!E39/SV_SO_2021_1a!$H39*100</f>
        <v>9.69516988383265</v>
      </c>
      <c r="F39" s="151">
        <f>SV_SO_2021_1a!F39/SV_SO_2021_1a!$H39*100</f>
        <v>1.118001572189711</v>
      </c>
      <c r="G39" s="151">
        <f>SV_SO_2021_1a!G39/SV_SO_2021_1a!$H39*100</f>
        <v>0.1572189710891781</v>
      </c>
      <c r="H39" s="150">
        <f>SV_SO_2021_1a!H39/SV_SO_2021_1a!$H39*100</f>
        <v>100</v>
      </c>
      <c r="I39" s="150">
        <f>SV_SO_2021_1a!I39/SV_SO_2021_1a!$O39*100</f>
        <v>0.019618100967826315</v>
      </c>
      <c r="J39" s="151">
        <f>SV_SO_2021_1a!J39/SV_SO_2021_1a!$O39*100</f>
        <v>2.648443630656552</v>
      </c>
      <c r="K39" s="152">
        <f>SV_SO_2021_1a!K39/SV_SO_2021_1a!$O39*100</f>
        <v>89.02694219199581</v>
      </c>
      <c r="L39" s="151">
        <f>SV_SO_2021_1a!L39/SV_SO_2021_1a!$O39*100</f>
        <v>7.31101229400994</v>
      </c>
      <c r="M39" s="151">
        <f>SV_SO_2021_1a!M39/SV_SO_2021_1a!$O39*100</f>
        <v>0.8631964425843578</v>
      </c>
      <c r="N39" s="151">
        <f>SV_SO_2021_1a!N39/SV_SO_2021_1a!$O39*100</f>
        <v>0.13078733978550877</v>
      </c>
      <c r="O39" s="150">
        <f>SV_SO_2021_1a!O39/SV_SO_2021_1a!$O39*100</f>
        <v>100</v>
      </c>
      <c r="P39" s="150">
        <f>SV_SO_2021_1a!P39/SV_SO_2021_1a!$V39*100</f>
        <v>0.037395759320893014</v>
      </c>
      <c r="Q39" s="129">
        <f>SV_SO_2021_1a!Q39/SV_SO_2021_1a!$V39*100</f>
        <v>3.066452264313227</v>
      </c>
      <c r="R39" s="128">
        <f>SV_SO_2021_1a!R39/SV_SO_2021_1a!$V39*100</f>
        <v>87.44998317190831</v>
      </c>
      <c r="S39" s="128">
        <f>SV_SO_2021_1a!S39/SV_SO_2021_1a!$V39*100</f>
        <v>8.331775176694963</v>
      </c>
      <c r="T39" s="129">
        <f>SV_SO_2021_1a!T39/SV_SO_2021_1a!$V39*100</f>
        <v>0.9722897423432183</v>
      </c>
      <c r="U39" s="131">
        <f>SV_SO_2021_1a!U39/SV_SO_2021_1a!$V39*100</f>
        <v>0.14210388541939345</v>
      </c>
      <c r="V39" s="128">
        <f>SV_SO_2021_1a!V39/SV_SO_2021_1a!$V39*100</f>
        <v>100</v>
      </c>
    </row>
    <row r="40" spans="1:22" ht="12.75">
      <c r="A40" s="212" t="s">
        <v>60</v>
      </c>
      <c r="B40" s="150">
        <f>SV_SO_2021_1a!B40/SV_SO_2021_1a!$H40*100</f>
        <v>0</v>
      </c>
      <c r="C40" s="153">
        <f>SV_SO_2021_1a!C40/SV_SO_2021_1a!$H40*100</f>
        <v>0.42488375821709157</v>
      </c>
      <c r="D40" s="152">
        <f>SV_SO_2021_1a!D40/SV_SO_2021_1a!$H40*100</f>
        <v>66.45823312489979</v>
      </c>
      <c r="E40" s="153">
        <f>SV_SO_2021_1a!E40/SV_SO_2021_1a!$H40*100</f>
        <v>26.222542889209556</v>
      </c>
      <c r="F40" s="153">
        <f>SV_SO_2021_1a!F40/SV_SO_2021_1a!$H40*100</f>
        <v>6.012506012506012</v>
      </c>
      <c r="G40" s="153">
        <f>SV_SO_2021_1a!G40/SV_SO_2021_1a!$H40*100</f>
        <v>0.8818342151675485</v>
      </c>
      <c r="H40" s="150">
        <f>SV_SO_2021_1a!H40/SV_SO_2021_1a!$H40*100</f>
        <v>100</v>
      </c>
      <c r="I40" s="150">
        <f>SV_SO_2021_1a!I40/SV_SO_2021_1a!$O40*100</f>
        <v>0</v>
      </c>
      <c r="J40" s="153">
        <f>SV_SO_2021_1a!J40/SV_SO_2021_1a!$O40*100</f>
        <v>0.42377485602520915</v>
      </c>
      <c r="K40" s="152">
        <f>SV_SO_2021_1a!K40/SV_SO_2021_1a!$O40*100</f>
        <v>71.60708464631098</v>
      </c>
      <c r="L40" s="153">
        <f>SV_SO_2021_1a!L40/SV_SO_2021_1a!$O40*100</f>
        <v>22.796914049766382</v>
      </c>
      <c r="M40" s="153">
        <f>SV_SO_2021_1a!M40/SV_SO_2021_1a!$O40*100</f>
        <v>4.216016516353363</v>
      </c>
      <c r="N40" s="153">
        <f>SV_SO_2021_1a!N40/SV_SO_2021_1a!$O40*100</f>
        <v>0.9562099315440618</v>
      </c>
      <c r="O40" s="150">
        <f>SV_SO_2021_1a!O40/SV_SO_2021_1a!$O40*100</f>
        <v>100</v>
      </c>
      <c r="P40" s="150">
        <f>SV_SO_2021_1a!P40/SV_SO_2021_1a!$V40*100</f>
        <v>0</v>
      </c>
      <c r="Q40" s="129">
        <f>SV_SO_2021_1a!Q40/SV_SO_2021_1a!$V40*100</f>
        <v>0.42441297227476127</v>
      </c>
      <c r="R40" s="128">
        <f>SV_SO_2021_1a!R40/SV_SO_2021_1a!$V40*100</f>
        <v>68.64418508096138</v>
      </c>
      <c r="S40" s="128">
        <f>SV_SO_2021_1a!S40/SV_SO_2021_1a!$V40*100</f>
        <v>24.768187479817318</v>
      </c>
      <c r="T40" s="129">
        <f>SV_SO_2021_1a!T40/SV_SO_2021_1a!$V40*100</f>
        <v>5.249803939659547</v>
      </c>
      <c r="U40" s="131">
        <f>SV_SO_2021_1a!U40/SV_SO_2021_1a!$V40*100</f>
        <v>0.9134105272869862</v>
      </c>
      <c r="V40" s="128">
        <f>SV_SO_2021_1a!V40/SV_SO_2021_1a!$V40*100</f>
        <v>100</v>
      </c>
    </row>
    <row r="41" spans="1:22" ht="12.75">
      <c r="A41" s="212" t="s">
        <v>59</v>
      </c>
      <c r="B41" s="150">
        <f>SV_SO_2021_1a!B41/SV_SO_2021_1a!$H41*100</f>
        <v>0</v>
      </c>
      <c r="C41" s="153">
        <f>SV_SO_2021_1a!C41/SV_SO_2021_1a!$H41*100</f>
        <v>1.098901098901099</v>
      </c>
      <c r="D41" s="152">
        <f>SV_SO_2021_1a!D41/SV_SO_2021_1a!$H41*100</f>
        <v>58.60805860805861</v>
      </c>
      <c r="E41" s="153">
        <f>SV_SO_2021_1a!E41/SV_SO_2021_1a!$H41*100</f>
        <v>27.28937728937729</v>
      </c>
      <c r="F41" s="153">
        <f>SV_SO_2021_1a!F41/SV_SO_2021_1a!$H41*100</f>
        <v>10.073260073260073</v>
      </c>
      <c r="G41" s="153">
        <f>SV_SO_2021_1a!G41/SV_SO_2021_1a!$H41*100</f>
        <v>2.93040293040293</v>
      </c>
      <c r="H41" s="150">
        <f>SV_SO_2021_1a!H41/SV_SO_2021_1a!$H41*100</f>
        <v>100</v>
      </c>
      <c r="I41" s="150">
        <f>SV_SO_2021_1a!I41/SV_SO_2021_1a!$O41*100</f>
        <v>0</v>
      </c>
      <c r="J41" s="153">
        <f>SV_SO_2021_1a!J41/SV_SO_2021_1a!$O41*100</f>
        <v>1.0942760942760943</v>
      </c>
      <c r="K41" s="152">
        <f>SV_SO_2021_1a!K41/SV_SO_2021_1a!$O41*100</f>
        <v>70.62289562289563</v>
      </c>
      <c r="L41" s="153">
        <f>SV_SO_2021_1a!L41/SV_SO_2021_1a!$O41*100</f>
        <v>22.22222222222222</v>
      </c>
      <c r="M41" s="153">
        <f>SV_SO_2021_1a!M41/SV_SO_2021_1a!$O41*100</f>
        <v>4.208754208754209</v>
      </c>
      <c r="N41" s="153">
        <f>SV_SO_2021_1a!N41/SV_SO_2021_1a!$O41*100</f>
        <v>1.8518518518518516</v>
      </c>
      <c r="O41" s="150">
        <f>SV_SO_2021_1a!O41/SV_SO_2021_1a!$O41*100</f>
        <v>100</v>
      </c>
      <c r="P41" s="150">
        <f>SV_SO_2021_1a!P41/SV_SO_2021_1a!$V41*100</f>
        <v>0</v>
      </c>
      <c r="Q41" s="129">
        <f>SV_SO_2021_1a!Q41/SV_SO_2021_1a!$V41*100</f>
        <v>1.0957324106113033</v>
      </c>
      <c r="R41" s="128">
        <f>SV_SO_2021_1a!R41/SV_SO_2021_1a!$V41*100</f>
        <v>66.8396770472895</v>
      </c>
      <c r="S41" s="128">
        <f>SV_SO_2021_1a!S41/SV_SO_2021_1a!$V41*100</f>
        <v>23.817762399077278</v>
      </c>
      <c r="T41" s="129">
        <f>SV_SO_2021_1a!T41/SV_SO_2021_1a!$V41*100</f>
        <v>6.055363321799308</v>
      </c>
      <c r="U41" s="131">
        <f>SV_SO_2021_1a!U41/SV_SO_2021_1a!$V41*100</f>
        <v>2.1914648212226067</v>
      </c>
      <c r="V41" s="128">
        <f>SV_SO_2021_1a!V41/SV_SO_2021_1a!$V41*100</f>
        <v>100</v>
      </c>
    </row>
    <row r="42" spans="1:22" ht="12.75">
      <c r="A42" s="212" t="s">
        <v>61</v>
      </c>
      <c r="B42" s="150">
        <f>SV_SO_2021_1a!B42/SV_SO_2021_1a!$H42*100</f>
        <v>0</v>
      </c>
      <c r="C42" s="153">
        <f>SV_SO_2021_1a!C42/SV_SO_2021_1a!$H42*100</f>
        <v>0.053447354355959376</v>
      </c>
      <c r="D42" s="152">
        <f>SV_SO_2021_1a!D42/SV_SO_2021_1a!$H42*100</f>
        <v>45.43025120256547</v>
      </c>
      <c r="E42" s="153">
        <f>SV_SO_2021_1a!E42/SV_SO_2021_1a!$H42*100</f>
        <v>42.14323890967397</v>
      </c>
      <c r="F42" s="153">
        <f>SV_SO_2021_1a!F42/SV_SO_2021_1a!$H42*100</f>
        <v>10.128273650454304</v>
      </c>
      <c r="G42" s="153">
        <f>SV_SO_2021_1a!G42/SV_SO_2021_1a!$H42*100</f>
        <v>2.244788882950294</v>
      </c>
      <c r="H42" s="150">
        <f>SV_SO_2021_1a!H42/SV_SO_2021_1a!$H42*100</f>
        <v>100</v>
      </c>
      <c r="I42" s="150">
        <f>SV_SO_2021_1a!I42/SV_SO_2021_1a!$O42*100</f>
        <v>0</v>
      </c>
      <c r="J42" s="153">
        <f>SV_SO_2021_1a!J42/SV_SO_2021_1a!$O42*100</f>
        <v>0.05328596802841918</v>
      </c>
      <c r="K42" s="152">
        <f>SV_SO_2021_1a!K42/SV_SO_2021_1a!$O42*100</f>
        <v>48.792184724689164</v>
      </c>
      <c r="L42" s="153">
        <f>SV_SO_2021_1a!L42/SV_SO_2021_1a!$O42*100</f>
        <v>41.98934280639431</v>
      </c>
      <c r="M42" s="153">
        <f>SV_SO_2021_1a!M42/SV_SO_2021_1a!$O42*100</f>
        <v>7.495559502664298</v>
      </c>
      <c r="N42" s="153">
        <f>SV_SO_2021_1a!N42/SV_SO_2021_1a!$O42*100</f>
        <v>1.669626998223801</v>
      </c>
      <c r="O42" s="150">
        <f>SV_SO_2021_1a!O42/SV_SO_2021_1a!$O42*100</f>
        <v>100</v>
      </c>
      <c r="P42" s="150">
        <f>SV_SO_2021_1a!P42/SV_SO_2021_1a!$V42*100</f>
        <v>0</v>
      </c>
      <c r="Q42" s="129">
        <f>SV_SO_2021_1a!Q42/SV_SO_2021_1a!$V42*100</f>
        <v>0.053378069238981245</v>
      </c>
      <c r="R42" s="128">
        <f>SV_SO_2021_1a!R42/SV_SO_2021_1a!$V42*100</f>
        <v>46.873570230288244</v>
      </c>
      <c r="S42" s="128">
        <f>SV_SO_2021_1a!S42/SV_SO_2021_1a!$V42*100</f>
        <v>42.07716943724264</v>
      </c>
      <c r="T42" s="129">
        <f>SV_SO_2021_1a!T42/SV_SO_2021_1a!$V42*100</f>
        <v>8.998017385999695</v>
      </c>
      <c r="U42" s="131">
        <f>SV_SO_2021_1a!U42/SV_SO_2021_1a!$V42*100</f>
        <v>1.9978648772304406</v>
      </c>
      <c r="V42" s="128">
        <f>SV_SO_2021_1a!V42/SV_SO_2021_1a!$V42*100</f>
        <v>100</v>
      </c>
    </row>
    <row r="43" spans="1:22" ht="12.75">
      <c r="A43" s="29" t="s">
        <v>1</v>
      </c>
      <c r="B43" s="147">
        <f>SV_SO_2021_1a!B43/SV_SO_2021_1a!$H43*100</f>
        <v>0.021907176164992333</v>
      </c>
      <c r="C43" s="148">
        <f>SV_SO_2021_1a!C43/SV_SO_2021_1a!$H43*100</f>
        <v>1.4959471724094764</v>
      </c>
      <c r="D43" s="149">
        <f>SV_SO_2021_1a!D43/SV_SO_2021_1a!$H43*100</f>
        <v>68.16574343567115</v>
      </c>
      <c r="E43" s="148">
        <f>SV_SO_2021_1a!E43/SV_SO_2021_1a!$H43*100</f>
        <v>24.047820235971585</v>
      </c>
      <c r="F43" s="148">
        <f>SV_SO_2021_1a!F43/SV_SO_2021_1a!$H43*100</f>
        <v>5.292147842143147</v>
      </c>
      <c r="G43" s="148">
        <f>SV_SO_2021_1a!G43/SV_SO_2021_1a!$H43*100</f>
        <v>0.9764341376396584</v>
      </c>
      <c r="H43" s="147">
        <f>SV_SO_2021_1a!H43/SV_SO_2021_1a!$H43*100</f>
        <v>100</v>
      </c>
      <c r="I43" s="147">
        <f>SV_SO_2021_1a!I43/SV_SO_2021_1a!$O43*100</f>
        <v>0.009580685338357871</v>
      </c>
      <c r="J43" s="148">
        <f>SV_SO_2021_1a!J43/SV_SO_2021_1a!$O43*100</f>
        <v>1.4690384185482068</v>
      </c>
      <c r="K43" s="149">
        <f>SV_SO_2021_1a!K43/SV_SO_2021_1a!$O43*100</f>
        <v>75.97483473317791</v>
      </c>
      <c r="L43" s="148">
        <f>SV_SO_2021_1a!L43/SV_SO_2021_1a!$O43*100</f>
        <v>18.663175039121132</v>
      </c>
      <c r="M43" s="148">
        <f>SV_SO_2021_1a!M43/SV_SO_2021_1a!$O43*100</f>
        <v>3.168013285217002</v>
      </c>
      <c r="N43" s="148">
        <f>SV_SO_2021_1a!N43/SV_SO_2021_1a!$O43*100</f>
        <v>0.7153578385973877</v>
      </c>
      <c r="O43" s="147">
        <f>SV_SO_2021_1a!O43/SV_SO_2021_1a!$O43*100</f>
        <v>100</v>
      </c>
      <c r="P43" s="147">
        <f>SV_SO_2021_1a!P43/SV_SO_2021_1a!$V43*100</f>
        <v>0.01580627825372238</v>
      </c>
      <c r="Q43" s="133">
        <f>SV_SO_2021_1a!Q43/SV_SO_2021_1a!$V43*100</f>
        <v>1.482628900199159</v>
      </c>
      <c r="R43" s="134">
        <f>SV_SO_2021_1a!R43/SV_SO_2021_1a!$V43*100</f>
        <v>72.03079063003825</v>
      </c>
      <c r="S43" s="133">
        <f>SV_SO_2021_1a!S43/SV_SO_2021_1a!$V43*100</f>
        <v>21.382733221635633</v>
      </c>
      <c r="T43" s="133">
        <f>SV_SO_2021_1a!T43/SV_SO_2021_1a!$V43*100</f>
        <v>4.240824455473715</v>
      </c>
      <c r="U43" s="133">
        <f>SV_SO_2021_1a!U43/SV_SO_2021_1a!$V43*100</f>
        <v>0.8472165143995194</v>
      </c>
      <c r="V43" s="132">
        <f>SV_SO_2021_1a!V43/SV_SO_2021_1a!$V43*100</f>
        <v>100</v>
      </c>
    </row>
    <row r="44" spans="1:22" ht="12.75">
      <c r="A44" s="30" t="s">
        <v>14</v>
      </c>
      <c r="B44" s="88"/>
      <c r="C44" s="89"/>
      <c r="D44" s="90"/>
      <c r="E44" s="89"/>
      <c r="F44" s="89"/>
      <c r="G44" s="89"/>
      <c r="H44" s="88"/>
      <c r="I44" s="88"/>
      <c r="J44" s="89"/>
      <c r="K44" s="90"/>
      <c r="L44" s="89"/>
      <c r="M44" s="89"/>
      <c r="N44" s="89"/>
      <c r="O44" s="88"/>
      <c r="P44" s="88"/>
      <c r="Q44" s="138"/>
      <c r="R44" s="137"/>
      <c r="S44" s="137"/>
      <c r="T44" s="138"/>
      <c r="U44" s="140"/>
      <c r="V44" s="137"/>
    </row>
    <row r="45" spans="1:22" ht="12.75">
      <c r="A45" s="212" t="s">
        <v>58</v>
      </c>
      <c r="B45" s="150">
        <f>SV_SO_2021_1a!B45/SV_SO_2021_1a!$H45*100</f>
        <v>0.05694220366328177</v>
      </c>
      <c r="C45" s="151">
        <f>SV_SO_2021_1a!C45/SV_SO_2021_1a!$H45*100</f>
        <v>3.672772136281674</v>
      </c>
      <c r="D45" s="152">
        <f>SV_SO_2021_1a!D45/SV_SO_2021_1a!$H45*100</f>
        <v>83.30644395938123</v>
      </c>
      <c r="E45" s="151">
        <f>SV_SO_2021_1a!E45/SV_SO_2021_1a!$H45*100</f>
        <v>11.540286609091773</v>
      </c>
      <c r="F45" s="151">
        <f>SV_SO_2021_1a!F45/SV_SO_2021_1a!$H45*100</f>
        <v>1.2147670114833444</v>
      </c>
      <c r="G45" s="151">
        <f>SV_SO_2021_1a!G45/SV_SO_2021_1a!$H45*100</f>
        <v>0.20878808009869984</v>
      </c>
      <c r="H45" s="150">
        <f>SV_SO_2021_1a!H45/SV_SO_2021_1a!$H45*100</f>
        <v>100</v>
      </c>
      <c r="I45" s="150">
        <f>SV_SO_2021_1a!I45/SV_SO_2021_1a!$O45*100</f>
        <v>0.03492107836289984</v>
      </c>
      <c r="J45" s="151">
        <f>SV_SO_2021_1a!J45/SV_SO_2021_1a!$O45*100</f>
        <v>2.5282860734739487</v>
      </c>
      <c r="K45" s="152">
        <f>SV_SO_2021_1a!K45/SV_SO_2021_1a!$O45*100</f>
        <v>88.99287610001397</v>
      </c>
      <c r="L45" s="151">
        <f>SV_SO_2021_1a!L45/SV_SO_2021_1a!$O45*100</f>
        <v>7.605810867439587</v>
      </c>
      <c r="M45" s="151">
        <f>SV_SO_2021_1a!M45/SV_SO_2021_1a!$O45*100</f>
        <v>0.7473110769660567</v>
      </c>
      <c r="N45" s="151">
        <f>SV_SO_2021_1a!N45/SV_SO_2021_1a!$O45*100</f>
        <v>0.0907948037435396</v>
      </c>
      <c r="O45" s="150">
        <f>SV_SO_2021_1a!O45/SV_SO_2021_1a!$O45*100</f>
        <v>100</v>
      </c>
      <c r="P45" s="150">
        <f>SV_SO_2021_1a!P45/SV_SO_2021_1a!$V45*100</f>
        <v>0.044256688795011066</v>
      </c>
      <c r="Q45" s="129">
        <f>SV_SO_2021_1a!Q45/SV_SO_2021_1a!$V45*100</f>
        <v>3.0134781734057534</v>
      </c>
      <c r="R45" s="128">
        <f>SV_SO_2021_1a!R45/SV_SO_2021_1a!$V45*100</f>
        <v>86.58217662442165</v>
      </c>
      <c r="S45" s="128">
        <f>SV_SO_2021_1a!S45/SV_SO_2021_1a!$V45*100</f>
        <v>9.273787970227318</v>
      </c>
      <c r="T45" s="129">
        <f>SV_SO_2021_1a!T45/SV_SO_2021_1a!$V45*100</f>
        <v>0.9454838060752363</v>
      </c>
      <c r="U45" s="131">
        <f>SV_SO_2021_1a!U45/SV_SO_2021_1a!$V45*100</f>
        <v>0.1408167370750352</v>
      </c>
      <c r="V45" s="128">
        <f>SV_SO_2021_1a!V45/SV_SO_2021_1a!$V45*100</f>
        <v>100</v>
      </c>
    </row>
    <row r="46" spans="1:22" ht="12.75">
      <c r="A46" s="212" t="s">
        <v>60</v>
      </c>
      <c r="B46" s="150">
        <f>SV_SO_2021_1a!B46/SV_SO_2021_1a!$H46*100</f>
        <v>0</v>
      </c>
      <c r="C46" s="153">
        <f>SV_SO_2021_1a!C46/SV_SO_2021_1a!$H46*100</f>
        <v>0.5270680721815258</v>
      </c>
      <c r="D46" s="152">
        <f>SV_SO_2021_1a!D46/SV_SO_2021_1a!$H46*100</f>
        <v>63.310702161872435</v>
      </c>
      <c r="E46" s="153">
        <f>SV_SO_2021_1a!E46/SV_SO_2021_1a!$H46*100</f>
        <v>28.327675540468107</v>
      </c>
      <c r="F46" s="153">
        <f>SV_SO_2021_1a!F46/SV_SO_2021_1a!$H46*100</f>
        <v>6.6821511524030734</v>
      </c>
      <c r="G46" s="153">
        <f>SV_SO_2021_1a!G46/SV_SO_2021_1a!$H46*100</f>
        <v>1.1524030730748616</v>
      </c>
      <c r="H46" s="150">
        <f>SV_SO_2021_1a!H46/SV_SO_2021_1a!$H46*100</f>
        <v>100</v>
      </c>
      <c r="I46" s="150">
        <f>SV_SO_2021_1a!I46/SV_SO_2021_1a!$O46*100</f>
        <v>0.011536686663590217</v>
      </c>
      <c r="J46" s="153">
        <f>SV_SO_2021_1a!J46/SV_SO_2021_1a!$O46*100</f>
        <v>0.3230272265805261</v>
      </c>
      <c r="K46" s="152">
        <f>SV_SO_2021_1a!K46/SV_SO_2021_1a!$O46*100</f>
        <v>68.58560221504383</v>
      </c>
      <c r="L46" s="153">
        <f>SV_SO_2021_1a!L46/SV_SO_2021_1a!$O46*100</f>
        <v>25</v>
      </c>
      <c r="M46" s="153">
        <f>SV_SO_2021_1a!M46/SV_SO_2021_1a!$O46*100</f>
        <v>5.110752191970466</v>
      </c>
      <c r="N46" s="153">
        <f>SV_SO_2021_1a!N46/SV_SO_2021_1a!$O46*100</f>
        <v>0.9690816797415782</v>
      </c>
      <c r="O46" s="150">
        <f>SV_SO_2021_1a!O46/SV_SO_2021_1a!$O46*100</f>
        <v>100</v>
      </c>
      <c r="P46" s="150">
        <f>SV_SO_2021_1a!P46/SV_SO_2021_1a!$V46*100</f>
        <v>0.0050347397039573055</v>
      </c>
      <c r="Q46" s="129">
        <f>SV_SO_2021_1a!Q46/SV_SO_2021_1a!$V46*100</f>
        <v>0.43802235424428554</v>
      </c>
      <c r="R46" s="128">
        <f>SV_SO_2021_1a!R46/SV_SO_2021_1a!$V46*100</f>
        <v>65.6127278219716</v>
      </c>
      <c r="S46" s="128">
        <f>SV_SO_2021_1a!S46/SV_SO_2021_1a!$V46*100</f>
        <v>26.875440539724092</v>
      </c>
      <c r="T46" s="129">
        <f>SV_SO_2021_1a!T46/SV_SO_2021_1a!$V46*100</f>
        <v>5.996374987413151</v>
      </c>
      <c r="U46" s="131">
        <f>SV_SO_2021_1a!U46/SV_SO_2021_1a!$V46*100</f>
        <v>1.0723995569429061</v>
      </c>
      <c r="V46" s="128">
        <f>SV_SO_2021_1a!V46/SV_SO_2021_1a!$V46*100</f>
        <v>100</v>
      </c>
    </row>
    <row r="47" spans="1:22" ht="12.75">
      <c r="A47" s="212" t="s">
        <v>59</v>
      </c>
      <c r="B47" s="150">
        <f>SV_SO_2021_1a!B47/SV_SO_2021_1a!$H47*100</f>
        <v>0</v>
      </c>
      <c r="C47" s="153">
        <f>SV_SO_2021_1a!C47/SV_SO_2021_1a!$H47*100</f>
        <v>2.3483365949119372</v>
      </c>
      <c r="D47" s="152">
        <f>SV_SO_2021_1a!D47/SV_SO_2021_1a!$H47*100</f>
        <v>53.8160469667319</v>
      </c>
      <c r="E47" s="153">
        <f>SV_SO_2021_1a!E47/SV_SO_2021_1a!$H47*100</f>
        <v>31.702544031311152</v>
      </c>
      <c r="F47" s="153">
        <f>SV_SO_2021_1a!F47/SV_SO_2021_1a!$H47*100</f>
        <v>9.784735812133071</v>
      </c>
      <c r="G47" s="153">
        <f>SV_SO_2021_1a!G47/SV_SO_2021_1a!$H47*100</f>
        <v>2.3483365949119372</v>
      </c>
      <c r="H47" s="150">
        <f>SV_SO_2021_1a!H47/SV_SO_2021_1a!$H47*100</f>
        <v>100</v>
      </c>
      <c r="I47" s="150">
        <f>SV_SO_2021_1a!I47/SV_SO_2021_1a!$O47*100</f>
        <v>0.20512820512820512</v>
      </c>
      <c r="J47" s="153">
        <f>SV_SO_2021_1a!J47/SV_SO_2021_1a!$O47*100</f>
        <v>0.8205128205128205</v>
      </c>
      <c r="K47" s="152">
        <f>SV_SO_2021_1a!K47/SV_SO_2021_1a!$O47*100</f>
        <v>66.46153846153847</v>
      </c>
      <c r="L47" s="153">
        <f>SV_SO_2021_1a!L47/SV_SO_2021_1a!$O47*100</f>
        <v>27.17948717948718</v>
      </c>
      <c r="M47" s="153">
        <f>SV_SO_2021_1a!M47/SV_SO_2021_1a!$O47*100</f>
        <v>4.615384615384616</v>
      </c>
      <c r="N47" s="153">
        <f>SV_SO_2021_1a!N47/SV_SO_2021_1a!$O47*100</f>
        <v>0.717948717948718</v>
      </c>
      <c r="O47" s="150">
        <f>SV_SO_2021_1a!O47/SV_SO_2021_1a!$O47*100</f>
        <v>100</v>
      </c>
      <c r="P47" s="150">
        <f>SV_SO_2021_1a!P47/SV_SO_2021_1a!$V47*100</f>
        <v>0.13458950201884254</v>
      </c>
      <c r="Q47" s="129">
        <f>SV_SO_2021_1a!Q47/SV_SO_2021_1a!$V47*100</f>
        <v>1.3458950201884252</v>
      </c>
      <c r="R47" s="128">
        <f>SV_SO_2021_1a!R47/SV_SO_2021_1a!$V47*100</f>
        <v>62.11305518169583</v>
      </c>
      <c r="S47" s="128">
        <f>SV_SO_2021_1a!S47/SV_SO_2021_1a!$V47*100</f>
        <v>28.734858681022878</v>
      </c>
      <c r="T47" s="129">
        <f>SV_SO_2021_1a!T47/SV_SO_2021_1a!$V47*100</f>
        <v>6.39300134589502</v>
      </c>
      <c r="U47" s="131">
        <f>SV_SO_2021_1a!U47/SV_SO_2021_1a!$V47*100</f>
        <v>1.278600269179004</v>
      </c>
      <c r="V47" s="128">
        <f>SV_SO_2021_1a!V47/SV_SO_2021_1a!$V47*100</f>
        <v>100</v>
      </c>
    </row>
    <row r="48" spans="1:22" ht="12.75">
      <c r="A48" s="212" t="s">
        <v>61</v>
      </c>
      <c r="B48" s="150">
        <f>SV_SO_2021_1a!B48/SV_SO_2021_1a!$H48*100</f>
        <v>0</v>
      </c>
      <c r="C48" s="153">
        <f>SV_SO_2021_1a!C48/SV_SO_2021_1a!$H48*100</f>
        <v>0.046853037638606904</v>
      </c>
      <c r="D48" s="152">
        <f>SV_SO_2021_1a!D48/SV_SO_2021_1a!$H48*100</f>
        <v>44.55723879431516</v>
      </c>
      <c r="E48" s="153">
        <f>SV_SO_2021_1a!E48/SV_SO_2021_1a!$H48*100</f>
        <v>42.13649851632047</v>
      </c>
      <c r="F48" s="153">
        <f>SV_SO_2021_1a!F48/SV_SO_2021_1a!$H48*100</f>
        <v>10.807434015305326</v>
      </c>
      <c r="G48" s="153">
        <f>SV_SO_2021_1a!G48/SV_SO_2021_1a!$H48*100</f>
        <v>2.451975636420428</v>
      </c>
      <c r="H48" s="150">
        <f>SV_SO_2021_1a!H48/SV_SO_2021_1a!$H48*100</f>
        <v>100</v>
      </c>
      <c r="I48" s="150">
        <f>SV_SO_2021_1a!I48/SV_SO_2021_1a!$O48*100</f>
        <v>0</v>
      </c>
      <c r="J48" s="153">
        <f>SV_SO_2021_1a!J48/SV_SO_2021_1a!$O48*100</f>
        <v>0.019462826002335537</v>
      </c>
      <c r="K48" s="152">
        <f>SV_SO_2021_1a!K48/SV_SO_2021_1a!$O48*100</f>
        <v>47.41144414168937</v>
      </c>
      <c r="L48" s="153">
        <f>SV_SO_2021_1a!L48/SV_SO_2021_1a!$O48*100</f>
        <v>42.48734916309848</v>
      </c>
      <c r="M48" s="153">
        <f>SV_SO_2021_1a!M48/SV_SO_2021_1a!$O48*100</f>
        <v>8.29116387699494</v>
      </c>
      <c r="N48" s="153">
        <f>SV_SO_2021_1a!N48/SV_SO_2021_1a!$O48*100</f>
        <v>1.7905799922148697</v>
      </c>
      <c r="O48" s="150">
        <f>SV_SO_2021_1a!O48/SV_SO_2021_1a!$O48*100</f>
        <v>100</v>
      </c>
      <c r="P48" s="150">
        <f>SV_SO_2021_1a!P48/SV_SO_2021_1a!$V48*100</f>
        <v>0</v>
      </c>
      <c r="Q48" s="129">
        <f>SV_SO_2021_1a!Q48/SV_SO_2021_1a!$V48*100</f>
        <v>0.034659041677497615</v>
      </c>
      <c r="R48" s="128">
        <f>SV_SO_2021_1a!R48/SV_SO_2021_1a!$V48*100</f>
        <v>45.827917858071224</v>
      </c>
      <c r="S48" s="128">
        <f>SV_SO_2021_1a!S48/SV_SO_2021_1a!$V48*100</f>
        <v>42.29269560696647</v>
      </c>
      <c r="T48" s="129">
        <f>SV_SO_2021_1a!T48/SV_SO_2021_1a!$V48*100</f>
        <v>9.687202148860584</v>
      </c>
      <c r="U48" s="131">
        <f>SV_SO_2021_1a!U48/SV_SO_2021_1a!$V48*100</f>
        <v>2.1575253444242266</v>
      </c>
      <c r="V48" s="128">
        <f>SV_SO_2021_1a!V48/SV_SO_2021_1a!$V48*100</f>
        <v>100</v>
      </c>
    </row>
    <row r="49" spans="1:22" ht="12.75">
      <c r="A49" s="29" t="s">
        <v>1</v>
      </c>
      <c r="B49" s="147">
        <f>SV_SO_2021_1a!B49/SV_SO_2021_1a!$H49*100</f>
        <v>0.020946063885494852</v>
      </c>
      <c r="C49" s="148">
        <f>SV_SO_2021_1a!C49/SV_SO_2021_1a!$H49*100</f>
        <v>1.609355908535521</v>
      </c>
      <c r="D49" s="149">
        <f>SV_SO_2021_1a!D49/SV_SO_2021_1a!$H49*100</f>
        <v>66.30476522953394</v>
      </c>
      <c r="E49" s="148">
        <f>SV_SO_2021_1a!E49/SV_SO_2021_1a!$H49*100</f>
        <v>25.299354163030195</v>
      </c>
      <c r="F49" s="148">
        <f>SV_SO_2021_1a!F49/SV_SO_2021_1a!$H49*100</f>
        <v>5.648455227788444</v>
      </c>
      <c r="G49" s="148">
        <f>SV_SO_2021_1a!G49/SV_SO_2021_1a!$H49*100</f>
        <v>1.117123407226392</v>
      </c>
      <c r="H49" s="147">
        <f>SV_SO_2021_1a!H49/SV_SO_2021_1a!$H49*100</f>
        <v>100</v>
      </c>
      <c r="I49" s="147">
        <f>SV_SO_2021_1a!I49/SV_SO_2021_1a!$O49*100</f>
        <v>0.02749235368913021</v>
      </c>
      <c r="J49" s="148">
        <f>SV_SO_2021_1a!J49/SV_SO_2021_1a!$O49*100</f>
        <v>1.3711811402453693</v>
      </c>
      <c r="K49" s="149">
        <f>SV_SO_2021_1a!K49/SV_SO_2021_1a!$O49*100</f>
        <v>74.81700402075673</v>
      </c>
      <c r="L49" s="148">
        <f>SV_SO_2021_1a!L49/SV_SO_2021_1a!$O49*100</f>
        <v>19.60204818034984</v>
      </c>
      <c r="M49" s="148">
        <f>SV_SO_2021_1a!M49/SV_SO_2021_1a!$O49*100</f>
        <v>3.5087116395752433</v>
      </c>
      <c r="N49" s="148">
        <f>SV_SO_2021_1a!N49/SV_SO_2021_1a!$O49*100</f>
        <v>0.6735626653836901</v>
      </c>
      <c r="O49" s="147">
        <f>SV_SO_2021_1a!O49/SV_SO_2021_1a!$O49*100</f>
        <v>100</v>
      </c>
      <c r="P49" s="147">
        <f>SV_SO_2021_1a!P49/SV_SO_2021_1a!$V49*100</f>
        <v>0.024244943197561653</v>
      </c>
      <c r="Q49" s="133">
        <f>SV_SO_2021_1a!Q49/SV_SO_2021_1a!$V49*100</f>
        <v>1.489332224993073</v>
      </c>
      <c r="R49" s="134">
        <f>SV_SO_2021_1a!R49/SV_SO_2021_1a!$V49*100</f>
        <v>70.59434746467166</v>
      </c>
      <c r="S49" s="133">
        <f>SV_SO_2021_1a!S49/SV_SO_2021_1a!$V49*100</f>
        <v>22.4283042394015</v>
      </c>
      <c r="T49" s="133">
        <f>SV_SO_2021_1a!T49/SV_SO_2021_1a!$V49*100</f>
        <v>4.570171792740371</v>
      </c>
      <c r="U49" s="133">
        <f>SV_SO_2021_1a!U49/SV_SO_2021_1a!$V49*100</f>
        <v>0.8935993349958437</v>
      </c>
      <c r="V49" s="132">
        <f>SV_SO_2021_1a!V49/SV_SO_2021_1a!$V49*100</f>
        <v>100</v>
      </c>
    </row>
    <row r="50" spans="1:22" s="157" customFormat="1" ht="12.75">
      <c r="A50" s="141" t="s">
        <v>19</v>
      </c>
      <c r="B50" s="142">
        <f>SV_SO_2021_1a!B50/SV_SO_2021_1a!$H50*100</f>
        <v>0.02145285322947952</v>
      </c>
      <c r="C50" s="143">
        <f>SV_SO_2021_1a!C50/SV_SO_2021_1a!$H50*100</f>
        <v>1.5495560909600976</v>
      </c>
      <c r="D50" s="144">
        <f>SV_SO_2021_1a!D50/SV_SO_2021_1a!$H50*100</f>
        <v>67.28604904452293</v>
      </c>
      <c r="E50" s="143">
        <f>SV_SO_2021_1a!E50/SV_SO_2021_1a!$H50*100</f>
        <v>24.639427043796825</v>
      </c>
      <c r="F50" s="143">
        <f>SV_SO_2021_1a!F50/SV_SO_2021_1a!$H50*100</f>
        <v>5.460576256642134</v>
      </c>
      <c r="G50" s="143">
        <f>SV_SO_2021_1a!G50/SV_SO_2021_1a!$H50*100</f>
        <v>1.0429387108485428</v>
      </c>
      <c r="H50" s="142">
        <f>SV_SO_2021_1a!H50/SV_SO_2021_1a!$H50*100</f>
        <v>100</v>
      </c>
      <c r="I50" s="142">
        <f>SV_SO_2021_1a!I50/SV_SO_2021_1a!$O50*100</f>
        <v>0.01820830298616169</v>
      </c>
      <c r="J50" s="143">
        <f>SV_SO_2021_1a!J50/SV_SO_2021_1a!$O50*100</f>
        <v>1.421902933192081</v>
      </c>
      <c r="K50" s="144">
        <f>SV_SO_2021_1a!K50/SV_SO_2021_1a!$O50*100</f>
        <v>75.41713566841025</v>
      </c>
      <c r="L50" s="143">
        <f>SV_SO_2021_1a!L50/SV_SO_2021_1a!$O50*100</f>
        <v>19.115407534926838</v>
      </c>
      <c r="M50" s="143">
        <f>SV_SO_2021_1a!M50/SV_SO_2021_1a!$O50*100</f>
        <v>3.332119446467589</v>
      </c>
      <c r="N50" s="143">
        <f>SV_SO_2021_1a!N50/SV_SO_2021_1a!$O50*100</f>
        <v>0.6952261140170827</v>
      </c>
      <c r="O50" s="142">
        <f>SV_SO_2021_1a!O50/SV_SO_2021_1a!$O50*100</f>
        <v>100</v>
      </c>
      <c r="P50" s="142">
        <f>SV_SO_2021_1a!P50/SV_SO_2021_1a!$V50*100</f>
        <v>0.019833071646971324</v>
      </c>
      <c r="Q50" s="143">
        <f>SV_SO_2021_1a!Q50/SV_SO_2021_1a!$V50*100</f>
        <v>1.4858276175522684</v>
      </c>
      <c r="R50" s="142">
        <f>SV_SO_2021_1a!R50/SV_SO_2021_1a!$V50*100</f>
        <v>71.3453433600529</v>
      </c>
      <c r="S50" s="142">
        <f>SV_SO_2021_1a!S50/SV_SO_2021_1a!$V50*100</f>
        <v>21.881662672506405</v>
      </c>
      <c r="T50" s="143">
        <f>SV_SO_2021_1a!T50/SV_SO_2021_1a!$V50*100</f>
        <v>4.397983637715891</v>
      </c>
      <c r="U50" s="145">
        <f>SV_SO_2021_1a!U50/SV_SO_2021_1a!$V50*100</f>
        <v>0.8693496405255763</v>
      </c>
      <c r="V50" s="142">
        <f>SV_SO_2021_1a!V50/SV_SO_2021_1a!$V50*100</f>
        <v>100</v>
      </c>
    </row>
    <row r="51" spans="1:22" s="111" customFormat="1" ht="12.75">
      <c r="A51" s="158" t="s">
        <v>20</v>
      </c>
      <c r="B51" s="159">
        <f>SV_SO_2021_1a!B51/SV_SO_2021_1a!$H51*100</f>
        <v>0.03950547252090498</v>
      </c>
      <c r="C51" s="160">
        <f>SV_SO_2021_1a!C51/SV_SO_2021_1a!$H51*100</f>
        <v>1.6116206866861493</v>
      </c>
      <c r="D51" s="161">
        <f>SV_SO_2021_1a!D51/SV_SO_2021_1a!$H51*100</f>
        <v>75.80188512011183</v>
      </c>
      <c r="E51" s="160">
        <f>SV_SO_2021_1a!E51/SV_SO_2021_1a!$H51*100</f>
        <v>19.040118313825396</v>
      </c>
      <c r="F51" s="160">
        <f>SV_SO_2021_1a!F51/SV_SO_2021_1a!$H51*100</f>
        <v>3.045466747028226</v>
      </c>
      <c r="G51" s="160">
        <f>SV_SO_2021_1a!G51/SV_SO_2021_1a!$H51*100</f>
        <v>0.4614036598274928</v>
      </c>
      <c r="H51" s="159">
        <f>SV_SO_2021_1a!H51/SV_SO_2021_1a!$H51*100</f>
        <v>100</v>
      </c>
      <c r="I51" s="159">
        <f>SV_SO_2021_1a!I51/SV_SO_2021_1a!$O51*100</f>
        <v>0.022687546084077984</v>
      </c>
      <c r="J51" s="160">
        <f>SV_SO_2021_1a!J51/SV_SO_2021_1a!$O51*100</f>
        <v>1.3849715632234878</v>
      </c>
      <c r="K51" s="161">
        <f>SV_SO_2021_1a!K51/SV_SO_2021_1a!$O51*100</f>
        <v>80.96875821779012</v>
      </c>
      <c r="L51" s="160">
        <f>SV_SO_2021_1a!L51/SV_SO_2021_1a!$O51*100</f>
        <v>15.366687463583911</v>
      </c>
      <c r="M51" s="160">
        <f>SV_SO_2021_1a!M51/SV_SO_2021_1a!$O51*100</f>
        <v>1.9624727362727457</v>
      </c>
      <c r="N51" s="160">
        <f>SV_SO_2021_1a!N51/SV_SO_2021_1a!$O51*100</f>
        <v>0.29442247304564834</v>
      </c>
      <c r="O51" s="159">
        <f>SV_SO_2021_1a!O51/SV_SO_2021_1a!$O51*100</f>
        <v>100</v>
      </c>
      <c r="P51" s="159">
        <f>SV_SO_2021_1a!P51/SV_SO_2021_1a!$V51*100</f>
        <v>0.031171751239204865</v>
      </c>
      <c r="Q51" s="160">
        <f>SV_SO_2021_1a!Q51/SV_SO_2021_1a!$V51*100</f>
        <v>1.4993101333742143</v>
      </c>
      <c r="R51" s="159">
        <f>SV_SO_2021_1a!R51/SV_SO_2021_1a!$V51*100</f>
        <v>78.36220552915324</v>
      </c>
      <c r="S51" s="159">
        <f>SV_SO_2021_1a!S51/SV_SO_2021_1a!$V51*100</f>
        <v>17.219837498083702</v>
      </c>
      <c r="T51" s="160">
        <f>SV_SO_2021_1a!T51/SV_SO_2021_1a!$V51*100</f>
        <v>2.508814962440595</v>
      </c>
      <c r="U51" s="162">
        <f>SV_SO_2021_1a!U51/SV_SO_2021_1a!$V51*100</f>
        <v>0.37866012570902957</v>
      </c>
      <c r="V51" s="159">
        <f>SV_SO_2021_1a!V51/SV_SO_2021_1a!$V51*100</f>
        <v>100</v>
      </c>
    </row>
    <row r="52" spans="1:22" s="111" customFormat="1" ht="12.75">
      <c r="A52" s="158"/>
      <c r="B52" s="163"/>
      <c r="C52" s="163"/>
      <c r="D52" s="163"/>
      <c r="E52" s="163"/>
      <c r="F52" s="163"/>
      <c r="G52" s="163"/>
      <c r="H52" s="163"/>
      <c r="I52" s="163"/>
      <c r="J52" s="163"/>
      <c r="K52" s="163"/>
      <c r="L52" s="163"/>
      <c r="M52" s="163"/>
      <c r="N52" s="163"/>
      <c r="O52" s="163"/>
      <c r="P52" s="163"/>
      <c r="Q52" s="163"/>
      <c r="R52" s="163"/>
      <c r="S52" s="163"/>
      <c r="T52" s="163"/>
      <c r="U52" s="163"/>
      <c r="V52" s="163"/>
    </row>
    <row r="53" spans="1:22" s="111" customFormat="1" ht="12.75">
      <c r="A53" s="158"/>
      <c r="B53" s="163"/>
      <c r="C53" s="163"/>
      <c r="D53" s="163"/>
      <c r="E53" s="163"/>
      <c r="F53" s="163"/>
      <c r="G53" s="163"/>
      <c r="H53" s="163"/>
      <c r="I53" s="163"/>
      <c r="J53" s="163"/>
      <c r="K53" s="163"/>
      <c r="L53" s="163"/>
      <c r="M53" s="163"/>
      <c r="N53" s="163"/>
      <c r="O53" s="163"/>
      <c r="P53" s="163"/>
      <c r="Q53" s="163"/>
      <c r="R53" s="163"/>
      <c r="S53" s="163"/>
      <c r="T53" s="163"/>
      <c r="U53" s="163"/>
      <c r="V53" s="163"/>
    </row>
    <row r="54" spans="1:22" s="111" customFormat="1" ht="12.75">
      <c r="A54" s="158"/>
      <c r="B54" s="163"/>
      <c r="C54" s="163"/>
      <c r="D54" s="163"/>
      <c r="E54" s="163"/>
      <c r="F54" s="163"/>
      <c r="G54" s="163"/>
      <c r="H54" s="163"/>
      <c r="I54" s="163"/>
      <c r="J54" s="163"/>
      <c r="K54" s="163"/>
      <c r="L54" s="163"/>
      <c r="M54" s="163"/>
      <c r="N54" s="163"/>
      <c r="O54" s="163"/>
      <c r="P54" s="163"/>
      <c r="Q54" s="163"/>
      <c r="R54" s="163"/>
      <c r="S54" s="163"/>
      <c r="T54" s="163"/>
      <c r="U54" s="163"/>
      <c r="V54" s="163"/>
    </row>
    <row r="55" spans="1:22" s="111" customFormat="1" ht="12.75">
      <c r="A55" s="158"/>
      <c r="B55" s="163"/>
      <c r="C55" s="163"/>
      <c r="D55" s="163"/>
      <c r="E55" s="163"/>
      <c r="F55" s="163"/>
      <c r="G55" s="163"/>
      <c r="H55" s="163"/>
      <c r="I55" s="163"/>
      <c r="J55" s="163"/>
      <c r="K55" s="163"/>
      <c r="L55" s="163"/>
      <c r="M55" s="163"/>
      <c r="N55" s="163"/>
      <c r="O55" s="163"/>
      <c r="P55" s="163"/>
      <c r="Q55" s="163"/>
      <c r="R55" s="163"/>
      <c r="S55" s="163"/>
      <c r="T55" s="163"/>
      <c r="U55" s="163"/>
      <c r="V55" s="163"/>
    </row>
    <row r="56" spans="1:22" s="111" customFormat="1" ht="12.75">
      <c r="A56" s="158"/>
      <c r="B56" s="163"/>
      <c r="C56" s="163"/>
      <c r="D56" s="163"/>
      <c r="E56" s="163"/>
      <c r="F56" s="163"/>
      <c r="G56" s="163"/>
      <c r="H56" s="163"/>
      <c r="I56" s="163"/>
      <c r="J56" s="163"/>
      <c r="K56" s="163"/>
      <c r="L56" s="163"/>
      <c r="M56" s="163"/>
      <c r="N56" s="163"/>
      <c r="O56" s="163"/>
      <c r="P56" s="163"/>
      <c r="Q56" s="163"/>
      <c r="R56" s="163"/>
      <c r="S56" s="163"/>
      <c r="T56" s="163"/>
      <c r="U56" s="163"/>
      <c r="V56" s="163"/>
    </row>
    <row r="57" spans="1:22" s="111" customFormat="1" ht="12.75">
      <c r="A57" s="158"/>
      <c r="B57" s="163"/>
      <c r="C57" s="163"/>
      <c r="D57" s="163"/>
      <c r="E57" s="163"/>
      <c r="F57" s="163"/>
      <c r="G57" s="163"/>
      <c r="H57" s="163"/>
      <c r="I57" s="163"/>
      <c r="J57" s="163"/>
      <c r="K57" s="163"/>
      <c r="L57" s="163"/>
      <c r="M57" s="163"/>
      <c r="N57" s="163"/>
      <c r="O57" s="163"/>
      <c r="P57" s="163"/>
      <c r="Q57" s="163"/>
      <c r="R57" s="163"/>
      <c r="S57" s="163"/>
      <c r="T57" s="163"/>
      <c r="U57" s="163"/>
      <c r="V57" s="163"/>
    </row>
    <row r="58" spans="1:22" s="111" customFormat="1" ht="12.75">
      <c r="A58" s="158"/>
      <c r="B58" s="163"/>
      <c r="C58" s="163"/>
      <c r="D58" s="163"/>
      <c r="E58" s="163"/>
      <c r="F58" s="163"/>
      <c r="G58" s="163"/>
      <c r="H58" s="163"/>
      <c r="I58" s="163"/>
      <c r="J58" s="163"/>
      <c r="K58" s="163"/>
      <c r="L58" s="163"/>
      <c r="M58" s="163"/>
      <c r="N58" s="163"/>
      <c r="O58" s="163"/>
      <c r="P58" s="163"/>
      <c r="Q58" s="163"/>
      <c r="R58" s="163"/>
      <c r="S58" s="163"/>
      <c r="T58" s="163"/>
      <c r="U58" s="163"/>
      <c r="V58" s="163"/>
    </row>
    <row r="59" spans="1:22" s="111" customFormat="1" ht="12.75">
      <c r="A59" s="158"/>
      <c r="B59" s="163"/>
      <c r="C59" s="163"/>
      <c r="D59" s="163"/>
      <c r="E59" s="163"/>
      <c r="F59" s="163"/>
      <c r="G59" s="163"/>
      <c r="H59" s="163"/>
      <c r="I59" s="163"/>
      <c r="J59" s="163"/>
      <c r="K59" s="163"/>
      <c r="L59" s="163"/>
      <c r="M59" s="163"/>
      <c r="N59" s="163"/>
      <c r="O59" s="163"/>
      <c r="P59" s="163"/>
      <c r="Q59" s="163"/>
      <c r="R59" s="163"/>
      <c r="S59" s="163"/>
      <c r="T59" s="163"/>
      <c r="U59" s="163"/>
      <c r="V59" s="163"/>
    </row>
    <row r="60" spans="1:22" s="111" customFormat="1" ht="12.75">
      <c r="A60" s="158"/>
      <c r="B60" s="163"/>
      <c r="C60" s="163"/>
      <c r="D60" s="163"/>
      <c r="E60" s="163"/>
      <c r="F60" s="163"/>
      <c r="G60" s="163"/>
      <c r="H60" s="163"/>
      <c r="I60" s="163"/>
      <c r="J60" s="163"/>
      <c r="K60" s="163"/>
      <c r="L60" s="163"/>
      <c r="M60" s="163"/>
      <c r="N60" s="163"/>
      <c r="O60" s="163"/>
      <c r="P60" s="163"/>
      <c r="Q60" s="163"/>
      <c r="R60" s="163"/>
      <c r="S60" s="163"/>
      <c r="T60" s="163"/>
      <c r="U60" s="163"/>
      <c r="V60" s="163"/>
    </row>
    <row r="61" spans="1:22" s="111" customFormat="1" ht="12.75">
      <c r="A61" s="158"/>
      <c r="B61" s="163"/>
      <c r="C61" s="163"/>
      <c r="D61" s="163"/>
      <c r="E61" s="163"/>
      <c r="F61" s="163"/>
      <c r="G61" s="163"/>
      <c r="H61" s="163"/>
      <c r="I61" s="163"/>
      <c r="J61" s="163"/>
      <c r="K61" s="163"/>
      <c r="L61" s="163"/>
      <c r="M61" s="163"/>
      <c r="N61" s="163"/>
      <c r="O61" s="163"/>
      <c r="P61" s="163"/>
      <c r="Q61" s="163"/>
      <c r="R61" s="163"/>
      <c r="S61" s="163"/>
      <c r="T61" s="163"/>
      <c r="U61" s="163"/>
      <c r="V61" s="163"/>
    </row>
    <row r="62" spans="1:22" s="111" customFormat="1" ht="12.75">
      <c r="A62" s="158"/>
      <c r="B62" s="163"/>
      <c r="C62" s="163"/>
      <c r="D62" s="163"/>
      <c r="E62" s="163"/>
      <c r="F62" s="163"/>
      <c r="G62" s="163"/>
      <c r="H62" s="163"/>
      <c r="I62" s="163"/>
      <c r="J62" s="163"/>
      <c r="K62" s="163"/>
      <c r="L62" s="163"/>
      <c r="M62" s="163"/>
      <c r="N62" s="163"/>
      <c r="O62" s="163"/>
      <c r="P62" s="163"/>
      <c r="Q62" s="163"/>
      <c r="R62" s="163"/>
      <c r="S62" s="163"/>
      <c r="T62" s="163"/>
      <c r="U62" s="163"/>
      <c r="V62" s="163"/>
    </row>
    <row r="63" spans="1:22" s="111" customFormat="1" ht="12.75">
      <c r="A63" s="158"/>
      <c r="B63" s="163"/>
      <c r="C63" s="163"/>
      <c r="D63" s="163"/>
      <c r="E63" s="163"/>
      <c r="F63" s="163"/>
      <c r="G63" s="163"/>
      <c r="H63" s="163"/>
      <c r="I63" s="163"/>
      <c r="J63" s="163"/>
      <c r="K63" s="163"/>
      <c r="L63" s="163"/>
      <c r="M63" s="163"/>
      <c r="N63" s="163"/>
      <c r="O63" s="163"/>
      <c r="P63" s="163"/>
      <c r="Q63" s="163"/>
      <c r="R63" s="163"/>
      <c r="S63" s="163"/>
      <c r="T63" s="163"/>
      <c r="U63" s="163"/>
      <c r="V63" s="163"/>
    </row>
    <row r="64" spans="1:22" s="111" customFormat="1" ht="12.75">
      <c r="A64" s="158"/>
      <c r="B64" s="163"/>
      <c r="C64" s="163"/>
      <c r="D64" s="163"/>
      <c r="E64" s="163"/>
      <c r="F64" s="163"/>
      <c r="G64" s="163"/>
      <c r="H64" s="163"/>
      <c r="I64" s="163"/>
      <c r="J64" s="163"/>
      <c r="K64" s="163"/>
      <c r="L64" s="163"/>
      <c r="M64" s="163"/>
      <c r="N64" s="163"/>
      <c r="O64" s="163"/>
      <c r="P64" s="163"/>
      <c r="Q64" s="163"/>
      <c r="R64" s="163"/>
      <c r="S64" s="163"/>
      <c r="T64" s="163"/>
      <c r="U64" s="163"/>
      <c r="V64" s="163"/>
    </row>
    <row r="65" spans="1:22" s="111" customFormat="1" ht="12.75">
      <c r="A65" s="158"/>
      <c r="B65" s="163"/>
      <c r="C65" s="163"/>
      <c r="D65" s="163"/>
      <c r="E65" s="163"/>
      <c r="F65" s="163"/>
      <c r="G65" s="163"/>
      <c r="H65" s="163"/>
      <c r="I65" s="163"/>
      <c r="J65" s="163"/>
      <c r="K65" s="163"/>
      <c r="L65" s="163"/>
      <c r="M65" s="163"/>
      <c r="N65" s="163"/>
      <c r="O65" s="163"/>
      <c r="P65" s="163"/>
      <c r="Q65" s="163"/>
      <c r="R65" s="163"/>
      <c r="S65" s="163"/>
      <c r="T65" s="163"/>
      <c r="U65" s="163"/>
      <c r="V65" s="163"/>
    </row>
    <row r="66" spans="1:22" s="111" customFormat="1" ht="14.25" customHeight="1">
      <c r="A66" s="158"/>
      <c r="B66" s="163"/>
      <c r="C66" s="163"/>
      <c r="D66" s="163"/>
      <c r="E66" s="163"/>
      <c r="F66" s="163"/>
      <c r="G66" s="163"/>
      <c r="H66" s="163"/>
      <c r="I66" s="163"/>
      <c r="J66" s="163"/>
      <c r="K66" s="163"/>
      <c r="L66" s="163"/>
      <c r="M66" s="163"/>
      <c r="N66" s="163"/>
      <c r="O66" s="163"/>
      <c r="P66" s="163"/>
      <c r="Q66" s="163"/>
      <c r="R66" s="163"/>
      <c r="S66" s="163"/>
      <c r="T66" s="163"/>
      <c r="U66" s="163"/>
      <c r="V66" s="163"/>
    </row>
    <row r="67" spans="1:3" ht="12.75">
      <c r="A67" s="30" t="s">
        <v>64</v>
      </c>
      <c r="C67"/>
    </row>
    <row r="68" spans="1:22" ht="12.75">
      <c r="A68" s="231" t="s">
        <v>5</v>
      </c>
      <c r="B68" s="231"/>
      <c r="C68" s="231"/>
      <c r="D68" s="231"/>
      <c r="E68" s="231"/>
      <c r="F68" s="231"/>
      <c r="G68" s="231"/>
      <c r="H68" s="231"/>
      <c r="I68" s="231"/>
      <c r="J68" s="231"/>
      <c r="K68" s="231"/>
      <c r="L68" s="231"/>
      <c r="M68" s="231"/>
      <c r="N68" s="231"/>
      <c r="O68" s="231"/>
      <c r="P68" s="231"/>
      <c r="Q68" s="231"/>
      <c r="R68" s="231"/>
      <c r="S68" s="231"/>
      <c r="T68" s="231"/>
      <c r="U68" s="231"/>
      <c r="V68" s="231"/>
    </row>
    <row r="69" spans="1:22" ht="12.75">
      <c r="A69" s="231" t="s">
        <v>47</v>
      </c>
      <c r="B69" s="231"/>
      <c r="C69" s="231"/>
      <c r="D69" s="231"/>
      <c r="E69" s="231"/>
      <c r="F69" s="231"/>
      <c r="G69" s="231"/>
      <c r="H69" s="231"/>
      <c r="I69" s="231"/>
      <c r="J69" s="231"/>
      <c r="K69" s="231"/>
      <c r="L69" s="231"/>
      <c r="M69" s="231"/>
      <c r="N69" s="231"/>
      <c r="O69" s="231"/>
      <c r="P69" s="231"/>
      <c r="Q69" s="231"/>
      <c r="R69" s="231"/>
      <c r="S69" s="231"/>
      <c r="T69" s="231"/>
      <c r="U69" s="231"/>
      <c r="V69" s="231"/>
    </row>
    <row r="70" spans="1:22" s="114" customFormat="1" ht="12.75">
      <c r="A70" s="232" t="s">
        <v>73</v>
      </c>
      <c r="B70" s="232"/>
      <c r="C70" s="232"/>
      <c r="D70" s="232"/>
      <c r="E70" s="232"/>
      <c r="F70" s="232"/>
      <c r="G70" s="232"/>
      <c r="H70" s="232"/>
      <c r="I70" s="232"/>
      <c r="J70" s="232"/>
      <c r="K70" s="232"/>
      <c r="L70" s="232"/>
      <c r="M70" s="232"/>
      <c r="N70" s="232"/>
      <c r="O70" s="232"/>
      <c r="P70" s="232"/>
      <c r="Q70" s="232"/>
      <c r="R70" s="232"/>
      <c r="S70" s="232"/>
      <c r="T70" s="232"/>
      <c r="U70" s="232"/>
      <c r="V70" s="232"/>
    </row>
    <row r="71" spans="1:22" s="114" customFormat="1" ht="12.75">
      <c r="A71" s="113"/>
      <c r="B71" s="113"/>
      <c r="C71" s="113"/>
      <c r="D71" s="113"/>
      <c r="E71" s="113"/>
      <c r="F71" s="113"/>
      <c r="G71" s="113"/>
      <c r="H71" s="113"/>
      <c r="I71" s="113"/>
      <c r="J71" s="113"/>
      <c r="K71" s="113"/>
      <c r="L71" s="113"/>
      <c r="M71" s="113"/>
      <c r="N71" s="113"/>
      <c r="O71" s="113"/>
      <c r="P71" s="113"/>
      <c r="Q71" s="113"/>
      <c r="R71" s="113"/>
      <c r="S71" s="113"/>
      <c r="T71" s="113"/>
      <c r="U71" s="113"/>
      <c r="V71" s="113"/>
    </row>
    <row r="72" spans="1:22" ht="12.75">
      <c r="A72" s="231" t="s">
        <v>21</v>
      </c>
      <c r="B72" s="231"/>
      <c r="C72" s="231"/>
      <c r="D72" s="231"/>
      <c r="E72" s="231"/>
      <c r="F72" s="231"/>
      <c r="G72" s="231"/>
      <c r="H72" s="231"/>
      <c r="I72" s="231"/>
      <c r="J72" s="231"/>
      <c r="K72" s="231"/>
      <c r="L72" s="231"/>
      <c r="M72" s="231"/>
      <c r="N72" s="231"/>
      <c r="O72" s="231"/>
      <c r="P72" s="231"/>
      <c r="Q72" s="231"/>
      <c r="R72" s="231"/>
      <c r="S72" s="231"/>
      <c r="T72" s="231"/>
      <c r="U72" s="231"/>
      <c r="V72" s="231"/>
    </row>
    <row r="73" spans="1:22" ht="9" customHeight="1" thickBot="1">
      <c r="A73" s="164"/>
      <c r="B73" s="164"/>
      <c r="C73" s="164"/>
      <c r="D73" s="164"/>
      <c r="E73" s="164"/>
      <c r="F73" s="164"/>
      <c r="G73" s="164"/>
      <c r="H73" s="164"/>
      <c r="I73" s="164"/>
      <c r="J73" s="164"/>
      <c r="K73" s="164"/>
      <c r="L73" s="164"/>
      <c r="M73" s="164"/>
      <c r="N73" s="164"/>
      <c r="O73" s="164"/>
      <c r="P73" s="164"/>
      <c r="Q73" s="164"/>
      <c r="R73" s="164"/>
      <c r="S73" s="164"/>
      <c r="T73" s="164"/>
      <c r="U73" s="164"/>
      <c r="V73" s="164"/>
    </row>
    <row r="74" spans="1:22" ht="12.75">
      <c r="A74" s="115"/>
      <c r="B74" s="225" t="s">
        <v>29</v>
      </c>
      <c r="C74" s="226"/>
      <c r="D74" s="226"/>
      <c r="E74" s="226"/>
      <c r="F74" s="226"/>
      <c r="G74" s="226"/>
      <c r="H74" s="227"/>
      <c r="I74" s="225" t="s">
        <v>30</v>
      </c>
      <c r="J74" s="226"/>
      <c r="K74" s="226"/>
      <c r="L74" s="226"/>
      <c r="M74" s="226"/>
      <c r="N74" s="226"/>
      <c r="O74" s="227"/>
      <c r="P74" s="225" t="s">
        <v>1</v>
      </c>
      <c r="Q74" s="226"/>
      <c r="R74" s="226"/>
      <c r="S74" s="226"/>
      <c r="T74" s="226"/>
      <c r="U74" s="226"/>
      <c r="V74" s="226"/>
    </row>
    <row r="75" spans="2:22" ht="12.75">
      <c r="B75" s="228" t="s">
        <v>31</v>
      </c>
      <c r="C75" s="229"/>
      <c r="D75" s="116" t="s">
        <v>32</v>
      </c>
      <c r="E75" s="229" t="s">
        <v>33</v>
      </c>
      <c r="F75" s="229"/>
      <c r="G75" s="229"/>
      <c r="H75" s="117" t="s">
        <v>1</v>
      </c>
      <c r="I75" s="228" t="s">
        <v>31</v>
      </c>
      <c r="J75" s="230"/>
      <c r="K75" s="112" t="s">
        <v>32</v>
      </c>
      <c r="L75" s="228" t="s">
        <v>33</v>
      </c>
      <c r="M75" s="229"/>
      <c r="N75" s="229"/>
      <c r="O75" s="117" t="s">
        <v>1</v>
      </c>
      <c r="P75" s="228" t="s">
        <v>31</v>
      </c>
      <c r="Q75" s="230"/>
      <c r="R75" s="112" t="s">
        <v>32</v>
      </c>
      <c r="S75" s="228" t="s">
        <v>33</v>
      </c>
      <c r="T75" s="229"/>
      <c r="U75" s="229"/>
      <c r="V75" s="117" t="s">
        <v>1</v>
      </c>
    </row>
    <row r="76" spans="1:22" ht="12.75">
      <c r="A76" s="118" t="s">
        <v>34</v>
      </c>
      <c r="B76" s="119" t="s">
        <v>35</v>
      </c>
      <c r="C76" s="118">
        <v>1</v>
      </c>
      <c r="D76" s="120" t="s">
        <v>36</v>
      </c>
      <c r="E76" s="118" t="s">
        <v>37</v>
      </c>
      <c r="F76" s="118" t="s">
        <v>38</v>
      </c>
      <c r="G76" s="118" t="s">
        <v>39</v>
      </c>
      <c r="H76" s="121"/>
      <c r="I76" s="119" t="s">
        <v>35</v>
      </c>
      <c r="J76" s="118">
        <v>1</v>
      </c>
      <c r="K76" s="120" t="s">
        <v>36</v>
      </c>
      <c r="L76" s="118" t="s">
        <v>37</v>
      </c>
      <c r="M76" s="118" t="s">
        <v>38</v>
      </c>
      <c r="N76" s="118" t="s">
        <v>39</v>
      </c>
      <c r="O76" s="121"/>
      <c r="P76" s="119" t="s">
        <v>35</v>
      </c>
      <c r="Q76" s="118">
        <v>1</v>
      </c>
      <c r="R76" s="120" t="s">
        <v>36</v>
      </c>
      <c r="S76" s="118" t="s">
        <v>37</v>
      </c>
      <c r="T76" s="118" t="s">
        <v>38</v>
      </c>
      <c r="U76" s="118" t="s">
        <v>39</v>
      </c>
      <c r="V76" s="121"/>
    </row>
    <row r="77" spans="1:22" s="112" customFormat="1" ht="12.75">
      <c r="A77" s="122" t="s">
        <v>10</v>
      </c>
      <c r="B77" s="119"/>
      <c r="C77" s="118"/>
      <c r="D77" s="120"/>
      <c r="E77" s="118"/>
      <c r="F77" s="118"/>
      <c r="G77" s="118"/>
      <c r="H77" s="119"/>
      <c r="I77" s="119"/>
      <c r="J77" s="118"/>
      <c r="K77" s="120"/>
      <c r="L77" s="118"/>
      <c r="M77" s="118"/>
      <c r="N77" s="118"/>
      <c r="O77" s="119"/>
      <c r="P77" s="119"/>
      <c r="Q77" s="118"/>
      <c r="R77" s="120"/>
      <c r="S77" s="118"/>
      <c r="T77" s="118"/>
      <c r="U77" s="123"/>
      <c r="V77" s="119"/>
    </row>
    <row r="78" spans="1:22" s="112" customFormat="1" ht="12.75">
      <c r="A78" s="111" t="s">
        <v>13</v>
      </c>
      <c r="B78" s="117"/>
      <c r="C78" s="124"/>
      <c r="D78" s="125"/>
      <c r="E78" s="124"/>
      <c r="F78" s="124"/>
      <c r="G78" s="124"/>
      <c r="H78" s="117"/>
      <c r="I78" s="117"/>
      <c r="J78" s="124"/>
      <c r="K78" s="125"/>
      <c r="L78" s="124"/>
      <c r="M78" s="124"/>
      <c r="N78" s="124"/>
      <c r="O78" s="117"/>
      <c r="P78" s="117"/>
      <c r="Q78" s="124"/>
      <c r="R78" s="117"/>
      <c r="S78" s="126"/>
      <c r="T78" s="124"/>
      <c r="U78" s="127"/>
      <c r="V78" s="117"/>
    </row>
    <row r="79" spans="1:22" s="112" customFormat="1" ht="12.75">
      <c r="A79" s="112" t="s">
        <v>40</v>
      </c>
      <c r="B79" s="128">
        <f>SV_SO_2021_1a!B79/SV_SO_2021_1a!$H79*100</f>
        <v>0</v>
      </c>
      <c r="C79" s="129">
        <f>SV_SO_2021_1a!C79/SV_SO_2021_1a!$H79*100</f>
        <v>1.1140819964349375</v>
      </c>
      <c r="D79" s="130">
        <f>SV_SO_2021_1a!D79/SV_SO_2021_1a!$H79*100</f>
        <v>56.951871657754005</v>
      </c>
      <c r="E79" s="129">
        <f>SV_SO_2021_1a!E79/SV_SO_2021_1a!$H79*100</f>
        <v>35.42780748663101</v>
      </c>
      <c r="F79" s="129">
        <f>SV_SO_2021_1a!F79/SV_SO_2021_1a!$H79*100</f>
        <v>6.283422459893048</v>
      </c>
      <c r="G79" s="129">
        <f>SV_SO_2021_1a!G79/SV_SO_2021_1a!$H79*100</f>
        <v>0.22281639928698754</v>
      </c>
      <c r="H79" s="128">
        <f>SV_SO_2021_1a!H79/SV_SO_2021_1a!$H79*100</f>
        <v>100</v>
      </c>
      <c r="I79" s="128">
        <f>SV_SO_2021_1a!I79/SV_SO_2021_1a!$O79*100</f>
        <v>0.04103405826836274</v>
      </c>
      <c r="J79" s="129">
        <f>SV_SO_2021_1a!J79/SV_SO_2021_1a!$O79*100</f>
        <v>0.8617152236356176</v>
      </c>
      <c r="K79" s="130">
        <f>SV_SO_2021_1a!K79/SV_SO_2021_1a!$O79*100</f>
        <v>60.60730406237177</v>
      </c>
      <c r="L79" s="129">
        <f>SV_SO_2021_1a!L79/SV_SO_2021_1a!$O79*100</f>
        <v>33.56585966352072</v>
      </c>
      <c r="M79" s="129">
        <f>SV_SO_2021_1a!M79/SV_SO_2021_1a!$O79*100</f>
        <v>4.677882642593353</v>
      </c>
      <c r="N79" s="129">
        <f>SV_SO_2021_1a!N79/SV_SO_2021_1a!$O79*100</f>
        <v>0.24620434961017645</v>
      </c>
      <c r="O79" s="128">
        <f>SV_SO_2021_1a!O79/SV_SO_2021_1a!$O79*100</f>
        <v>100</v>
      </c>
      <c r="P79" s="128">
        <f>SV_SO_2021_1a!P79/SV_SO_2021_1a!$V79*100</f>
        <v>0.021362956633198035</v>
      </c>
      <c r="Q79" s="129">
        <f>SV_SO_2021_1a!Q79/SV_SO_2021_1a!$V79*100</f>
        <v>0.9826960051271096</v>
      </c>
      <c r="R79" s="128">
        <f>SV_SO_2021_1a!R79/SV_SO_2021_1a!$V79*100</f>
        <v>58.85494552446059</v>
      </c>
      <c r="S79" s="128">
        <f>SV_SO_2021_1a!S79/SV_SO_2021_1a!$V79*100</f>
        <v>34.45844904934843</v>
      </c>
      <c r="T79" s="129">
        <f>SV_SO_2021_1a!T79/SV_SO_2021_1a!$V79*100</f>
        <v>5.4475539414654985</v>
      </c>
      <c r="U79" s="131">
        <f>SV_SO_2021_1a!U79/SV_SO_2021_1a!$V79*100</f>
        <v>0.2349925229651784</v>
      </c>
      <c r="V79" s="128">
        <f>SV_SO_2021_1a!V79/SV_SO_2021_1a!$V79*100</f>
        <v>100</v>
      </c>
    </row>
    <row r="80" spans="1:22" s="112" customFormat="1" ht="12.75">
      <c r="A80" s="112" t="s">
        <v>41</v>
      </c>
      <c r="B80" s="128">
        <f>SV_SO_2021_1a!B80/SV_SO_2021_1a!$H80*100</f>
        <v>0.08695652173913043</v>
      </c>
      <c r="C80" s="129">
        <f>SV_SO_2021_1a!C80/SV_SO_2021_1a!$H80*100</f>
        <v>0</v>
      </c>
      <c r="D80" s="130">
        <f>SV_SO_2021_1a!D80/SV_SO_2021_1a!$H80*100</f>
        <v>51.30434782608696</v>
      </c>
      <c r="E80" s="129">
        <f>SV_SO_2021_1a!E80/SV_SO_2021_1a!$H80*100</f>
        <v>43.826086956521735</v>
      </c>
      <c r="F80" s="129">
        <f>SV_SO_2021_1a!F80/SV_SO_2021_1a!$H80*100</f>
        <v>4.608695652173913</v>
      </c>
      <c r="G80" s="129">
        <f>SV_SO_2021_1a!G80/SV_SO_2021_1a!$H80*100</f>
        <v>0.17391304347826086</v>
      </c>
      <c r="H80" s="128">
        <f>SV_SO_2021_1a!H80/SV_SO_2021_1a!$H80*100</f>
        <v>100</v>
      </c>
      <c r="I80" s="128">
        <f>SV_SO_2021_1a!I80/SV_SO_2021_1a!$O80*100</f>
        <v>0.11904761904761905</v>
      </c>
      <c r="J80" s="129">
        <f>SV_SO_2021_1a!J80/SV_SO_2021_1a!$O80*100</f>
        <v>0.2380952380952381</v>
      </c>
      <c r="K80" s="130">
        <f>SV_SO_2021_1a!K80/SV_SO_2021_1a!$O80*100</f>
        <v>53.92857142857142</v>
      </c>
      <c r="L80" s="129">
        <f>SV_SO_2021_1a!L80/SV_SO_2021_1a!$O80*100</f>
        <v>39.76190476190476</v>
      </c>
      <c r="M80" s="129">
        <f>SV_SO_2021_1a!M80/SV_SO_2021_1a!$O80*100</f>
        <v>5.119047619047619</v>
      </c>
      <c r="N80" s="129">
        <f>SV_SO_2021_1a!N80/SV_SO_2021_1a!$O80*100</f>
        <v>0.8333333333333334</v>
      </c>
      <c r="O80" s="128">
        <f>SV_SO_2021_1a!O80/SV_SO_2021_1a!$O80*100</f>
        <v>100</v>
      </c>
      <c r="P80" s="128">
        <f>SV_SO_2021_1a!P80/SV_SO_2021_1a!$V80*100</f>
        <v>0.10050251256281408</v>
      </c>
      <c r="Q80" s="129">
        <f>SV_SO_2021_1a!Q80/SV_SO_2021_1a!$V80*100</f>
        <v>0.10050251256281408</v>
      </c>
      <c r="R80" s="128">
        <f>SV_SO_2021_1a!R80/SV_SO_2021_1a!$V80*100</f>
        <v>52.41206030150754</v>
      </c>
      <c r="S80" s="128">
        <f>SV_SO_2021_1a!S80/SV_SO_2021_1a!$V80*100</f>
        <v>42.1105527638191</v>
      </c>
      <c r="T80" s="129">
        <f>SV_SO_2021_1a!T80/SV_SO_2021_1a!$V80*100</f>
        <v>4.824120603015075</v>
      </c>
      <c r="U80" s="131">
        <f>SV_SO_2021_1a!U80/SV_SO_2021_1a!$V80*100</f>
        <v>0.4522613065326633</v>
      </c>
      <c r="V80" s="128">
        <f>SV_SO_2021_1a!V80/SV_SO_2021_1a!$V80*100</f>
        <v>100</v>
      </c>
    </row>
    <row r="81" spans="1:22" s="112" customFormat="1" ht="12.75">
      <c r="A81" s="29" t="s">
        <v>23</v>
      </c>
      <c r="B81" s="132">
        <f>SV_SO_2021_1a!B81/SV_SO_2021_1a!$H81*100</f>
        <v>0.02946375957572186</v>
      </c>
      <c r="C81" s="133">
        <f>SV_SO_2021_1a!C81/SV_SO_2021_1a!$H81*100</f>
        <v>0.7365939893930465</v>
      </c>
      <c r="D81" s="134">
        <f>SV_SO_2021_1a!D81/SV_SO_2021_1a!$H81*100</f>
        <v>55.038302887448445</v>
      </c>
      <c r="E81" s="133">
        <f>SV_SO_2021_1a!E81/SV_SO_2021_1a!$H81*100</f>
        <v>38.2734236888627</v>
      </c>
      <c r="F81" s="133">
        <f>SV_SO_2021_1a!F81/SV_SO_2021_1a!$H81*100</f>
        <v>5.715969357690041</v>
      </c>
      <c r="G81" s="133">
        <f>SV_SO_2021_1a!G81/SV_SO_2021_1a!$H81*100</f>
        <v>0.20624631703005303</v>
      </c>
      <c r="H81" s="132">
        <f>SV_SO_2021_1a!H81/SV_SO_2021_1a!$H81*100</f>
        <v>100</v>
      </c>
      <c r="I81" s="132">
        <f>SV_SO_2021_1a!I81/SV_SO_2021_1a!$O81*100</f>
        <v>0.061031431187061336</v>
      </c>
      <c r="J81" s="133">
        <f>SV_SO_2021_1a!J81/SV_SO_2021_1a!$O81*100</f>
        <v>0.7018614586512053</v>
      </c>
      <c r="K81" s="134">
        <f>SV_SO_2021_1a!K81/SV_SO_2021_1a!$O81*100</f>
        <v>58.895331095514194</v>
      </c>
      <c r="L81" s="133">
        <f>SV_SO_2021_1a!L81/SV_SO_2021_1a!$O81*100</f>
        <v>35.15410436374733</v>
      </c>
      <c r="M81" s="133">
        <f>SV_SO_2021_1a!M81/SV_SO_2021_1a!$O81*100</f>
        <v>4.7909673481843145</v>
      </c>
      <c r="N81" s="133">
        <f>SV_SO_2021_1a!N81/SV_SO_2021_1a!$O81*100</f>
        <v>0.3967043027158987</v>
      </c>
      <c r="O81" s="132">
        <f>SV_SO_2021_1a!O81/SV_SO_2021_1a!$O81*100</f>
        <v>100</v>
      </c>
      <c r="P81" s="132">
        <f>SV_SO_2021_1a!P81/SV_SO_2021_1a!$V81*100</f>
        <v>0.0449707690001499</v>
      </c>
      <c r="Q81" s="133">
        <f>SV_SO_2021_1a!Q81/SV_SO_2021_1a!$V81*100</f>
        <v>0.7195323040023984</v>
      </c>
      <c r="R81" s="132">
        <f>SV_SO_2021_1a!R81/SV_SO_2021_1a!$V81*100</f>
        <v>56.93299355418978</v>
      </c>
      <c r="S81" s="132">
        <f>SV_SO_2021_1a!S81/SV_SO_2021_1a!$V81*100</f>
        <v>36.74111827312247</v>
      </c>
      <c r="T81" s="133">
        <f>SV_SO_2021_1a!T81/SV_SO_2021_1a!$V81*100</f>
        <v>5.261579973017538</v>
      </c>
      <c r="U81" s="135">
        <f>SV_SO_2021_1a!U81/SV_SO_2021_1a!$V81*100</f>
        <v>0.299805126667666</v>
      </c>
      <c r="V81" s="132">
        <f>SV_SO_2021_1a!V81/SV_SO_2021_1a!$V81*100</f>
        <v>100</v>
      </c>
    </row>
    <row r="82" spans="1:22" s="112" customFormat="1" ht="12.75">
      <c r="A82" s="30" t="s">
        <v>14</v>
      </c>
      <c r="B82" s="137"/>
      <c r="C82" s="138"/>
      <c r="D82" s="139"/>
      <c r="E82" s="138"/>
      <c r="F82" s="138"/>
      <c r="G82" s="138"/>
      <c r="H82" s="137"/>
      <c r="I82" s="137"/>
      <c r="J82" s="138"/>
      <c r="K82" s="139"/>
      <c r="L82" s="138"/>
      <c r="M82" s="138"/>
      <c r="N82" s="138"/>
      <c r="O82" s="137"/>
      <c r="P82" s="137"/>
      <c r="Q82" s="138"/>
      <c r="R82" s="137"/>
      <c r="S82" s="137"/>
      <c r="T82" s="138"/>
      <c r="U82" s="140"/>
      <c r="V82" s="137"/>
    </row>
    <row r="83" spans="1:22" s="112" customFormat="1" ht="12.75">
      <c r="A83" s="73" t="s">
        <v>74</v>
      </c>
      <c r="B83" s="128">
        <f>SV_SO_2021_1a!B83/SV_SO_2021_1a!$H83*100</f>
        <v>0.05151983513652757</v>
      </c>
      <c r="C83" s="129">
        <f>SV_SO_2021_1a!C83/SV_SO_2021_1a!$H83*100</f>
        <v>1.184956208140134</v>
      </c>
      <c r="D83" s="130">
        <f>SV_SO_2021_1a!D83/SV_SO_2021_1a!$H83*100</f>
        <v>52.086553323029364</v>
      </c>
      <c r="E83" s="129">
        <f>SV_SO_2021_1a!E83/SV_SO_2021_1a!$H83*100</f>
        <v>38.073158165893865</v>
      </c>
      <c r="F83" s="129">
        <f>SV_SO_2021_1a!F83/SV_SO_2021_1a!$H83*100</f>
        <v>8.24317362184441</v>
      </c>
      <c r="G83" s="129">
        <f>SV_SO_2021_1a!G83/SV_SO_2021_1a!$H83*100</f>
        <v>0.36063884595569295</v>
      </c>
      <c r="H83" s="128">
        <f>SV_SO_2021_1a!H83/SV_SO_2021_1a!$H83*100</f>
        <v>100</v>
      </c>
      <c r="I83" s="128">
        <f>SV_SO_2021_1a!I83/SV_SO_2021_1a!$O83*100</f>
        <v>0</v>
      </c>
      <c r="J83" s="129">
        <f>SV_SO_2021_1a!J83/SV_SO_2021_1a!$O83*100</f>
        <v>0.7019185774450164</v>
      </c>
      <c r="K83" s="130">
        <f>SV_SO_2021_1a!K83/SV_SO_2021_1a!$O83*100</f>
        <v>56.48104819840899</v>
      </c>
      <c r="L83" s="129">
        <f>SV_SO_2021_1a!L83/SV_SO_2021_1a!$O83*100</f>
        <v>36.031820308844175</v>
      </c>
      <c r="M83" s="129">
        <f>SV_SO_2021_1a!M83/SV_SO_2021_1a!$O83*100</f>
        <v>6.457650912494151</v>
      </c>
      <c r="N83" s="129">
        <f>SV_SO_2021_1a!N83/SV_SO_2021_1a!$O83*100</f>
        <v>0.32756200280767434</v>
      </c>
      <c r="O83" s="128">
        <f>SV_SO_2021_1a!O83/SV_SO_2021_1a!$O83*100</f>
        <v>100</v>
      </c>
      <c r="P83" s="128">
        <f>SV_SO_2021_1a!P83/SV_SO_2021_1a!$V83*100</f>
        <v>0.024521824423737126</v>
      </c>
      <c r="Q83" s="129">
        <f>SV_SO_2021_1a!Q83/SV_SO_2021_1a!$V83*100</f>
        <v>0.9318293281020108</v>
      </c>
      <c r="R83" s="128">
        <f>SV_SO_2021_1a!R83/SV_SO_2021_1a!$V83*100</f>
        <v>54.389406571848944</v>
      </c>
      <c r="S83" s="128">
        <f>SV_SO_2021_1a!S83/SV_SO_2021_1a!$V83*100</f>
        <v>37.00343305541932</v>
      </c>
      <c r="T83" s="129">
        <f>SV_SO_2021_1a!T83/SV_SO_2021_1a!$V83*100</f>
        <v>7.3075036782736635</v>
      </c>
      <c r="U83" s="131">
        <f>SV_SO_2021_1a!U83/SV_SO_2021_1a!$V83*100</f>
        <v>0.34330554193231977</v>
      </c>
      <c r="V83" s="128">
        <f>SV_SO_2021_1a!V83/SV_SO_2021_1a!$V83*100</f>
        <v>100</v>
      </c>
    </row>
    <row r="84" spans="1:22" s="112" customFormat="1" ht="12.75">
      <c r="A84" s="73" t="s">
        <v>75</v>
      </c>
      <c r="B84" s="128">
        <f>SV_SO_2021_1a!B84/SV_SO_2021_1a!$H84*100</f>
        <v>0</v>
      </c>
      <c r="C84" s="129">
        <f>SV_SO_2021_1a!C84/SV_SO_2021_1a!$H84*100</f>
        <v>0.23455824863174357</v>
      </c>
      <c r="D84" s="130">
        <f>SV_SO_2021_1a!D84/SV_SO_2021_1a!$H84*100</f>
        <v>41.28225175918686</v>
      </c>
      <c r="E84" s="129">
        <f>SV_SO_2021_1a!E84/SV_SO_2021_1a!$H84*100</f>
        <v>51.75918686473807</v>
      </c>
      <c r="F84" s="129">
        <f>SV_SO_2021_1a!F84/SV_SO_2021_1a!$H84*100</f>
        <v>6.17670054730258</v>
      </c>
      <c r="G84" s="129">
        <f>SV_SO_2021_1a!G84/SV_SO_2021_1a!$H84*100</f>
        <v>0.547302580140735</v>
      </c>
      <c r="H84" s="128">
        <f>SV_SO_2021_1a!H84/SV_SO_2021_1a!$H84*100</f>
        <v>100</v>
      </c>
      <c r="I84" s="128">
        <f>SV_SO_2021_1a!I84/SV_SO_2021_1a!$O84*100</f>
        <v>0</v>
      </c>
      <c r="J84" s="129">
        <f>SV_SO_2021_1a!J84/SV_SO_2021_1a!$O84*100</f>
        <v>0.11467889908256881</v>
      </c>
      <c r="K84" s="130">
        <f>SV_SO_2021_1a!K84/SV_SO_2021_1a!$O84*100</f>
        <v>42.087155963302756</v>
      </c>
      <c r="L84" s="129">
        <f>SV_SO_2021_1a!L84/SV_SO_2021_1a!$O84*100</f>
        <v>49.88532110091743</v>
      </c>
      <c r="M84" s="129">
        <f>SV_SO_2021_1a!M84/SV_SO_2021_1a!$O84*100</f>
        <v>7.454128440366972</v>
      </c>
      <c r="N84" s="129">
        <f>SV_SO_2021_1a!N84/SV_SO_2021_1a!$O84*100</f>
        <v>0.45871559633027525</v>
      </c>
      <c r="O84" s="128">
        <f>SV_SO_2021_1a!O84/SV_SO_2021_1a!$O84*100</f>
        <v>100</v>
      </c>
      <c r="P84" s="128">
        <f>SV_SO_2021_1a!P84/SV_SO_2021_1a!$V84*100</f>
        <v>0</v>
      </c>
      <c r="Q84" s="129">
        <f>SV_SO_2021_1a!Q84/SV_SO_2021_1a!$V84*100</f>
        <v>0.18596001859600186</v>
      </c>
      <c r="R84" s="128">
        <f>SV_SO_2021_1a!R84/SV_SO_2021_1a!$V84*100</f>
        <v>41.60855416085541</v>
      </c>
      <c r="S84" s="128">
        <f>SV_SO_2021_1a!S84/SV_SO_2021_1a!$V84*100</f>
        <v>50.999535099953505</v>
      </c>
      <c r="T84" s="129">
        <f>SV_SO_2021_1a!T84/SV_SO_2021_1a!$V84*100</f>
        <v>6.694560669456067</v>
      </c>
      <c r="U84" s="131">
        <f>SV_SO_2021_1a!U84/SV_SO_2021_1a!$V84*100</f>
        <v>0.5113900511390052</v>
      </c>
      <c r="V84" s="128">
        <f>SV_SO_2021_1a!V84/SV_SO_2021_1a!$V84*100</f>
        <v>100</v>
      </c>
    </row>
    <row r="85" spans="1:22" s="112" customFormat="1" ht="12.75">
      <c r="A85" s="29" t="s">
        <v>24</v>
      </c>
      <c r="B85" s="132">
        <f>SV_SO_2021_1a!B85/SV_SO_2021_1a!$H85*100</f>
        <v>0.031055900621118012</v>
      </c>
      <c r="C85" s="133">
        <f>SV_SO_2021_1a!C85/SV_SO_2021_1a!$H85*100</f>
        <v>0.8074534161490683</v>
      </c>
      <c r="D85" s="134">
        <f>SV_SO_2021_1a!D85/SV_SO_2021_1a!$H85*100</f>
        <v>47.79503105590062</v>
      </c>
      <c r="E85" s="133">
        <f>SV_SO_2021_1a!E85/SV_SO_2021_1a!$H85*100</f>
        <v>43.50931677018634</v>
      </c>
      <c r="F85" s="133">
        <f>SV_SO_2021_1a!F85/SV_SO_2021_1a!$H85*100</f>
        <v>7.422360248447204</v>
      </c>
      <c r="G85" s="133">
        <f>SV_SO_2021_1a!G85/SV_SO_2021_1a!$H85*100</f>
        <v>0.43478260869565216</v>
      </c>
      <c r="H85" s="132">
        <f>SV_SO_2021_1a!H85/SV_SO_2021_1a!$H85*100</f>
        <v>100</v>
      </c>
      <c r="I85" s="147">
        <f>SV_SO_2021_1a!I85/SV_SO_2021_1a!$O85*100</f>
        <v>0</v>
      </c>
      <c r="J85" s="148">
        <f>SV_SO_2021_1a!J85/SV_SO_2021_1a!$O85*100</f>
        <v>0.5317381189764041</v>
      </c>
      <c r="K85" s="149">
        <f>SV_SO_2021_1a!K85/SV_SO_2021_1a!$O85*100</f>
        <v>52.30973745430375</v>
      </c>
      <c r="L85" s="148">
        <f>SV_SO_2021_1a!L85/SV_SO_2021_1a!$O85*100</f>
        <v>40.04652708541043</v>
      </c>
      <c r="M85" s="148">
        <f>SV_SO_2021_1a!M85/SV_SO_2021_1a!$O85*100</f>
        <v>6.746427384513128</v>
      </c>
      <c r="N85" s="148">
        <f>SV_SO_2021_1a!N85/SV_SO_2021_1a!$O85*100</f>
        <v>0.36556995679627785</v>
      </c>
      <c r="O85" s="147">
        <f>SV_SO_2021_1a!O85/SV_SO_2021_1a!$O85*100</f>
        <v>100</v>
      </c>
      <c r="P85" s="132">
        <f>SV_SO_2021_1a!P85/SV_SO_2021_1a!$V85*100</f>
        <v>0.016053941242575052</v>
      </c>
      <c r="Q85" s="133">
        <f>SV_SO_2021_1a!Q85/SV_SO_2021_1a!$V85*100</f>
        <v>0.6742655321881521</v>
      </c>
      <c r="R85" s="132">
        <f>SV_SO_2021_1a!R85/SV_SO_2021_1a!$V85*100</f>
        <v>49.97591908813614</v>
      </c>
      <c r="S85" s="132">
        <f>SV_SO_2021_1a!S85/SV_SO_2021_1a!$V85*100</f>
        <v>41.83657087815059</v>
      </c>
      <c r="T85" s="133">
        <f>SV_SO_2021_1a!T85/SV_SO_2021_1a!$V85*100</f>
        <v>7.095842029218173</v>
      </c>
      <c r="U85" s="135">
        <f>SV_SO_2021_1a!U85/SV_SO_2021_1a!$V85*100</f>
        <v>0.4013485310643763</v>
      </c>
      <c r="V85" s="132">
        <f>SV_SO_2021_1a!V85/SV_SO_2021_1a!$V85*100</f>
        <v>100</v>
      </c>
    </row>
    <row r="86" spans="1:22" s="111" customFormat="1" ht="12.75">
      <c r="A86" s="141" t="s">
        <v>15</v>
      </c>
      <c r="B86" s="142">
        <f>SV_SO_2021_1a!B86/SV_SO_2021_1a!$H86*100</f>
        <v>0.03023888720895071</v>
      </c>
      <c r="C86" s="143">
        <f>SV_SO_2021_1a!C86/SV_SO_2021_1a!$H86*100</f>
        <v>0.7710916238282431</v>
      </c>
      <c r="D86" s="144">
        <f>SV_SO_2021_1a!D86/SV_SO_2021_1a!$H86*100</f>
        <v>51.511944360447536</v>
      </c>
      <c r="E86" s="143">
        <f>SV_SO_2021_1a!E86/SV_SO_2021_1a!$H86*100</f>
        <v>40.822497732083455</v>
      </c>
      <c r="F86" s="143">
        <f>SV_SO_2021_1a!F86/SV_SO_2021_1a!$H86*100</f>
        <v>6.546719080737828</v>
      </c>
      <c r="G86" s="143">
        <f>SV_SO_2021_1a!G86/SV_SO_2021_1a!$H86*100</f>
        <v>0.3175083156939824</v>
      </c>
      <c r="H86" s="142">
        <f>SV_SO_2021_1a!H86/SV_SO_2021_1a!$H86*100</f>
        <v>100</v>
      </c>
      <c r="I86" s="147">
        <f>SV_SO_2021_1a!I86/SV_SO_2021_1a!$O86*100</f>
        <v>0.03181673560292714</v>
      </c>
      <c r="J86" s="155">
        <f>SV_SO_2021_1a!J86/SV_SO_2021_1a!$O86*100</f>
        <v>0.6204263442570792</v>
      </c>
      <c r="K86" s="156">
        <f>SV_SO_2021_1a!K86/SV_SO_2021_1a!$O86*100</f>
        <v>55.742920776328354</v>
      </c>
      <c r="L86" s="155">
        <f>SV_SO_2021_1a!L86/SV_SO_2021_1a!$O86*100</f>
        <v>37.49602290804964</v>
      </c>
      <c r="M86" s="155">
        <f>SV_SO_2021_1a!M86/SV_SO_2021_1a!$O86*100</f>
        <v>5.727012408526885</v>
      </c>
      <c r="N86" s="155">
        <f>SV_SO_2021_1a!N86/SV_SO_2021_1a!$O86*100</f>
        <v>0.3818008272351257</v>
      </c>
      <c r="O86" s="154">
        <f>SV_SO_2021_1a!O86/SV_SO_2021_1a!$O86*100</f>
        <v>100</v>
      </c>
      <c r="P86" s="142">
        <f>SV_SO_2021_1a!P86/SV_SO_2021_1a!$V86*100</f>
        <v>0.0310077519379845</v>
      </c>
      <c r="Q86" s="143">
        <f>SV_SO_2021_1a!Q86/SV_SO_2021_1a!$V86*100</f>
        <v>0.6976744186046512</v>
      </c>
      <c r="R86" s="142">
        <f>SV_SO_2021_1a!R86/SV_SO_2021_1a!$V86*100</f>
        <v>53.57364341085271</v>
      </c>
      <c r="S86" s="142">
        <f>SV_SO_2021_1a!S86/SV_SO_2021_1a!$V86*100</f>
        <v>39.2015503875969</v>
      </c>
      <c r="T86" s="143">
        <f>SV_SO_2021_1a!T86/SV_SO_2021_1a!$V86*100</f>
        <v>6.147286821705427</v>
      </c>
      <c r="U86" s="145">
        <f>SV_SO_2021_1a!U86/SV_SO_2021_1a!$V86*100</f>
        <v>0.3488372093023256</v>
      </c>
      <c r="V86" s="142">
        <f>SV_SO_2021_1a!V86/SV_SO_2021_1a!$V86*100</f>
        <v>100</v>
      </c>
    </row>
    <row r="87" spans="2:22" s="112" customFormat="1" ht="12.75">
      <c r="B87" s="137"/>
      <c r="C87" s="138"/>
      <c r="D87" s="139"/>
      <c r="E87" s="138"/>
      <c r="F87" s="138"/>
      <c r="G87" s="138"/>
      <c r="H87" s="137"/>
      <c r="I87" s="137"/>
      <c r="J87" s="138"/>
      <c r="K87" s="139"/>
      <c r="L87" s="138"/>
      <c r="M87" s="138"/>
      <c r="N87" s="138"/>
      <c r="O87" s="137"/>
      <c r="P87" s="137"/>
      <c r="Q87" s="138"/>
      <c r="R87" s="137"/>
      <c r="S87" s="137"/>
      <c r="T87" s="138"/>
      <c r="U87" s="140"/>
      <c r="V87" s="137"/>
    </row>
    <row r="88" spans="1:22" s="112" customFormat="1" ht="12.75">
      <c r="A88" s="111" t="s">
        <v>16</v>
      </c>
      <c r="B88" s="137"/>
      <c r="C88" s="138"/>
      <c r="D88" s="139"/>
      <c r="E88" s="138"/>
      <c r="F88" s="138"/>
      <c r="G88" s="138"/>
      <c r="H88" s="137"/>
      <c r="I88" s="137"/>
      <c r="J88" s="138"/>
      <c r="K88" s="139"/>
      <c r="L88" s="138"/>
      <c r="M88" s="138"/>
      <c r="N88" s="138"/>
      <c r="O88" s="137"/>
      <c r="P88" s="137"/>
      <c r="Q88" s="138"/>
      <c r="R88" s="137"/>
      <c r="S88" s="137"/>
      <c r="T88" s="138"/>
      <c r="U88" s="140"/>
      <c r="V88" s="137"/>
    </row>
    <row r="89" spans="1:22" s="112" customFormat="1" ht="12.75">
      <c r="A89" s="101" t="s">
        <v>13</v>
      </c>
      <c r="B89" s="137"/>
      <c r="C89" s="138"/>
      <c r="D89" s="139"/>
      <c r="E89" s="138"/>
      <c r="F89" s="138"/>
      <c r="G89" s="138"/>
      <c r="H89" s="137"/>
      <c r="I89" s="137"/>
      <c r="J89" s="138"/>
      <c r="K89" s="139"/>
      <c r="L89" s="138"/>
      <c r="M89" s="138"/>
      <c r="N89" s="138"/>
      <c r="O89" s="137"/>
      <c r="P89" s="137"/>
      <c r="Q89" s="138"/>
      <c r="R89" s="137"/>
      <c r="S89" s="137"/>
      <c r="T89" s="138"/>
      <c r="U89" s="140"/>
      <c r="V89" s="137"/>
    </row>
    <row r="90" spans="1:22" s="112" customFormat="1" ht="12.75">
      <c r="A90" s="212" t="s">
        <v>58</v>
      </c>
      <c r="B90" s="128">
        <f>SV_SO_2021_1a!B90/SV_SO_2021_1a!$H90*100</f>
        <v>0.11614401858304298</v>
      </c>
      <c r="C90" s="129">
        <f>SV_SO_2021_1a!C90/SV_SO_2021_1a!$H90*100</f>
        <v>1.9744483159117305</v>
      </c>
      <c r="D90" s="130">
        <f>SV_SO_2021_1a!D90/SV_SO_2021_1a!$H90*100</f>
        <v>55.98141695702671</v>
      </c>
      <c r="E90" s="129">
        <f>SV_SO_2021_1a!E90/SV_SO_2021_1a!$H90*100</f>
        <v>34.959349593495936</v>
      </c>
      <c r="F90" s="129">
        <f>SV_SO_2021_1a!F90/SV_SO_2021_1a!$H90*100</f>
        <v>6.155632984901278</v>
      </c>
      <c r="G90" s="129">
        <f>SV_SO_2021_1a!G90/SV_SO_2021_1a!$H90*100</f>
        <v>0.8130081300813009</v>
      </c>
      <c r="H90" s="128">
        <f>SV_SO_2021_1a!H90/SV_SO_2021_1a!$H90*100</f>
        <v>100</v>
      </c>
      <c r="I90" s="128">
        <f>SV_SO_2021_1a!I90/SV_SO_2021_1a!$O90*100</f>
        <v>0</v>
      </c>
      <c r="J90" s="129">
        <f>SV_SO_2021_1a!J90/SV_SO_2021_1a!$O90*100</f>
        <v>1.1437908496732025</v>
      </c>
      <c r="K90" s="130">
        <f>SV_SO_2021_1a!K90/SV_SO_2021_1a!$O90*100</f>
        <v>58.08823529411765</v>
      </c>
      <c r="L90" s="129">
        <f>SV_SO_2021_1a!L90/SV_SO_2021_1a!$O90*100</f>
        <v>34.39542483660131</v>
      </c>
      <c r="M90" s="129">
        <f>SV_SO_2021_1a!M90/SV_SO_2021_1a!$O90*100</f>
        <v>6.209150326797386</v>
      </c>
      <c r="N90" s="129">
        <f>SV_SO_2021_1a!N90/SV_SO_2021_1a!$O90*100</f>
        <v>0.16339869281045752</v>
      </c>
      <c r="O90" s="128">
        <f>SV_SO_2021_1a!O90/SV_SO_2021_1a!$O90*100</f>
        <v>100</v>
      </c>
      <c r="P90" s="128">
        <f>SV_SO_2021_1a!P90/SV_SO_2021_1a!$V90*100</f>
        <v>0.047961630695443645</v>
      </c>
      <c r="Q90" s="129">
        <f>SV_SO_2021_1a!Q90/SV_SO_2021_1a!$V90*100</f>
        <v>1.486810551558753</v>
      </c>
      <c r="R90" s="128">
        <f>SV_SO_2021_1a!R90/SV_SO_2021_1a!$V90*100</f>
        <v>57.21822541966427</v>
      </c>
      <c r="S90" s="128">
        <f>SV_SO_2021_1a!S90/SV_SO_2021_1a!$V90*100</f>
        <v>34.62829736211031</v>
      </c>
      <c r="T90" s="129">
        <f>SV_SO_2021_1a!T90/SV_SO_2021_1a!$V90*100</f>
        <v>6.18705035971223</v>
      </c>
      <c r="U90" s="131">
        <f>SV_SO_2021_1a!U90/SV_SO_2021_1a!$V90*100</f>
        <v>0.4316546762589928</v>
      </c>
      <c r="V90" s="128">
        <f>SV_SO_2021_1a!V90/SV_SO_2021_1a!$V90*100</f>
        <v>100</v>
      </c>
    </row>
    <row r="91" spans="1:22" ht="12.75">
      <c r="A91" s="212" t="s">
        <v>60</v>
      </c>
      <c r="B91" s="128">
        <f>SV_SO_2021_1a!B91/SV_SO_2021_1a!$H91*100</f>
        <v>0</v>
      </c>
      <c r="C91" s="146">
        <f>SV_SO_2021_1a!C91/SV_SO_2021_1a!$H91*100</f>
        <v>0.21436227224008575</v>
      </c>
      <c r="D91" s="130">
        <f>SV_SO_2021_1a!D91/SV_SO_2021_1a!$H91*100</f>
        <v>38.156484458735264</v>
      </c>
      <c r="E91" s="146">
        <f>SV_SO_2021_1a!E91/SV_SO_2021_1a!$H91*100</f>
        <v>42.87245444801715</v>
      </c>
      <c r="F91" s="146">
        <f>SV_SO_2021_1a!F91/SV_SO_2021_1a!$H91*100</f>
        <v>15.112540192926044</v>
      </c>
      <c r="G91" s="146">
        <f>SV_SO_2021_1a!G91/SV_SO_2021_1a!$H91*100</f>
        <v>3.644158628081458</v>
      </c>
      <c r="H91" s="128">
        <f>SV_SO_2021_1a!H91/SV_SO_2021_1a!$H91*100</f>
        <v>100</v>
      </c>
      <c r="I91" s="128">
        <f>SV_SO_2021_1a!I91/SV_SO_2021_1a!$O91*100</f>
        <v>0</v>
      </c>
      <c r="J91" s="146">
        <f>SV_SO_2021_1a!J91/SV_SO_2021_1a!$O91*100</f>
        <v>0.4511278195488722</v>
      </c>
      <c r="K91" s="130">
        <f>SV_SO_2021_1a!K91/SV_SO_2021_1a!$O91*100</f>
        <v>40.45112781954887</v>
      </c>
      <c r="L91" s="146">
        <f>SV_SO_2021_1a!L91/SV_SO_2021_1a!$O91*100</f>
        <v>40.902255639097746</v>
      </c>
      <c r="M91" s="146">
        <f>SV_SO_2021_1a!M91/SV_SO_2021_1a!$O91*100</f>
        <v>15.037593984962406</v>
      </c>
      <c r="N91" s="146">
        <f>SV_SO_2021_1a!N91/SV_SO_2021_1a!$O91*100</f>
        <v>3.1578947368421053</v>
      </c>
      <c r="O91" s="128">
        <f>SV_SO_2021_1a!O91/SV_SO_2021_1a!$O91*100</f>
        <v>100</v>
      </c>
      <c r="P91" s="128">
        <f>SV_SO_2021_1a!P91/SV_SO_2021_1a!$V91*100</f>
        <v>0</v>
      </c>
      <c r="Q91" s="129">
        <f>SV_SO_2021_1a!Q91/SV_SO_2021_1a!$V91*100</f>
        <v>0.31289111389236546</v>
      </c>
      <c r="R91" s="128">
        <f>SV_SO_2021_1a!R91/SV_SO_2021_1a!$V91*100</f>
        <v>39.111389236545676</v>
      </c>
      <c r="S91" s="128">
        <f>SV_SO_2021_1a!S91/SV_SO_2021_1a!$V91*100</f>
        <v>42.052565707133915</v>
      </c>
      <c r="T91" s="129">
        <f>SV_SO_2021_1a!T91/SV_SO_2021_1a!$V91*100</f>
        <v>15.081351689612015</v>
      </c>
      <c r="U91" s="131">
        <f>SV_SO_2021_1a!U91/SV_SO_2021_1a!$V91*100</f>
        <v>3.44180225281602</v>
      </c>
      <c r="V91" s="128">
        <f>SV_SO_2021_1a!V91/SV_SO_2021_1a!$V91*100</f>
        <v>100</v>
      </c>
    </row>
    <row r="92" spans="1:22" ht="12.75">
      <c r="A92" s="212" t="s">
        <v>59</v>
      </c>
      <c r="B92" s="128">
        <f>SV_SO_2021_1a!B92/SV_SO_2021_1a!$H92*100</f>
        <v>0</v>
      </c>
      <c r="C92" s="146">
        <f>SV_SO_2021_1a!C92/SV_SO_2021_1a!$H92*100</f>
        <v>0</v>
      </c>
      <c r="D92" s="130">
        <f>SV_SO_2021_1a!D92/SV_SO_2021_1a!$H92*100</f>
        <v>38.88888888888889</v>
      </c>
      <c r="E92" s="146">
        <f>SV_SO_2021_1a!E92/SV_SO_2021_1a!$H92*100</f>
        <v>33.33333333333333</v>
      </c>
      <c r="F92" s="146">
        <f>SV_SO_2021_1a!F92/SV_SO_2021_1a!$H92*100</f>
        <v>22.22222222222222</v>
      </c>
      <c r="G92" s="146">
        <f>SV_SO_2021_1a!G92/SV_SO_2021_1a!$H92*100</f>
        <v>5.555555555555555</v>
      </c>
      <c r="H92" s="128">
        <f>SV_SO_2021_1a!H92/SV_SO_2021_1a!$H92*100</f>
        <v>100</v>
      </c>
      <c r="I92" s="128">
        <f>SV_SO_2021_1a!I92/SV_SO_2021_1a!$O92*100</f>
        <v>0</v>
      </c>
      <c r="J92" s="146">
        <f>SV_SO_2021_1a!J92/SV_SO_2021_1a!$O92*100</f>
        <v>2.2222222222222223</v>
      </c>
      <c r="K92" s="130">
        <f>SV_SO_2021_1a!K92/SV_SO_2021_1a!$O92*100</f>
        <v>44.44444444444444</v>
      </c>
      <c r="L92" s="146">
        <f>SV_SO_2021_1a!L92/SV_SO_2021_1a!$O92*100</f>
        <v>43.333333333333336</v>
      </c>
      <c r="M92" s="146">
        <f>SV_SO_2021_1a!M92/SV_SO_2021_1a!$O92*100</f>
        <v>6.666666666666667</v>
      </c>
      <c r="N92" s="146">
        <f>SV_SO_2021_1a!N92/SV_SO_2021_1a!$O92*100</f>
        <v>3.3333333333333335</v>
      </c>
      <c r="O92" s="128">
        <f>SV_SO_2021_1a!O92/SV_SO_2021_1a!$O92*100</f>
        <v>100</v>
      </c>
      <c r="P92" s="128">
        <f>SV_SO_2021_1a!P92/SV_SO_2021_1a!$V92*100</f>
        <v>0</v>
      </c>
      <c r="Q92" s="129">
        <f>SV_SO_2021_1a!Q92/SV_SO_2021_1a!$V92*100</f>
        <v>1.5873015873015872</v>
      </c>
      <c r="R92" s="128">
        <f>SV_SO_2021_1a!R92/SV_SO_2021_1a!$V92*100</f>
        <v>42.857142857142854</v>
      </c>
      <c r="S92" s="128">
        <f>SV_SO_2021_1a!S92/SV_SO_2021_1a!$V92*100</f>
        <v>40.476190476190474</v>
      </c>
      <c r="T92" s="129">
        <f>SV_SO_2021_1a!T92/SV_SO_2021_1a!$V92*100</f>
        <v>11.11111111111111</v>
      </c>
      <c r="U92" s="131">
        <f>SV_SO_2021_1a!U92/SV_SO_2021_1a!$V92*100</f>
        <v>3.968253968253968</v>
      </c>
      <c r="V92" s="128">
        <f>SV_SO_2021_1a!V92/SV_SO_2021_1a!$V92*100</f>
        <v>100</v>
      </c>
    </row>
    <row r="93" spans="1:22" ht="12.75">
      <c r="A93" s="212" t="s">
        <v>61</v>
      </c>
      <c r="B93" s="128">
        <f>SV_SO_2021_1a!B93/SV_SO_2021_1a!$H93*100</f>
        <v>0</v>
      </c>
      <c r="C93" s="146">
        <f>SV_SO_2021_1a!C93/SV_SO_2021_1a!$H93*100</f>
        <v>0.13157894736842105</v>
      </c>
      <c r="D93" s="130">
        <f>SV_SO_2021_1a!D93/SV_SO_2021_1a!$H93*100</f>
        <v>31.973684210526315</v>
      </c>
      <c r="E93" s="146">
        <f>SV_SO_2021_1a!E93/SV_SO_2021_1a!$H93*100</f>
        <v>48.28947368421053</v>
      </c>
      <c r="F93" s="146">
        <f>SV_SO_2021_1a!F93/SV_SO_2021_1a!$H93*100</f>
        <v>15.855263157894736</v>
      </c>
      <c r="G93" s="146">
        <f>SV_SO_2021_1a!G93/SV_SO_2021_1a!$H93*100</f>
        <v>3.75</v>
      </c>
      <c r="H93" s="128">
        <f>SV_SO_2021_1a!H93/SV_SO_2021_1a!$H93*100</f>
        <v>100</v>
      </c>
      <c r="I93" s="128">
        <f>SV_SO_2021_1a!I93/SV_SO_2021_1a!$O93*100</f>
        <v>0.0962463907603465</v>
      </c>
      <c r="J93" s="146">
        <f>SV_SO_2021_1a!J93/SV_SO_2021_1a!$O93*100</f>
        <v>0</v>
      </c>
      <c r="K93" s="130">
        <f>SV_SO_2021_1a!K93/SV_SO_2021_1a!$O93*100</f>
        <v>34.64870067372473</v>
      </c>
      <c r="L93" s="146">
        <f>SV_SO_2021_1a!L93/SV_SO_2021_1a!$O93*100</f>
        <v>48.98941289701636</v>
      </c>
      <c r="M93" s="146">
        <f>SV_SO_2021_1a!M93/SV_SO_2021_1a!$O93*100</f>
        <v>13.474494706448509</v>
      </c>
      <c r="N93" s="146">
        <f>SV_SO_2021_1a!N93/SV_SO_2021_1a!$O93*100</f>
        <v>2.791145332050048</v>
      </c>
      <c r="O93" s="128">
        <f>SV_SO_2021_1a!O93/SV_SO_2021_1a!$O93*100</f>
        <v>100</v>
      </c>
      <c r="P93" s="128">
        <f>SV_SO_2021_1a!P93/SV_SO_2021_1a!$V93*100</f>
        <v>0.039077764751856196</v>
      </c>
      <c r="Q93" s="129">
        <f>SV_SO_2021_1a!Q93/SV_SO_2021_1a!$V93*100</f>
        <v>0.07815552950371239</v>
      </c>
      <c r="R93" s="128">
        <f>SV_SO_2021_1a!R93/SV_SO_2021_1a!$V93*100</f>
        <v>33.059788980070344</v>
      </c>
      <c r="S93" s="128">
        <f>SV_SO_2021_1a!S93/SV_SO_2021_1a!$V93*100</f>
        <v>48.57366158655725</v>
      </c>
      <c r="T93" s="129">
        <f>SV_SO_2021_1a!T93/SV_SO_2021_1a!$V93*100</f>
        <v>14.88862837045721</v>
      </c>
      <c r="U93" s="131">
        <f>SV_SO_2021_1a!U93/SV_SO_2021_1a!$V93*100</f>
        <v>3.360687768659633</v>
      </c>
      <c r="V93" s="128">
        <f>SV_SO_2021_1a!V93/SV_SO_2021_1a!$V93*100</f>
        <v>100</v>
      </c>
    </row>
    <row r="94" spans="1:22" s="112" customFormat="1" ht="12.75">
      <c r="A94" s="29" t="s">
        <v>1</v>
      </c>
      <c r="B94" s="147">
        <f>SV_SO_2021_1a!B94/SV_SO_2021_1a!$H94*100</f>
        <v>0.029850746268656716</v>
      </c>
      <c r="C94" s="148">
        <f>SV_SO_2021_1a!C94/SV_SO_2021_1a!$H94*100</f>
        <v>0.6268656716417911</v>
      </c>
      <c r="D94" s="149">
        <f>SV_SO_2021_1a!D94/SV_SO_2021_1a!$H94*100</f>
        <v>39.940298507462686</v>
      </c>
      <c r="E94" s="148">
        <f>SV_SO_2021_1a!E94/SV_SO_2021_1a!$H94*100</f>
        <v>43.19402985074627</v>
      </c>
      <c r="F94" s="148">
        <f>SV_SO_2021_1a!F94/SV_SO_2021_1a!$H94*100</f>
        <v>13.223880597014926</v>
      </c>
      <c r="G94" s="148">
        <f>SV_SO_2021_1a!G94/SV_SO_2021_1a!$H94*100</f>
        <v>2.9850746268656714</v>
      </c>
      <c r="H94" s="147">
        <f>SV_SO_2021_1a!H94/SV_SO_2021_1a!$H94*100</f>
        <v>100</v>
      </c>
      <c r="I94" s="147">
        <f>SV_SO_2021_1a!I94/SV_SO_2021_1a!$O94*100</f>
        <v>0.03313452617627568</v>
      </c>
      <c r="J94" s="148">
        <f>SV_SO_2021_1a!J94/SV_SO_2021_1a!$O94*100</f>
        <v>0.6295559973492378</v>
      </c>
      <c r="K94" s="149">
        <f>SV_SO_2021_1a!K94/SV_SO_2021_1a!$O94*100</f>
        <v>45.72564612326044</v>
      </c>
      <c r="L94" s="148">
        <f>SV_SO_2021_1a!L94/SV_SO_2021_1a!$O94*100</f>
        <v>41.119946984758116</v>
      </c>
      <c r="M94" s="148">
        <f>SV_SO_2021_1a!M94/SV_SO_2021_1a!$O94*100</f>
        <v>10.669317428760769</v>
      </c>
      <c r="N94" s="148">
        <f>SV_SO_2021_1a!N94/SV_SO_2021_1a!$O94*100</f>
        <v>1.8223989396951623</v>
      </c>
      <c r="O94" s="147">
        <f>SV_SO_2021_1a!O94/SV_SO_2021_1a!$O94*100</f>
        <v>100</v>
      </c>
      <c r="P94" s="147">
        <f>SV_SO_2021_1a!P94/SV_SO_2021_1a!$V94*100</f>
        <v>0.031407035175879394</v>
      </c>
      <c r="Q94" s="133">
        <f>SV_SO_2021_1a!Q94/SV_SO_2021_1a!$V94*100</f>
        <v>0.628140703517588</v>
      </c>
      <c r="R94" s="134">
        <f>SV_SO_2021_1a!R94/SV_SO_2021_1a!$V94*100</f>
        <v>42.6821608040201</v>
      </c>
      <c r="S94" s="133">
        <f>SV_SO_2021_1a!S94/SV_SO_2021_1a!$V94*100</f>
        <v>42.211055276381906</v>
      </c>
      <c r="T94" s="133">
        <f>SV_SO_2021_1a!T94/SV_SO_2021_1a!$V94*100</f>
        <v>12.01319095477387</v>
      </c>
      <c r="U94" s="133">
        <f>SV_SO_2021_1a!U94/SV_SO_2021_1a!$V94*100</f>
        <v>2.4340452261306535</v>
      </c>
      <c r="V94" s="132">
        <f>SV_SO_2021_1a!V94/SV_SO_2021_1a!$V94*100</f>
        <v>100</v>
      </c>
    </row>
    <row r="95" spans="1:22" s="112" customFormat="1" ht="12.75">
      <c r="A95" s="30" t="s">
        <v>14</v>
      </c>
      <c r="B95" s="137"/>
      <c r="C95" s="138"/>
      <c r="D95" s="139"/>
      <c r="E95" s="138"/>
      <c r="F95" s="138"/>
      <c r="G95" s="138"/>
      <c r="H95" s="137"/>
      <c r="I95" s="137"/>
      <c r="J95" s="138"/>
      <c r="K95" s="139"/>
      <c r="L95" s="138"/>
      <c r="M95" s="138"/>
      <c r="N95" s="138"/>
      <c r="O95" s="137"/>
      <c r="P95" s="137"/>
      <c r="Q95" s="138"/>
      <c r="R95" s="137"/>
      <c r="S95" s="137"/>
      <c r="T95" s="138"/>
      <c r="U95" s="140"/>
      <c r="V95" s="137"/>
    </row>
    <row r="96" spans="1:22" ht="12.75">
      <c r="A96" s="212" t="s">
        <v>58</v>
      </c>
      <c r="B96" s="128">
        <f>SV_SO_2021_1a!B96/SV_SO_2021_1a!$H96*100</f>
        <v>0</v>
      </c>
      <c r="C96" s="129">
        <f>SV_SO_2021_1a!C96/SV_SO_2021_1a!$H96*100</f>
        <v>2.18978102189781</v>
      </c>
      <c r="D96" s="130">
        <f>SV_SO_2021_1a!D96/SV_SO_2021_1a!$H96*100</f>
        <v>53.57664233576642</v>
      </c>
      <c r="E96" s="129">
        <f>SV_SO_2021_1a!E96/SV_SO_2021_1a!$H96*100</f>
        <v>33.86861313868613</v>
      </c>
      <c r="F96" s="129">
        <f>SV_SO_2021_1a!F96/SV_SO_2021_1a!$H96*100</f>
        <v>9.05109489051095</v>
      </c>
      <c r="G96" s="129">
        <f>SV_SO_2021_1a!G96/SV_SO_2021_1a!$H96*100</f>
        <v>1.313868613138686</v>
      </c>
      <c r="H96" s="128">
        <f>SV_SO_2021_1a!H96/SV_SO_2021_1a!$H96*100</f>
        <v>100</v>
      </c>
      <c r="I96" s="128">
        <f>SV_SO_2021_1a!I96/SV_SO_2021_1a!$O96*100</f>
        <v>0.10256410256410256</v>
      </c>
      <c r="J96" s="129">
        <f>SV_SO_2021_1a!J96/SV_SO_2021_1a!$O96*100</f>
        <v>1.435897435897436</v>
      </c>
      <c r="K96" s="130">
        <f>SV_SO_2021_1a!K96/SV_SO_2021_1a!$O96*100</f>
        <v>53.230769230769226</v>
      </c>
      <c r="L96" s="129">
        <f>SV_SO_2021_1a!L96/SV_SO_2021_1a!$O96*100</f>
        <v>35.8974358974359</v>
      </c>
      <c r="M96" s="129">
        <f>SV_SO_2021_1a!M96/SV_SO_2021_1a!$O96*100</f>
        <v>8.205128205128204</v>
      </c>
      <c r="N96" s="129">
        <f>SV_SO_2021_1a!N96/SV_SO_2021_1a!$O96*100</f>
        <v>1.1282051282051282</v>
      </c>
      <c r="O96" s="128">
        <f>SV_SO_2021_1a!O96/SV_SO_2021_1a!$O96*100</f>
        <v>100</v>
      </c>
      <c r="P96" s="128">
        <f>SV_SO_2021_1a!P96/SV_SO_2021_1a!$V96*100</f>
        <v>0.06024096385542169</v>
      </c>
      <c r="Q96" s="129">
        <f>SV_SO_2021_1a!Q96/SV_SO_2021_1a!$V96*100</f>
        <v>1.746987951807229</v>
      </c>
      <c r="R96" s="128">
        <f>SV_SO_2021_1a!R96/SV_SO_2021_1a!$V96*100</f>
        <v>53.37349397590362</v>
      </c>
      <c r="S96" s="128">
        <f>SV_SO_2021_1a!S96/SV_SO_2021_1a!$V96*100</f>
        <v>35.06024096385542</v>
      </c>
      <c r="T96" s="129">
        <f>SV_SO_2021_1a!T96/SV_SO_2021_1a!$V96*100</f>
        <v>8.55421686746988</v>
      </c>
      <c r="U96" s="131">
        <f>SV_SO_2021_1a!U96/SV_SO_2021_1a!$V96*100</f>
        <v>1.2048192771084338</v>
      </c>
      <c r="V96" s="128">
        <f>SV_SO_2021_1a!V96/SV_SO_2021_1a!$V96*100</f>
        <v>100</v>
      </c>
    </row>
    <row r="97" spans="1:22" ht="12.75">
      <c r="A97" s="212" t="s">
        <v>60</v>
      </c>
      <c r="B97" s="128">
        <f>SV_SO_2021_1a!B97/SV_SO_2021_1a!$H97*100</f>
        <v>0</v>
      </c>
      <c r="C97" s="146">
        <f>SV_SO_2021_1a!C97/SV_SO_2021_1a!$H97*100</f>
        <v>0.42689434364994666</v>
      </c>
      <c r="D97" s="130">
        <f>SV_SO_2021_1a!D97/SV_SO_2021_1a!$H97*100</f>
        <v>31.696905016008536</v>
      </c>
      <c r="E97" s="146">
        <f>SV_SO_2021_1a!E97/SV_SO_2021_1a!$H97*100</f>
        <v>42.902881536819635</v>
      </c>
      <c r="F97" s="146">
        <f>SV_SO_2021_1a!F97/SV_SO_2021_1a!$H97*100</f>
        <v>20.064034151547492</v>
      </c>
      <c r="G97" s="146">
        <f>SV_SO_2021_1a!G97/SV_SO_2021_1a!$H97*100</f>
        <v>4.909284951974386</v>
      </c>
      <c r="H97" s="128">
        <f>SV_SO_2021_1a!H97/SV_SO_2021_1a!$H97*100</f>
        <v>100</v>
      </c>
      <c r="I97" s="128">
        <f>SV_SO_2021_1a!I97/SV_SO_2021_1a!$O97*100</f>
        <v>0</v>
      </c>
      <c r="J97" s="146">
        <f>SV_SO_2021_1a!J97/SV_SO_2021_1a!$O97*100</f>
        <v>0</v>
      </c>
      <c r="K97" s="130">
        <f>SV_SO_2021_1a!K97/SV_SO_2021_1a!$O97*100</f>
        <v>33.422818791946305</v>
      </c>
      <c r="L97" s="146">
        <f>SV_SO_2021_1a!L97/SV_SO_2021_1a!$O97*100</f>
        <v>40.13422818791946</v>
      </c>
      <c r="M97" s="146">
        <f>SV_SO_2021_1a!M97/SV_SO_2021_1a!$O97*100</f>
        <v>21.073825503355707</v>
      </c>
      <c r="N97" s="146">
        <f>SV_SO_2021_1a!N97/SV_SO_2021_1a!$O97*100</f>
        <v>5.369127516778524</v>
      </c>
      <c r="O97" s="128">
        <f>SV_SO_2021_1a!O97/SV_SO_2021_1a!$O97*100</f>
        <v>100</v>
      </c>
      <c r="P97" s="128">
        <f>SV_SO_2021_1a!P97/SV_SO_2021_1a!$V97*100</f>
        <v>0</v>
      </c>
      <c r="Q97" s="129">
        <f>SV_SO_2021_1a!Q97/SV_SO_2021_1a!$V97*100</f>
        <v>0.23781212841854932</v>
      </c>
      <c r="R97" s="128">
        <f>SV_SO_2021_1a!R97/SV_SO_2021_1a!$V97*100</f>
        <v>32.461355529131986</v>
      </c>
      <c r="S97" s="128">
        <f>SV_SO_2021_1a!S97/SV_SO_2021_1a!$V97*100</f>
        <v>41.67657550535077</v>
      </c>
      <c r="T97" s="129">
        <f>SV_SO_2021_1a!T97/SV_SO_2021_1a!$V97*100</f>
        <v>20.51129607609988</v>
      </c>
      <c r="U97" s="131">
        <f>SV_SO_2021_1a!U97/SV_SO_2021_1a!$V97*100</f>
        <v>5.112960760998811</v>
      </c>
      <c r="V97" s="128">
        <f>SV_SO_2021_1a!V97/SV_SO_2021_1a!$V97*100</f>
        <v>100</v>
      </c>
    </row>
    <row r="98" spans="1:22" ht="12.75">
      <c r="A98" s="212" t="s">
        <v>59</v>
      </c>
      <c r="B98" s="128">
        <f>SV_SO_2021_1a!B98/SV_SO_2021_1a!$H98*100</f>
        <v>0</v>
      </c>
      <c r="C98" s="146">
        <f>SV_SO_2021_1a!C98/SV_SO_2021_1a!$H98*100</f>
        <v>0</v>
      </c>
      <c r="D98" s="130">
        <f>SV_SO_2021_1a!D98/SV_SO_2021_1a!$H98*100</f>
        <v>30.952380952380953</v>
      </c>
      <c r="E98" s="146">
        <f>SV_SO_2021_1a!E98/SV_SO_2021_1a!$H98*100</f>
        <v>42.857142857142854</v>
      </c>
      <c r="F98" s="146">
        <f>SV_SO_2021_1a!F98/SV_SO_2021_1a!$H98*100</f>
        <v>19.047619047619047</v>
      </c>
      <c r="G98" s="146">
        <f>SV_SO_2021_1a!G98/SV_SO_2021_1a!$H98*100</f>
        <v>7.142857142857142</v>
      </c>
      <c r="H98" s="128">
        <f>SV_SO_2021_1a!H98/SV_SO_2021_1a!$H98*100</f>
        <v>100</v>
      </c>
      <c r="I98" s="128">
        <f>SV_SO_2021_1a!I98/SV_SO_2021_1a!$O98*100</f>
        <v>0</v>
      </c>
      <c r="J98" s="146">
        <f>SV_SO_2021_1a!J98/SV_SO_2021_1a!$O98*100</f>
        <v>0</v>
      </c>
      <c r="K98" s="130">
        <f>SV_SO_2021_1a!K98/SV_SO_2021_1a!$O98*100</f>
        <v>38.297872340425535</v>
      </c>
      <c r="L98" s="146">
        <f>SV_SO_2021_1a!L98/SV_SO_2021_1a!$O98*100</f>
        <v>36.17021276595745</v>
      </c>
      <c r="M98" s="146">
        <f>SV_SO_2021_1a!M98/SV_SO_2021_1a!$O98*100</f>
        <v>24.46808510638298</v>
      </c>
      <c r="N98" s="146">
        <f>SV_SO_2021_1a!N98/SV_SO_2021_1a!$O98*100</f>
        <v>1.0638297872340425</v>
      </c>
      <c r="O98" s="128">
        <f>SV_SO_2021_1a!O98/SV_SO_2021_1a!$O98*100</f>
        <v>100</v>
      </c>
      <c r="P98" s="128">
        <f>SV_SO_2021_1a!P98/SV_SO_2021_1a!$V98*100</f>
        <v>0</v>
      </c>
      <c r="Q98" s="129">
        <f>SV_SO_2021_1a!Q98/SV_SO_2021_1a!$V98*100</f>
        <v>0</v>
      </c>
      <c r="R98" s="128">
        <f>SV_SO_2021_1a!R98/SV_SO_2021_1a!$V98*100</f>
        <v>36.029411764705884</v>
      </c>
      <c r="S98" s="128">
        <f>SV_SO_2021_1a!S98/SV_SO_2021_1a!$V98*100</f>
        <v>38.23529411764706</v>
      </c>
      <c r="T98" s="129">
        <f>SV_SO_2021_1a!T98/SV_SO_2021_1a!$V98*100</f>
        <v>22.794117647058822</v>
      </c>
      <c r="U98" s="131">
        <f>SV_SO_2021_1a!U98/SV_SO_2021_1a!$V98*100</f>
        <v>2.941176470588235</v>
      </c>
      <c r="V98" s="128">
        <f>SV_SO_2021_1a!V98/SV_SO_2021_1a!$V98*100</f>
        <v>100</v>
      </c>
    </row>
    <row r="99" spans="1:22" ht="12.75">
      <c r="A99" s="212" t="s">
        <v>61</v>
      </c>
      <c r="B99" s="128">
        <f>SV_SO_2021_1a!B99/SV_SO_2021_1a!$H99*100</f>
        <v>0</v>
      </c>
      <c r="C99" s="146">
        <f>SV_SO_2021_1a!C99/SV_SO_2021_1a!$H99*100</f>
        <v>0.13812154696132595</v>
      </c>
      <c r="D99" s="130">
        <f>SV_SO_2021_1a!D99/SV_SO_2021_1a!$H99*100</f>
        <v>26.588397790055247</v>
      </c>
      <c r="E99" s="146">
        <f>SV_SO_2021_1a!E99/SV_SO_2021_1a!$H99*100</f>
        <v>46.47790055248619</v>
      </c>
      <c r="F99" s="146">
        <f>SV_SO_2021_1a!F99/SV_SO_2021_1a!$H99*100</f>
        <v>20.303867403314918</v>
      </c>
      <c r="G99" s="146">
        <f>SV_SO_2021_1a!G99/SV_SO_2021_1a!$H99*100</f>
        <v>6.49171270718232</v>
      </c>
      <c r="H99" s="128">
        <f>SV_SO_2021_1a!H99/SV_SO_2021_1a!$H99*100</f>
        <v>100</v>
      </c>
      <c r="I99" s="128">
        <f>SV_SO_2021_1a!I99/SV_SO_2021_1a!$O99*100</f>
        <v>0</v>
      </c>
      <c r="J99" s="146">
        <f>SV_SO_2021_1a!J99/SV_SO_2021_1a!$O99*100</f>
        <v>0.0999000999000999</v>
      </c>
      <c r="K99" s="130">
        <f>SV_SO_2021_1a!K99/SV_SO_2021_1a!$O99*100</f>
        <v>28.07192807192807</v>
      </c>
      <c r="L99" s="146">
        <f>SV_SO_2021_1a!L99/SV_SO_2021_1a!$O99*100</f>
        <v>44.655344655344656</v>
      </c>
      <c r="M99" s="146">
        <f>SV_SO_2021_1a!M99/SV_SO_2021_1a!$O99*100</f>
        <v>20.77922077922078</v>
      </c>
      <c r="N99" s="146">
        <f>SV_SO_2021_1a!N99/SV_SO_2021_1a!$O99*100</f>
        <v>6.393606393606394</v>
      </c>
      <c r="O99" s="128">
        <f>SV_SO_2021_1a!O99/SV_SO_2021_1a!$O99*100</f>
        <v>100</v>
      </c>
      <c r="P99" s="128">
        <f>SV_SO_2021_1a!P99/SV_SO_2021_1a!$V99*100</f>
        <v>0</v>
      </c>
      <c r="Q99" s="129">
        <f>SV_SO_2021_1a!Q99/SV_SO_2021_1a!$V99*100</f>
        <v>0.12249897917517355</v>
      </c>
      <c r="R99" s="128">
        <f>SV_SO_2021_1a!R99/SV_SO_2021_1a!$V99*100</f>
        <v>27.194773376888527</v>
      </c>
      <c r="S99" s="128">
        <f>SV_SO_2021_1a!S99/SV_SO_2021_1a!$V99*100</f>
        <v>45.73295222539812</v>
      </c>
      <c r="T99" s="129">
        <f>SV_SO_2021_1a!T99/SV_SO_2021_1a!$V99*100</f>
        <v>20.498162515312373</v>
      </c>
      <c r="U99" s="131">
        <f>SV_SO_2021_1a!U99/SV_SO_2021_1a!$V99*100</f>
        <v>6.451612903225806</v>
      </c>
      <c r="V99" s="128">
        <f>SV_SO_2021_1a!V99/SV_SO_2021_1a!$V99*100</f>
        <v>100</v>
      </c>
    </row>
    <row r="100" spans="1:22" s="112" customFormat="1" ht="12.75">
      <c r="A100" s="29" t="s">
        <v>1</v>
      </c>
      <c r="B100" s="147">
        <f>SV_SO_2021_1a!B100/SV_SO_2021_1a!$H100*100</f>
        <v>0</v>
      </c>
      <c r="C100" s="148">
        <f>SV_SO_2021_1a!C100/SV_SO_2021_1a!$H100*100</f>
        <v>0.6748071979434447</v>
      </c>
      <c r="D100" s="149">
        <f>SV_SO_2021_1a!D100/SV_SO_2021_1a!$H100*100</f>
        <v>34.12596401028278</v>
      </c>
      <c r="E100" s="148">
        <f>SV_SO_2021_1a!E100/SV_SO_2021_1a!$H100*100</f>
        <v>42.577120822622106</v>
      </c>
      <c r="F100" s="148">
        <f>SV_SO_2021_1a!F100/SV_SO_2021_1a!$H100*100</f>
        <v>17.737789203084834</v>
      </c>
      <c r="G100" s="148">
        <f>SV_SO_2021_1a!G100/SV_SO_2021_1a!$H100*100</f>
        <v>4.884318766066838</v>
      </c>
      <c r="H100" s="147">
        <f>SV_SO_2021_1a!H100/SV_SO_2021_1a!$H100*100</f>
        <v>100</v>
      </c>
      <c r="I100" s="147">
        <f>SV_SO_2021_1a!I100/SV_SO_2021_1a!$O100*100</f>
        <v>0.035523978685612786</v>
      </c>
      <c r="J100" s="148">
        <f>SV_SO_2021_1a!J100/SV_SO_2021_1a!$O100*100</f>
        <v>0.5328596802841918</v>
      </c>
      <c r="K100" s="149">
        <f>SV_SO_2021_1a!K100/SV_SO_2021_1a!$O100*100</f>
        <v>38.54351687388988</v>
      </c>
      <c r="L100" s="148">
        <f>SV_SO_2021_1a!L100/SV_SO_2021_1a!$O100*100</f>
        <v>40.142095914742455</v>
      </c>
      <c r="M100" s="148">
        <f>SV_SO_2021_1a!M100/SV_SO_2021_1a!$O100*100</f>
        <v>16.625222024866783</v>
      </c>
      <c r="N100" s="148">
        <f>SV_SO_2021_1a!N100/SV_SO_2021_1a!$O100*100</f>
        <v>4.120781527531083</v>
      </c>
      <c r="O100" s="147">
        <f>SV_SO_2021_1a!O100/SV_SO_2021_1a!$O100*100</f>
        <v>100</v>
      </c>
      <c r="P100" s="147">
        <f>SV_SO_2021_1a!P100/SV_SO_2021_1a!$V100*100</f>
        <v>0.016871941960519655</v>
      </c>
      <c r="Q100" s="133">
        <f>SV_SO_2021_1a!Q100/SV_SO_2021_1a!$V100*100</f>
        <v>0.6073899105787076</v>
      </c>
      <c r="R100" s="134">
        <f>SV_SO_2021_1a!R100/SV_SO_2021_1a!$V100*100</f>
        <v>36.224059389235705</v>
      </c>
      <c r="S100" s="133">
        <f>SV_SO_2021_1a!S100/SV_SO_2021_1a!$V100*100</f>
        <v>41.420617513075754</v>
      </c>
      <c r="T100" s="133">
        <f>SV_SO_2021_1a!T100/SV_SO_2021_1a!$V100*100</f>
        <v>17.20938079973005</v>
      </c>
      <c r="U100" s="133">
        <f>SV_SO_2021_1a!U100/SV_SO_2021_1a!$V100*100</f>
        <v>4.521680445419268</v>
      </c>
      <c r="V100" s="132">
        <f>SV_SO_2021_1a!V100/SV_SO_2021_1a!$V100*100</f>
        <v>100</v>
      </c>
    </row>
    <row r="101" spans="1:22" s="111" customFormat="1" ht="12.75">
      <c r="A101" s="141" t="s">
        <v>17</v>
      </c>
      <c r="B101" s="142">
        <f>SV_SO_2021_1a!B101/SV_SO_2021_1a!$H101*100</f>
        <v>0.01547508511296812</v>
      </c>
      <c r="C101" s="143">
        <f>SV_SO_2021_1a!C101/SV_SO_2021_1a!$H101*100</f>
        <v>0.6499535747446611</v>
      </c>
      <c r="D101" s="144">
        <f>SV_SO_2021_1a!D101/SV_SO_2021_1a!$H101*100</f>
        <v>37.14020427112349</v>
      </c>
      <c r="E101" s="143">
        <f>SV_SO_2021_1a!E101/SV_SO_2021_1a!$H101*100</f>
        <v>42.89693593314763</v>
      </c>
      <c r="F101" s="143">
        <f>SV_SO_2021_1a!F101/SV_SO_2021_1a!$H101*100</f>
        <v>15.39770968740328</v>
      </c>
      <c r="G101" s="143">
        <f>SV_SO_2021_1a!G101/SV_SO_2021_1a!$H101*100</f>
        <v>3.8997214484679668</v>
      </c>
      <c r="H101" s="142">
        <f>SV_SO_2021_1a!H101/SV_SO_2021_1a!$H101*100</f>
        <v>100</v>
      </c>
      <c r="I101" s="142">
        <f>SV_SO_2021_1a!I101/SV_SO_2021_1a!$O101*100</f>
        <v>0.03428767358134751</v>
      </c>
      <c r="J101" s="143">
        <f>SV_SO_2021_1a!J101/SV_SO_2021_1a!$O101*100</f>
        <v>0.5828904508829076</v>
      </c>
      <c r="K101" s="144">
        <f>SV_SO_2021_1a!K101/SV_SO_2021_1a!$O101*100</f>
        <v>42.259557689010805</v>
      </c>
      <c r="L101" s="143">
        <f>SV_SO_2021_1a!L101/SV_SO_2021_1a!$O101*100</f>
        <v>40.64803703068747</v>
      </c>
      <c r="M101" s="143">
        <f>SV_SO_2021_1a!M101/SV_SO_2021_1a!$O101*100</f>
        <v>13.543631064632264</v>
      </c>
      <c r="N101" s="143">
        <f>SV_SO_2021_1a!N101/SV_SO_2021_1a!$O101*100</f>
        <v>2.9315960912052117</v>
      </c>
      <c r="O101" s="142">
        <f>SV_SO_2021_1a!O101/SV_SO_2021_1a!$O101*100</f>
        <v>100</v>
      </c>
      <c r="P101" s="142">
        <f>SV_SO_2021_1a!P101/SV_SO_2021_1a!$V101*100</f>
        <v>0.024400162667751118</v>
      </c>
      <c r="Q101" s="143">
        <f>SV_SO_2021_1a!Q101/SV_SO_2021_1a!$V101*100</f>
        <v>0.618137454249695</v>
      </c>
      <c r="R101" s="142">
        <f>SV_SO_2021_1a!R101/SV_SO_2021_1a!$V101*100</f>
        <v>39.568930459536396</v>
      </c>
      <c r="S101" s="142">
        <f>SV_SO_2021_1a!S101/SV_SO_2021_1a!$V101*100</f>
        <v>41.830012200081335</v>
      </c>
      <c r="T101" s="143">
        <f>SV_SO_2021_1a!T101/SV_SO_2021_1a!$V101*100</f>
        <v>14.518096787311915</v>
      </c>
      <c r="U101" s="145">
        <f>SV_SO_2021_1a!U101/SV_SO_2021_1a!$V101*100</f>
        <v>3.440422936152908</v>
      </c>
      <c r="V101" s="142">
        <f>SV_SO_2021_1a!V101/SV_SO_2021_1a!$V101*100</f>
        <v>100</v>
      </c>
    </row>
    <row r="102" spans="1:22" s="111" customFormat="1" ht="12.75">
      <c r="A102" s="112"/>
      <c r="B102" s="137"/>
      <c r="C102" s="138"/>
      <c r="D102" s="139"/>
      <c r="E102" s="138"/>
      <c r="F102" s="138"/>
      <c r="G102" s="138"/>
      <c r="H102" s="137"/>
      <c r="I102" s="137"/>
      <c r="J102" s="138"/>
      <c r="K102" s="139"/>
      <c r="L102" s="138"/>
      <c r="M102" s="138"/>
      <c r="N102" s="138"/>
      <c r="O102" s="137"/>
      <c r="P102" s="137"/>
      <c r="Q102" s="138"/>
      <c r="R102" s="137"/>
      <c r="S102" s="137"/>
      <c r="T102" s="138"/>
      <c r="U102" s="140"/>
      <c r="V102" s="137"/>
    </row>
    <row r="103" spans="1:22" s="111" customFormat="1" ht="12.75">
      <c r="A103" s="111" t="s">
        <v>18</v>
      </c>
      <c r="B103" s="137"/>
      <c r="C103" s="138"/>
      <c r="D103" s="139"/>
      <c r="E103" s="138"/>
      <c r="F103" s="138"/>
      <c r="G103" s="138"/>
      <c r="H103" s="137"/>
      <c r="I103" s="137"/>
      <c r="J103" s="138"/>
      <c r="K103" s="139"/>
      <c r="L103" s="138"/>
      <c r="M103" s="138"/>
      <c r="N103" s="138"/>
      <c r="O103" s="137"/>
      <c r="P103" s="137"/>
      <c r="Q103" s="138"/>
      <c r="R103" s="137"/>
      <c r="S103" s="137"/>
      <c r="T103" s="138"/>
      <c r="U103" s="140"/>
      <c r="V103" s="137"/>
    </row>
    <row r="104" spans="1:22" s="111" customFormat="1" ht="12.75">
      <c r="A104" s="101" t="s">
        <v>13</v>
      </c>
      <c r="B104" s="137"/>
      <c r="C104" s="138"/>
      <c r="D104" s="139"/>
      <c r="E104" s="138"/>
      <c r="F104" s="138"/>
      <c r="G104" s="138"/>
      <c r="H104" s="137"/>
      <c r="I104" s="137"/>
      <c r="J104" s="138"/>
      <c r="K104" s="139"/>
      <c r="L104" s="138"/>
      <c r="M104" s="138"/>
      <c r="N104" s="138"/>
      <c r="O104" s="137"/>
      <c r="P104" s="137"/>
      <c r="Q104" s="138"/>
      <c r="R104" s="137"/>
      <c r="S104" s="137"/>
      <c r="T104" s="138"/>
      <c r="U104" s="140"/>
      <c r="V104" s="137"/>
    </row>
    <row r="105" spans="1:22" ht="12.75">
      <c r="A105" s="212" t="s">
        <v>58</v>
      </c>
      <c r="B105" s="128">
        <f>SV_SO_2021_1a!B105/SV_SO_2021_1a!$H105*100</f>
        <v>0</v>
      </c>
      <c r="C105" s="129">
        <f>SV_SO_2021_1a!C105/SV_SO_2021_1a!$H105*100</f>
        <v>2.144249512670565</v>
      </c>
      <c r="D105" s="130">
        <f>SV_SO_2021_1a!D105/SV_SO_2021_1a!$H105*100</f>
        <v>53.021442495126706</v>
      </c>
      <c r="E105" s="129">
        <f>SV_SO_2021_1a!E105/SV_SO_2021_1a!$H105*100</f>
        <v>32.748538011695906</v>
      </c>
      <c r="F105" s="129">
        <f>SV_SO_2021_1a!F105/SV_SO_2021_1a!$H105*100</f>
        <v>9.746588693957115</v>
      </c>
      <c r="G105" s="129">
        <f>SV_SO_2021_1a!G105/SV_SO_2021_1a!$H105*100</f>
        <v>2.3391812865497075</v>
      </c>
      <c r="H105" s="128">
        <f>SV_SO_2021_1a!H105/SV_SO_2021_1a!$H105*100</f>
        <v>100</v>
      </c>
      <c r="I105" s="128">
        <f>SV_SO_2021_1a!I105/SV_SO_2021_1a!$O105*100</f>
        <v>0.12224938875305623</v>
      </c>
      <c r="J105" s="129">
        <f>SV_SO_2021_1a!J105/SV_SO_2021_1a!$O105*100</f>
        <v>0.6112469437652812</v>
      </c>
      <c r="K105" s="130">
        <f>SV_SO_2021_1a!K105/SV_SO_2021_1a!$O105*100</f>
        <v>52.20048899755502</v>
      </c>
      <c r="L105" s="129">
        <f>SV_SO_2021_1a!L105/SV_SO_2021_1a!$O105*100</f>
        <v>34.84107579462103</v>
      </c>
      <c r="M105" s="129">
        <f>SV_SO_2021_1a!M105/SV_SO_2021_1a!$O105*100</f>
        <v>10.635696821515893</v>
      </c>
      <c r="N105" s="129">
        <f>SV_SO_2021_1a!N105/SV_SO_2021_1a!$O105*100</f>
        <v>1.5892420537897312</v>
      </c>
      <c r="O105" s="128">
        <f>SV_SO_2021_1a!O105/SV_SO_2021_1a!$O105*100</f>
        <v>100</v>
      </c>
      <c r="P105" s="128">
        <f>SV_SO_2021_1a!P105/SV_SO_2021_1a!$V105*100</f>
        <v>0.07513148009015778</v>
      </c>
      <c r="Q105" s="129">
        <f>SV_SO_2021_1a!Q105/SV_SO_2021_1a!$V105*100</f>
        <v>1.2021036814425246</v>
      </c>
      <c r="R105" s="128">
        <f>SV_SO_2021_1a!R105/SV_SO_2021_1a!$V105*100</f>
        <v>52.516904583020285</v>
      </c>
      <c r="S105" s="128">
        <f>SV_SO_2021_1a!S105/SV_SO_2021_1a!$V105*100</f>
        <v>34.03456048084148</v>
      </c>
      <c r="T105" s="129">
        <f>SV_SO_2021_1a!T105/SV_SO_2021_1a!$V105*100</f>
        <v>10.293012772351616</v>
      </c>
      <c r="U105" s="131">
        <f>SV_SO_2021_1a!U105/SV_SO_2021_1a!$V105*100</f>
        <v>1.8782870022539442</v>
      </c>
      <c r="V105" s="128">
        <f>SV_SO_2021_1a!V105/SV_SO_2021_1a!$V105*100</f>
        <v>100</v>
      </c>
    </row>
    <row r="106" spans="1:22" ht="12.75">
      <c r="A106" s="212" t="s">
        <v>60</v>
      </c>
      <c r="B106" s="128">
        <f>SV_SO_2021_1a!B106/SV_SO_2021_1a!$H106*100</f>
        <v>0</v>
      </c>
      <c r="C106" s="146">
        <f>SV_SO_2021_1a!C106/SV_SO_2021_1a!$H106*100</f>
        <v>0.11778563015312131</v>
      </c>
      <c r="D106" s="130">
        <f>SV_SO_2021_1a!D106/SV_SO_2021_1a!$H106*100</f>
        <v>27.208480565371023</v>
      </c>
      <c r="E106" s="146">
        <f>SV_SO_2021_1a!E106/SV_SO_2021_1a!$H106*100</f>
        <v>40.753828032979975</v>
      </c>
      <c r="F106" s="146">
        <f>SV_SO_2021_1a!F106/SV_SO_2021_1a!$H106*100</f>
        <v>23.2037691401649</v>
      </c>
      <c r="G106" s="146">
        <f>SV_SO_2021_1a!G106/SV_SO_2021_1a!$H106*100</f>
        <v>8.716136631330977</v>
      </c>
      <c r="H106" s="128">
        <f>SV_SO_2021_1a!H106/SV_SO_2021_1a!$H106*100</f>
        <v>100</v>
      </c>
      <c r="I106" s="128">
        <f>SV_SO_2021_1a!I106/SV_SO_2021_1a!$O106*100</f>
        <v>0</v>
      </c>
      <c r="J106" s="146">
        <f>SV_SO_2021_1a!J106/SV_SO_2021_1a!$O106*100</f>
        <v>0.3841229193341869</v>
      </c>
      <c r="K106" s="130">
        <f>SV_SO_2021_1a!K106/SV_SO_2021_1a!$O106*100</f>
        <v>33.162612035851474</v>
      </c>
      <c r="L106" s="146">
        <f>SV_SO_2021_1a!L106/SV_SO_2021_1a!$O106*100</f>
        <v>37.00384122919334</v>
      </c>
      <c r="M106" s="146">
        <f>SV_SO_2021_1a!M106/SV_SO_2021_1a!$O106*100</f>
        <v>21.76696542893726</v>
      </c>
      <c r="N106" s="146">
        <f>SV_SO_2021_1a!N106/SV_SO_2021_1a!$O106*100</f>
        <v>7.682458386683738</v>
      </c>
      <c r="O106" s="128">
        <f>SV_SO_2021_1a!O106/SV_SO_2021_1a!$O106*100</f>
        <v>100</v>
      </c>
      <c r="P106" s="128">
        <f>SV_SO_2021_1a!P106/SV_SO_2021_1a!$V106*100</f>
        <v>0</v>
      </c>
      <c r="Q106" s="129">
        <f>SV_SO_2021_1a!Q106/SV_SO_2021_1a!$V106*100</f>
        <v>0.245398773006135</v>
      </c>
      <c r="R106" s="128">
        <f>SV_SO_2021_1a!R106/SV_SO_2021_1a!$V106*100</f>
        <v>30.061349693251532</v>
      </c>
      <c r="S106" s="128">
        <f>SV_SO_2021_1a!S106/SV_SO_2021_1a!$V106*100</f>
        <v>38.95705521472393</v>
      </c>
      <c r="T106" s="129">
        <f>SV_SO_2021_1a!T106/SV_SO_2021_1a!$V106*100</f>
        <v>22.515337423312882</v>
      </c>
      <c r="U106" s="131">
        <f>SV_SO_2021_1a!U106/SV_SO_2021_1a!$V106*100</f>
        <v>8.220858895705522</v>
      </c>
      <c r="V106" s="128">
        <f>SV_SO_2021_1a!V106/SV_SO_2021_1a!$V106*100</f>
        <v>100</v>
      </c>
    </row>
    <row r="107" spans="1:22" ht="12.75">
      <c r="A107" s="212" t="s">
        <v>59</v>
      </c>
      <c r="B107" s="128">
        <f>SV_SO_2021_1a!B107/SV_SO_2021_1a!$H107*100</f>
        <v>0</v>
      </c>
      <c r="C107" s="146">
        <f>SV_SO_2021_1a!C107/SV_SO_2021_1a!$H107*100</f>
        <v>0</v>
      </c>
      <c r="D107" s="130">
        <f>SV_SO_2021_1a!D107/SV_SO_2021_1a!$H107*100</f>
        <v>30.23255813953488</v>
      </c>
      <c r="E107" s="146">
        <f>SV_SO_2021_1a!E107/SV_SO_2021_1a!$H107*100</f>
        <v>44.18604651162791</v>
      </c>
      <c r="F107" s="146">
        <f>SV_SO_2021_1a!F107/SV_SO_2021_1a!$H107*100</f>
        <v>13.953488372093023</v>
      </c>
      <c r="G107" s="146">
        <f>SV_SO_2021_1a!G107/SV_SO_2021_1a!$H107*100</f>
        <v>11.627906976744185</v>
      </c>
      <c r="H107" s="128">
        <f>SV_SO_2021_1a!H107/SV_SO_2021_1a!$H107*100</f>
        <v>100</v>
      </c>
      <c r="I107" s="128">
        <f>SV_SO_2021_1a!I107/SV_SO_2021_1a!$O107*100</f>
        <v>0</v>
      </c>
      <c r="J107" s="146">
        <f>SV_SO_2021_1a!J107/SV_SO_2021_1a!$O107*100</f>
        <v>0</v>
      </c>
      <c r="K107" s="130">
        <f>SV_SO_2021_1a!K107/SV_SO_2021_1a!$O107*100</f>
        <v>26.436781609195403</v>
      </c>
      <c r="L107" s="146">
        <f>SV_SO_2021_1a!L107/SV_SO_2021_1a!$O107*100</f>
        <v>49.42528735632184</v>
      </c>
      <c r="M107" s="146">
        <f>SV_SO_2021_1a!M107/SV_SO_2021_1a!$O107*100</f>
        <v>19.54022988505747</v>
      </c>
      <c r="N107" s="146">
        <f>SV_SO_2021_1a!N107/SV_SO_2021_1a!$O107*100</f>
        <v>4.597701149425287</v>
      </c>
      <c r="O107" s="128">
        <f>SV_SO_2021_1a!O107/SV_SO_2021_1a!$O107*100</f>
        <v>100</v>
      </c>
      <c r="P107" s="128">
        <f>SV_SO_2021_1a!P107/SV_SO_2021_1a!$V107*100</f>
        <v>0</v>
      </c>
      <c r="Q107" s="129">
        <f>SV_SO_2021_1a!Q107/SV_SO_2021_1a!$V107*100</f>
        <v>0</v>
      </c>
      <c r="R107" s="128">
        <f>SV_SO_2021_1a!R107/SV_SO_2021_1a!$V107*100</f>
        <v>27.692307692307693</v>
      </c>
      <c r="S107" s="128">
        <f>SV_SO_2021_1a!S107/SV_SO_2021_1a!$V107*100</f>
        <v>47.69230769230769</v>
      </c>
      <c r="T107" s="129">
        <f>SV_SO_2021_1a!T107/SV_SO_2021_1a!$V107*100</f>
        <v>17.692307692307693</v>
      </c>
      <c r="U107" s="131">
        <f>SV_SO_2021_1a!U107/SV_SO_2021_1a!$V107*100</f>
        <v>6.923076923076923</v>
      </c>
      <c r="V107" s="128">
        <f>SV_SO_2021_1a!V107/SV_SO_2021_1a!$V107*100</f>
        <v>100</v>
      </c>
    </row>
    <row r="108" spans="1:22" ht="12.75">
      <c r="A108" s="212" t="s">
        <v>61</v>
      </c>
      <c r="B108" s="128">
        <f>SV_SO_2021_1a!B108/SV_SO_2021_1a!$H108*100</f>
        <v>0</v>
      </c>
      <c r="C108" s="146">
        <f>SV_SO_2021_1a!C108/SV_SO_2021_1a!$H108*100</f>
        <v>0.15396458814472672</v>
      </c>
      <c r="D108" s="130">
        <f>SV_SO_2021_1a!D108/SV_SO_2021_1a!$H108*100</f>
        <v>20.86220169361047</v>
      </c>
      <c r="E108" s="146">
        <f>SV_SO_2021_1a!E108/SV_SO_2021_1a!$H108*100</f>
        <v>45.18860662047729</v>
      </c>
      <c r="F108" s="146">
        <f>SV_SO_2021_1a!F108/SV_SO_2021_1a!$H108*100</f>
        <v>23.556581986143186</v>
      </c>
      <c r="G108" s="146">
        <f>SV_SO_2021_1a!G108/SV_SO_2021_1a!$H108*100</f>
        <v>10.238645111624328</v>
      </c>
      <c r="H108" s="128">
        <f>SV_SO_2021_1a!H108/SV_SO_2021_1a!$H108*100</f>
        <v>100</v>
      </c>
      <c r="I108" s="128">
        <f>SV_SO_2021_1a!I108/SV_SO_2021_1a!$O108*100</f>
        <v>0</v>
      </c>
      <c r="J108" s="146">
        <f>SV_SO_2021_1a!J108/SV_SO_2021_1a!$O108*100</f>
        <v>0</v>
      </c>
      <c r="K108" s="130">
        <f>SV_SO_2021_1a!K108/SV_SO_2021_1a!$O108*100</f>
        <v>25.366403607666292</v>
      </c>
      <c r="L108" s="146">
        <f>SV_SO_2021_1a!L108/SV_SO_2021_1a!$O108*100</f>
        <v>47.350620067643746</v>
      </c>
      <c r="M108" s="146">
        <f>SV_SO_2021_1a!M108/SV_SO_2021_1a!$O108*100</f>
        <v>19.27846674182638</v>
      </c>
      <c r="N108" s="146">
        <f>SV_SO_2021_1a!N108/SV_SO_2021_1a!$O108*100</f>
        <v>8.004509582863585</v>
      </c>
      <c r="O108" s="128">
        <f>SV_SO_2021_1a!O108/SV_SO_2021_1a!$O108*100</f>
        <v>100</v>
      </c>
      <c r="P108" s="128">
        <f>SV_SO_2021_1a!P108/SV_SO_2021_1a!$V108*100</f>
        <v>0</v>
      </c>
      <c r="Q108" s="129">
        <f>SV_SO_2021_1a!Q108/SV_SO_2021_1a!$V108*100</f>
        <v>0.09149130832570906</v>
      </c>
      <c r="R108" s="128">
        <f>SV_SO_2021_1a!R108/SV_SO_2021_1a!$V108*100</f>
        <v>22.689844464775845</v>
      </c>
      <c r="S108" s="128">
        <f>SV_SO_2021_1a!S108/SV_SO_2021_1a!$V108*100</f>
        <v>46.06587374199451</v>
      </c>
      <c r="T108" s="129">
        <f>SV_SO_2021_1a!T108/SV_SO_2021_1a!$V108*100</f>
        <v>21.82067703568161</v>
      </c>
      <c r="U108" s="131">
        <f>SV_SO_2021_1a!U108/SV_SO_2021_1a!$V108*100</f>
        <v>9.332113449222323</v>
      </c>
      <c r="V108" s="128">
        <f>SV_SO_2021_1a!V108/SV_SO_2021_1a!$V108*100</f>
        <v>100</v>
      </c>
    </row>
    <row r="109" spans="1:22" s="111" customFormat="1" ht="12.75">
      <c r="A109" s="29" t="s">
        <v>1</v>
      </c>
      <c r="B109" s="147">
        <f>SV_SO_2021_1a!B109/SV_SO_2021_1a!$H109*100</f>
        <v>0</v>
      </c>
      <c r="C109" s="148">
        <f>SV_SO_2021_1a!C109/SV_SO_2021_1a!$H109*100</f>
        <v>0.5177514792899409</v>
      </c>
      <c r="D109" s="149">
        <f>SV_SO_2021_1a!D109/SV_SO_2021_1a!$H109*100</f>
        <v>29.105029585798814</v>
      </c>
      <c r="E109" s="148">
        <f>SV_SO_2021_1a!E109/SV_SO_2021_1a!$H109*100</f>
        <v>41.42011834319527</v>
      </c>
      <c r="F109" s="148">
        <f>SV_SO_2021_1a!F109/SV_SO_2021_1a!$H109*100</f>
        <v>20.673076923076923</v>
      </c>
      <c r="G109" s="148">
        <f>SV_SO_2021_1a!G109/SV_SO_2021_1a!$H109*100</f>
        <v>8.284023668639055</v>
      </c>
      <c r="H109" s="147">
        <f>SV_SO_2021_1a!H109/SV_SO_2021_1a!$H109*100</f>
        <v>100</v>
      </c>
      <c r="I109" s="147">
        <f>SV_SO_2021_1a!I109/SV_SO_2021_1a!$O109*100</f>
        <v>0.0388651379712398</v>
      </c>
      <c r="J109" s="148">
        <f>SV_SO_2021_1a!J109/SV_SO_2021_1a!$O109*100</f>
        <v>0.3109211037699184</v>
      </c>
      <c r="K109" s="149">
        <f>SV_SO_2021_1a!K109/SV_SO_2021_1a!$O109*100</f>
        <v>36.30003886513797</v>
      </c>
      <c r="L109" s="148">
        <f>SV_SO_2021_1a!L109/SV_SO_2021_1a!$O109*100</f>
        <v>40.303148076175674</v>
      </c>
      <c r="M109" s="148">
        <f>SV_SO_2021_1a!M109/SV_SO_2021_1a!$O109*100</f>
        <v>17.294986397201708</v>
      </c>
      <c r="N109" s="148">
        <f>SV_SO_2021_1a!N109/SV_SO_2021_1a!$O109*100</f>
        <v>5.75204041974349</v>
      </c>
      <c r="O109" s="147">
        <f>SV_SO_2021_1a!O109/SV_SO_2021_1a!$O109*100</f>
        <v>100</v>
      </c>
      <c r="P109" s="147">
        <f>SV_SO_2021_1a!P109/SV_SO_2021_1a!$V109*100</f>
        <v>0.018950161076369147</v>
      </c>
      <c r="Q109" s="133">
        <f>SV_SO_2021_1a!Q109/SV_SO_2021_1a!$V109*100</f>
        <v>0.4169035436801213</v>
      </c>
      <c r="R109" s="134">
        <f>SV_SO_2021_1a!R109/SV_SO_2021_1a!$V109*100</f>
        <v>32.613227212431305</v>
      </c>
      <c r="S109" s="133">
        <f>SV_SO_2021_1a!S109/SV_SO_2021_1a!$V109*100</f>
        <v>40.87549744172826</v>
      </c>
      <c r="T109" s="133">
        <f>SV_SO_2021_1a!T109/SV_SO_2021_1a!$V109*100</f>
        <v>19.025961720674626</v>
      </c>
      <c r="U109" s="133">
        <f>SV_SO_2021_1a!U109/SV_SO_2021_1a!$V109*100</f>
        <v>7.049459920409324</v>
      </c>
      <c r="V109" s="132">
        <f>SV_SO_2021_1a!V109/SV_SO_2021_1a!$V109*100</f>
        <v>100</v>
      </c>
    </row>
    <row r="110" spans="1:22" s="111" customFormat="1" ht="12.75">
      <c r="A110" s="30" t="s">
        <v>14</v>
      </c>
      <c r="B110" s="137"/>
      <c r="C110" s="138"/>
      <c r="D110" s="139"/>
      <c r="E110" s="138"/>
      <c r="F110" s="138"/>
      <c r="G110" s="138"/>
      <c r="H110" s="137"/>
      <c r="I110" s="137"/>
      <c r="J110" s="138"/>
      <c r="K110" s="139"/>
      <c r="L110" s="138"/>
      <c r="M110" s="138"/>
      <c r="N110" s="138"/>
      <c r="O110" s="137"/>
      <c r="P110" s="137"/>
      <c r="Q110" s="138"/>
      <c r="R110" s="137"/>
      <c r="S110" s="137"/>
      <c r="T110" s="138"/>
      <c r="U110" s="140"/>
      <c r="V110" s="137"/>
    </row>
    <row r="111" spans="1:22" s="112" customFormat="1" ht="12.75">
      <c r="A111" s="212" t="s">
        <v>58</v>
      </c>
      <c r="B111" s="128">
        <f>SV_SO_2021_1a!B111/SV_SO_2021_1a!$H111*100</f>
        <v>0</v>
      </c>
      <c r="C111" s="129">
        <f>SV_SO_2021_1a!C111/SV_SO_2021_1a!$H111*100</f>
        <v>1.3513513513513513</v>
      </c>
      <c r="D111" s="130">
        <f>SV_SO_2021_1a!D111/SV_SO_2021_1a!$H111*100</f>
        <v>51.57657657657657</v>
      </c>
      <c r="E111" s="129">
        <f>SV_SO_2021_1a!E111/SV_SO_2021_1a!$H111*100</f>
        <v>32.88288288288289</v>
      </c>
      <c r="F111" s="129">
        <f>SV_SO_2021_1a!F111/SV_SO_2021_1a!$H111*100</f>
        <v>11.26126126126126</v>
      </c>
      <c r="G111" s="129">
        <f>SV_SO_2021_1a!G111/SV_SO_2021_1a!$H111*100</f>
        <v>2.9279279279279278</v>
      </c>
      <c r="H111" s="128">
        <f>SV_SO_2021_1a!H111/SV_SO_2021_1a!$H111*100</f>
        <v>100</v>
      </c>
      <c r="I111" s="128">
        <f>SV_SO_2021_1a!I111/SV_SO_2021_1a!$O111*100</f>
        <v>0</v>
      </c>
      <c r="J111" s="129">
        <f>SV_SO_2021_1a!J111/SV_SO_2021_1a!$O111*100</f>
        <v>1.2345679012345678</v>
      </c>
      <c r="K111" s="130">
        <f>SV_SO_2021_1a!K111/SV_SO_2021_1a!$O111*100</f>
        <v>52.623456790123456</v>
      </c>
      <c r="L111" s="129">
        <f>SV_SO_2021_1a!L111/SV_SO_2021_1a!$O111*100</f>
        <v>34.5679012345679</v>
      </c>
      <c r="M111" s="129">
        <f>SV_SO_2021_1a!M111/SV_SO_2021_1a!$O111*100</f>
        <v>9.41358024691358</v>
      </c>
      <c r="N111" s="129">
        <f>SV_SO_2021_1a!N111/SV_SO_2021_1a!$O111*100</f>
        <v>2.1604938271604937</v>
      </c>
      <c r="O111" s="128">
        <f>SV_SO_2021_1a!O111/SV_SO_2021_1a!$O111*100</f>
        <v>100</v>
      </c>
      <c r="P111" s="128">
        <f>SV_SO_2021_1a!P111/SV_SO_2021_1a!$V111*100</f>
        <v>0</v>
      </c>
      <c r="Q111" s="129">
        <f>SV_SO_2021_1a!Q111/SV_SO_2021_1a!$V111*100</f>
        <v>1.282051282051282</v>
      </c>
      <c r="R111" s="128">
        <f>SV_SO_2021_1a!R111/SV_SO_2021_1a!$V111*100</f>
        <v>52.197802197802204</v>
      </c>
      <c r="S111" s="128">
        <f>SV_SO_2021_1a!S111/SV_SO_2021_1a!$V111*100</f>
        <v>33.88278388278388</v>
      </c>
      <c r="T111" s="129">
        <f>SV_SO_2021_1a!T111/SV_SO_2021_1a!$V111*100</f>
        <v>10.164835164835164</v>
      </c>
      <c r="U111" s="131">
        <f>SV_SO_2021_1a!U111/SV_SO_2021_1a!$V111*100</f>
        <v>2.4725274725274726</v>
      </c>
      <c r="V111" s="128">
        <f>SV_SO_2021_1a!V111/SV_SO_2021_1a!$V111*100</f>
        <v>100</v>
      </c>
    </row>
    <row r="112" spans="1:22" ht="12.75">
      <c r="A112" s="212" t="s">
        <v>60</v>
      </c>
      <c r="B112" s="128">
        <f>SV_SO_2021_1a!B112/SV_SO_2021_1a!$H112*100</f>
        <v>0</v>
      </c>
      <c r="C112" s="146">
        <f>SV_SO_2021_1a!C112/SV_SO_2021_1a!$H112*100</f>
        <v>0.1508295625942685</v>
      </c>
      <c r="D112" s="130">
        <f>SV_SO_2021_1a!D112/SV_SO_2021_1a!$H112*100</f>
        <v>29.562594268476623</v>
      </c>
      <c r="E112" s="146">
        <f>SV_SO_2021_1a!E112/SV_SO_2021_1a!$H112*100</f>
        <v>32.57918552036199</v>
      </c>
      <c r="F112" s="146">
        <f>SV_SO_2021_1a!F112/SV_SO_2021_1a!$H112*100</f>
        <v>26.395173453996986</v>
      </c>
      <c r="G112" s="146">
        <f>SV_SO_2021_1a!G112/SV_SO_2021_1a!$H112*100</f>
        <v>11.312217194570136</v>
      </c>
      <c r="H112" s="128">
        <f>SV_SO_2021_1a!H112/SV_SO_2021_1a!$H112*100</f>
        <v>100</v>
      </c>
      <c r="I112" s="128">
        <f>SV_SO_2021_1a!I112/SV_SO_2021_1a!$O112*100</f>
        <v>0</v>
      </c>
      <c r="J112" s="146">
        <f>SV_SO_2021_1a!J112/SV_SO_2021_1a!$O112*100</f>
        <v>0.33003300330033003</v>
      </c>
      <c r="K112" s="130">
        <f>SV_SO_2021_1a!K112/SV_SO_2021_1a!$O112*100</f>
        <v>31.18811881188119</v>
      </c>
      <c r="L112" s="146">
        <f>SV_SO_2021_1a!L112/SV_SO_2021_1a!$O112*100</f>
        <v>36.633663366336634</v>
      </c>
      <c r="M112" s="146">
        <f>SV_SO_2021_1a!M112/SV_SO_2021_1a!$O112*100</f>
        <v>23.927392739273927</v>
      </c>
      <c r="N112" s="146">
        <f>SV_SO_2021_1a!N112/SV_SO_2021_1a!$O112*100</f>
        <v>7.920792079207921</v>
      </c>
      <c r="O112" s="128">
        <f>SV_SO_2021_1a!O112/SV_SO_2021_1a!$O112*100</f>
        <v>100</v>
      </c>
      <c r="P112" s="128">
        <f>SV_SO_2021_1a!P112/SV_SO_2021_1a!$V112*100</f>
        <v>0</v>
      </c>
      <c r="Q112" s="129">
        <f>SV_SO_2021_1a!Q112/SV_SO_2021_1a!$V112*100</f>
        <v>0.2364066193853428</v>
      </c>
      <c r="R112" s="128">
        <f>SV_SO_2021_1a!R112/SV_SO_2021_1a!$V112*100</f>
        <v>30.33884948778566</v>
      </c>
      <c r="S112" s="128">
        <f>SV_SO_2021_1a!S112/SV_SO_2021_1a!$V112*100</f>
        <v>34.515366430260045</v>
      </c>
      <c r="T112" s="129">
        <f>SV_SO_2021_1a!T112/SV_SO_2021_1a!$V112*100</f>
        <v>25.216706067769895</v>
      </c>
      <c r="U112" s="131">
        <f>SV_SO_2021_1a!U112/SV_SO_2021_1a!$V112*100</f>
        <v>9.692671394799055</v>
      </c>
      <c r="V112" s="128">
        <f>SV_SO_2021_1a!V112/SV_SO_2021_1a!$V112*100</f>
        <v>100</v>
      </c>
    </row>
    <row r="113" spans="1:22" ht="12.75">
      <c r="A113" s="212" t="s">
        <v>59</v>
      </c>
      <c r="B113" s="128">
        <f>SV_SO_2021_1a!B113/SV_SO_2021_1a!$H113*100</f>
        <v>0</v>
      </c>
      <c r="C113" s="146">
        <f>SV_SO_2021_1a!C113/SV_SO_2021_1a!$H113*100</f>
        <v>0</v>
      </c>
      <c r="D113" s="130">
        <f>SV_SO_2021_1a!D113/SV_SO_2021_1a!$H113*100</f>
        <v>15.789473684210526</v>
      </c>
      <c r="E113" s="146">
        <f>SV_SO_2021_1a!E113/SV_SO_2021_1a!$H113*100</f>
        <v>47.368421052631575</v>
      </c>
      <c r="F113" s="146">
        <f>SV_SO_2021_1a!F113/SV_SO_2021_1a!$H113*100</f>
        <v>26.31578947368421</v>
      </c>
      <c r="G113" s="146">
        <f>SV_SO_2021_1a!G113/SV_SO_2021_1a!$H113*100</f>
        <v>10.526315789473683</v>
      </c>
      <c r="H113" s="128">
        <f>SV_SO_2021_1a!H113/SV_SO_2021_1a!$H113*100</f>
        <v>100</v>
      </c>
      <c r="I113" s="128">
        <f>SV_SO_2021_1a!I113/SV_SO_2021_1a!$O113*100</f>
        <v>0</v>
      </c>
      <c r="J113" s="146">
        <f>SV_SO_2021_1a!J113/SV_SO_2021_1a!$O113*100</f>
        <v>1.2658227848101267</v>
      </c>
      <c r="K113" s="130">
        <f>SV_SO_2021_1a!K113/SV_SO_2021_1a!$O113*100</f>
        <v>36.708860759493675</v>
      </c>
      <c r="L113" s="146">
        <f>SV_SO_2021_1a!L113/SV_SO_2021_1a!$O113*100</f>
        <v>39.24050632911392</v>
      </c>
      <c r="M113" s="146">
        <f>SV_SO_2021_1a!M113/SV_SO_2021_1a!$O113*100</f>
        <v>13.924050632911392</v>
      </c>
      <c r="N113" s="146">
        <f>SV_SO_2021_1a!N113/SV_SO_2021_1a!$O113*100</f>
        <v>8.860759493670885</v>
      </c>
      <c r="O113" s="128">
        <f>SV_SO_2021_1a!O113/SV_SO_2021_1a!$O113*100</f>
        <v>100</v>
      </c>
      <c r="P113" s="128">
        <f>SV_SO_2021_1a!P113/SV_SO_2021_1a!$V113*100</f>
        <v>0</v>
      </c>
      <c r="Q113" s="129">
        <f>SV_SO_2021_1a!Q113/SV_SO_2021_1a!$V113*100</f>
        <v>1.0204081632653061</v>
      </c>
      <c r="R113" s="128">
        <f>SV_SO_2021_1a!R113/SV_SO_2021_1a!$V113*100</f>
        <v>32.6530612244898</v>
      </c>
      <c r="S113" s="128">
        <f>SV_SO_2021_1a!S113/SV_SO_2021_1a!$V113*100</f>
        <v>40.816326530612244</v>
      </c>
      <c r="T113" s="129">
        <f>SV_SO_2021_1a!T113/SV_SO_2021_1a!$V113*100</f>
        <v>16.3265306122449</v>
      </c>
      <c r="U113" s="131">
        <f>SV_SO_2021_1a!U113/SV_SO_2021_1a!$V113*100</f>
        <v>9.183673469387756</v>
      </c>
      <c r="V113" s="128">
        <f>SV_SO_2021_1a!V113/SV_SO_2021_1a!$V113*100</f>
        <v>100</v>
      </c>
    </row>
    <row r="114" spans="1:22" ht="12.75">
      <c r="A114" s="212" t="s">
        <v>61</v>
      </c>
      <c r="B114" s="128">
        <f>SV_SO_2021_1a!B114/SV_SO_2021_1a!$H114*100</f>
        <v>0</v>
      </c>
      <c r="C114" s="146">
        <f>SV_SO_2021_1a!C114/SV_SO_2021_1a!$H114*100</f>
        <v>0</v>
      </c>
      <c r="D114" s="130">
        <f>SV_SO_2021_1a!D114/SV_SO_2021_1a!$H114*100</f>
        <v>23.062558356676004</v>
      </c>
      <c r="E114" s="146">
        <f>SV_SO_2021_1a!E114/SV_SO_2021_1a!$H114*100</f>
        <v>43.32399626517274</v>
      </c>
      <c r="F114" s="146">
        <f>SV_SO_2021_1a!F114/SV_SO_2021_1a!$H114*100</f>
        <v>22.595704948646127</v>
      </c>
      <c r="G114" s="146">
        <f>SV_SO_2021_1a!G114/SV_SO_2021_1a!$H114*100</f>
        <v>11.017740429505135</v>
      </c>
      <c r="H114" s="128">
        <f>SV_SO_2021_1a!H114/SV_SO_2021_1a!$H114*100</f>
        <v>100</v>
      </c>
      <c r="I114" s="128">
        <f>SV_SO_2021_1a!I114/SV_SO_2021_1a!$O114*100</f>
        <v>0</v>
      </c>
      <c r="J114" s="146">
        <f>SV_SO_2021_1a!J114/SV_SO_2021_1a!$O114*100</f>
        <v>0.1400560224089636</v>
      </c>
      <c r="K114" s="130">
        <f>SV_SO_2021_1a!K114/SV_SO_2021_1a!$O114*100</f>
        <v>23.10924369747899</v>
      </c>
      <c r="L114" s="146">
        <f>SV_SO_2021_1a!L114/SV_SO_2021_1a!$O114*100</f>
        <v>44.397759103641455</v>
      </c>
      <c r="M114" s="146">
        <f>SV_SO_2021_1a!M114/SV_SO_2021_1a!$O114*100</f>
        <v>21.288515406162464</v>
      </c>
      <c r="N114" s="146">
        <f>SV_SO_2021_1a!N114/SV_SO_2021_1a!$O114*100</f>
        <v>11.064425770308123</v>
      </c>
      <c r="O114" s="128">
        <f>SV_SO_2021_1a!O114/SV_SO_2021_1a!$O114*100</f>
        <v>100</v>
      </c>
      <c r="P114" s="128">
        <f>SV_SO_2021_1a!P114/SV_SO_2021_1a!$V114*100</f>
        <v>0</v>
      </c>
      <c r="Q114" s="129">
        <f>SV_SO_2021_1a!Q114/SV_SO_2021_1a!$V114*100</f>
        <v>0.05602240896358543</v>
      </c>
      <c r="R114" s="128">
        <f>SV_SO_2021_1a!R114/SV_SO_2021_1a!$V114*100</f>
        <v>23.0812324929972</v>
      </c>
      <c r="S114" s="128">
        <f>SV_SO_2021_1a!S114/SV_SO_2021_1a!$V114*100</f>
        <v>43.753501400560225</v>
      </c>
      <c r="T114" s="129">
        <f>SV_SO_2021_1a!T114/SV_SO_2021_1a!$V114*100</f>
        <v>22.07282913165266</v>
      </c>
      <c r="U114" s="131">
        <f>SV_SO_2021_1a!U114/SV_SO_2021_1a!$V114*100</f>
        <v>11.03641456582633</v>
      </c>
      <c r="V114" s="128">
        <f>SV_SO_2021_1a!V114/SV_SO_2021_1a!$V114*100</f>
        <v>100</v>
      </c>
    </row>
    <row r="115" spans="1:22" s="111" customFormat="1" ht="12.75">
      <c r="A115" s="29" t="s">
        <v>1</v>
      </c>
      <c r="B115" s="147">
        <f>SV_SO_2021_1a!B115/SV_SO_2021_1a!$H115*100</f>
        <v>0</v>
      </c>
      <c r="C115" s="148">
        <f>SV_SO_2021_1a!C115/SV_SO_2021_1a!$H115*100</f>
        <v>0.31861629494765586</v>
      </c>
      <c r="D115" s="149">
        <f>SV_SO_2021_1a!D115/SV_SO_2021_1a!$H115*100</f>
        <v>30.72371415566682</v>
      </c>
      <c r="E115" s="148">
        <f>SV_SO_2021_1a!E115/SV_SO_2021_1a!$H115*100</f>
        <v>38.00637232589895</v>
      </c>
      <c r="F115" s="148">
        <f>SV_SO_2021_1a!F115/SV_SO_2021_1a!$H115*100</f>
        <v>21.483841602184796</v>
      </c>
      <c r="G115" s="148">
        <f>SV_SO_2021_1a!G115/SV_SO_2021_1a!$H115*100</f>
        <v>9.467455621301776</v>
      </c>
      <c r="H115" s="147">
        <f>SV_SO_2021_1a!H115/SV_SO_2021_1a!$H115*100</f>
        <v>100</v>
      </c>
      <c r="I115" s="147">
        <f>SV_SO_2021_1a!I115/SV_SO_2021_1a!$O115*100</f>
        <v>0</v>
      </c>
      <c r="J115" s="148">
        <f>SV_SO_2021_1a!J115/SV_SO_2021_1a!$O115*100</f>
        <v>0.5862237420615535</v>
      </c>
      <c r="K115" s="149">
        <f>SV_SO_2021_1a!K115/SV_SO_2021_1a!$O115*100</f>
        <v>35.36883243771373</v>
      </c>
      <c r="L115" s="148">
        <f>SV_SO_2021_1a!L115/SV_SO_2021_1a!$O115*100</f>
        <v>38.78847093307279</v>
      </c>
      <c r="M115" s="148">
        <f>SV_SO_2021_1a!M115/SV_SO_2021_1a!$O115*100</f>
        <v>18.02638006839277</v>
      </c>
      <c r="N115" s="148">
        <f>SV_SO_2021_1a!N115/SV_SO_2021_1a!$O115*100</f>
        <v>7.230092818759159</v>
      </c>
      <c r="O115" s="147">
        <f>SV_SO_2021_1a!O115/SV_SO_2021_1a!$O115*100</f>
        <v>100</v>
      </c>
      <c r="P115" s="147">
        <f>SV_SO_2021_1a!P115/SV_SO_2021_1a!$V115*100</f>
        <v>0</v>
      </c>
      <c r="Q115" s="133">
        <f>SV_SO_2021_1a!Q115/SV_SO_2021_1a!$V115*100</f>
        <v>0.44769085768143263</v>
      </c>
      <c r="R115" s="134">
        <f>SV_SO_2021_1a!R115/SV_SO_2021_1a!$V115*100</f>
        <v>32.96418473138549</v>
      </c>
      <c r="S115" s="133">
        <f>SV_SO_2021_1a!S115/SV_SO_2021_1a!$V115*100</f>
        <v>38.38360037700283</v>
      </c>
      <c r="T115" s="133">
        <f>SV_SO_2021_1a!T115/SV_SO_2021_1a!$V115*100</f>
        <v>19.816211121583414</v>
      </c>
      <c r="U115" s="133">
        <f>SV_SO_2021_1a!U115/SV_SO_2021_1a!$V115*100</f>
        <v>8.388312912346843</v>
      </c>
      <c r="V115" s="132">
        <f>SV_SO_2021_1a!V115/SV_SO_2021_1a!$V115*100</f>
        <v>100</v>
      </c>
    </row>
    <row r="116" spans="1:22" s="157" customFormat="1" ht="12.75">
      <c r="A116" s="141" t="s">
        <v>19</v>
      </c>
      <c r="B116" s="142">
        <f>SV_SO_2021_1a!B116/SV_SO_2021_1a!$H116*100</f>
        <v>0</v>
      </c>
      <c r="C116" s="143">
        <f>SV_SO_2021_1a!C116/SV_SO_2021_1a!$H116*100</f>
        <v>0.4284839828606407</v>
      </c>
      <c r="D116" s="144">
        <f>SV_SO_2021_1a!D116/SV_SO_2021_1a!$H116*100</f>
        <v>29.83064680677413</v>
      </c>
      <c r="E116" s="143">
        <f>SV_SO_2021_1a!E116/SV_SO_2021_1a!$H116*100</f>
        <v>39.889818404407265</v>
      </c>
      <c r="F116" s="143">
        <f>SV_SO_2021_1a!F116/SV_SO_2021_1a!$H116*100</f>
        <v>21.036523158539076</v>
      </c>
      <c r="G116" s="143">
        <f>SV_SO_2021_1a!G116/SV_SO_2021_1a!$H116*100</f>
        <v>8.814527647418895</v>
      </c>
      <c r="H116" s="142">
        <f>SV_SO_2021_1a!H116/SV_SO_2021_1a!$H116*100</f>
        <v>100</v>
      </c>
      <c r="I116" s="154">
        <f>SV_SO_2021_1a!I116/SV_SO_2021_1a!$O116*100</f>
        <v>0.021645021645021644</v>
      </c>
      <c r="J116" s="155">
        <f>SV_SO_2021_1a!J116/SV_SO_2021_1a!$O116*100</f>
        <v>0.4329004329004329</v>
      </c>
      <c r="K116" s="156">
        <f>SV_SO_2021_1a!K116/SV_SO_2021_1a!$O116*100</f>
        <v>35.88744588744589</v>
      </c>
      <c r="L116" s="155">
        <f>SV_SO_2021_1a!L116/SV_SO_2021_1a!$O116*100</f>
        <v>39.63203463203463</v>
      </c>
      <c r="M116" s="155">
        <f>SV_SO_2021_1a!M116/SV_SO_2021_1a!$O116*100</f>
        <v>17.61904761904762</v>
      </c>
      <c r="N116" s="155">
        <f>SV_SO_2021_1a!N116/SV_SO_2021_1a!$O116*100</f>
        <v>6.406926406926407</v>
      </c>
      <c r="O116" s="154">
        <f>SV_SO_2021_1a!O116/SV_SO_2021_1a!$O116*100</f>
        <v>100</v>
      </c>
      <c r="P116" s="142">
        <f>SV_SO_2021_1a!P116/SV_SO_2021_1a!$V116*100</f>
        <v>0.010503098414032139</v>
      </c>
      <c r="Q116" s="143">
        <f>SV_SO_2021_1a!Q116/SV_SO_2021_1a!$V116*100</f>
        <v>0.4306270349753177</v>
      </c>
      <c r="R116" s="142">
        <f>SV_SO_2021_1a!R116/SV_SO_2021_1a!$V116*100</f>
        <v>32.769667051780274</v>
      </c>
      <c r="S116" s="142">
        <f>SV_SO_2021_1a!S116/SV_SO_2021_1a!$V116*100</f>
        <v>39.764730595525684</v>
      </c>
      <c r="T116" s="143">
        <f>SV_SO_2021_1a!T116/SV_SO_2021_1a!$V116*100</f>
        <v>19.378216573889297</v>
      </c>
      <c r="U116" s="145">
        <f>SV_SO_2021_1a!U116/SV_SO_2021_1a!$V116*100</f>
        <v>7.646255645415398</v>
      </c>
      <c r="V116" s="142">
        <f>SV_SO_2021_1a!V116/SV_SO_2021_1a!$V116*100</f>
        <v>100</v>
      </c>
    </row>
    <row r="117" spans="1:22" s="111" customFormat="1" ht="15" customHeight="1">
      <c r="A117" s="158" t="s">
        <v>20</v>
      </c>
      <c r="B117" s="159">
        <f>SV_SO_2021_1a!B117/SV_SO_2021_1a!$H117*100</f>
        <v>0.01668799020971241</v>
      </c>
      <c r="C117" s="160">
        <f>SV_SO_2021_1a!C117/SV_SO_2021_1a!$H117*100</f>
        <v>0.6341436279690715</v>
      </c>
      <c r="D117" s="161">
        <f>SV_SO_2021_1a!D117/SV_SO_2021_1a!$H117*100</f>
        <v>40.435000278133174</v>
      </c>
      <c r="E117" s="160">
        <f>SV_SO_2021_1a!E117/SV_SO_2021_1a!$H117*100</f>
        <v>41.31390109584469</v>
      </c>
      <c r="F117" s="160">
        <f>SV_SO_2021_1a!F117/SV_SO_2021_1a!$H117*100</f>
        <v>13.678589308560941</v>
      </c>
      <c r="G117" s="160">
        <f>SV_SO_2021_1a!G117/SV_SO_2021_1a!$H117*100</f>
        <v>3.9216776992824167</v>
      </c>
      <c r="H117" s="159">
        <f>SV_SO_2021_1a!H117/SV_SO_2021_1a!$H117*100</f>
        <v>100</v>
      </c>
      <c r="I117" s="165">
        <f>SV_SO_2021_1a!I117/SV_SO_2021_1a!$O117*100</f>
        <v>0.029870362626202282</v>
      </c>
      <c r="J117" s="166">
        <f>SV_SO_2021_1a!J117/SV_SO_2021_1a!$O117*100</f>
        <v>0.5555887448473624</v>
      </c>
      <c r="K117" s="167">
        <f>SV_SO_2021_1a!K117/SV_SO_2021_1a!$O117*100</f>
        <v>45.564251150008964</v>
      </c>
      <c r="L117" s="166">
        <f>SV_SO_2021_1a!L117/SV_SO_2021_1a!$O117*100</f>
        <v>39.183941693052155</v>
      </c>
      <c r="M117" s="166">
        <f>SV_SO_2021_1a!M117/SV_SO_2021_1a!$O117*100</f>
        <v>11.733078439572257</v>
      </c>
      <c r="N117" s="166">
        <f>SV_SO_2021_1a!N117/SV_SO_2021_1a!$O117*100</f>
        <v>2.933269609893064</v>
      </c>
      <c r="O117" s="165">
        <f>SV_SO_2021_1a!O117/SV_SO_2021_1a!$O117*100</f>
        <v>100</v>
      </c>
      <c r="P117" s="159">
        <f>SV_SO_2021_1a!P117/SV_SO_2021_1a!$V117*100</f>
        <v>0.023044129508007837</v>
      </c>
      <c r="Q117" s="160">
        <f>SV_SO_2021_1a!Q117/SV_SO_2021_1a!$V117*100</f>
        <v>0.5962668510197027</v>
      </c>
      <c r="R117" s="159">
        <f>SV_SO_2021_1a!R117/SV_SO_2021_1a!$V117*100</f>
        <v>42.90816914391059</v>
      </c>
      <c r="S117" s="159">
        <f>SV_SO_2021_1a!S117/SV_SO_2021_1a!$V117*100</f>
        <v>40.2868994123747</v>
      </c>
      <c r="T117" s="160">
        <f>SV_SO_2021_1a!T117/SV_SO_2021_1a!$V117*100</f>
        <v>12.740523101739832</v>
      </c>
      <c r="U117" s="162">
        <f>SV_SO_2021_1a!U117/SV_SO_2021_1a!$V117*100</f>
        <v>3.4450973614471714</v>
      </c>
      <c r="V117" s="159">
        <f>SV_SO_2021_1a!V117/SV_SO_2021_1a!$V117*100</f>
        <v>100</v>
      </c>
    </row>
    <row r="118" spans="1:22" s="111" customFormat="1" ht="15" customHeight="1">
      <c r="A118" s="29"/>
      <c r="B118" s="163"/>
      <c r="C118" s="163"/>
      <c r="D118" s="163"/>
      <c r="E118" s="163"/>
      <c r="F118" s="163"/>
      <c r="G118" s="163"/>
      <c r="H118" s="163"/>
      <c r="I118" s="163"/>
      <c r="J118" s="163"/>
      <c r="K118" s="163"/>
      <c r="L118" s="163"/>
      <c r="M118" s="163"/>
      <c r="N118" s="163"/>
      <c r="O118" s="163"/>
      <c r="P118" s="163"/>
      <c r="Q118" s="163"/>
      <c r="R118" s="163"/>
      <c r="S118" s="163"/>
      <c r="T118" s="163"/>
      <c r="U118" s="163"/>
      <c r="V118" s="163"/>
    </row>
    <row r="119" spans="1:22" s="111" customFormat="1" ht="15" customHeight="1">
      <c r="A119" s="29"/>
      <c r="B119" s="163"/>
      <c r="C119" s="163"/>
      <c r="D119" s="163"/>
      <c r="E119" s="163"/>
      <c r="F119" s="163"/>
      <c r="G119" s="163"/>
      <c r="H119" s="163"/>
      <c r="I119" s="163"/>
      <c r="J119" s="163"/>
      <c r="K119" s="163"/>
      <c r="L119" s="163"/>
      <c r="M119" s="163"/>
      <c r="N119" s="163"/>
      <c r="O119" s="163"/>
      <c r="P119" s="163"/>
      <c r="Q119" s="163"/>
      <c r="R119" s="163"/>
      <c r="S119" s="163"/>
      <c r="T119" s="163"/>
      <c r="U119" s="163"/>
      <c r="V119" s="163"/>
    </row>
    <row r="120" spans="1:22" s="111" customFormat="1" ht="15" customHeight="1">
      <c r="A120" s="29"/>
      <c r="B120" s="163"/>
      <c r="C120" s="163"/>
      <c r="D120" s="163"/>
      <c r="E120" s="163"/>
      <c r="F120" s="163"/>
      <c r="G120" s="163"/>
      <c r="H120" s="163"/>
      <c r="I120" s="163"/>
      <c r="J120" s="163"/>
      <c r="K120" s="163"/>
      <c r="L120" s="163"/>
      <c r="M120" s="163"/>
      <c r="N120" s="163"/>
      <c r="O120" s="163"/>
      <c r="P120" s="163"/>
      <c r="Q120" s="163"/>
      <c r="R120" s="163"/>
      <c r="S120" s="163"/>
      <c r="T120" s="163"/>
      <c r="U120" s="163"/>
      <c r="V120" s="163"/>
    </row>
    <row r="121" spans="1:22" s="111" customFormat="1" ht="15" customHeight="1">
      <c r="A121" s="29"/>
      <c r="B121" s="163"/>
      <c r="C121" s="163"/>
      <c r="D121" s="163"/>
      <c r="E121" s="163"/>
      <c r="F121" s="163"/>
      <c r="G121" s="163"/>
      <c r="H121" s="163"/>
      <c r="I121" s="163"/>
      <c r="J121" s="163"/>
      <c r="K121" s="163"/>
      <c r="L121" s="163"/>
      <c r="M121" s="163"/>
      <c r="N121" s="163"/>
      <c r="O121" s="163"/>
      <c r="P121" s="163"/>
      <c r="Q121" s="163"/>
      <c r="R121" s="163"/>
      <c r="S121" s="163"/>
      <c r="T121" s="163"/>
      <c r="U121" s="163"/>
      <c r="V121" s="163"/>
    </row>
    <row r="122" spans="1:22" s="111" customFormat="1" ht="15" customHeight="1">
      <c r="A122" s="29"/>
      <c r="B122" s="163"/>
      <c r="C122" s="163"/>
      <c r="D122" s="163"/>
      <c r="E122" s="163"/>
      <c r="F122" s="163"/>
      <c r="G122" s="163"/>
      <c r="H122" s="163"/>
      <c r="I122" s="163"/>
      <c r="J122" s="163"/>
      <c r="K122" s="163"/>
      <c r="L122" s="163"/>
      <c r="M122" s="163"/>
      <c r="N122" s="163"/>
      <c r="O122" s="163"/>
      <c r="P122" s="163"/>
      <c r="Q122" s="163"/>
      <c r="R122" s="163"/>
      <c r="S122" s="163"/>
      <c r="T122" s="163"/>
      <c r="U122" s="163"/>
      <c r="V122" s="163"/>
    </row>
    <row r="123" spans="1:22" s="111" customFormat="1" ht="15" customHeight="1">
      <c r="A123" s="29"/>
      <c r="B123" s="163"/>
      <c r="C123" s="163"/>
      <c r="D123" s="163"/>
      <c r="E123" s="163"/>
      <c r="F123" s="163"/>
      <c r="G123" s="163"/>
      <c r="H123" s="163"/>
      <c r="I123" s="163"/>
      <c r="J123" s="163"/>
      <c r="K123" s="163"/>
      <c r="L123" s="163"/>
      <c r="M123" s="163"/>
      <c r="N123" s="163"/>
      <c r="O123" s="163"/>
      <c r="P123" s="163"/>
      <c r="Q123" s="163"/>
      <c r="R123" s="163"/>
      <c r="S123" s="163"/>
      <c r="T123" s="163"/>
      <c r="U123" s="163"/>
      <c r="V123" s="163"/>
    </row>
    <row r="124" spans="1:22" s="111" customFormat="1" ht="15" customHeight="1">
      <c r="A124" s="29"/>
      <c r="B124" s="163"/>
      <c r="C124" s="163"/>
      <c r="D124" s="163"/>
      <c r="E124" s="163"/>
      <c r="F124" s="163"/>
      <c r="G124" s="163"/>
      <c r="H124" s="163"/>
      <c r="I124" s="163"/>
      <c r="J124" s="163"/>
      <c r="K124" s="163"/>
      <c r="L124" s="163"/>
      <c r="M124" s="163"/>
      <c r="N124" s="163"/>
      <c r="O124" s="163"/>
      <c r="P124" s="163"/>
      <c r="Q124" s="163"/>
      <c r="R124" s="163"/>
      <c r="S124" s="163"/>
      <c r="T124" s="163"/>
      <c r="U124" s="163"/>
      <c r="V124" s="163"/>
    </row>
    <row r="125" spans="1:22" s="111" customFormat="1" ht="12.75">
      <c r="A125" s="29"/>
      <c r="B125" s="163"/>
      <c r="C125" s="163"/>
      <c r="D125" s="163"/>
      <c r="E125" s="163"/>
      <c r="F125" s="163"/>
      <c r="G125" s="163"/>
      <c r="H125" s="163"/>
      <c r="I125" s="163"/>
      <c r="J125" s="163"/>
      <c r="K125" s="163"/>
      <c r="L125" s="163"/>
      <c r="M125" s="163"/>
      <c r="N125" s="163"/>
      <c r="O125" s="163"/>
      <c r="P125" s="163"/>
      <c r="Q125" s="163"/>
      <c r="R125" s="163"/>
      <c r="S125" s="163"/>
      <c r="T125" s="163"/>
      <c r="U125" s="163"/>
      <c r="V125" s="163"/>
    </row>
    <row r="126" spans="1:22" s="111" customFormat="1" ht="12.75">
      <c r="A126" s="29"/>
      <c r="B126" s="163"/>
      <c r="C126" s="163"/>
      <c r="D126" s="163"/>
      <c r="E126" s="163"/>
      <c r="F126" s="163"/>
      <c r="G126" s="163"/>
      <c r="H126" s="163"/>
      <c r="I126" s="163"/>
      <c r="J126" s="163"/>
      <c r="K126" s="163"/>
      <c r="L126" s="163"/>
      <c r="M126" s="163"/>
      <c r="N126" s="163"/>
      <c r="O126" s="163"/>
      <c r="P126" s="163"/>
      <c r="Q126" s="163"/>
      <c r="R126" s="163"/>
      <c r="S126" s="163"/>
      <c r="T126" s="163"/>
      <c r="U126" s="163"/>
      <c r="V126" s="163"/>
    </row>
    <row r="127" spans="1:22" s="111" customFormat="1" ht="12.75">
      <c r="A127" s="29"/>
      <c r="B127" s="163"/>
      <c r="C127" s="163"/>
      <c r="D127" s="163"/>
      <c r="E127" s="163"/>
      <c r="F127" s="163"/>
      <c r="G127" s="163"/>
      <c r="H127" s="163"/>
      <c r="I127" s="163"/>
      <c r="J127" s="163"/>
      <c r="K127" s="163"/>
      <c r="L127" s="163"/>
      <c r="M127" s="163"/>
      <c r="N127" s="163"/>
      <c r="O127" s="163"/>
      <c r="P127" s="163"/>
      <c r="Q127" s="163"/>
      <c r="R127" s="163"/>
      <c r="S127" s="163"/>
      <c r="T127" s="163"/>
      <c r="U127" s="163"/>
      <c r="V127" s="163"/>
    </row>
    <row r="128" spans="1:22" s="111" customFormat="1" ht="12.75">
      <c r="A128" s="29"/>
      <c r="B128" s="163"/>
      <c r="C128" s="163"/>
      <c r="D128" s="163"/>
      <c r="E128" s="163"/>
      <c r="F128" s="163"/>
      <c r="G128" s="163"/>
      <c r="H128" s="163"/>
      <c r="I128" s="163"/>
      <c r="J128" s="163"/>
      <c r="K128" s="163"/>
      <c r="L128" s="163"/>
      <c r="M128" s="163"/>
      <c r="N128" s="163"/>
      <c r="O128" s="163"/>
      <c r="P128" s="163"/>
      <c r="Q128" s="163"/>
      <c r="R128" s="163"/>
      <c r="S128" s="163"/>
      <c r="T128" s="163"/>
      <c r="U128" s="163"/>
      <c r="V128" s="163"/>
    </row>
    <row r="129" spans="1:22" s="111" customFormat="1" ht="12.75">
      <c r="A129" s="29"/>
      <c r="B129" s="163"/>
      <c r="C129" s="163"/>
      <c r="D129" s="163"/>
      <c r="E129" s="163"/>
      <c r="F129" s="163"/>
      <c r="G129" s="163"/>
      <c r="H129" s="163"/>
      <c r="I129" s="163"/>
      <c r="J129" s="163"/>
      <c r="K129" s="163"/>
      <c r="L129" s="163"/>
      <c r="M129" s="163"/>
      <c r="N129" s="163"/>
      <c r="O129" s="163"/>
      <c r="P129" s="163"/>
      <c r="Q129" s="163"/>
      <c r="R129" s="163"/>
      <c r="S129" s="163"/>
      <c r="T129" s="163"/>
      <c r="U129" s="163"/>
      <c r="V129" s="163"/>
    </row>
    <row r="130" spans="1:22" s="111" customFormat="1" ht="12.75">
      <c r="A130" s="29"/>
      <c r="B130" s="163"/>
      <c r="C130" s="163"/>
      <c r="D130" s="163"/>
      <c r="E130" s="163"/>
      <c r="F130" s="163"/>
      <c r="G130" s="163"/>
      <c r="H130" s="163"/>
      <c r="I130" s="163"/>
      <c r="J130" s="163"/>
      <c r="K130" s="163"/>
      <c r="L130" s="163"/>
      <c r="M130" s="163"/>
      <c r="N130" s="163"/>
      <c r="O130" s="163"/>
      <c r="P130" s="163"/>
      <c r="Q130" s="163"/>
      <c r="R130" s="163"/>
      <c r="S130" s="163"/>
      <c r="T130" s="163"/>
      <c r="U130" s="163"/>
      <c r="V130" s="163"/>
    </row>
    <row r="131" spans="1:22" s="111" customFormat="1" ht="14.25" customHeight="1">
      <c r="A131" s="29"/>
      <c r="B131" s="163"/>
      <c r="C131" s="163"/>
      <c r="D131" s="163"/>
      <c r="E131" s="163"/>
      <c r="F131" s="163"/>
      <c r="G131" s="163"/>
      <c r="H131" s="163"/>
      <c r="I131" s="163"/>
      <c r="J131" s="163"/>
      <c r="K131" s="163"/>
      <c r="L131" s="163"/>
      <c r="M131" s="163"/>
      <c r="N131" s="163"/>
      <c r="O131" s="163"/>
      <c r="P131" s="163"/>
      <c r="Q131" s="163"/>
      <c r="R131" s="163"/>
      <c r="S131" s="163"/>
      <c r="T131" s="163"/>
      <c r="U131" s="163"/>
      <c r="V131" s="163"/>
    </row>
    <row r="132" spans="1:3" ht="12.75">
      <c r="A132" s="30" t="s">
        <v>64</v>
      </c>
      <c r="C132"/>
    </row>
    <row r="133" spans="1:22" ht="12.75">
      <c r="A133" s="231" t="s">
        <v>5</v>
      </c>
      <c r="B133" s="231"/>
      <c r="C133" s="231"/>
      <c r="D133" s="231"/>
      <c r="E133" s="231"/>
      <c r="F133" s="231"/>
      <c r="G133" s="231"/>
      <c r="H133" s="231"/>
      <c r="I133" s="231"/>
      <c r="J133" s="231"/>
      <c r="K133" s="231"/>
      <c r="L133" s="231"/>
      <c r="M133" s="231"/>
      <c r="N133" s="231"/>
      <c r="O133" s="231"/>
      <c r="P133" s="231"/>
      <c r="Q133" s="231"/>
      <c r="R133" s="231"/>
      <c r="S133" s="231"/>
      <c r="T133" s="231"/>
      <c r="U133" s="231"/>
      <c r="V133" s="231"/>
    </row>
    <row r="134" spans="1:22" ht="12.75">
      <c r="A134" s="231" t="s">
        <v>47</v>
      </c>
      <c r="B134" s="231"/>
      <c r="C134" s="231"/>
      <c r="D134" s="231"/>
      <c r="E134" s="231"/>
      <c r="F134" s="231"/>
      <c r="G134" s="231"/>
      <c r="H134" s="231"/>
      <c r="I134" s="231"/>
      <c r="J134" s="231"/>
      <c r="K134" s="231"/>
      <c r="L134" s="231"/>
      <c r="M134" s="231"/>
      <c r="N134" s="231"/>
      <c r="O134" s="231"/>
      <c r="P134" s="231"/>
      <c r="Q134" s="231"/>
      <c r="R134" s="231"/>
      <c r="S134" s="231"/>
      <c r="T134" s="231"/>
      <c r="U134" s="231"/>
      <c r="V134" s="231"/>
    </row>
    <row r="135" spans="1:22" s="114" customFormat="1" ht="12.75">
      <c r="A135" s="232" t="s">
        <v>73</v>
      </c>
      <c r="B135" s="232"/>
      <c r="C135" s="232"/>
      <c r="D135" s="232"/>
      <c r="E135" s="232"/>
      <c r="F135" s="232"/>
      <c r="G135" s="232"/>
      <c r="H135" s="232"/>
      <c r="I135" s="232"/>
      <c r="J135" s="232"/>
      <c r="K135" s="232"/>
      <c r="L135" s="232"/>
      <c r="M135" s="232"/>
      <c r="N135" s="232"/>
      <c r="O135" s="232"/>
      <c r="P135" s="232"/>
      <c r="Q135" s="232"/>
      <c r="R135" s="232"/>
      <c r="S135" s="232"/>
      <c r="T135" s="232"/>
      <c r="U135" s="232"/>
      <c r="V135" s="232"/>
    </row>
    <row r="136" spans="1:22" s="114" customFormat="1" ht="12.7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row>
    <row r="137" spans="1:22" ht="12.75">
      <c r="A137" s="231" t="s">
        <v>20</v>
      </c>
      <c r="B137" s="231"/>
      <c r="C137" s="231"/>
      <c r="D137" s="231"/>
      <c r="E137" s="231"/>
      <c r="F137" s="231"/>
      <c r="G137" s="231"/>
      <c r="H137" s="231"/>
      <c r="I137" s="231"/>
      <c r="J137" s="231"/>
      <c r="K137" s="231"/>
      <c r="L137" s="231"/>
      <c r="M137" s="231"/>
      <c r="N137" s="231"/>
      <c r="O137" s="231"/>
      <c r="P137" s="231"/>
      <c r="Q137" s="231"/>
      <c r="R137" s="231"/>
      <c r="S137" s="231"/>
      <c r="T137" s="231"/>
      <c r="U137" s="231"/>
      <c r="V137" s="231"/>
    </row>
    <row r="138" ht="7.5" customHeight="1" thickBot="1"/>
    <row r="139" spans="1:22" ht="12.75">
      <c r="A139" s="115"/>
      <c r="B139" s="225" t="s">
        <v>29</v>
      </c>
      <c r="C139" s="226"/>
      <c r="D139" s="226"/>
      <c r="E139" s="226"/>
      <c r="F139" s="226"/>
      <c r="G139" s="226"/>
      <c r="H139" s="227"/>
      <c r="I139" s="225" t="s">
        <v>30</v>
      </c>
      <c r="J139" s="226"/>
      <c r="K139" s="226"/>
      <c r="L139" s="226"/>
      <c r="M139" s="226"/>
      <c r="N139" s="226"/>
      <c r="O139" s="227"/>
      <c r="P139" s="225" t="s">
        <v>1</v>
      </c>
      <c r="Q139" s="226"/>
      <c r="R139" s="226"/>
      <c r="S139" s="226"/>
      <c r="T139" s="226"/>
      <c r="U139" s="226"/>
      <c r="V139" s="226"/>
    </row>
    <row r="140" spans="2:22" ht="12.75">
      <c r="B140" s="228" t="s">
        <v>31</v>
      </c>
      <c r="C140" s="229"/>
      <c r="D140" s="116" t="s">
        <v>32</v>
      </c>
      <c r="E140" s="229" t="s">
        <v>33</v>
      </c>
      <c r="F140" s="229"/>
      <c r="G140" s="229"/>
      <c r="H140" s="117" t="s">
        <v>1</v>
      </c>
      <c r="I140" s="228" t="s">
        <v>31</v>
      </c>
      <c r="J140" s="230"/>
      <c r="K140" s="112" t="s">
        <v>32</v>
      </c>
      <c r="L140" s="228" t="s">
        <v>33</v>
      </c>
      <c r="M140" s="229"/>
      <c r="N140" s="229"/>
      <c r="O140" s="117" t="s">
        <v>1</v>
      </c>
      <c r="P140" s="228" t="s">
        <v>31</v>
      </c>
      <c r="Q140" s="230"/>
      <c r="R140" s="112" t="s">
        <v>32</v>
      </c>
      <c r="S140" s="228" t="s">
        <v>33</v>
      </c>
      <c r="T140" s="229"/>
      <c r="U140" s="229"/>
      <c r="V140" s="117" t="s">
        <v>1</v>
      </c>
    </row>
    <row r="141" spans="1:22" ht="12.75">
      <c r="A141" s="118" t="s">
        <v>34</v>
      </c>
      <c r="B141" s="119" t="s">
        <v>35</v>
      </c>
      <c r="C141" s="118">
        <v>1</v>
      </c>
      <c r="D141" s="120" t="s">
        <v>36</v>
      </c>
      <c r="E141" s="118" t="s">
        <v>37</v>
      </c>
      <c r="F141" s="118" t="s">
        <v>38</v>
      </c>
      <c r="G141" s="118" t="s">
        <v>39</v>
      </c>
      <c r="H141" s="121"/>
      <c r="I141" s="119" t="s">
        <v>35</v>
      </c>
      <c r="J141" s="118">
        <v>1</v>
      </c>
      <c r="K141" s="120" t="s">
        <v>36</v>
      </c>
      <c r="L141" s="118" t="s">
        <v>37</v>
      </c>
      <c r="M141" s="118" t="s">
        <v>38</v>
      </c>
      <c r="N141" s="118" t="s">
        <v>39</v>
      </c>
      <c r="O141" s="121"/>
      <c r="P141" s="119" t="s">
        <v>35</v>
      </c>
      <c r="Q141" s="118">
        <v>1</v>
      </c>
      <c r="R141" s="120" t="s">
        <v>36</v>
      </c>
      <c r="S141" s="118" t="s">
        <v>37</v>
      </c>
      <c r="T141" s="118" t="s">
        <v>38</v>
      </c>
      <c r="U141" s="118" t="s">
        <v>39</v>
      </c>
      <c r="V141" s="121"/>
    </row>
    <row r="142" spans="1:22" ht="12.75">
      <c r="A142" s="122" t="s">
        <v>10</v>
      </c>
      <c r="B142" s="119"/>
      <c r="C142" s="118"/>
      <c r="D142" s="120"/>
      <c r="E142" s="118"/>
      <c r="F142" s="118"/>
      <c r="G142" s="118"/>
      <c r="H142" s="119"/>
      <c r="I142" s="119"/>
      <c r="J142" s="118"/>
      <c r="K142" s="120"/>
      <c r="L142" s="118"/>
      <c r="M142" s="118"/>
      <c r="N142" s="118"/>
      <c r="O142" s="119"/>
      <c r="P142" s="119"/>
      <c r="Q142" s="118"/>
      <c r="R142" s="120"/>
      <c r="S142" s="118"/>
      <c r="T142" s="118"/>
      <c r="U142" s="123"/>
      <c r="V142" s="119"/>
    </row>
    <row r="143" spans="1:22" ht="12.75">
      <c r="A143" s="111" t="s">
        <v>13</v>
      </c>
      <c r="B143" s="117"/>
      <c r="C143" s="124"/>
      <c r="D143" s="125"/>
      <c r="E143" s="124"/>
      <c r="F143" s="124"/>
      <c r="G143" s="124"/>
      <c r="H143" s="117"/>
      <c r="I143" s="117"/>
      <c r="J143" s="124"/>
      <c r="K143" s="125"/>
      <c r="L143" s="124"/>
      <c r="M143" s="124"/>
      <c r="N143" s="124"/>
      <c r="O143" s="117"/>
      <c r="P143" s="117"/>
      <c r="Q143" s="124"/>
      <c r="R143" s="117"/>
      <c r="S143" s="126"/>
      <c r="T143" s="124"/>
      <c r="U143" s="127"/>
      <c r="V143" s="117"/>
    </row>
    <row r="144" spans="1:22" ht="12.75">
      <c r="A144" s="112" t="s">
        <v>40</v>
      </c>
      <c r="B144" s="128">
        <f>SV_SO_2021_1a!B143/SV_SO_2021_1a!$H143*100</f>
        <v>0.07042900450133203</v>
      </c>
      <c r="C144" s="129">
        <f>SV_SO_2021_1a!C143/SV_SO_2021_1a!$H143*100</f>
        <v>1.8189055945126618</v>
      </c>
      <c r="D144" s="130">
        <f>SV_SO_2021_1a!D143/SV_SO_2021_1a!$H143*100</f>
        <v>86.86039746455585</v>
      </c>
      <c r="E144" s="129">
        <f>SV_SO_2021_1a!E143/SV_SO_2021_1a!$H143*100</f>
        <v>10.362250053587287</v>
      </c>
      <c r="F144" s="129">
        <f>SV_SO_2021_1a!F143/SV_SO_2021_1a!$H143*100</f>
        <v>0.8573965765379551</v>
      </c>
      <c r="G144" s="129">
        <f>SV_SO_2021_1a!G143/SV_SO_2021_1a!$H143*100</f>
        <v>0.03062130630492697</v>
      </c>
      <c r="H144" s="128">
        <f>SV_SO_2021_1a!H143/SV_SO_2021_1a!$H143*100</f>
        <v>100</v>
      </c>
      <c r="I144" s="128">
        <f>SV_SO_2021_1a!I143/SV_SO_2021_1a!$O143*100</f>
        <v>0.027097823141540963</v>
      </c>
      <c r="J144" s="129">
        <f>SV_SO_2021_1a!J143/SV_SO_2021_1a!$O143*100</f>
        <v>1.394032457170385</v>
      </c>
      <c r="K144" s="130">
        <f>SV_SO_2021_1a!K143/SV_SO_2021_1a!$O143*100</f>
        <v>87.89931653268297</v>
      </c>
      <c r="L144" s="129">
        <f>SV_SO_2021_1a!L143/SV_SO_2021_1a!$O143*100</f>
        <v>9.908770662090145</v>
      </c>
      <c r="M144" s="129">
        <f>SV_SO_2021_1a!M143/SV_SO_2021_1a!$O143*100</f>
        <v>0.752717309487249</v>
      </c>
      <c r="N144" s="129">
        <f>SV_SO_2021_1a!N143/SV_SO_2021_1a!$O143*100</f>
        <v>0.018065215427693977</v>
      </c>
      <c r="O144" s="128">
        <f>SV_SO_2021_1a!O143/SV_SO_2021_1a!$O143*100</f>
        <v>100</v>
      </c>
      <c r="P144" s="128">
        <f>SV_SO_2021_1a!P143/SV_SO_2021_1a!$V143*100</f>
        <v>0.04858053742219523</v>
      </c>
      <c r="Q144" s="129">
        <f>SV_SO_2021_1a!Q143/SV_SO_2021_1a!$V143*100</f>
        <v>1.6046758767268865</v>
      </c>
      <c r="R144" s="128">
        <f>SV_SO_2021_1a!R143/SV_SO_2021_1a!$V143*100</f>
        <v>87.38424168817367</v>
      </c>
      <c r="S144" s="128">
        <f>SV_SO_2021_1a!S143/SV_SO_2021_1a!$V143*100</f>
        <v>10.133596477911038</v>
      </c>
      <c r="T144" s="129">
        <f>SV_SO_2021_1a!T143/SV_SO_2021_1a!$V143*100</f>
        <v>0.8046151510551085</v>
      </c>
      <c r="U144" s="131">
        <f>SV_SO_2021_1a!U143/SV_SO_2021_1a!$V143*100</f>
        <v>0.024290268711097615</v>
      </c>
      <c r="V144" s="128">
        <f>SV_SO_2021_1a!V143/SV_SO_2021_1a!$V143*100</f>
        <v>100</v>
      </c>
    </row>
    <row r="145" spans="1:22" ht="12.75">
      <c r="A145" s="112" t="s">
        <v>41</v>
      </c>
      <c r="B145" s="128">
        <f>SV_SO_2021_1a!B144/SV_SO_2021_1a!$H144*100</f>
        <v>0.038632412594166506</v>
      </c>
      <c r="C145" s="129">
        <f>SV_SO_2021_1a!C144/SV_SO_2021_1a!$H144*100</f>
        <v>0</v>
      </c>
      <c r="D145" s="130">
        <f>SV_SO_2021_1a!D144/SV_SO_2021_1a!$H144*100</f>
        <v>59.84160710836392</v>
      </c>
      <c r="E145" s="129">
        <f>SV_SO_2021_1a!E144/SV_SO_2021_1a!$H144*100</f>
        <v>38.226772261927756</v>
      </c>
      <c r="F145" s="129">
        <f>SV_SO_2021_1a!F144/SV_SO_2021_1a!$H144*100</f>
        <v>1.8157233919258258</v>
      </c>
      <c r="G145" s="129">
        <f>SV_SO_2021_1a!G144/SV_SO_2021_1a!$H144*100</f>
        <v>0.07726482518833301</v>
      </c>
      <c r="H145" s="128">
        <f>SV_SO_2021_1a!H144/SV_SO_2021_1a!$H144*100</f>
        <v>100</v>
      </c>
      <c r="I145" s="128">
        <f>SV_SO_2021_1a!I144/SV_SO_2021_1a!$O144*100</f>
        <v>0.023854961832061067</v>
      </c>
      <c r="J145" s="129">
        <f>SV_SO_2021_1a!J144/SV_SO_2021_1a!$O144*100</f>
        <v>0.11927480916030535</v>
      </c>
      <c r="K145" s="130">
        <f>SV_SO_2021_1a!K144/SV_SO_2021_1a!$O144*100</f>
        <v>61.04484732824428</v>
      </c>
      <c r="L145" s="129">
        <f>SV_SO_2021_1a!L144/SV_SO_2021_1a!$O144*100</f>
        <v>36.73664122137404</v>
      </c>
      <c r="M145" s="129">
        <f>SV_SO_2021_1a!M144/SV_SO_2021_1a!$O144*100</f>
        <v>1.8845419847328244</v>
      </c>
      <c r="N145" s="129">
        <f>SV_SO_2021_1a!N144/SV_SO_2021_1a!$O144*100</f>
        <v>0.19083969465648853</v>
      </c>
      <c r="O145" s="128">
        <f>SV_SO_2021_1a!O144/SV_SO_2021_1a!$O144*100</f>
        <v>100</v>
      </c>
      <c r="P145" s="128">
        <f>SV_SO_2021_1a!P144/SV_SO_2021_1a!$V144*100</f>
        <v>0.032020493115593976</v>
      </c>
      <c r="Q145" s="129">
        <f>SV_SO_2021_1a!Q144/SV_SO_2021_1a!$V144*100</f>
        <v>0.05336748852598997</v>
      </c>
      <c r="R145" s="128">
        <f>SV_SO_2021_1a!R144/SV_SO_2021_1a!$V144*100</f>
        <v>60.37997651830504</v>
      </c>
      <c r="S145" s="128">
        <f>SV_SO_2021_1a!S144/SV_SO_2021_1a!$V144*100</f>
        <v>37.56003842459174</v>
      </c>
      <c r="T145" s="129">
        <f>SV_SO_2021_1a!T144/SV_SO_2021_1a!$V144*100</f>
        <v>1.8465151029992528</v>
      </c>
      <c r="U145" s="131">
        <f>SV_SO_2021_1a!U144/SV_SO_2021_1a!$V144*100</f>
        <v>0.1280819724623759</v>
      </c>
      <c r="V145" s="128">
        <f>SV_SO_2021_1a!V144/SV_SO_2021_1a!$V144*100</f>
        <v>100</v>
      </c>
    </row>
    <row r="146" spans="1:22" ht="12.75">
      <c r="A146" s="29" t="s">
        <v>23</v>
      </c>
      <c r="B146" s="132">
        <f>SV_SO_2021_1a!B145/SV_SO_2021_1a!$H145*100</f>
        <v>0.06607813078183644</v>
      </c>
      <c r="C146" s="133">
        <f>SV_SO_2021_1a!C145/SV_SO_2021_1a!$H145*100</f>
        <v>1.570016387376434</v>
      </c>
      <c r="D146" s="134">
        <f>SV_SO_2021_1a!D145/SV_SO_2021_1a!$H145*100</f>
        <v>83.16329227678807</v>
      </c>
      <c r="E146" s="133">
        <f>SV_SO_2021_1a!E145/SV_SO_2021_1a!$H145*100</f>
        <v>14.175080615319555</v>
      </c>
      <c r="F146" s="133">
        <f>SV_SO_2021_1a!F145/SV_SO_2021_1a!$H145*100</f>
        <v>0.9885288364962732</v>
      </c>
      <c r="G146" s="133">
        <f>SV_SO_2021_1a!G145/SV_SO_2021_1a!$H145*100</f>
        <v>0.03700375323782841</v>
      </c>
      <c r="H146" s="132">
        <f>SV_SO_2021_1a!H145/SV_SO_2021_1a!$H145*100</f>
        <v>100</v>
      </c>
      <c r="I146" s="132">
        <f>SV_SO_2021_1a!I145/SV_SO_2021_1a!$O145*100</f>
        <v>0.02673439379762064</v>
      </c>
      <c r="J146" s="133">
        <f>SV_SO_2021_1a!J145/SV_SO_2021_1a!$O145*100</f>
        <v>1.2511696297286459</v>
      </c>
      <c r="K146" s="134">
        <f>SV_SO_2021_1a!K145/SV_SO_2021_1a!$O145*100</f>
        <v>84.88972062558481</v>
      </c>
      <c r="L146" s="133">
        <f>SV_SO_2021_1a!L145/SV_SO_2021_1a!$O145*100</f>
        <v>12.91538564363053</v>
      </c>
      <c r="M146" s="133">
        <f>SV_SO_2021_1a!M145/SV_SO_2021_1a!$O145*100</f>
        <v>0.8795615559417191</v>
      </c>
      <c r="N146" s="133">
        <f>SV_SO_2021_1a!N145/SV_SO_2021_1a!$O145*100</f>
        <v>0.03742815131666889</v>
      </c>
      <c r="O146" s="132">
        <f>SV_SO_2021_1a!O145/SV_SO_2021_1a!$O145*100</f>
        <v>100</v>
      </c>
      <c r="P146" s="132">
        <f>SV_SO_2021_1a!P145/SV_SO_2021_1a!$V145*100</f>
        <v>0.04651842794295512</v>
      </c>
      <c r="Q146" s="133">
        <f>SV_SO_2021_1a!Q145/SV_SO_2021_1a!$V145*100</f>
        <v>1.4115020135833811</v>
      </c>
      <c r="R146" s="132">
        <f>SV_SO_2021_1a!R145/SV_SO_2021_1a!$V145*100</f>
        <v>84.02158455056554</v>
      </c>
      <c r="S146" s="132">
        <f>SV_SO_2021_1a!S145/SV_SO_2021_1a!$V145*100</f>
        <v>13.548824412870985</v>
      </c>
      <c r="T146" s="133">
        <f>SV_SO_2021_1a!T145/SV_SO_2021_1a!$V145*100</f>
        <v>0.9343558526827842</v>
      </c>
      <c r="U146" s="135">
        <f>SV_SO_2021_1a!U145/SV_SO_2021_1a!$V145*100</f>
        <v>0.037214742354364096</v>
      </c>
      <c r="V146" s="132">
        <f>SV_SO_2021_1a!V145/SV_SO_2021_1a!$V145*100</f>
        <v>100</v>
      </c>
    </row>
    <row r="147" spans="1:22" ht="12.75">
      <c r="A147" s="30" t="s">
        <v>14</v>
      </c>
      <c r="B147" s="137"/>
      <c r="C147" s="138"/>
      <c r="D147" s="139"/>
      <c r="E147" s="138"/>
      <c r="F147" s="138"/>
      <c r="G147" s="138"/>
      <c r="H147" s="137"/>
      <c r="I147" s="137"/>
      <c r="J147" s="138"/>
      <c r="K147" s="139"/>
      <c r="L147" s="138"/>
      <c r="M147" s="138"/>
      <c r="N147" s="138"/>
      <c r="O147" s="137"/>
      <c r="P147" s="137"/>
      <c r="Q147" s="138"/>
      <c r="R147" s="137"/>
      <c r="S147" s="137"/>
      <c r="T147" s="138"/>
      <c r="U147" s="140"/>
      <c r="V147" s="137"/>
    </row>
    <row r="148" spans="1:22" ht="12.75">
      <c r="A148" s="73" t="s">
        <v>74</v>
      </c>
      <c r="B148" s="128">
        <f>SV_SO_2021_1a!B147/SV_SO_2021_1a!$H147*100</f>
        <v>0.04541473383722062</v>
      </c>
      <c r="C148" s="129">
        <f>SV_SO_2021_1a!C147/SV_SO_2021_1a!$H147*100</f>
        <v>1.9495896454406851</v>
      </c>
      <c r="D148" s="130">
        <f>SV_SO_2021_1a!D147/SV_SO_2021_1a!$H147*100</f>
        <v>84.28325818276187</v>
      </c>
      <c r="E148" s="129">
        <f>SV_SO_2021_1a!E147/SV_SO_2021_1a!$H147*100</f>
        <v>12.300905050767184</v>
      </c>
      <c r="F148" s="129">
        <f>SV_SO_2021_1a!F147/SV_SO_2021_1a!$H147*100</f>
        <v>1.3689298342362215</v>
      </c>
      <c r="G148" s="129">
        <f>SV_SO_2021_1a!G147/SV_SO_2021_1a!$H147*100</f>
        <v>0.05190255295682356</v>
      </c>
      <c r="H148" s="128">
        <f>SV_SO_2021_1a!H147/SV_SO_2021_1a!$H147*100</f>
        <v>100</v>
      </c>
      <c r="I148" s="128">
        <f>SV_SO_2021_1a!I147/SV_SO_2021_1a!$O147*100</f>
        <v>0.0411522633744856</v>
      </c>
      <c r="J148" s="129">
        <f>SV_SO_2021_1a!J147/SV_SO_2021_1a!$O147*100</f>
        <v>1.566951566951567</v>
      </c>
      <c r="K148" s="130">
        <f>SV_SO_2021_1a!K147/SV_SO_2021_1a!$O147*100</f>
        <v>86.58436213991769</v>
      </c>
      <c r="L148" s="129">
        <f>SV_SO_2021_1a!L147/SV_SO_2021_1a!$O147*100</f>
        <v>10.671098448876226</v>
      </c>
      <c r="M148" s="129">
        <f>SV_SO_2021_1a!M147/SV_SO_2021_1a!$O147*100</f>
        <v>1.0826210826210827</v>
      </c>
      <c r="N148" s="129">
        <f>SV_SO_2021_1a!N147/SV_SO_2021_1a!$O147*100</f>
        <v>0.053814498258942696</v>
      </c>
      <c r="O148" s="128">
        <f>SV_SO_2021_1a!O147/SV_SO_2021_1a!$O147*100</f>
        <v>100</v>
      </c>
      <c r="P148" s="128">
        <f>SV_SO_2021_1a!P147/SV_SO_2021_1a!$V147*100</f>
        <v>0.04325744588813945</v>
      </c>
      <c r="Q148" s="129">
        <f>SV_SO_2021_1a!Q147/SV_SO_2021_1a!$V147*100</f>
        <v>1.755931877533364</v>
      </c>
      <c r="R148" s="128">
        <f>SV_SO_2021_1a!R147/SV_SO_2021_1a!$V147*100</f>
        <v>85.4478747777048</v>
      </c>
      <c r="S148" s="128">
        <f>SV_SO_2021_1a!S147/SV_SO_2021_1a!$V147*100</f>
        <v>11.476040181360847</v>
      </c>
      <c r="T148" s="129">
        <f>SV_SO_2021_1a!T147/SV_SO_2021_1a!$V147*100</f>
        <v>1.2240255058717977</v>
      </c>
      <c r="U148" s="131">
        <f>SV_SO_2021_1a!U147/SV_SO_2021_1a!$V147*100</f>
        <v>0.052870211641059324</v>
      </c>
      <c r="V148" s="128">
        <f>SV_SO_2021_1a!V147/SV_SO_2021_1a!$V147*100</f>
        <v>100</v>
      </c>
    </row>
    <row r="149" spans="1:22" ht="12.75">
      <c r="A149" s="73" t="s">
        <v>75</v>
      </c>
      <c r="B149" s="128">
        <f>SV_SO_2021_1a!B148/SV_SO_2021_1a!$H148*100</f>
        <v>0</v>
      </c>
      <c r="C149" s="129">
        <f>SV_SO_2021_1a!C148/SV_SO_2021_1a!$H148*100</f>
        <v>0.07429420505200594</v>
      </c>
      <c r="D149" s="130">
        <f>SV_SO_2021_1a!D148/SV_SO_2021_1a!$H148*100</f>
        <v>55.289747399702826</v>
      </c>
      <c r="E149" s="129">
        <f>SV_SO_2021_1a!E148/SV_SO_2021_1a!$H148*100</f>
        <v>41.70876671619614</v>
      </c>
      <c r="F149" s="129">
        <f>SV_SO_2021_1a!F148/SV_SO_2021_1a!$H148*100</f>
        <v>2.74888558692422</v>
      </c>
      <c r="G149" s="129">
        <f>SV_SO_2021_1a!G148/SV_SO_2021_1a!$H148*100</f>
        <v>0.17830609212481427</v>
      </c>
      <c r="H149" s="128">
        <f>SV_SO_2021_1a!H148/SV_SO_2021_1a!$H148*100</f>
        <v>100</v>
      </c>
      <c r="I149" s="128">
        <f>SV_SO_2021_1a!I148/SV_SO_2021_1a!$O148*100</f>
        <v>0</v>
      </c>
      <c r="J149" s="129">
        <f>SV_SO_2021_1a!J148/SV_SO_2021_1a!$O148*100</f>
        <v>0.019762845849802372</v>
      </c>
      <c r="K149" s="130">
        <f>SV_SO_2021_1a!K148/SV_SO_2021_1a!$O148*100</f>
        <v>57.54940711462451</v>
      </c>
      <c r="L149" s="129">
        <f>SV_SO_2021_1a!L148/SV_SO_2021_1a!$O148*100</f>
        <v>39.9604743083004</v>
      </c>
      <c r="M149" s="129">
        <f>SV_SO_2021_1a!M148/SV_SO_2021_1a!$O148*100</f>
        <v>2.371541501976284</v>
      </c>
      <c r="N149" s="129">
        <f>SV_SO_2021_1a!N148/SV_SO_2021_1a!$O148*100</f>
        <v>0.09881422924901186</v>
      </c>
      <c r="O149" s="128">
        <f>SV_SO_2021_1a!O148/SV_SO_2021_1a!$O148*100</f>
        <v>100</v>
      </c>
      <c r="P149" s="128">
        <f>SV_SO_2021_1a!P148/SV_SO_2021_1a!$V148*100</f>
        <v>0</v>
      </c>
      <c r="Q149" s="129">
        <f>SV_SO_2021_1a!Q148/SV_SO_2021_1a!$V148*100</f>
        <v>0.05089058524173028</v>
      </c>
      <c r="R149" s="128">
        <f>SV_SO_2021_1a!R148/SV_SO_2021_1a!$V148*100</f>
        <v>56.25954198473282</v>
      </c>
      <c r="S149" s="128">
        <f>SV_SO_2021_1a!S148/SV_SO_2021_1a!$V148*100</f>
        <v>40.95843935538592</v>
      </c>
      <c r="T149" s="129">
        <f>SV_SO_2021_1a!T148/SV_SO_2021_1a!$V148*100</f>
        <v>2.586938083121289</v>
      </c>
      <c r="U149" s="131">
        <f>SV_SO_2021_1a!U148/SV_SO_2021_1a!$V148*100</f>
        <v>0.1441899915182358</v>
      </c>
      <c r="V149" s="128">
        <f>SV_SO_2021_1a!V148/SV_SO_2021_1a!$V148*100</f>
        <v>100</v>
      </c>
    </row>
    <row r="150" spans="1:22" ht="12.75">
      <c r="A150" s="29" t="s">
        <v>24</v>
      </c>
      <c r="B150" s="132">
        <f>SV_SO_2021_1a!B149/SV_SO_2021_1a!$H149*100</f>
        <v>0.03727667279069148</v>
      </c>
      <c r="C150" s="133">
        <f>SV_SO_2021_1a!C149/SV_SO_2021_1a!$H149*100</f>
        <v>1.6135474079399315</v>
      </c>
      <c r="D150" s="134">
        <f>SV_SO_2021_1a!D149/SV_SO_2021_1a!$H149*100</f>
        <v>79.08778656442207</v>
      </c>
      <c r="E150" s="133">
        <f>SV_SO_2021_1a!E149/SV_SO_2021_1a!$H149*100</f>
        <v>17.570625981840934</v>
      </c>
      <c r="F150" s="133">
        <f>SV_SO_2021_1a!F149/SV_SO_2021_1a!$H149*100</f>
        <v>1.6162100274249807</v>
      </c>
      <c r="G150" s="133">
        <f>SV_SO_2021_1a!G149/SV_SO_2021_1a!$H149*100</f>
        <v>0.07455334558138296</v>
      </c>
      <c r="H150" s="132">
        <f>SV_SO_2021_1a!H149/SV_SO_2021_1a!$H149*100</f>
        <v>100</v>
      </c>
      <c r="I150" s="132">
        <f>SV_SO_2021_1a!I149/SV_SO_2021_1a!$O149*100</f>
        <v>0.0354706684856753</v>
      </c>
      <c r="J150" s="133">
        <f>SV_SO_2021_1a!J149/SV_SO_2021_1a!$O149*100</f>
        <v>1.353342428376535</v>
      </c>
      <c r="K150" s="134">
        <f>SV_SO_2021_1a!K149/SV_SO_2021_1a!$O149*100</f>
        <v>82.57571623465212</v>
      </c>
      <c r="L150" s="133">
        <f>SV_SO_2021_1a!L149/SV_SO_2021_1a!$O149*100</f>
        <v>14.71487039563438</v>
      </c>
      <c r="M150" s="133">
        <f>SV_SO_2021_1a!M149/SV_SO_2021_1a!$O149*100</f>
        <v>1.2605729877216916</v>
      </c>
      <c r="N150" s="133">
        <f>SV_SO_2021_1a!N149/SV_SO_2021_1a!$O149*100</f>
        <v>0.06002728512960436</v>
      </c>
      <c r="O150" s="132">
        <f>SV_SO_2021_1a!O149/SV_SO_2021_1a!$O149*100</f>
        <v>100</v>
      </c>
      <c r="P150" s="132">
        <f>SV_SO_2021_1a!P149/SV_SO_2021_1a!$V149*100</f>
        <v>0.03638470764213619</v>
      </c>
      <c r="Q150" s="133">
        <f>SV_SO_2021_1a!Q149/SV_SO_2021_1a!$V149*100</f>
        <v>1.485035104504966</v>
      </c>
      <c r="R150" s="132">
        <f>SV_SO_2021_1a!R149/SV_SO_2021_1a!$V149*100</f>
        <v>80.81043567318447</v>
      </c>
      <c r="S150" s="132">
        <f>SV_SO_2021_1a!S149/SV_SO_2021_1a!$V149*100</f>
        <v>16.160200520166562</v>
      </c>
      <c r="T150" s="133">
        <f>SV_SO_2021_1a!T149/SV_SO_2021_1a!$V149*100</f>
        <v>1.4405649062756882</v>
      </c>
      <c r="U150" s="135">
        <f>SV_SO_2021_1a!U149/SV_SO_2021_1a!$V149*100</f>
        <v>0.06737908822617812</v>
      </c>
      <c r="V150" s="132">
        <f>SV_SO_2021_1a!V149/SV_SO_2021_1a!$V149*100</f>
        <v>100</v>
      </c>
    </row>
    <row r="151" spans="1:22" ht="12.75">
      <c r="A151" s="141" t="s">
        <v>15</v>
      </c>
      <c r="B151" s="132">
        <f>SV_SO_2021_1a!B150/SV_SO_2021_1a!$H150*100</f>
        <v>0.05173031263678689</v>
      </c>
      <c r="C151" s="143">
        <f>SV_SO_2021_1a!C150/SV_SO_2021_1a!$H150*100</f>
        <v>1.5917019272857502</v>
      </c>
      <c r="D151" s="144">
        <f>SV_SO_2021_1a!D150/SV_SO_2021_1a!$H150*100</f>
        <v>81.1330264885729</v>
      </c>
      <c r="E151" s="143">
        <f>SV_SO_2021_1a!E150/SV_SO_2021_1a!$H150*100</f>
        <v>15.866615378493453</v>
      </c>
      <c r="F151" s="143">
        <f>SV_SO_2021_1a!F150/SV_SO_2021_1a!$H150*100</f>
        <v>1.301216325556101</v>
      </c>
      <c r="G151" s="143">
        <f>SV_SO_2021_1a!G150/SV_SO_2021_1a!$H150*100</f>
        <v>0.05570956745500126</v>
      </c>
      <c r="H151" s="142">
        <f>SV_SO_2021_1a!H150/SV_SO_2021_1a!$H150*100</f>
        <v>100</v>
      </c>
      <c r="I151" s="132">
        <f>SV_SO_2021_1a!I150/SV_SO_2021_1a!$O150*100</f>
        <v>0.031057997434339343</v>
      </c>
      <c r="J151" s="143">
        <f>SV_SO_2021_1a!J150/SV_SO_2021_1a!$O150*100</f>
        <v>1.3017351968131794</v>
      </c>
      <c r="K151" s="144">
        <f>SV_SO_2021_1a!K150/SV_SO_2021_1a!$O150*100</f>
        <v>83.7445142124097</v>
      </c>
      <c r="L151" s="143">
        <f>SV_SO_2021_1a!L150/SV_SO_2021_1a!$O150*100</f>
        <v>13.805955033421105</v>
      </c>
      <c r="M151" s="143">
        <f>SV_SO_2021_1a!M150/SV_SO_2021_1a!$O150*100</f>
        <v>1.0681250421983661</v>
      </c>
      <c r="N151" s="143">
        <f>SV_SO_2021_1a!N150/SV_SO_2021_1a!$O150*100</f>
        <v>0.04861251772331375</v>
      </c>
      <c r="O151" s="142">
        <f>SV_SO_2021_1a!O150/SV_SO_2021_1a!$O150*100</f>
        <v>100</v>
      </c>
      <c r="P151" s="142">
        <f>SV_SO_2021_1a!P150/SV_SO_2021_1a!$V150*100</f>
        <v>0.041486557017250375</v>
      </c>
      <c r="Q151" s="143">
        <f>SV_SO_2021_1a!Q150/SV_SO_2021_1a!$V150*100</f>
        <v>1.4480146675053196</v>
      </c>
      <c r="R151" s="142">
        <f>SV_SO_2021_1a!R150/SV_SO_2021_1a!$V150*100</f>
        <v>82.42709741311242</v>
      </c>
      <c r="S151" s="142">
        <f>SV_SO_2021_1a!S150/SV_SO_2021_1a!$V150*100</f>
        <v>14.845496032011562</v>
      </c>
      <c r="T151" s="143">
        <f>SV_SO_2021_1a!T150/SV_SO_2021_1a!$V150*100</f>
        <v>1.1857125650736722</v>
      </c>
      <c r="U151" s="145">
        <f>SV_SO_2021_1a!U150/SV_SO_2021_1a!$V150*100</f>
        <v>0.0521927652797666</v>
      </c>
      <c r="V151" s="142">
        <f>SV_SO_2021_1a!V150/SV_SO_2021_1a!$V150*100</f>
        <v>100</v>
      </c>
    </row>
    <row r="152" spans="2:22" ht="12.75">
      <c r="B152" s="137"/>
      <c r="C152" s="138"/>
      <c r="D152" s="139"/>
      <c r="E152" s="138"/>
      <c r="F152" s="138"/>
      <c r="G152" s="138"/>
      <c r="H152" s="137"/>
      <c r="I152" s="137"/>
      <c r="J152" s="138"/>
      <c r="K152" s="139"/>
      <c r="L152" s="138"/>
      <c r="M152" s="138"/>
      <c r="N152" s="138"/>
      <c r="O152" s="137"/>
      <c r="P152" s="137"/>
      <c r="Q152" s="138"/>
      <c r="R152" s="137"/>
      <c r="S152" s="137"/>
      <c r="T152" s="138"/>
      <c r="U152" s="140"/>
      <c r="V152" s="137"/>
    </row>
    <row r="153" spans="1:22" ht="12.75">
      <c r="A153" s="111" t="s">
        <v>16</v>
      </c>
      <c r="B153" s="137"/>
      <c r="C153" s="138"/>
      <c r="D153" s="139"/>
      <c r="E153" s="138"/>
      <c r="F153" s="138"/>
      <c r="G153" s="138"/>
      <c r="H153" s="137"/>
      <c r="I153" s="137"/>
      <c r="J153" s="138"/>
      <c r="K153" s="139"/>
      <c r="L153" s="138"/>
      <c r="M153" s="138"/>
      <c r="N153" s="138"/>
      <c r="O153" s="137"/>
      <c r="P153" s="137"/>
      <c r="Q153" s="138"/>
      <c r="R153" s="137"/>
      <c r="S153" s="137"/>
      <c r="T153" s="138"/>
      <c r="U153" s="140"/>
      <c r="V153" s="137"/>
    </row>
    <row r="154" spans="1:22" ht="12.75">
      <c r="A154" s="101" t="s">
        <v>13</v>
      </c>
      <c r="B154" s="137"/>
      <c r="C154" s="138"/>
      <c r="D154" s="139"/>
      <c r="E154" s="138"/>
      <c r="F154" s="138"/>
      <c r="G154" s="138"/>
      <c r="H154" s="137"/>
      <c r="I154" s="137"/>
      <c r="J154" s="138"/>
      <c r="K154" s="139"/>
      <c r="L154" s="138"/>
      <c r="M154" s="138"/>
      <c r="N154" s="138"/>
      <c r="O154" s="137"/>
      <c r="P154" s="137"/>
      <c r="Q154" s="138"/>
      <c r="R154" s="137"/>
      <c r="S154" s="137"/>
      <c r="T154" s="138"/>
      <c r="U154" s="140"/>
      <c r="V154" s="137"/>
    </row>
    <row r="155" spans="1:22" ht="12.75">
      <c r="A155" s="73" t="s">
        <v>42</v>
      </c>
      <c r="B155" s="128">
        <f>SV_SO_2021_1a!B154/SV_SO_2021_1a!$H154*100</f>
        <v>0.07624186264735205</v>
      </c>
      <c r="C155" s="129">
        <f>SV_SO_2021_1a!C154/SV_SO_2021_1a!$H154*100</f>
        <v>3.073133540554806</v>
      </c>
      <c r="D155" s="130">
        <f>SV_SO_2021_1a!D154/SV_SO_2021_1a!$H154*100</f>
        <v>87.77784294176296</v>
      </c>
      <c r="E155" s="129">
        <f>SV_SO_2021_1a!E154/SV_SO_2021_1a!$H154*100</f>
        <v>8.058178405958595</v>
      </c>
      <c r="F155" s="129">
        <f>SV_SO_2021_1a!F154/SV_SO_2021_1a!$H154*100</f>
        <v>0.9500909037593103</v>
      </c>
      <c r="G155" s="129">
        <f>SV_SO_2021_1a!G154/SV_SO_2021_1a!$H154*100</f>
        <v>0.06451234531699021</v>
      </c>
      <c r="H155" s="128">
        <f>SV_SO_2021_1a!H154/SV_SO_2021_1a!$H154*100</f>
        <v>100</v>
      </c>
      <c r="I155" s="128">
        <f>SV_SO_2021_1a!I154/SV_SO_2021_1a!$O154*100</f>
        <v>0.02420487001984799</v>
      </c>
      <c r="J155" s="129">
        <f>SV_SO_2021_1a!J154/SV_SO_2021_1a!$O154*100</f>
        <v>1.9847993416275356</v>
      </c>
      <c r="K155" s="130">
        <f>SV_SO_2021_1a!K154/SV_SO_2021_1a!$O154*100</f>
        <v>89.8242726436559</v>
      </c>
      <c r="L155" s="129">
        <f>SV_SO_2021_1a!L154/SV_SO_2021_1a!$O154*100</f>
        <v>7.159800551871036</v>
      </c>
      <c r="M155" s="129">
        <f>SV_SO_2021_1a!M154/SV_SO_2021_1a!$O154*100</f>
        <v>0.9633538267899502</v>
      </c>
      <c r="N155" s="129">
        <f>SV_SO_2021_1a!N154/SV_SO_2021_1a!$O154*100</f>
        <v>0.04356876603572639</v>
      </c>
      <c r="O155" s="128">
        <f>SV_SO_2021_1a!O154/SV_SO_2021_1a!$O154*100</f>
        <v>100</v>
      </c>
      <c r="P155" s="128">
        <f>SV_SO_2021_1a!P154/SV_SO_2021_1a!$V154*100</f>
        <v>0.04773522859870584</v>
      </c>
      <c r="Q155" s="129">
        <f>SV_SO_2021_1a!Q154/SV_SO_2021_1a!$V154*100</f>
        <v>2.4769279728439586</v>
      </c>
      <c r="R155" s="128">
        <f>SV_SO_2021_1a!R154/SV_SO_2021_1a!$V154*100</f>
        <v>88.89890739365653</v>
      </c>
      <c r="S155" s="128">
        <f>SV_SO_2021_1a!S154/SV_SO_2021_1a!$V154*100</f>
        <v>7.566033732894876</v>
      </c>
      <c r="T155" s="129">
        <f>SV_SO_2021_1a!T154/SV_SO_2021_1a!$V154*100</f>
        <v>0.9573565291184895</v>
      </c>
      <c r="U155" s="131">
        <f>SV_SO_2021_1a!U154/SV_SO_2021_1a!$V154*100</f>
        <v>0.053039142887450944</v>
      </c>
      <c r="V155" s="128">
        <f>SV_SO_2021_1a!V154/SV_SO_2021_1a!$V154*100</f>
        <v>100</v>
      </c>
    </row>
    <row r="156" spans="1:22" ht="12.75">
      <c r="A156" s="73" t="s">
        <v>43</v>
      </c>
      <c r="B156" s="128">
        <f>SV_SO_2021_1a!B155/SV_SO_2021_1a!$H155*100</f>
        <v>0.02557108762359359</v>
      </c>
      <c r="C156" s="146">
        <f>SV_SO_2021_1a!C155/SV_SO_2021_1a!$H155*100</f>
        <v>0.4943743607228094</v>
      </c>
      <c r="D156" s="130">
        <f>SV_SO_2021_1a!D155/SV_SO_2021_1a!$H155*100</f>
        <v>72.25536992840095</v>
      </c>
      <c r="E156" s="146">
        <f>SV_SO_2021_1a!E155/SV_SO_2021_1a!$H155*100</f>
        <v>22.45141493351517</v>
      </c>
      <c r="F156" s="146">
        <f>SV_SO_2021_1a!F155/SV_SO_2021_1a!$H155*100</f>
        <v>4.193658370269349</v>
      </c>
      <c r="G156" s="146">
        <f>SV_SO_2021_1a!G155/SV_SO_2021_1a!$H155*100</f>
        <v>0.5796113194681214</v>
      </c>
      <c r="H156" s="128">
        <f>SV_SO_2021_1a!H155/SV_SO_2021_1a!$H155*100</f>
        <v>100</v>
      </c>
      <c r="I156" s="128">
        <f>SV_SO_2021_1a!I155/SV_SO_2021_1a!$O155*100</f>
        <v>0</v>
      </c>
      <c r="J156" s="146">
        <f>SV_SO_2021_1a!J155/SV_SO_2021_1a!$O155*100</f>
        <v>0.2389771776795316</v>
      </c>
      <c r="K156" s="130">
        <f>SV_SO_2021_1a!K155/SV_SO_2021_1a!$O155*100</f>
        <v>73.95148763293106</v>
      </c>
      <c r="L156" s="146">
        <f>SV_SO_2021_1a!L155/SV_SO_2021_1a!$O155*100</f>
        <v>21.651332297765563</v>
      </c>
      <c r="M156" s="146">
        <f>SV_SO_2021_1a!M155/SV_SO_2021_1a!$O155*100</f>
        <v>3.7399928306846695</v>
      </c>
      <c r="N156" s="146">
        <f>SV_SO_2021_1a!N155/SV_SO_2021_1a!$O155*100</f>
        <v>0.4182100609391803</v>
      </c>
      <c r="O156" s="128">
        <f>SV_SO_2021_1a!O155/SV_SO_2021_1a!$O155*100</f>
        <v>100</v>
      </c>
      <c r="P156" s="128">
        <f>SV_SO_2021_1a!P155/SV_SO_2021_1a!$V155*100</f>
        <v>0.01492463061539227</v>
      </c>
      <c r="Q156" s="129">
        <f>SV_SO_2021_1a!Q155/SV_SO_2021_1a!$V155*100</f>
        <v>0.388040396000199</v>
      </c>
      <c r="R156" s="128">
        <f>SV_SO_2021_1a!R155/SV_SO_2021_1a!$V155*100</f>
        <v>72.96154420178101</v>
      </c>
      <c r="S156" s="128">
        <f>SV_SO_2021_1a!S155/SV_SO_2021_1a!$V155*100</f>
        <v>22.11830257201134</v>
      </c>
      <c r="T156" s="129">
        <f>SV_SO_2021_1a!T155/SV_SO_2021_1a!$V155*100</f>
        <v>4.004775881796926</v>
      </c>
      <c r="U156" s="131">
        <f>SV_SO_2021_1a!U155/SV_SO_2021_1a!$V155*100</f>
        <v>0.5124123177951346</v>
      </c>
      <c r="V156" s="128">
        <f>SV_SO_2021_1a!V155/SV_SO_2021_1a!$V155*100</f>
        <v>100</v>
      </c>
    </row>
    <row r="157" spans="1:22" ht="12.75">
      <c r="A157" s="73" t="s">
        <v>44</v>
      </c>
      <c r="B157" s="128">
        <f>SV_SO_2021_1a!B156/SV_SO_2021_1a!$H156*100</f>
        <v>0</v>
      </c>
      <c r="C157" s="146">
        <f>SV_SO_2021_1a!C156/SV_SO_2021_1a!$H156*100</f>
        <v>0.9111617312072893</v>
      </c>
      <c r="D157" s="130">
        <f>SV_SO_2021_1a!D156/SV_SO_2021_1a!$H156*100</f>
        <v>71.75398633257403</v>
      </c>
      <c r="E157" s="146">
        <f>SV_SO_2021_1a!E156/SV_SO_2021_1a!$H156*100</f>
        <v>19.58997722095672</v>
      </c>
      <c r="F157" s="146">
        <f>SV_SO_2021_1a!F156/SV_SO_2021_1a!$H156*100</f>
        <v>6.605922551252847</v>
      </c>
      <c r="G157" s="146">
        <f>SV_SO_2021_1a!G156/SV_SO_2021_1a!$H156*100</f>
        <v>1.1389521640091116</v>
      </c>
      <c r="H157" s="128">
        <f>SV_SO_2021_1a!H156/SV_SO_2021_1a!$H156*100</f>
        <v>100</v>
      </c>
      <c r="I157" s="128">
        <f>SV_SO_2021_1a!I156/SV_SO_2021_1a!$O156*100</f>
        <v>0.08944543828264759</v>
      </c>
      <c r="J157" s="146">
        <f>SV_SO_2021_1a!J156/SV_SO_2021_1a!$O156*100</f>
        <v>1.1627906976744187</v>
      </c>
      <c r="K157" s="130">
        <f>SV_SO_2021_1a!K156/SV_SO_2021_1a!$O156*100</f>
        <v>75.49194991055455</v>
      </c>
      <c r="L157" s="146">
        <f>SV_SO_2021_1a!L156/SV_SO_2021_1a!$O156*100</f>
        <v>19.409660107334524</v>
      </c>
      <c r="M157" s="146">
        <f>SV_SO_2021_1a!M156/SV_SO_2021_1a!$O156*100</f>
        <v>2.6833631484794274</v>
      </c>
      <c r="N157" s="146">
        <f>SV_SO_2021_1a!N156/SV_SO_2021_1a!$O156*100</f>
        <v>1.1627906976744187</v>
      </c>
      <c r="O157" s="128">
        <f>SV_SO_2021_1a!O156/SV_SO_2021_1a!$O156*100</f>
        <v>100</v>
      </c>
      <c r="P157" s="128">
        <f>SV_SO_2021_1a!P156/SV_SO_2021_1a!$V156*100</f>
        <v>0.06422607578676942</v>
      </c>
      <c r="Q157" s="129">
        <f>SV_SO_2021_1a!Q156/SV_SO_2021_1a!$V156*100</f>
        <v>1.0918432883750802</v>
      </c>
      <c r="R157" s="128">
        <f>SV_SO_2021_1a!R156/SV_SO_2021_1a!$V156*100</f>
        <v>74.43802183686576</v>
      </c>
      <c r="S157" s="128">
        <f>SV_SO_2021_1a!S156/SV_SO_2021_1a!$V156*100</f>
        <v>19.460500963391137</v>
      </c>
      <c r="T157" s="129">
        <f>SV_SO_2021_1a!T156/SV_SO_2021_1a!$V156*100</f>
        <v>3.7893384714193963</v>
      </c>
      <c r="U157" s="131">
        <f>SV_SO_2021_1a!U156/SV_SO_2021_1a!$V156*100</f>
        <v>1.1560693641618496</v>
      </c>
      <c r="V157" s="128">
        <f>SV_SO_2021_1a!V156/SV_SO_2021_1a!$V156*100</f>
        <v>100</v>
      </c>
    </row>
    <row r="158" spans="1:22" ht="12.75">
      <c r="A158" s="73" t="s">
        <v>45</v>
      </c>
      <c r="B158" s="128">
        <f>SV_SO_2021_1a!B157/SV_SO_2021_1a!$H157*100</f>
        <v>0</v>
      </c>
      <c r="C158" s="146">
        <f>SV_SO_2021_1a!C157/SV_SO_2021_1a!$H157*100</f>
        <v>0.04672351360822334</v>
      </c>
      <c r="D158" s="130">
        <f>SV_SO_2021_1a!D157/SV_SO_2021_1a!$H157*100</f>
        <v>49.02464665342834</v>
      </c>
      <c r="E158" s="146">
        <f>SV_SO_2021_1a!E157/SV_SO_2021_1a!$H157*100</f>
        <v>42.03948136899895</v>
      </c>
      <c r="F158" s="146">
        <f>SV_SO_2021_1a!F157/SV_SO_2021_1a!$H157*100</f>
        <v>7.487443055717789</v>
      </c>
      <c r="G158" s="146">
        <f>SV_SO_2021_1a!G157/SV_SO_2021_1a!$H157*100</f>
        <v>1.4017054082467002</v>
      </c>
      <c r="H158" s="128">
        <f>SV_SO_2021_1a!H157/SV_SO_2021_1a!$H157*100</f>
        <v>100</v>
      </c>
      <c r="I158" s="128">
        <f>SV_SO_2021_1a!I157/SV_SO_2021_1a!$O157*100</f>
        <v>0.015867978419549348</v>
      </c>
      <c r="J158" s="146">
        <f>SV_SO_2021_1a!J157/SV_SO_2021_1a!$O157*100</f>
        <v>0</v>
      </c>
      <c r="K158" s="130">
        <f>SV_SO_2021_1a!K157/SV_SO_2021_1a!$O157*100</f>
        <v>52.06283719454141</v>
      </c>
      <c r="L158" s="146">
        <f>SV_SO_2021_1a!L157/SV_SO_2021_1a!$O157*100</f>
        <v>41.478895588701995</v>
      </c>
      <c r="M158" s="146">
        <f>SV_SO_2021_1a!M157/SV_SO_2021_1a!$O157*100</f>
        <v>5.442716597905426</v>
      </c>
      <c r="N158" s="146">
        <f>SV_SO_2021_1a!N157/SV_SO_2021_1a!$O157*100</f>
        <v>0.9996826404316089</v>
      </c>
      <c r="O158" s="128">
        <f>SV_SO_2021_1a!O157/SV_SO_2021_1a!$O157*100</f>
        <v>100</v>
      </c>
      <c r="P158" s="128">
        <f>SV_SO_2021_1a!P157/SV_SO_2021_1a!$V157*100</f>
        <v>0.0067281168001076495</v>
      </c>
      <c r="Q158" s="129">
        <f>SV_SO_2021_1a!Q157/SV_SO_2021_1a!$V157*100</f>
        <v>0.026912467200430598</v>
      </c>
      <c r="R158" s="128">
        <f>SV_SO_2021_1a!R157/SV_SO_2021_1a!$V157*100</f>
        <v>50.312857431205</v>
      </c>
      <c r="S158" s="128">
        <f>SV_SO_2021_1a!S157/SV_SO_2021_1a!$V157*100</f>
        <v>41.80178967906883</v>
      </c>
      <c r="T158" s="129">
        <f>SV_SO_2021_1a!T157/SV_SO_2021_1a!$V157*100</f>
        <v>6.620466931305928</v>
      </c>
      <c r="U158" s="131">
        <f>SV_SO_2021_1a!U157/SV_SO_2021_1a!$V157*100</f>
        <v>1.2312453744196998</v>
      </c>
      <c r="V158" s="128">
        <f>SV_SO_2021_1a!V157/SV_SO_2021_1a!$V157*100</f>
        <v>100</v>
      </c>
    </row>
    <row r="159" spans="1:22" ht="12.75">
      <c r="A159" s="29" t="s">
        <v>1</v>
      </c>
      <c r="B159" s="147">
        <f>SV_SO_2021_1a!B158/SV_SO_2021_1a!$H158*100</f>
        <v>0.04234708731440066</v>
      </c>
      <c r="C159" s="148">
        <f>SV_SO_2021_1a!C158/SV_SO_2021_1a!$H158*100</f>
        <v>1.5615488447185242</v>
      </c>
      <c r="D159" s="149">
        <f>SV_SO_2021_1a!D158/SV_SO_2021_1a!$H158*100</f>
        <v>73.99094831008655</v>
      </c>
      <c r="E159" s="148">
        <f>SV_SO_2021_1a!E158/SV_SO_2021_1a!$H158*100</f>
        <v>20.361008919355267</v>
      </c>
      <c r="F159" s="148">
        <f>SV_SO_2021_1a!F158/SV_SO_2021_1a!$H158*100</f>
        <v>3.5042214752666543</v>
      </c>
      <c r="G159" s="148">
        <f>SV_SO_2021_1a!G158/SV_SO_2021_1a!$H158*100</f>
        <v>0.5399253632586084</v>
      </c>
      <c r="H159" s="147">
        <f>SV_SO_2021_1a!H158/SV_SO_2021_1a!$H158*100</f>
        <v>100</v>
      </c>
      <c r="I159" s="147">
        <f>SV_SO_2021_1a!I158/SV_SO_2021_1a!$O158*100</f>
        <v>0.019206497283652528</v>
      </c>
      <c r="J159" s="148">
        <f>SV_SO_2021_1a!J158/SV_SO_2021_1a!$O158*100</f>
        <v>1.2154968995225814</v>
      </c>
      <c r="K159" s="149">
        <f>SV_SO_2021_1a!K158/SV_SO_2021_1a!$O158*100</f>
        <v>79.21033858310925</v>
      </c>
      <c r="L159" s="148">
        <f>SV_SO_2021_1a!L158/SV_SO_2021_1a!$O158*100</f>
        <v>16.797453767217252</v>
      </c>
      <c r="M159" s="148">
        <f>SV_SO_2021_1a!M158/SV_SO_2021_1a!$O158*100</f>
        <v>2.4282500137189267</v>
      </c>
      <c r="N159" s="148">
        <f>SV_SO_2021_1a!N158/SV_SO_2021_1a!$O158*100</f>
        <v>0.3292542391483291</v>
      </c>
      <c r="O159" s="147">
        <f>SV_SO_2021_1a!O158/SV_SO_2021_1a!$O158*100</f>
        <v>100</v>
      </c>
      <c r="P159" s="147">
        <f>SV_SO_2021_1a!P158/SV_SO_2021_1a!$V158*100</f>
        <v>0.030985194465774833</v>
      </c>
      <c r="Q159" s="133">
        <f>SV_SO_2021_1a!Q158/SV_SO_2021_1a!$V158*100</f>
        <v>1.391639386223713</v>
      </c>
      <c r="R159" s="134">
        <f>SV_SO_2021_1a!R158/SV_SO_2021_1a!$V158*100</f>
        <v>76.553638065985</v>
      </c>
      <c r="S159" s="133">
        <f>SV_SO_2021_1a!S158/SV_SO_2021_1a!$V158*100</f>
        <v>18.611324414986058</v>
      </c>
      <c r="T159" s="133">
        <f>SV_SO_2021_1a!T158/SV_SO_2021_1a!$V158*100</f>
        <v>2.975925851082461</v>
      </c>
      <c r="U159" s="133">
        <f>SV_SO_2021_1a!U158/SV_SO_2021_1a!$V158*100</f>
        <v>0.43648708725700197</v>
      </c>
      <c r="V159" s="132">
        <f>SV_SO_2021_1a!V158/SV_SO_2021_1a!$V158*100</f>
        <v>100</v>
      </c>
    </row>
    <row r="160" spans="1:22" ht="12.75">
      <c r="A160" s="30" t="s">
        <v>14</v>
      </c>
      <c r="B160" s="137"/>
      <c r="C160" s="138"/>
      <c r="D160" s="139"/>
      <c r="E160" s="138"/>
      <c r="F160" s="138"/>
      <c r="G160" s="138"/>
      <c r="H160" s="137"/>
      <c r="I160" s="137"/>
      <c r="J160" s="138"/>
      <c r="K160" s="139"/>
      <c r="L160" s="138"/>
      <c r="M160" s="138"/>
      <c r="N160" s="138"/>
      <c r="O160" s="137"/>
      <c r="P160" s="137"/>
      <c r="Q160" s="138"/>
      <c r="R160" s="137"/>
      <c r="S160" s="137"/>
      <c r="T160" s="138"/>
      <c r="U160" s="140"/>
      <c r="V160" s="137"/>
    </row>
    <row r="161" spans="1:22" ht="12.75">
      <c r="A161" s="73" t="s">
        <v>42</v>
      </c>
      <c r="B161" s="128">
        <f>SV_SO_2021_1a!B160/SV_SO_2021_1a!$H160*100</f>
        <v>0.0752651385562778</v>
      </c>
      <c r="C161" s="129">
        <f>SV_SO_2021_1a!C160/SV_SO_2021_1a!$H160*100</f>
        <v>3.1816626753335617</v>
      </c>
      <c r="D161" s="130">
        <f>SV_SO_2021_1a!D160/SV_SO_2021_1a!$H160*100</f>
        <v>86.37700992131371</v>
      </c>
      <c r="E161" s="129">
        <f>SV_SO_2021_1a!E160/SV_SO_2021_1a!$H160*100</f>
        <v>9.08655490933972</v>
      </c>
      <c r="F161" s="129">
        <f>SV_SO_2021_1a!F160/SV_SO_2021_1a!$H160*100</f>
        <v>1.1563462196373588</v>
      </c>
      <c r="G161" s="129">
        <f>SV_SO_2021_1a!G160/SV_SO_2021_1a!$H160*100</f>
        <v>0.12316113581936367</v>
      </c>
      <c r="H161" s="128">
        <f>SV_SO_2021_1a!H160/SV_SO_2021_1a!$H160*100</f>
        <v>100</v>
      </c>
      <c r="I161" s="128">
        <f>SV_SO_2021_1a!I160/SV_SO_2021_1a!$O160*100</f>
        <v>0.032925423914832906</v>
      </c>
      <c r="J161" s="129">
        <f>SV_SO_2021_1a!J160/SV_SO_2021_1a!$O160*100</f>
        <v>2.463919222959996</v>
      </c>
      <c r="K161" s="130">
        <f>SV_SO_2021_1a!K160/SV_SO_2021_1a!$O160*100</f>
        <v>88.23464852109971</v>
      </c>
      <c r="L161" s="129">
        <f>SV_SO_2021_1a!L160/SV_SO_2021_1a!$O160*100</f>
        <v>8.121604565658783</v>
      </c>
      <c r="M161" s="129">
        <f>SV_SO_2021_1a!M160/SV_SO_2021_1a!$O160*100</f>
        <v>1.0426384239697086</v>
      </c>
      <c r="N161" s="129">
        <f>SV_SO_2021_1a!N160/SV_SO_2021_1a!$O160*100</f>
        <v>0.10426384239697085</v>
      </c>
      <c r="O161" s="128">
        <f>SV_SO_2021_1a!O160/SV_SO_2021_1a!$O160*100</f>
        <v>100</v>
      </c>
      <c r="P161" s="128">
        <f>SV_SO_2021_1a!P160/SV_SO_2021_1a!$V160*100</f>
        <v>0.051769291674279794</v>
      </c>
      <c r="Q161" s="129">
        <f>SV_SO_2021_1a!Q160/SV_SO_2021_1a!$V160*100</f>
        <v>2.783360740605396</v>
      </c>
      <c r="R161" s="128">
        <f>SV_SO_2021_1a!R160/SV_SO_2021_1a!$V160*100</f>
        <v>87.4078811133443</v>
      </c>
      <c r="S161" s="128">
        <f>SV_SO_2021_1a!S160/SV_SO_2021_1a!$V160*100</f>
        <v>8.551068883610451</v>
      </c>
      <c r="T161" s="129">
        <f>SV_SO_2021_1a!T160/SV_SO_2021_1a!$V160*100</f>
        <v>1.0932456300627322</v>
      </c>
      <c r="U161" s="131">
        <f>SV_SO_2021_1a!U160/SV_SO_2021_1a!$V160*100</f>
        <v>0.11267434070284425</v>
      </c>
      <c r="V161" s="128">
        <f>SV_SO_2021_1a!V160/SV_SO_2021_1a!$V160*100</f>
        <v>100</v>
      </c>
    </row>
    <row r="162" spans="1:22" ht="12.75">
      <c r="A162" s="73" t="s">
        <v>43</v>
      </c>
      <c r="B162" s="128">
        <f>SV_SO_2021_1a!B161/SV_SO_2021_1a!$H161*100</f>
        <v>0.015665387326701655</v>
      </c>
      <c r="C162" s="146">
        <f>SV_SO_2021_1a!C161/SV_SO_2021_1a!$H161*100</f>
        <v>0.5247904754445054</v>
      </c>
      <c r="D162" s="130">
        <f>SV_SO_2021_1a!D161/SV_SO_2021_1a!$H161*100</f>
        <v>68.21492911412234</v>
      </c>
      <c r="E162" s="146">
        <f>SV_SO_2021_1a!E161/SV_SO_2021_1a!$H161*100</f>
        <v>24.884467768465576</v>
      </c>
      <c r="F162" s="146">
        <f>SV_SO_2021_1a!F161/SV_SO_2021_1a!$H161*100</f>
        <v>5.561212500979087</v>
      </c>
      <c r="G162" s="146">
        <f>SV_SO_2021_1a!G161/SV_SO_2021_1a!$H161*100</f>
        <v>0.7989347536617843</v>
      </c>
      <c r="H162" s="128">
        <f>SV_SO_2021_1a!H161/SV_SO_2021_1a!$H161*100</f>
        <v>100</v>
      </c>
      <c r="I162" s="128">
        <f>SV_SO_2021_1a!I161/SV_SO_2021_1a!$O161*100</f>
        <v>0</v>
      </c>
      <c r="J162" s="146">
        <f>SV_SO_2021_1a!J161/SV_SO_2021_1a!$O161*100</f>
        <v>0.30574361214238915</v>
      </c>
      <c r="K162" s="130">
        <f>SV_SO_2021_1a!K161/SV_SO_2021_1a!$O161*100</f>
        <v>69.91701244813278</v>
      </c>
      <c r="L162" s="146">
        <f>SV_SO_2021_1a!L161/SV_SO_2021_1a!$O161*100</f>
        <v>23.815243502948242</v>
      </c>
      <c r="M162" s="146">
        <f>SV_SO_2021_1a!M161/SV_SO_2021_1a!$O161*100</f>
        <v>5.274077309456214</v>
      </c>
      <c r="N162" s="146">
        <f>SV_SO_2021_1a!N161/SV_SO_2021_1a!$O161*100</f>
        <v>0.6879231273203756</v>
      </c>
      <c r="O162" s="128">
        <f>SV_SO_2021_1a!O161/SV_SO_2021_1a!$O161*100</f>
        <v>100</v>
      </c>
      <c r="P162" s="128">
        <f>SV_SO_2021_1a!P161/SV_SO_2021_1a!$V161*100</f>
        <v>0.009122006841505131</v>
      </c>
      <c r="Q162" s="129">
        <f>SV_SO_2021_1a!Q161/SV_SO_2021_1a!$V161*100</f>
        <v>0.43329532497149376</v>
      </c>
      <c r="R162" s="128">
        <f>SV_SO_2021_1a!R161/SV_SO_2021_1a!$V161*100</f>
        <v>68.92588369441278</v>
      </c>
      <c r="S162" s="128">
        <f>SV_SO_2021_1a!S161/SV_SO_2021_1a!$V161*100</f>
        <v>24.437856328392247</v>
      </c>
      <c r="T162" s="129">
        <f>SV_SO_2021_1a!T161/SV_SO_2021_1a!$V161*100</f>
        <v>5.441277080957811</v>
      </c>
      <c r="U162" s="131">
        <f>SV_SO_2021_1a!U161/SV_SO_2021_1a!$V161*100</f>
        <v>0.7525655644241733</v>
      </c>
      <c r="V162" s="128">
        <f>SV_SO_2021_1a!V161/SV_SO_2021_1a!$V161*100</f>
        <v>100</v>
      </c>
    </row>
    <row r="163" spans="1:22" ht="12.75">
      <c r="A163" s="73" t="s">
        <v>44</v>
      </c>
      <c r="B163" s="128">
        <f>SV_SO_2021_1a!B162/SV_SO_2021_1a!$H162*100</f>
        <v>0</v>
      </c>
      <c r="C163" s="146">
        <f>SV_SO_2021_1a!C162/SV_SO_2021_1a!$H162*100</f>
        <v>1.5414258188824663</v>
      </c>
      <c r="D163" s="130">
        <f>SV_SO_2021_1a!D162/SV_SO_2021_1a!$H162*100</f>
        <v>60.5009633911368</v>
      </c>
      <c r="E163" s="146">
        <f>SV_SO_2021_1a!E162/SV_SO_2021_1a!$H162*100</f>
        <v>29.672447013487474</v>
      </c>
      <c r="F163" s="146">
        <f>SV_SO_2021_1a!F162/SV_SO_2021_1a!$H162*100</f>
        <v>7.129094412331407</v>
      </c>
      <c r="G163" s="146">
        <f>SV_SO_2021_1a!G162/SV_SO_2021_1a!$H162*100</f>
        <v>1.1560693641618496</v>
      </c>
      <c r="H163" s="128">
        <f>SV_SO_2021_1a!H162/SV_SO_2021_1a!$H162*100</f>
        <v>100</v>
      </c>
      <c r="I163" s="128">
        <f>SV_SO_2021_1a!I162/SV_SO_2021_1a!$O162*100</f>
        <v>0.08190008190008191</v>
      </c>
      <c r="J163" s="146">
        <f>SV_SO_2021_1a!J162/SV_SO_2021_1a!$O162*100</f>
        <v>1.0647010647010646</v>
      </c>
      <c r="K163" s="130">
        <f>SV_SO_2021_1a!K162/SV_SO_2021_1a!$O162*100</f>
        <v>70.76167076167076</v>
      </c>
      <c r="L163" s="146">
        <f>SV_SO_2021_1a!L162/SV_SO_2021_1a!$O162*100</f>
        <v>23.34152334152334</v>
      </c>
      <c r="M163" s="146">
        <f>SV_SO_2021_1a!M162/SV_SO_2021_1a!$O162*100</f>
        <v>4.504504504504505</v>
      </c>
      <c r="N163" s="146">
        <f>SV_SO_2021_1a!N162/SV_SO_2021_1a!$O162*100</f>
        <v>0.2457002457002457</v>
      </c>
      <c r="O163" s="128">
        <f>SV_SO_2021_1a!O162/SV_SO_2021_1a!$O162*100</f>
        <v>100</v>
      </c>
      <c r="P163" s="128">
        <f>SV_SO_2021_1a!P162/SV_SO_2021_1a!$V162*100</f>
        <v>0.05747126436781609</v>
      </c>
      <c r="Q163" s="129">
        <f>SV_SO_2021_1a!Q162/SV_SO_2021_1a!$V162*100</f>
        <v>1.206896551724138</v>
      </c>
      <c r="R163" s="128">
        <f>SV_SO_2021_1a!R162/SV_SO_2021_1a!$V162*100</f>
        <v>67.70114942528735</v>
      </c>
      <c r="S163" s="128">
        <f>SV_SO_2021_1a!S162/SV_SO_2021_1a!$V162*100</f>
        <v>25.229885057471265</v>
      </c>
      <c r="T163" s="129">
        <f>SV_SO_2021_1a!T162/SV_SO_2021_1a!$V162*100</f>
        <v>5.287356321839081</v>
      </c>
      <c r="U163" s="131">
        <f>SV_SO_2021_1a!U162/SV_SO_2021_1a!$V162*100</f>
        <v>0.5172413793103449</v>
      </c>
      <c r="V163" s="128">
        <f>SV_SO_2021_1a!V162/SV_SO_2021_1a!$V162*100</f>
        <v>100</v>
      </c>
    </row>
    <row r="164" spans="1:22" ht="12.75">
      <c r="A164" s="73" t="s">
        <v>45</v>
      </c>
      <c r="B164" s="128">
        <f>SV_SO_2021_1a!B163/SV_SO_2021_1a!$H163*100</f>
        <v>0</v>
      </c>
      <c r="C164" s="146">
        <f>SV_SO_2021_1a!C163/SV_SO_2021_1a!$H163*100</f>
        <v>0.06784260515603799</v>
      </c>
      <c r="D164" s="130">
        <f>SV_SO_2021_1a!D163/SV_SO_2021_1a!$H163*100</f>
        <v>44.40298507462687</v>
      </c>
      <c r="E164" s="146">
        <f>SV_SO_2021_1a!E163/SV_SO_2021_1a!$H163*100</f>
        <v>43.19312528267752</v>
      </c>
      <c r="F164" s="146">
        <f>SV_SO_2021_1a!F163/SV_SO_2021_1a!$H163*100</f>
        <v>10.300768882858435</v>
      </c>
      <c r="G164" s="146">
        <f>SV_SO_2021_1a!G163/SV_SO_2021_1a!$H163*100</f>
        <v>2.03527815468114</v>
      </c>
      <c r="H164" s="128">
        <f>SV_SO_2021_1a!H163/SV_SO_2021_1a!$H163*100</f>
        <v>100</v>
      </c>
      <c r="I164" s="128">
        <f>SV_SO_2021_1a!I163/SV_SO_2021_1a!$O163*100</f>
        <v>0</v>
      </c>
      <c r="J164" s="146">
        <f>SV_SO_2021_1a!J163/SV_SO_2021_1a!$O163*100</f>
        <v>0.04585052728106373</v>
      </c>
      <c r="K164" s="130">
        <f>SV_SO_2021_1a!K163/SV_SO_2021_1a!$O163*100</f>
        <v>48.99893015436344</v>
      </c>
      <c r="L164" s="146">
        <f>SV_SO_2021_1a!L163/SV_SO_2021_1a!$O163*100</f>
        <v>41.112639462020475</v>
      </c>
      <c r="M164" s="146">
        <f>SV_SO_2021_1a!M163/SV_SO_2021_1a!$O163*100</f>
        <v>8.237811401497783</v>
      </c>
      <c r="N164" s="146">
        <f>SV_SO_2021_1a!N163/SV_SO_2021_1a!$O163*100</f>
        <v>1.6047684548372305</v>
      </c>
      <c r="O164" s="128">
        <f>SV_SO_2021_1a!O163/SV_SO_2021_1a!$O163*100</f>
        <v>100</v>
      </c>
      <c r="P164" s="128">
        <f>SV_SO_2021_1a!P163/SV_SO_2021_1a!$V163*100</f>
        <v>0</v>
      </c>
      <c r="Q164" s="129">
        <f>SV_SO_2021_1a!Q163/SV_SO_2021_1a!$V163*100</f>
        <v>0.058490933905244694</v>
      </c>
      <c r="R164" s="128">
        <f>SV_SO_2021_1a!R163/SV_SO_2021_1a!$V163*100</f>
        <v>46.35731461623448</v>
      </c>
      <c r="S164" s="128">
        <f>SV_SO_2021_1a!S163/SV_SO_2021_1a!$V163*100</f>
        <v>42.30844219146032</v>
      </c>
      <c r="T164" s="129">
        <f>SV_SO_2021_1a!T163/SV_SO_2021_1a!$V163*100</f>
        <v>9.423539351400532</v>
      </c>
      <c r="U164" s="131">
        <f>SV_SO_2021_1a!U163/SV_SO_2021_1a!$V163*100</f>
        <v>1.852212906999415</v>
      </c>
      <c r="V164" s="128">
        <f>SV_SO_2021_1a!V163/SV_SO_2021_1a!$V163*100</f>
        <v>100</v>
      </c>
    </row>
    <row r="165" spans="1:22" ht="12.75">
      <c r="A165" s="29" t="s">
        <v>1</v>
      </c>
      <c r="B165" s="147">
        <f>SV_SO_2021_1a!B164/SV_SO_2021_1a!$H164*100</f>
        <v>0.035378963124234594</v>
      </c>
      <c r="C165" s="148">
        <f>SV_SO_2021_1a!C164/SV_SO_2021_1a!$H164*100</f>
        <v>1.4859164512178529</v>
      </c>
      <c r="D165" s="149">
        <f>SV_SO_2021_1a!D164/SV_SO_2021_1a!$H164*100</f>
        <v>69.59858484147503</v>
      </c>
      <c r="E165" s="148">
        <f>SV_SO_2021_1a!E164/SV_SO_2021_1a!$H164*100</f>
        <v>23.075248333106547</v>
      </c>
      <c r="F165" s="148">
        <f>SV_SO_2021_1a!F164/SV_SO_2021_1a!$H164*100</f>
        <v>4.972105048305893</v>
      </c>
      <c r="G165" s="148">
        <f>SV_SO_2021_1a!G164/SV_SO_2021_1a!$H164*100</f>
        <v>0.832766362770445</v>
      </c>
      <c r="H165" s="147">
        <f>SV_SO_2021_1a!H164/SV_SO_2021_1a!$H164*100</f>
        <v>100</v>
      </c>
      <c r="I165" s="147">
        <f>SV_SO_2021_1a!I164/SV_SO_2021_1a!$O164*100</f>
        <v>0.0199174847062171</v>
      </c>
      <c r="J165" s="148">
        <f>SV_SO_2021_1a!J164/SV_SO_2021_1a!$O164*100</f>
        <v>1.40275999430929</v>
      </c>
      <c r="K165" s="149">
        <f>SV_SO_2021_1a!K164/SV_SO_2021_1a!$O164*100</f>
        <v>75.54986484563949</v>
      </c>
      <c r="L165" s="148">
        <f>SV_SO_2021_1a!L164/SV_SO_2021_1a!$O164*100</f>
        <v>18.88177550149381</v>
      </c>
      <c r="M165" s="148">
        <f>SV_SO_2021_1a!M164/SV_SO_2021_1a!$O164*100</f>
        <v>3.605064731825295</v>
      </c>
      <c r="N165" s="148">
        <f>SV_SO_2021_1a!N164/SV_SO_2021_1a!$O164*100</f>
        <v>0.5406174420258927</v>
      </c>
      <c r="O165" s="147">
        <f>SV_SO_2021_1a!O164/SV_SO_2021_1a!$O164*100</f>
        <v>100</v>
      </c>
      <c r="P165" s="147">
        <f>SV_SO_2021_1a!P164/SV_SO_2021_1a!$V164*100</f>
        <v>0.027820280984837947</v>
      </c>
      <c r="Q165" s="133">
        <f>SV_SO_2021_1a!Q164/SV_SO_2021_1a!$V164*100</f>
        <v>1.4452635971623313</v>
      </c>
      <c r="R165" s="134">
        <f>SV_SO_2021_1a!R164/SV_SO_2021_1a!$V164*100</f>
        <v>72.50799833078314</v>
      </c>
      <c r="S165" s="133">
        <f>SV_SO_2021_1a!S164/SV_SO_2021_1a!$V164*100</f>
        <v>21.025177354291277</v>
      </c>
      <c r="T165" s="133">
        <f>SV_SO_2021_1a!T164/SV_SO_2021_1a!$V164*100</f>
        <v>4.30379746835443</v>
      </c>
      <c r="U165" s="133">
        <f>SV_SO_2021_1a!U164/SV_SO_2021_1a!$V164*100</f>
        <v>0.6899429684239811</v>
      </c>
      <c r="V165" s="132">
        <f>SV_SO_2021_1a!V164/SV_SO_2021_1a!$V164*100</f>
        <v>100</v>
      </c>
    </row>
    <row r="166" spans="1:22" ht="12.75">
      <c r="A166" s="141" t="s">
        <v>17</v>
      </c>
      <c r="B166" s="142">
        <f>SV_SO_2021_1a!B165/SV_SO_2021_1a!$H165*100</f>
        <v>0.03891155002146844</v>
      </c>
      <c r="C166" s="143">
        <f>SV_SO_2021_1a!C165/SV_SO_2021_1a!$H165*100</f>
        <v>1.5242593387720051</v>
      </c>
      <c r="D166" s="144">
        <f>SV_SO_2021_1a!D165/SV_SO_2021_1a!$H165*100</f>
        <v>71.82535422928295</v>
      </c>
      <c r="E166" s="143">
        <f>SV_SO_2021_1a!E165/SV_SO_2021_1a!$H165*100</f>
        <v>21.69922713610992</v>
      </c>
      <c r="F166" s="143">
        <f>SV_SO_2021_1a!F165/SV_SO_2021_1a!$H165*100</f>
        <v>4.227941176470589</v>
      </c>
      <c r="G166" s="143">
        <f>SV_SO_2021_1a!G165/SV_SO_2021_1a!$H165*100</f>
        <v>0.6843065693430658</v>
      </c>
      <c r="H166" s="142">
        <f>SV_SO_2021_1a!H165/SV_SO_2021_1a!$H165*100</f>
        <v>100</v>
      </c>
      <c r="I166" s="142">
        <f>SV_SO_2021_1a!I165/SV_SO_2021_1a!$O165*100</f>
        <v>0.01955553072313559</v>
      </c>
      <c r="J166" s="143">
        <f>SV_SO_2021_1a!J165/SV_SO_2021_1a!$O165*100</f>
        <v>1.3074269112039223</v>
      </c>
      <c r="K166" s="144">
        <f>SV_SO_2021_1a!K165/SV_SO_2021_1a!$O165*100</f>
        <v>77.4133620147784</v>
      </c>
      <c r="L166" s="143">
        <f>SV_SO_2021_1a!L165/SV_SO_2021_1a!$O165*100</f>
        <v>17.820675783268847</v>
      </c>
      <c r="M166" s="143">
        <f>SV_SO_2021_1a!M165/SV_SO_2021_1a!$O165*100</f>
        <v>3.0059644368705563</v>
      </c>
      <c r="N166" s="143">
        <f>SV_SO_2021_1a!N165/SV_SO_2021_1a!$O165*100</f>
        <v>0.43301532315514524</v>
      </c>
      <c r="O166" s="142">
        <f>SV_SO_2021_1a!O165/SV_SO_2021_1a!$O165*100</f>
        <v>100</v>
      </c>
      <c r="P166" s="142">
        <f>SV_SO_2021_1a!P165/SV_SO_2021_1a!$V165*100</f>
        <v>0.029428068902743652</v>
      </c>
      <c r="Q166" s="143">
        <f>SV_SO_2021_1a!Q165/SV_SO_2021_1a!$V165*100</f>
        <v>1.4180222968949965</v>
      </c>
      <c r="R166" s="142">
        <f>SV_SO_2021_1a!R165/SV_SO_2021_1a!$V165*100</f>
        <v>74.56319848890288</v>
      </c>
      <c r="S166" s="142">
        <f>SV_SO_2021_1a!S165/SV_SO_2021_1a!$V165*100</f>
        <v>19.798931008287767</v>
      </c>
      <c r="T166" s="143">
        <f>SV_SO_2021_1a!T165/SV_SO_2021_1a!$V165*100</f>
        <v>3.6292337067732467</v>
      </c>
      <c r="U166" s="145">
        <f>SV_SO_2021_1a!U165/SV_SO_2021_1a!$V165*100</f>
        <v>0.5611864302383673</v>
      </c>
      <c r="V166" s="142">
        <f>SV_SO_2021_1a!V165/SV_SO_2021_1a!$V165*100</f>
        <v>100</v>
      </c>
    </row>
    <row r="167" spans="2:22" ht="12.75">
      <c r="B167" s="137"/>
      <c r="C167" s="138"/>
      <c r="D167" s="139"/>
      <c r="E167" s="138"/>
      <c r="F167" s="138"/>
      <c r="G167" s="138"/>
      <c r="H167" s="137"/>
      <c r="I167" s="137"/>
      <c r="J167" s="138"/>
      <c r="K167" s="139"/>
      <c r="L167" s="138"/>
      <c r="M167" s="138"/>
      <c r="N167" s="138"/>
      <c r="O167" s="137"/>
      <c r="P167" s="137"/>
      <c r="Q167" s="138"/>
      <c r="R167" s="137"/>
      <c r="S167" s="137"/>
      <c r="T167" s="138"/>
      <c r="U167" s="140"/>
      <c r="V167" s="137"/>
    </row>
    <row r="168" spans="1:22" ht="12.75">
      <c r="A168" s="111" t="s">
        <v>18</v>
      </c>
      <c r="B168" s="137"/>
      <c r="C168" s="138"/>
      <c r="D168" s="139"/>
      <c r="E168" s="138"/>
      <c r="F168" s="138"/>
      <c r="G168" s="138"/>
      <c r="H168" s="137"/>
      <c r="I168" s="137"/>
      <c r="J168" s="138"/>
      <c r="K168" s="139"/>
      <c r="L168" s="138"/>
      <c r="M168" s="138"/>
      <c r="N168" s="138"/>
      <c r="O168" s="137"/>
      <c r="P168" s="137"/>
      <c r="Q168" s="138"/>
      <c r="R168" s="137"/>
      <c r="S168" s="137"/>
      <c r="T168" s="138"/>
      <c r="U168" s="140"/>
      <c r="V168" s="137"/>
    </row>
    <row r="169" spans="1:22" ht="12.75">
      <c r="A169" s="101" t="s">
        <v>13</v>
      </c>
      <c r="B169" s="137"/>
      <c r="C169" s="138"/>
      <c r="D169" s="139"/>
      <c r="E169" s="138"/>
      <c r="F169" s="138"/>
      <c r="G169" s="138"/>
      <c r="H169" s="137"/>
      <c r="I169" s="137"/>
      <c r="J169" s="138"/>
      <c r="K169" s="139"/>
      <c r="L169" s="138"/>
      <c r="M169" s="138"/>
      <c r="N169" s="138"/>
      <c r="O169" s="137"/>
      <c r="P169" s="137"/>
      <c r="Q169" s="138"/>
      <c r="R169" s="137"/>
      <c r="S169" s="137"/>
      <c r="T169" s="138"/>
      <c r="U169" s="140"/>
      <c r="V169" s="137"/>
    </row>
    <row r="170" spans="1:22" ht="12.75">
      <c r="A170" s="73" t="s">
        <v>42</v>
      </c>
      <c r="B170" s="128">
        <f>SV_SO_2021_1a!B169/SV_SO_2021_1a!$H169*100</f>
        <v>0.05851864236749708</v>
      </c>
      <c r="C170" s="129">
        <f>SV_SO_2021_1a!C169/SV_SO_2021_1a!$H169*100</f>
        <v>3.5612773783648217</v>
      </c>
      <c r="D170" s="130">
        <f>SV_SO_2021_1a!D169/SV_SO_2021_1a!$H169*100</f>
        <v>83.9575321852533</v>
      </c>
      <c r="E170" s="129">
        <f>SV_SO_2021_1a!E169/SV_SO_2021_1a!$H169*100</f>
        <v>10.683832135094466</v>
      </c>
      <c r="F170" s="129">
        <f>SV_SO_2021_1a!F169/SV_SO_2021_1a!$H169*100</f>
        <v>1.4880454773449256</v>
      </c>
      <c r="G170" s="129">
        <f>SV_SO_2021_1a!G169/SV_SO_2021_1a!$H169*100</f>
        <v>0.25079418157498745</v>
      </c>
      <c r="H170" s="128">
        <f>SV_SO_2021_1a!H169/SV_SO_2021_1a!$H169*100</f>
        <v>100</v>
      </c>
      <c r="I170" s="128">
        <f>SV_SO_2021_1a!I169/SV_SO_2021_1a!$O169*100</f>
        <v>0.024829298572315334</v>
      </c>
      <c r="J170" s="129">
        <f>SV_SO_2021_1a!J169/SV_SO_2021_1a!$O169*100</f>
        <v>2.5450031036623217</v>
      </c>
      <c r="K170" s="130">
        <f>SV_SO_2021_1a!K169/SV_SO_2021_1a!$O169*100</f>
        <v>87.1570453134699</v>
      </c>
      <c r="L170" s="129">
        <f>SV_SO_2021_1a!L169/SV_SO_2021_1a!$O169*100</f>
        <v>8.708876474239604</v>
      </c>
      <c r="M170" s="129">
        <f>SV_SO_2021_1a!M169/SV_SO_2021_1a!$O169*100</f>
        <v>1.3594040968342644</v>
      </c>
      <c r="N170" s="129">
        <f>SV_SO_2021_1a!N169/SV_SO_2021_1a!$O169*100</f>
        <v>0.2048417132216015</v>
      </c>
      <c r="O170" s="128">
        <f>SV_SO_2021_1a!O169/SV_SO_2021_1a!$O169*100</f>
        <v>100</v>
      </c>
      <c r="P170" s="128">
        <f>SV_SO_2021_1a!P169/SV_SO_2021_1a!$V169*100</f>
        <v>0.03918495297805642</v>
      </c>
      <c r="Q170" s="129">
        <f>SV_SO_2021_1a!Q169/SV_SO_2021_1a!$V169*100</f>
        <v>2.978056426332288</v>
      </c>
      <c r="R170" s="128">
        <f>SV_SO_2021_1a!R169/SV_SO_2021_1a!$V169*100</f>
        <v>85.79367341122827</v>
      </c>
      <c r="S170" s="128">
        <f>SV_SO_2021_1a!S169/SV_SO_2021_1a!$V169*100</f>
        <v>9.550441721288117</v>
      </c>
      <c r="T170" s="129">
        <f>SV_SO_2021_1a!T169/SV_SO_2021_1a!$V169*100</f>
        <v>1.4142205756625819</v>
      </c>
      <c r="U170" s="131">
        <f>SV_SO_2021_1a!U169/SV_SO_2021_1a!$V169*100</f>
        <v>0.2244229125106868</v>
      </c>
      <c r="V170" s="128">
        <f>SV_SO_2021_1a!V169/SV_SO_2021_1a!$V169*100</f>
        <v>100</v>
      </c>
    </row>
    <row r="171" spans="1:22" ht="12.75">
      <c r="A171" s="73" t="s">
        <v>43</v>
      </c>
      <c r="B171" s="128">
        <f>SV_SO_2021_1a!B170/SV_SO_2021_1a!$H170*100</f>
        <v>0</v>
      </c>
      <c r="C171" s="146">
        <f>SV_SO_2021_1a!C170/SV_SO_2021_1a!$H170*100</f>
        <v>0.40531411844179244</v>
      </c>
      <c r="D171" s="130">
        <f>SV_SO_2021_1a!D170/SV_SO_2021_1a!$H170*100</f>
        <v>63.95706672671321</v>
      </c>
      <c r="E171" s="146">
        <f>SV_SO_2021_1a!E170/SV_SO_2021_1a!$H170*100</f>
        <v>27.148540118591907</v>
      </c>
      <c r="F171" s="146">
        <f>SV_SO_2021_1a!F170/SV_SO_2021_1a!$H170*100</f>
        <v>7.10800870674773</v>
      </c>
      <c r="G171" s="146">
        <f>SV_SO_2021_1a!G170/SV_SO_2021_1a!$H170*100</f>
        <v>1.3810703295053666</v>
      </c>
      <c r="H171" s="128">
        <f>SV_SO_2021_1a!H170/SV_SO_2021_1a!$H170*100</f>
        <v>100</v>
      </c>
      <c r="I171" s="128">
        <f>SV_SO_2021_1a!I170/SV_SO_2021_1a!$O170*100</f>
        <v>0</v>
      </c>
      <c r="J171" s="146">
        <f>SV_SO_2021_1a!J170/SV_SO_2021_1a!$O170*100</f>
        <v>0.4206730769230769</v>
      </c>
      <c r="K171" s="130">
        <f>SV_SO_2021_1a!K170/SV_SO_2021_1a!$O170*100</f>
        <v>68.59975961538461</v>
      </c>
      <c r="L171" s="146">
        <f>SV_SO_2021_1a!L170/SV_SO_2021_1a!$O170*100</f>
        <v>23.908253205128204</v>
      </c>
      <c r="M171" s="146">
        <f>SV_SO_2021_1a!M170/SV_SO_2021_1a!$O170*100</f>
        <v>5.588942307692308</v>
      </c>
      <c r="N171" s="146">
        <f>SV_SO_2021_1a!N170/SV_SO_2021_1a!$O170*100</f>
        <v>1.4823717948717947</v>
      </c>
      <c r="O171" s="128">
        <f>SV_SO_2021_1a!O170/SV_SO_2021_1a!$O170*100</f>
        <v>100</v>
      </c>
      <c r="P171" s="128">
        <f>SV_SO_2021_1a!P170/SV_SO_2021_1a!$V170*100</f>
        <v>0</v>
      </c>
      <c r="Q171" s="129">
        <f>SV_SO_2021_1a!Q170/SV_SO_2021_1a!$V170*100</f>
        <v>0.41189342257690825</v>
      </c>
      <c r="R171" s="128">
        <f>SV_SO_2021_1a!R170/SV_SO_2021_1a!$V170*100</f>
        <v>65.94585317715708</v>
      </c>
      <c r="S171" s="128">
        <f>SV_SO_2021_1a!S170/SV_SO_2021_1a!$V170*100</f>
        <v>25.760501136997473</v>
      </c>
      <c r="T171" s="129">
        <f>SV_SO_2021_1a!T170/SV_SO_2021_1a!$V170*100</f>
        <v>6.4572875101900715</v>
      </c>
      <c r="U171" s="131">
        <f>SV_SO_2021_1a!U170/SV_SO_2021_1a!$V170*100</f>
        <v>1.4244647530784744</v>
      </c>
      <c r="V171" s="128">
        <f>SV_SO_2021_1a!V170/SV_SO_2021_1a!$V170*100</f>
        <v>100</v>
      </c>
    </row>
    <row r="172" spans="1:22" ht="12.75">
      <c r="A172" s="73" t="s">
        <v>44</v>
      </c>
      <c r="B172" s="128">
        <f>SV_SO_2021_1a!B171/SV_SO_2021_1a!$H171*100</f>
        <v>0</v>
      </c>
      <c r="C172" s="146">
        <f>SV_SO_2021_1a!C171/SV_SO_2021_1a!$H171*100</f>
        <v>1.0186757215619695</v>
      </c>
      <c r="D172" s="130">
        <f>SV_SO_2021_1a!D171/SV_SO_2021_1a!$H171*100</f>
        <v>56.536502546689306</v>
      </c>
      <c r="E172" s="146">
        <f>SV_SO_2021_1a!E171/SV_SO_2021_1a!$H171*100</f>
        <v>28.522920203735147</v>
      </c>
      <c r="F172" s="146">
        <f>SV_SO_2021_1a!F171/SV_SO_2021_1a!$H171*100</f>
        <v>10.35653650254669</v>
      </c>
      <c r="G172" s="146">
        <f>SV_SO_2021_1a!G171/SV_SO_2021_1a!$H171*100</f>
        <v>3.5653650254668934</v>
      </c>
      <c r="H172" s="128">
        <f>SV_SO_2021_1a!H171/SV_SO_2021_1a!$H171*100</f>
        <v>100</v>
      </c>
      <c r="I172" s="128">
        <f>SV_SO_2021_1a!I171/SV_SO_2021_1a!$O171*100</f>
        <v>0</v>
      </c>
      <c r="J172" s="146">
        <f>SV_SO_2021_1a!J171/SV_SO_2021_1a!$O171*100</f>
        <v>1.019607843137255</v>
      </c>
      <c r="K172" s="130">
        <f>SV_SO_2021_1a!K171/SV_SO_2021_1a!$O171*100</f>
        <v>67.6078431372549</v>
      </c>
      <c r="L172" s="146">
        <f>SV_SO_2021_1a!L171/SV_SO_2021_1a!$O171*100</f>
        <v>24.07843137254902</v>
      </c>
      <c r="M172" s="146">
        <f>SV_SO_2021_1a!M171/SV_SO_2021_1a!$O171*100</f>
        <v>5.254901960784314</v>
      </c>
      <c r="N172" s="146">
        <f>SV_SO_2021_1a!N171/SV_SO_2021_1a!$O171*100</f>
        <v>2.03921568627451</v>
      </c>
      <c r="O172" s="128">
        <f>SV_SO_2021_1a!O171/SV_SO_2021_1a!$O171*100</f>
        <v>100</v>
      </c>
      <c r="P172" s="128">
        <f>SV_SO_2021_1a!P171/SV_SO_2021_1a!$V171*100</f>
        <v>0</v>
      </c>
      <c r="Q172" s="129">
        <f>SV_SO_2021_1a!Q171/SV_SO_2021_1a!$V171*100</f>
        <v>1.01931330472103</v>
      </c>
      <c r="R172" s="128">
        <f>SV_SO_2021_1a!R171/SV_SO_2021_1a!$V171*100</f>
        <v>64.10944206008584</v>
      </c>
      <c r="S172" s="128">
        <f>SV_SO_2021_1a!S171/SV_SO_2021_1a!$V171*100</f>
        <v>25.482832618025753</v>
      </c>
      <c r="T172" s="129">
        <f>SV_SO_2021_1a!T171/SV_SO_2021_1a!$V171*100</f>
        <v>6.866952789699571</v>
      </c>
      <c r="U172" s="131">
        <f>SV_SO_2021_1a!U171/SV_SO_2021_1a!$V171*100</f>
        <v>2.521459227467811</v>
      </c>
      <c r="V172" s="128">
        <f>SV_SO_2021_1a!V171/SV_SO_2021_1a!$V171*100</f>
        <v>100</v>
      </c>
    </row>
    <row r="173" spans="1:22" ht="12.75">
      <c r="A173" s="73" t="s">
        <v>45</v>
      </c>
      <c r="B173" s="128">
        <f>SV_SO_2021_1a!B172/SV_SO_2021_1a!$H172*100</f>
        <v>0</v>
      </c>
      <c r="C173" s="146">
        <f>SV_SO_2021_1a!C172/SV_SO_2021_1a!$H172*100</f>
        <v>0.06831378799954457</v>
      </c>
      <c r="D173" s="130">
        <f>SV_SO_2021_1a!D172/SV_SO_2021_1a!$H172*100</f>
        <v>41.79665262438802</v>
      </c>
      <c r="E173" s="146">
        <f>SV_SO_2021_1a!E172/SV_SO_2021_1a!$H172*100</f>
        <v>42.59364681771604</v>
      </c>
      <c r="F173" s="146">
        <f>SV_SO_2021_1a!F172/SV_SO_2021_1a!$H172*100</f>
        <v>12.114311738585904</v>
      </c>
      <c r="G173" s="146">
        <f>SV_SO_2021_1a!G172/SV_SO_2021_1a!$H172*100</f>
        <v>3.4270750313104865</v>
      </c>
      <c r="H173" s="128">
        <f>SV_SO_2021_1a!H172/SV_SO_2021_1a!$H172*100</f>
        <v>100</v>
      </c>
      <c r="I173" s="128">
        <f>SV_SO_2021_1a!I172/SV_SO_2021_1a!$O172*100</f>
        <v>0</v>
      </c>
      <c r="J173" s="146">
        <f>SV_SO_2021_1a!J172/SV_SO_2021_1a!$O172*100</f>
        <v>0.04603345097437471</v>
      </c>
      <c r="K173" s="130">
        <f>SV_SO_2021_1a!K172/SV_SO_2021_1a!$O172*100</f>
        <v>45.603805431947215</v>
      </c>
      <c r="L173" s="146">
        <f>SV_SO_2021_1a!L172/SV_SO_2021_1a!$O172*100</f>
        <v>42.719042504219736</v>
      </c>
      <c r="M173" s="146">
        <f>SV_SO_2021_1a!M172/SV_SO_2021_1a!$O172*100</f>
        <v>9.09927880926807</v>
      </c>
      <c r="N173" s="146">
        <f>SV_SO_2021_1a!N172/SV_SO_2021_1a!$O172*100</f>
        <v>2.5318398035906093</v>
      </c>
      <c r="O173" s="128">
        <f>SV_SO_2021_1a!O172/SV_SO_2021_1a!$O172*100</f>
        <v>100</v>
      </c>
      <c r="P173" s="128">
        <f>SV_SO_2021_1a!P172/SV_SO_2021_1a!$V172*100</f>
        <v>0</v>
      </c>
      <c r="Q173" s="129">
        <f>SV_SO_2021_1a!Q172/SV_SO_2021_1a!$V172*100</f>
        <v>0.0588235294117647</v>
      </c>
      <c r="R173" s="128">
        <f>SV_SO_2021_1a!R172/SV_SO_2021_1a!$V172*100</f>
        <v>43.41830065359477</v>
      </c>
      <c r="S173" s="128">
        <f>SV_SO_2021_1a!S172/SV_SO_2021_1a!$V172*100</f>
        <v>42.64705882352941</v>
      </c>
      <c r="T173" s="129">
        <f>SV_SO_2021_1a!T172/SV_SO_2021_1a!$V172*100</f>
        <v>10.830065359477125</v>
      </c>
      <c r="U173" s="131">
        <f>SV_SO_2021_1a!U172/SV_SO_2021_1a!$V172*100</f>
        <v>3.0457516339869284</v>
      </c>
      <c r="V173" s="128">
        <f>SV_SO_2021_1a!V172/SV_SO_2021_1a!$V172*100</f>
        <v>100</v>
      </c>
    </row>
    <row r="174" spans="1:22" ht="12.75">
      <c r="A174" s="29" t="s">
        <v>1</v>
      </c>
      <c r="B174" s="147">
        <f>SV_SO_2021_1a!B173/SV_SO_2021_1a!$H173*100</f>
        <v>0.020197939810139363</v>
      </c>
      <c r="C174" s="148">
        <f>SV_SO_2021_1a!C173/SV_SO_2021_1a!$H173*100</f>
        <v>1.4196266266555098</v>
      </c>
      <c r="D174" s="149">
        <f>SV_SO_2021_1a!D173/SV_SO_2021_1a!$H173*100</f>
        <v>65.11815794788932</v>
      </c>
      <c r="E174" s="148">
        <f>SV_SO_2021_1a!E173/SV_SO_2021_1a!$H173*100</f>
        <v>25.40323744120957</v>
      </c>
      <c r="F174" s="148">
        <f>SV_SO_2021_1a!F173/SV_SO_2021_1a!$H173*100</f>
        <v>6.492194938973368</v>
      </c>
      <c r="G174" s="148">
        <f>SV_SO_2021_1a!G173/SV_SO_2021_1a!$H173*100</f>
        <v>1.5465851054621</v>
      </c>
      <c r="H174" s="147">
        <f>SV_SO_2021_1a!H173/SV_SO_2021_1a!$H173*100</f>
        <v>100</v>
      </c>
      <c r="I174" s="147">
        <f>SV_SO_2021_1a!I173/SV_SO_2021_1a!$O173*100</f>
        <v>0.011804284955438824</v>
      </c>
      <c r="J174" s="148">
        <f>SV_SO_2021_1a!J173/SV_SO_2021_1a!$O173*100</f>
        <v>1.3811013397863425</v>
      </c>
      <c r="K174" s="149">
        <f>SV_SO_2021_1a!K173/SV_SO_2021_1a!$O173*100</f>
        <v>72.96228530956738</v>
      </c>
      <c r="L174" s="148">
        <f>SV_SO_2021_1a!L173/SV_SO_2021_1a!$O173*100</f>
        <v>20.30632119459364</v>
      </c>
      <c r="M174" s="148">
        <f>SV_SO_2021_1a!M173/SV_SO_2021_1a!$O173*100</f>
        <v>4.240689370241397</v>
      </c>
      <c r="N174" s="148">
        <f>SV_SO_2021_1a!N173/SV_SO_2021_1a!$O173*100</f>
        <v>1.0977985008558107</v>
      </c>
      <c r="O174" s="147">
        <f>SV_SO_2021_1a!O173/SV_SO_2021_1a!$O173*100</f>
        <v>100</v>
      </c>
      <c r="P174" s="147">
        <f>SV_SO_2021_1a!P173/SV_SO_2021_1a!$V173*100</f>
        <v>0.016048320032680218</v>
      </c>
      <c r="Q174" s="133">
        <f>SV_SO_2021_1a!Q173/SV_SO_2021_1a!$V173*100</f>
        <v>1.400580657397546</v>
      </c>
      <c r="R174" s="134">
        <f>SV_SO_2021_1a!R173/SV_SO_2021_1a!$V173*100</f>
        <v>68.99610463504662</v>
      </c>
      <c r="S174" s="133">
        <f>SV_SO_2021_1a!S173/SV_SO_2021_1a!$V173*100</f>
        <v>22.883445428417197</v>
      </c>
      <c r="T174" s="133">
        <f>SV_SO_2021_1a!T173/SV_SO_2021_1a!$V173*100</f>
        <v>5.37910508731745</v>
      </c>
      <c r="U174" s="133">
        <f>SV_SO_2021_1a!U173/SV_SO_2021_1a!$V173*100</f>
        <v>1.3247158717885124</v>
      </c>
      <c r="V174" s="132">
        <f>SV_SO_2021_1a!V173/SV_SO_2021_1a!$V173*100</f>
        <v>100</v>
      </c>
    </row>
    <row r="175" spans="1:22" ht="12.75">
      <c r="A175" s="30" t="s">
        <v>14</v>
      </c>
      <c r="B175" s="137"/>
      <c r="C175" s="138"/>
      <c r="D175" s="139"/>
      <c r="E175" s="138"/>
      <c r="F175" s="138"/>
      <c r="G175" s="138"/>
      <c r="H175" s="137"/>
      <c r="I175" s="137"/>
      <c r="J175" s="138"/>
      <c r="K175" s="139"/>
      <c r="L175" s="138"/>
      <c r="M175" s="138"/>
      <c r="N175" s="138"/>
      <c r="O175" s="137"/>
      <c r="P175" s="137"/>
      <c r="Q175" s="138"/>
      <c r="R175" s="137"/>
      <c r="S175" s="137"/>
      <c r="T175" s="138"/>
      <c r="U175" s="140"/>
      <c r="V175" s="137"/>
    </row>
    <row r="176" spans="1:22" ht="12.75">
      <c r="A176" s="73" t="s">
        <v>42</v>
      </c>
      <c r="B176" s="128">
        <f>SV_SO_2021_1a!B175/SV_SO_2021_1a!$H175*100</f>
        <v>0.05463983243784719</v>
      </c>
      <c r="C176" s="129">
        <f>SV_SO_2021_1a!C175/SV_SO_2021_1a!$H175*100</f>
        <v>3.578909024678991</v>
      </c>
      <c r="D176" s="130">
        <f>SV_SO_2021_1a!D175/SV_SO_2021_1a!$H175*100</f>
        <v>82.02349512794828</v>
      </c>
      <c r="E176" s="129">
        <f>SV_SO_2021_1a!E175/SV_SO_2021_1a!$H175*100</f>
        <v>12.403241963391313</v>
      </c>
      <c r="F176" s="129">
        <f>SV_SO_2021_1a!F175/SV_SO_2021_1a!$H175*100</f>
        <v>1.6209816956561331</v>
      </c>
      <c r="G176" s="129">
        <f>SV_SO_2021_1a!G175/SV_SO_2021_1a!$H175*100</f>
        <v>0.318732355887442</v>
      </c>
      <c r="H176" s="128">
        <f>SV_SO_2021_1a!H175/SV_SO_2021_1a!$H175*100</f>
        <v>100</v>
      </c>
      <c r="I176" s="128">
        <f>SV_SO_2021_1a!I175/SV_SO_2021_1a!$O175*100</f>
        <v>0.03340906053721769</v>
      </c>
      <c r="J176" s="129">
        <f>SV_SO_2021_1a!J175/SV_SO_2021_1a!$O175*100</f>
        <v>2.4722704797541093</v>
      </c>
      <c r="K176" s="130">
        <f>SV_SO_2021_1a!K175/SV_SO_2021_1a!$O175*100</f>
        <v>87.41814780168382</v>
      </c>
      <c r="L176" s="129">
        <f>SV_SO_2021_1a!L175/SV_SO_2021_1a!$O175*100</f>
        <v>8.773219297073366</v>
      </c>
      <c r="M176" s="129">
        <f>SV_SO_2021_1a!M175/SV_SO_2021_1a!$O175*100</f>
        <v>1.1225444340505144</v>
      </c>
      <c r="N176" s="129">
        <f>SV_SO_2021_1a!N175/SV_SO_2021_1a!$O175*100</f>
        <v>0.18040892690097554</v>
      </c>
      <c r="O176" s="128">
        <f>SV_SO_2021_1a!O175/SV_SO_2021_1a!$O175*100</f>
        <v>100</v>
      </c>
      <c r="P176" s="128">
        <f>SV_SO_2021_1a!P175/SV_SO_2021_1a!$V175*100</f>
        <v>0.04239411107257101</v>
      </c>
      <c r="Q176" s="129">
        <f>SV_SO_2021_1a!Q175/SV_SO_2021_1a!$V175*100</f>
        <v>2.9406097043974255</v>
      </c>
      <c r="R176" s="128">
        <f>SV_SO_2021_1a!R175/SV_SO_2021_1a!$V175*100</f>
        <v>85.1350830539176</v>
      </c>
      <c r="S176" s="128">
        <f>SV_SO_2021_1a!S175/SV_SO_2021_1a!$V175*100</f>
        <v>10.309477010829768</v>
      </c>
      <c r="T176" s="129">
        <f>SV_SO_2021_1a!T175/SV_SO_2021_1a!$V175*100</f>
        <v>1.3334874937372336</v>
      </c>
      <c r="U176" s="131">
        <f>SV_SO_2021_1a!U175/SV_SO_2021_1a!$V175*100</f>
        <v>0.23894862604540024</v>
      </c>
      <c r="V176" s="128">
        <f>SV_SO_2021_1a!V175/SV_SO_2021_1a!$V175*100</f>
        <v>100</v>
      </c>
    </row>
    <row r="177" spans="1:22" ht="12.75">
      <c r="A177" s="73" t="s">
        <v>43</v>
      </c>
      <c r="B177" s="128">
        <f>SV_SO_2021_1a!B176/SV_SO_2021_1a!$H176*100</f>
        <v>0</v>
      </c>
      <c r="C177" s="146">
        <f>SV_SO_2021_1a!C176/SV_SO_2021_1a!$H176*100</f>
        <v>0.5060301931348571</v>
      </c>
      <c r="D177" s="130">
        <f>SV_SO_2021_1a!D176/SV_SO_2021_1a!$H176*100</f>
        <v>61.4236316100194</v>
      </c>
      <c r="E177" s="146">
        <f>SV_SO_2021_1a!E176/SV_SO_2021_1a!$H176*100</f>
        <v>28.56540440246268</v>
      </c>
      <c r="F177" s="146">
        <f>SV_SO_2021_1a!F176/SV_SO_2021_1a!$H176*100</f>
        <v>7.784431137724551</v>
      </c>
      <c r="G177" s="146">
        <f>SV_SO_2021_1a!G176/SV_SO_2021_1a!$H176*100</f>
        <v>1.7205026566585138</v>
      </c>
      <c r="H177" s="128">
        <f>SV_SO_2021_1a!H176/SV_SO_2021_1a!$H176*100</f>
        <v>100</v>
      </c>
      <c r="I177" s="128">
        <f>SV_SO_2021_1a!I176/SV_SO_2021_1a!$O176*100</f>
        <v>0.010782833728703903</v>
      </c>
      <c r="J177" s="146">
        <f>SV_SO_2021_1a!J176/SV_SO_2021_1a!$O176*100</f>
        <v>0.3234850118611171</v>
      </c>
      <c r="K177" s="130">
        <f>SV_SO_2021_1a!K176/SV_SO_2021_1a!$O176*100</f>
        <v>66.14190209186974</v>
      </c>
      <c r="L177" s="146">
        <f>SV_SO_2021_1a!L176/SV_SO_2021_1a!$O176*100</f>
        <v>25.760189777873627</v>
      </c>
      <c r="M177" s="146">
        <f>SV_SO_2021_1a!M176/SV_SO_2021_1a!$O176*100</f>
        <v>6.340306232477895</v>
      </c>
      <c r="N177" s="146">
        <f>SV_SO_2021_1a!N176/SV_SO_2021_1a!$O176*100</f>
        <v>1.4233340521889153</v>
      </c>
      <c r="O177" s="128">
        <f>SV_SO_2021_1a!O176/SV_SO_2021_1a!$O176*100</f>
        <v>100</v>
      </c>
      <c r="P177" s="128">
        <f>SV_SO_2021_1a!P176/SV_SO_2021_1a!$V176*100</f>
        <v>0.004732383701670531</v>
      </c>
      <c r="Q177" s="129">
        <f>SV_SO_2021_1a!Q176/SV_SO_2021_1a!$V176*100</f>
        <v>0.42591453315034783</v>
      </c>
      <c r="R177" s="128">
        <f>SV_SO_2021_1a!R176/SV_SO_2021_1a!$V176*100</f>
        <v>63.494392125313524</v>
      </c>
      <c r="S177" s="128">
        <f>SV_SO_2021_1a!S176/SV_SO_2021_1a!$V176*100</f>
        <v>27.33424826084899</v>
      </c>
      <c r="T177" s="129">
        <f>SV_SO_2021_1a!T176/SV_SO_2021_1a!$V176*100</f>
        <v>7.150631773224172</v>
      </c>
      <c r="U177" s="131">
        <f>SV_SO_2021_1a!U176/SV_SO_2021_1a!$V176*100</f>
        <v>1.5900809237612987</v>
      </c>
      <c r="V177" s="128">
        <f>SV_SO_2021_1a!V176/SV_SO_2021_1a!$V176*100</f>
        <v>100</v>
      </c>
    </row>
    <row r="178" spans="1:22" ht="12.75">
      <c r="A178" s="73" t="s">
        <v>44</v>
      </c>
      <c r="B178" s="128">
        <f>SV_SO_2021_1a!B177/SV_SO_2021_1a!$H177*100</f>
        <v>0</v>
      </c>
      <c r="C178" s="146">
        <f>SV_SO_2021_1a!C177/SV_SO_2021_1a!$H177*100</f>
        <v>2.2641509433962264</v>
      </c>
      <c r="D178" s="130">
        <f>SV_SO_2021_1a!D177/SV_SO_2021_1a!$H177*100</f>
        <v>52.45283018867924</v>
      </c>
      <c r="E178" s="146">
        <f>SV_SO_2021_1a!E177/SV_SO_2021_1a!$H177*100</f>
        <v>32.264150943396224</v>
      </c>
      <c r="F178" s="146">
        <f>SV_SO_2021_1a!F177/SV_SO_2021_1a!$H177*100</f>
        <v>10.377358490566039</v>
      </c>
      <c r="G178" s="146">
        <f>SV_SO_2021_1a!G177/SV_SO_2021_1a!$H177*100</f>
        <v>2.6415094339622645</v>
      </c>
      <c r="H178" s="128">
        <f>SV_SO_2021_1a!H177/SV_SO_2021_1a!$H177*100</f>
        <v>100</v>
      </c>
      <c r="I178" s="128">
        <f>SV_SO_2021_1a!I177/SV_SO_2021_1a!$O177*100</f>
        <v>0.18975332068311196</v>
      </c>
      <c r="J178" s="146">
        <f>SV_SO_2021_1a!J177/SV_SO_2021_1a!$O177*100</f>
        <v>0.8538899430740038</v>
      </c>
      <c r="K178" s="130">
        <f>SV_SO_2021_1a!K177/SV_SO_2021_1a!$O177*100</f>
        <v>64.2314990512334</v>
      </c>
      <c r="L178" s="146">
        <f>SV_SO_2021_1a!L177/SV_SO_2021_1a!$O177*100</f>
        <v>28.083491461100568</v>
      </c>
      <c r="M178" s="146">
        <f>SV_SO_2021_1a!M177/SV_SO_2021_1a!$O177*100</f>
        <v>5.313092979127135</v>
      </c>
      <c r="N178" s="146">
        <f>SV_SO_2021_1a!N177/SV_SO_2021_1a!$O177*100</f>
        <v>1.3282732447817838</v>
      </c>
      <c r="O178" s="128">
        <f>SV_SO_2021_1a!O177/SV_SO_2021_1a!$O177*100</f>
        <v>100</v>
      </c>
      <c r="P178" s="128">
        <f>SV_SO_2021_1a!P177/SV_SO_2021_1a!$V177*100</f>
        <v>0.12626262626262627</v>
      </c>
      <c r="Q178" s="129">
        <f>SV_SO_2021_1a!Q177/SV_SO_2021_1a!$V177*100</f>
        <v>1.3257575757575757</v>
      </c>
      <c r="R178" s="128">
        <f>SV_SO_2021_1a!R177/SV_SO_2021_1a!$V177*100</f>
        <v>60.29040404040404</v>
      </c>
      <c r="S178" s="128">
        <f>SV_SO_2021_1a!S177/SV_SO_2021_1a!$V177*100</f>
        <v>29.482323232323232</v>
      </c>
      <c r="T178" s="129">
        <f>SV_SO_2021_1a!T177/SV_SO_2021_1a!$V177*100</f>
        <v>7.007575757575757</v>
      </c>
      <c r="U178" s="131">
        <f>SV_SO_2021_1a!U177/SV_SO_2021_1a!$V177*100</f>
        <v>1.7676767676767675</v>
      </c>
      <c r="V178" s="128">
        <f>SV_SO_2021_1a!V177/SV_SO_2021_1a!$V177*100</f>
        <v>100</v>
      </c>
    </row>
    <row r="179" spans="1:22" ht="12.75">
      <c r="A179" s="73" t="s">
        <v>45</v>
      </c>
      <c r="B179" s="128">
        <f>SV_SO_2021_1a!B178/SV_SO_2021_1a!$H178*100</f>
        <v>0</v>
      </c>
      <c r="C179" s="146">
        <f>SV_SO_2021_1a!C178/SV_SO_2021_1a!$H178*100</f>
        <v>0.04013914905004014</v>
      </c>
      <c r="D179" s="130">
        <f>SV_SO_2021_1a!D178/SV_SO_2021_1a!$H178*100</f>
        <v>41.47712068504148</v>
      </c>
      <c r="E179" s="146">
        <f>SV_SO_2021_1a!E178/SV_SO_2021_1a!$H178*100</f>
        <v>42.306663098742305</v>
      </c>
      <c r="F179" s="146">
        <f>SV_SO_2021_1a!F178/SV_SO_2021_1a!$H178*100</f>
        <v>12.496655070912496</v>
      </c>
      <c r="G179" s="146">
        <f>SV_SO_2021_1a!G178/SV_SO_2021_1a!$H178*100</f>
        <v>3.6794219962536796</v>
      </c>
      <c r="H179" s="128">
        <f>SV_SO_2021_1a!H178/SV_SO_2021_1a!$H178*100</f>
        <v>100</v>
      </c>
      <c r="I179" s="128">
        <f>SV_SO_2021_1a!I178/SV_SO_2021_1a!$O178*100</f>
        <v>0</v>
      </c>
      <c r="J179" s="146">
        <f>SV_SO_2021_1a!J178/SV_SO_2021_1a!$O178*100</f>
        <v>0.03417634996582365</v>
      </c>
      <c r="K179" s="130">
        <f>SV_SO_2021_1a!K178/SV_SO_2021_1a!$O178*100</f>
        <v>44.44634313055366</v>
      </c>
      <c r="L179" s="146">
        <f>SV_SO_2021_1a!L178/SV_SO_2021_1a!$O178*100</f>
        <v>42.720437457279566</v>
      </c>
      <c r="M179" s="146">
        <f>SV_SO_2021_1a!M178/SV_SO_2021_1a!$O178*100</f>
        <v>9.876965140123035</v>
      </c>
      <c r="N179" s="146">
        <f>SV_SO_2021_1a!N178/SV_SO_2021_1a!$O178*100</f>
        <v>2.922077922077922</v>
      </c>
      <c r="O179" s="128">
        <f>SV_SO_2021_1a!O178/SV_SO_2021_1a!$O178*100</f>
        <v>100</v>
      </c>
      <c r="P179" s="128">
        <f>SV_SO_2021_1a!P178/SV_SO_2021_1a!$V178*100</f>
        <v>0</v>
      </c>
      <c r="Q179" s="129">
        <f>SV_SO_2021_1a!Q178/SV_SO_2021_1a!$V178*100</f>
        <v>0.037520636349992496</v>
      </c>
      <c r="R179" s="128">
        <f>SV_SO_2021_1a!R178/SV_SO_2021_1a!$V178*100</f>
        <v>42.78102956626144</v>
      </c>
      <c r="S179" s="128">
        <f>SV_SO_2021_1a!S178/SV_SO_2021_1a!$V178*100</f>
        <v>42.488368602731505</v>
      </c>
      <c r="T179" s="129">
        <f>SV_SO_2021_1a!T178/SV_SO_2021_1a!$V178*100</f>
        <v>11.346240432237732</v>
      </c>
      <c r="U179" s="131">
        <f>SV_SO_2021_1a!U178/SV_SO_2021_1a!$V178*100</f>
        <v>3.3468407624193306</v>
      </c>
      <c r="V179" s="128">
        <f>SV_SO_2021_1a!V178/SV_SO_2021_1a!$V178*100</f>
        <v>100</v>
      </c>
    </row>
    <row r="180" spans="1:22" ht="12.75">
      <c r="A180" s="29" t="s">
        <v>1</v>
      </c>
      <c r="B180" s="147">
        <f>SV_SO_2021_1a!B179/SV_SO_2021_1a!$H179*100</f>
        <v>0.019453991310550547</v>
      </c>
      <c r="C180" s="148">
        <f>SV_SO_2021_1a!C179/SV_SO_2021_1a!$H179*100</f>
        <v>1.5174113222229426</v>
      </c>
      <c r="D180" s="149">
        <f>SV_SO_2021_1a!D179/SV_SO_2021_1a!$H179*100</f>
        <v>63.77018351598469</v>
      </c>
      <c r="E180" s="148">
        <f>SV_SO_2021_1a!E179/SV_SO_2021_1a!$H179*100</f>
        <v>26.204526295311588</v>
      </c>
      <c r="F180" s="148">
        <f>SV_SO_2021_1a!F179/SV_SO_2021_1a!$H179*100</f>
        <v>6.7764736398417735</v>
      </c>
      <c r="G180" s="148">
        <f>SV_SO_2021_1a!G179/SV_SO_2021_1a!$H179*100</f>
        <v>1.711951235328448</v>
      </c>
      <c r="H180" s="147">
        <f>SV_SO_2021_1a!H179/SV_SO_2021_1a!$H179*100</f>
        <v>100</v>
      </c>
      <c r="I180" s="147">
        <f>SV_SO_2021_1a!I179/SV_SO_2021_1a!$O179*100</f>
        <v>0.025685481281705513</v>
      </c>
      <c r="J180" s="148">
        <f>SV_SO_2021_1a!J179/SV_SO_2021_1a!$O179*100</f>
        <v>1.319591600847621</v>
      </c>
      <c r="K180" s="149">
        <f>SV_SO_2021_1a!K179/SV_SO_2021_1a!$O179*100</f>
        <v>72.2243626789957</v>
      </c>
      <c r="L180" s="148">
        <f>SV_SO_2021_1a!L179/SV_SO_2021_1a!$O179*100</f>
        <v>20.863032171065303</v>
      </c>
      <c r="M180" s="148">
        <f>SV_SO_2021_1a!M179/SV_SO_2021_1a!$O179*100</f>
        <v>4.462852372696333</v>
      </c>
      <c r="N180" s="148">
        <f>SV_SO_2021_1a!N179/SV_SO_2021_1a!$O179*100</f>
        <v>1.1044756951133372</v>
      </c>
      <c r="O180" s="147">
        <f>SV_SO_2021_1a!O179/SV_SO_2021_1a!$O179*100</f>
        <v>100</v>
      </c>
      <c r="P180" s="147">
        <f>SV_SO_2021_1a!P179/SV_SO_2021_1a!$V179*100</f>
        <v>0.022585016454797702</v>
      </c>
      <c r="Q180" s="133">
        <f>SV_SO_2021_1a!Q179/SV_SO_2021_1a!$V179*100</f>
        <v>1.4180163902690843</v>
      </c>
      <c r="R180" s="134">
        <f>SV_SO_2021_1a!R179/SV_SO_2021_1a!$V179*100</f>
        <v>68.0180034845454</v>
      </c>
      <c r="S180" s="133">
        <f>SV_SO_2021_1a!S179/SV_SO_2021_1a!$V179*100</f>
        <v>23.52068142221075</v>
      </c>
      <c r="T180" s="133">
        <f>SV_SO_2021_1a!T179/SV_SO_2021_1a!$V179*100</f>
        <v>5.613989804478286</v>
      </c>
      <c r="U180" s="133">
        <f>SV_SO_2021_1a!U179/SV_SO_2021_1a!$V179*100</f>
        <v>1.4067238820416854</v>
      </c>
      <c r="V180" s="132">
        <f>SV_SO_2021_1a!V179/SV_SO_2021_1a!$V179*100</f>
        <v>100</v>
      </c>
    </row>
    <row r="181" spans="1:22" ht="12.75">
      <c r="A181" s="141" t="s">
        <v>19</v>
      </c>
      <c r="B181" s="142">
        <f>SV_SO_2021_1a!B180/SV_SO_2021_1a!$H180*100</f>
        <v>0.019847631261545977</v>
      </c>
      <c r="C181" s="143">
        <f>SV_SO_2021_1a!C180/SV_SO_2021_1a!$H180*100</f>
        <v>1.4656712316218568</v>
      </c>
      <c r="D181" s="144">
        <f>SV_SO_2021_1a!D180/SV_SO_2021_1a!$H180*100</f>
        <v>64.48342722789661</v>
      </c>
      <c r="E181" s="143">
        <f>SV_SO_2021_1a!E180/SV_SO_2021_1a!$H180*100</f>
        <v>25.780546267881952</v>
      </c>
      <c r="F181" s="143">
        <f>SV_SO_2021_1a!F180/SV_SO_2021_1a!$H180*100</f>
        <v>6.626055359623812</v>
      </c>
      <c r="G181" s="143">
        <f>SV_SO_2021_1a!G180/SV_SO_2021_1a!$H180*100</f>
        <v>1.6244522817142246</v>
      </c>
      <c r="H181" s="142">
        <f>SV_SO_2021_1a!H180/SV_SO_2021_1a!$H180*100</f>
        <v>100</v>
      </c>
      <c r="I181" s="142">
        <f>SV_SO_2021_1a!I180/SV_SO_2021_1a!$O180*100</f>
        <v>0.01845245417640546</v>
      </c>
      <c r="J181" s="143">
        <f>SV_SO_2021_1a!J180/SV_SO_2021_1a!$O180*100</f>
        <v>1.3516422684217</v>
      </c>
      <c r="K181" s="144">
        <f>SV_SO_2021_1a!K180/SV_SO_2021_1a!$O180*100</f>
        <v>72.60886947964079</v>
      </c>
      <c r="L181" s="143">
        <f>SV_SO_2021_1a!L180/SV_SO_2021_1a!$O180*100</f>
        <v>20.572948702177392</v>
      </c>
      <c r="M181" s="143">
        <f>SV_SO_2021_1a!M180/SV_SO_2021_1a!$O180*100</f>
        <v>4.347090663058187</v>
      </c>
      <c r="N181" s="143">
        <f>SV_SO_2021_1a!N180/SV_SO_2021_1a!$O180*100</f>
        <v>1.100996432525526</v>
      </c>
      <c r="O181" s="142">
        <f>SV_SO_2021_1a!O180/SV_SO_2021_1a!$O180*100</f>
        <v>100</v>
      </c>
      <c r="P181" s="142">
        <f>SV_SO_2021_1a!P180/SV_SO_2021_1a!$V180*100</f>
        <v>0.019152538477449802</v>
      </c>
      <c r="Q181" s="143">
        <f>SV_SO_2021_1a!Q180/SV_SO_2021_1a!$V180*100</f>
        <v>1.4088607304012073</v>
      </c>
      <c r="R181" s="142">
        <f>SV_SO_2021_1a!R180/SV_SO_2021_1a!$V180*100</f>
        <v>68.53161318001088</v>
      </c>
      <c r="S181" s="142">
        <f>SV_SO_2021_1a!S180/SV_SO_2021_1a!$V180*100</f>
        <v>23.18606308080073</v>
      </c>
      <c r="T181" s="143">
        <f>SV_SO_2021_1a!T180/SV_SO_2021_1a!$V180*100</f>
        <v>5.490649730715309</v>
      </c>
      <c r="U181" s="145">
        <f>SV_SO_2021_1a!U180/SV_SO_2021_1a!$V180*100</f>
        <v>1.3636607395944258</v>
      </c>
      <c r="V181" s="142">
        <f>SV_SO_2021_1a!V180/SV_SO_2021_1a!$V180*100</f>
        <v>100</v>
      </c>
    </row>
    <row r="182" spans="1:22" ht="12.75">
      <c r="A182" s="158" t="s">
        <v>20</v>
      </c>
      <c r="B182" s="159">
        <f>SV_SO_2021_1a!B181/SV_SO_2021_1a!$H181*100</f>
        <v>0.03760131465337158</v>
      </c>
      <c r="C182" s="160">
        <f>SV_SO_2021_1a!C181/SV_SO_2021_1a!$H181*100</f>
        <v>1.5300485567594164</v>
      </c>
      <c r="D182" s="161">
        <f>SV_SO_2021_1a!D181/SV_SO_2021_1a!$H181*100</f>
        <v>72.85045817898225</v>
      </c>
      <c r="E182" s="160">
        <f>SV_SO_2021_1a!E181/SV_SO_2021_1a!$H181*100</f>
        <v>20.89890352709616</v>
      </c>
      <c r="F182" s="160">
        <f>SV_SO_2021_1a!F181/SV_SO_2021_1a!$H181*100</f>
        <v>3.932818984485976</v>
      </c>
      <c r="G182" s="160">
        <f>SV_SO_2021_1a!G181/SV_SO_2021_1a!$H181*100</f>
        <v>0.7501694380228208</v>
      </c>
      <c r="H182" s="159">
        <f>SV_SO_2021_1a!H181/SV_SO_2021_1a!$H181*100</f>
        <v>100</v>
      </c>
      <c r="I182" s="159">
        <f>SV_SO_2021_1a!I181/SV_SO_2021_1a!$O181*100</f>
        <v>0.023258242436324628</v>
      </c>
      <c r="J182" s="160">
        <f>SV_SO_2021_1a!J181/SV_SO_2021_1a!$O181*100</f>
        <v>1.3190746067458397</v>
      </c>
      <c r="K182" s="161">
        <f>SV_SO_2021_1a!K181/SV_SO_2021_1a!$O181*100</f>
        <v>78.15576377220212</v>
      </c>
      <c r="L182" s="160">
        <f>SV_SO_2021_1a!L181/SV_SO_2021_1a!$O181*100</f>
        <v>17.259039861779588</v>
      </c>
      <c r="M182" s="160">
        <f>SV_SO_2021_1a!M181/SV_SO_2021_1a!$O181*100</f>
        <v>2.7387767113794514</v>
      </c>
      <c r="N182" s="160">
        <f>SV_SO_2021_1a!N181/SV_SO_2021_1a!$O181*100</f>
        <v>0.5040868054566685</v>
      </c>
      <c r="O182" s="159">
        <f>SV_SO_2021_1a!O181/SV_SO_2021_1a!$O181*100</f>
        <v>100</v>
      </c>
      <c r="P182" s="159">
        <f>SV_SO_2021_1a!P181/SV_SO_2021_1a!$V181*100</f>
        <v>0.030509556531861368</v>
      </c>
      <c r="Q182" s="160">
        <f>SV_SO_2021_1a!Q181/SV_SO_2021_1a!$V181*100</f>
        <v>1.4257350456235214</v>
      </c>
      <c r="R182" s="159">
        <f>SV_SO_2021_1a!R181/SV_SO_2021_1a!$V181*100</f>
        <v>75.47360219293304</v>
      </c>
      <c r="S182" s="159">
        <f>SV_SO_2021_1a!S181/SV_SO_2021_1a!$V181*100</f>
        <v>19.09921707784161</v>
      </c>
      <c r="T182" s="160">
        <f>SV_SO_2021_1a!T181/SV_SO_2021_1a!$V181*100</f>
        <v>3.342439262513612</v>
      </c>
      <c r="U182" s="162">
        <f>SV_SO_2021_1a!U181/SV_SO_2021_1a!$V181*100</f>
        <v>0.6284968645563441</v>
      </c>
      <c r="V182" s="159">
        <f>SV_SO_2021_1a!V181/SV_SO_2021_1a!$V181*100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75:N75"/>
    <mergeCell ref="P75:Q75"/>
    <mergeCell ref="S75:U75"/>
    <mergeCell ref="A68:V68"/>
    <mergeCell ref="A69:V69"/>
    <mergeCell ref="A70:V70"/>
    <mergeCell ref="A72:V72"/>
    <mergeCell ref="A133:V133"/>
    <mergeCell ref="A134:V134"/>
    <mergeCell ref="A135:V135"/>
    <mergeCell ref="A137:V137"/>
    <mergeCell ref="B74:H74"/>
    <mergeCell ref="I74:O74"/>
    <mergeCell ref="P74:V74"/>
    <mergeCell ref="B75:C75"/>
    <mergeCell ref="E75:G75"/>
    <mergeCell ref="I75:J75"/>
    <mergeCell ref="B139:H139"/>
    <mergeCell ref="I139:O139"/>
    <mergeCell ref="P139:V139"/>
    <mergeCell ref="B140:C140"/>
    <mergeCell ref="E140:G140"/>
    <mergeCell ref="I140:J140"/>
    <mergeCell ref="L140:N140"/>
    <mergeCell ref="P140:Q140"/>
    <mergeCell ref="S140:U140"/>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6" max="255" man="1"/>
    <brk id="117" max="255" man="1"/>
    <brk id="131" max="255" man="1"/>
    <brk id="182"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PageLayoutView="0" workbookViewId="0" topLeftCell="A1">
      <selection activeCell="A130" sqref="A130"/>
    </sheetView>
  </sheetViews>
  <sheetFormatPr defaultColWidth="22.7109375" defaultRowHeight="12.75"/>
  <cols>
    <col min="1" max="1" width="17.00390625" style="73" customWidth="1"/>
    <col min="2" max="2" width="6.421875" style="73" customWidth="1"/>
    <col min="3" max="3" width="7.28125" style="73" customWidth="1"/>
    <col min="4" max="4" width="8.57421875" style="74" customWidth="1"/>
    <col min="5" max="7" width="7.28125" style="74" customWidth="1"/>
    <col min="8" max="8" width="7.57421875" style="74" customWidth="1"/>
    <col min="9" max="9" width="6.421875" style="74" customWidth="1"/>
    <col min="10" max="10" width="7.28125" style="74" customWidth="1"/>
    <col min="11" max="11" width="8.7109375" style="74" customWidth="1"/>
    <col min="12" max="14" width="7.28125" style="74" customWidth="1"/>
    <col min="15" max="15" width="7.7109375" style="74" customWidth="1"/>
    <col min="16" max="16" width="6.7109375" style="74" customWidth="1"/>
    <col min="17" max="17" width="7.28125" style="73" customWidth="1"/>
    <col min="18" max="18" width="8.421875" style="74" customWidth="1"/>
    <col min="19" max="19" width="7.28125" style="73" customWidth="1"/>
    <col min="20" max="21" width="7.28125" style="74" customWidth="1"/>
    <col min="22" max="22" width="8.28125" style="73" customWidth="1"/>
    <col min="23" max="16384" width="22.7109375" style="74" customWidth="1"/>
  </cols>
  <sheetData>
    <row r="1" spans="1:3" ht="12.75">
      <c r="A1" s="30" t="s">
        <v>64</v>
      </c>
      <c r="C1" s="74"/>
    </row>
    <row r="2" spans="1:22" ht="12.75">
      <c r="A2" s="223" t="s">
        <v>5</v>
      </c>
      <c r="B2" s="223"/>
      <c r="C2" s="223"/>
      <c r="D2" s="223"/>
      <c r="E2" s="223"/>
      <c r="F2" s="223"/>
      <c r="G2" s="223"/>
      <c r="H2" s="223"/>
      <c r="I2" s="223"/>
      <c r="J2" s="223"/>
      <c r="K2" s="223"/>
      <c r="L2" s="223"/>
      <c r="M2" s="223"/>
      <c r="N2" s="223"/>
      <c r="O2" s="223"/>
      <c r="P2" s="223"/>
      <c r="Q2" s="223"/>
      <c r="R2" s="223"/>
      <c r="S2" s="223"/>
      <c r="T2" s="223"/>
      <c r="U2" s="223"/>
      <c r="V2" s="223"/>
    </row>
    <row r="3" spans="1:22" ht="12.75">
      <c r="A3" s="223" t="s">
        <v>48</v>
      </c>
      <c r="B3" s="223"/>
      <c r="C3" s="223"/>
      <c r="D3" s="223"/>
      <c r="E3" s="223"/>
      <c r="F3" s="223"/>
      <c r="G3" s="223"/>
      <c r="H3" s="223"/>
      <c r="I3" s="223"/>
      <c r="J3" s="223"/>
      <c r="K3" s="223"/>
      <c r="L3" s="223"/>
      <c r="M3" s="223"/>
      <c r="N3" s="223"/>
      <c r="O3" s="223"/>
      <c r="P3" s="223"/>
      <c r="Q3" s="223"/>
      <c r="R3" s="223"/>
      <c r="S3" s="223"/>
      <c r="T3" s="223"/>
      <c r="U3" s="223"/>
      <c r="V3" s="223"/>
    </row>
    <row r="4" spans="1:22" s="2" customFormat="1" ht="12.75">
      <c r="A4" s="224" t="s">
        <v>26</v>
      </c>
      <c r="B4" s="224"/>
      <c r="C4" s="224"/>
      <c r="D4" s="224"/>
      <c r="E4" s="224"/>
      <c r="F4" s="224"/>
      <c r="G4" s="224"/>
      <c r="H4" s="224"/>
      <c r="I4" s="224"/>
      <c r="J4" s="224"/>
      <c r="K4" s="224"/>
      <c r="L4" s="224"/>
      <c r="M4" s="224"/>
      <c r="N4" s="224"/>
      <c r="O4" s="224"/>
      <c r="P4" s="224"/>
      <c r="Q4" s="224"/>
      <c r="R4" s="224"/>
      <c r="S4" s="224"/>
      <c r="T4" s="224"/>
      <c r="U4" s="224"/>
      <c r="V4" s="224"/>
    </row>
    <row r="5" spans="1:22" s="2" customFormat="1" ht="8.25" customHeight="1">
      <c r="A5" s="72"/>
      <c r="B5" s="72"/>
      <c r="C5" s="72"/>
      <c r="D5" s="72"/>
      <c r="E5" s="72"/>
      <c r="F5" s="72"/>
      <c r="G5" s="72"/>
      <c r="H5" s="72"/>
      <c r="I5" s="72"/>
      <c r="J5" s="72"/>
      <c r="K5" s="72"/>
      <c r="L5" s="72"/>
      <c r="M5" s="72"/>
      <c r="N5" s="72"/>
      <c r="O5" s="72"/>
      <c r="P5" s="72"/>
      <c r="Q5" s="72"/>
      <c r="R5" s="72"/>
      <c r="S5" s="72"/>
      <c r="T5" s="72"/>
      <c r="U5" s="72"/>
      <c r="V5" s="72"/>
    </row>
    <row r="6" spans="1:22" ht="12.75">
      <c r="A6" s="223" t="s">
        <v>6</v>
      </c>
      <c r="B6" s="223"/>
      <c r="C6" s="223"/>
      <c r="D6" s="223"/>
      <c r="E6" s="223"/>
      <c r="F6" s="223"/>
      <c r="G6" s="223"/>
      <c r="H6" s="223"/>
      <c r="I6" s="223"/>
      <c r="J6" s="223"/>
      <c r="K6" s="223"/>
      <c r="L6" s="223"/>
      <c r="M6" s="223"/>
      <c r="N6" s="223"/>
      <c r="O6" s="223"/>
      <c r="P6" s="223"/>
      <c r="Q6" s="223"/>
      <c r="R6" s="223"/>
      <c r="S6" s="223"/>
      <c r="T6" s="223"/>
      <c r="U6" s="223"/>
      <c r="V6" s="223"/>
    </row>
    <row r="7" ht="5.25" customHeight="1" thickBot="1">
      <c r="C7" s="74"/>
    </row>
    <row r="8" spans="1:22" ht="12.75">
      <c r="A8" s="75"/>
      <c r="B8" s="217" t="s">
        <v>29</v>
      </c>
      <c r="C8" s="218"/>
      <c r="D8" s="218"/>
      <c r="E8" s="218"/>
      <c r="F8" s="218"/>
      <c r="G8" s="218"/>
      <c r="H8" s="219"/>
      <c r="I8" s="217" t="s">
        <v>30</v>
      </c>
      <c r="J8" s="218"/>
      <c r="K8" s="218"/>
      <c r="L8" s="218"/>
      <c r="M8" s="218"/>
      <c r="N8" s="218"/>
      <c r="O8" s="219"/>
      <c r="P8" s="217" t="s">
        <v>1</v>
      </c>
      <c r="Q8" s="218"/>
      <c r="R8" s="218"/>
      <c r="S8" s="218"/>
      <c r="T8" s="218"/>
      <c r="U8" s="218"/>
      <c r="V8" s="218"/>
    </row>
    <row r="9" spans="2:22" ht="12.75">
      <c r="B9" s="233" t="s">
        <v>31</v>
      </c>
      <c r="C9" s="234"/>
      <c r="D9" s="76" t="s">
        <v>32</v>
      </c>
      <c r="E9" s="234" t="s">
        <v>33</v>
      </c>
      <c r="F9" s="234"/>
      <c r="G9" s="234"/>
      <c r="H9" s="77" t="s">
        <v>1</v>
      </c>
      <c r="I9" s="233" t="s">
        <v>31</v>
      </c>
      <c r="J9" s="235"/>
      <c r="K9" s="73" t="s">
        <v>32</v>
      </c>
      <c r="L9" s="233" t="s">
        <v>33</v>
      </c>
      <c r="M9" s="234"/>
      <c r="N9" s="234"/>
      <c r="O9" s="77" t="s">
        <v>1</v>
      </c>
      <c r="P9" s="233" t="s">
        <v>31</v>
      </c>
      <c r="Q9" s="235"/>
      <c r="R9" s="73" t="s">
        <v>32</v>
      </c>
      <c r="S9" s="233" t="s">
        <v>33</v>
      </c>
      <c r="T9" s="234"/>
      <c r="U9" s="234"/>
      <c r="V9" s="77" t="s">
        <v>1</v>
      </c>
    </row>
    <row r="10" spans="1:22" ht="12.75">
      <c r="A10" s="168" t="s">
        <v>34</v>
      </c>
      <c r="B10" s="169" t="s">
        <v>35</v>
      </c>
      <c r="C10" s="168">
        <v>1</v>
      </c>
      <c r="D10" s="170" t="s">
        <v>36</v>
      </c>
      <c r="E10" s="168" t="s">
        <v>37</v>
      </c>
      <c r="F10" s="168" t="s">
        <v>38</v>
      </c>
      <c r="G10" s="168" t="s">
        <v>39</v>
      </c>
      <c r="H10" s="171"/>
      <c r="I10" s="169" t="s">
        <v>35</v>
      </c>
      <c r="J10" s="168">
        <v>1</v>
      </c>
      <c r="K10" s="170" t="s">
        <v>36</v>
      </c>
      <c r="L10" s="168" t="s">
        <v>37</v>
      </c>
      <c r="M10" s="168" t="s">
        <v>38</v>
      </c>
      <c r="N10" s="168" t="s">
        <v>39</v>
      </c>
      <c r="O10" s="171"/>
      <c r="P10" s="169" t="s">
        <v>35</v>
      </c>
      <c r="Q10" s="168">
        <v>1</v>
      </c>
      <c r="R10" s="170" t="s">
        <v>36</v>
      </c>
      <c r="S10" s="168" t="s">
        <v>37</v>
      </c>
      <c r="T10" s="168" t="s">
        <v>38</v>
      </c>
      <c r="U10" s="168" t="s">
        <v>39</v>
      </c>
      <c r="V10" s="171"/>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ht="12.75">
      <c r="A12" s="212" t="s">
        <v>58</v>
      </c>
      <c r="B12" s="88">
        <f>SUM(SV_SO_2021_1a!B30,SV_SO_2021_1a!B24)</f>
        <v>23</v>
      </c>
      <c r="C12" s="89">
        <f>SUM(SV_SO_2021_1a!C30,SV_SO_2021_1a!C24)</f>
        <v>957</v>
      </c>
      <c r="D12" s="90">
        <f>SUM(SV_SO_2021_1a!D30,SV_SO_2021_1a!D24)</f>
        <v>26742</v>
      </c>
      <c r="E12" s="89">
        <f>SUM(SV_SO_2021_1a!E30,SV_SO_2021_1a!E24)</f>
        <v>2169</v>
      </c>
      <c r="F12" s="89">
        <f>SUM(SV_SO_2021_1a!F30,SV_SO_2021_1a!F24)</f>
        <v>216</v>
      </c>
      <c r="G12" s="89">
        <f>SUM(SV_SO_2021_1a!G30,SV_SO_2021_1a!G24)</f>
        <v>13</v>
      </c>
      <c r="H12" s="88">
        <f>SUM(SV_SO_2021_1a!H30,SV_SO_2021_1a!H24)</f>
        <v>30120</v>
      </c>
      <c r="I12" s="88">
        <f>SUM(SV_SO_2021_1a!I30,SV_SO_2021_1a!I24)</f>
        <v>10</v>
      </c>
      <c r="J12" s="89">
        <f>SUM(SV_SO_2021_1a!J30,SV_SO_2021_1a!J24)</f>
        <v>831</v>
      </c>
      <c r="K12" s="90">
        <f>SUM(SV_SO_2021_1a!K30,SV_SO_2021_1a!K24)</f>
        <v>33404</v>
      </c>
      <c r="L12" s="89">
        <f>SUM(SV_SO_2021_1a!L30,SV_SO_2021_1a!L24)</f>
        <v>2188</v>
      </c>
      <c r="M12" s="89">
        <f>SUM(SV_SO_2021_1a!M30,SV_SO_2021_1a!M24)</f>
        <v>233</v>
      </c>
      <c r="N12" s="89">
        <f>SUM(SV_SO_2021_1a!N30,SV_SO_2021_1a!N24)</f>
        <v>15</v>
      </c>
      <c r="O12" s="88">
        <f>SUM(SV_SO_2021_1a!O30,SV_SO_2021_1a!O24)</f>
        <v>36681</v>
      </c>
      <c r="P12" s="88">
        <f>SUM(I12,B12)</f>
        <v>33</v>
      </c>
      <c r="Q12" s="89">
        <f aca="true" t="shared" si="0" ref="Q12:U16">SUM(J12,C12)</f>
        <v>1788</v>
      </c>
      <c r="R12" s="88">
        <f t="shared" si="0"/>
        <v>60146</v>
      </c>
      <c r="S12" s="88">
        <f t="shared" si="0"/>
        <v>4357</v>
      </c>
      <c r="T12" s="89">
        <f t="shared" si="0"/>
        <v>449</v>
      </c>
      <c r="U12" s="91">
        <f t="shared" si="0"/>
        <v>28</v>
      </c>
      <c r="V12" s="88">
        <f>SUM(O12,H12)</f>
        <v>66801</v>
      </c>
    </row>
    <row r="13" spans="1:22" ht="12.75">
      <c r="A13" s="212" t="s">
        <v>60</v>
      </c>
      <c r="B13" s="88">
        <f>SUM(SV_SO_2021_1a!B31,SV_SO_2021_1a!B25)</f>
        <v>5</v>
      </c>
      <c r="C13" s="102">
        <f>SUM(SV_SO_2021_1a!C31,SV_SO_2021_1a!C25)</f>
        <v>119</v>
      </c>
      <c r="D13" s="90">
        <f>SUM(SV_SO_2021_1a!D31,SV_SO_2021_1a!D25)</f>
        <v>16533</v>
      </c>
      <c r="E13" s="102">
        <f>SUM(SV_SO_2021_1a!E31,SV_SO_2021_1a!E25)</f>
        <v>5009</v>
      </c>
      <c r="F13" s="102">
        <f>SUM(SV_SO_2021_1a!F31,SV_SO_2021_1a!F25)</f>
        <v>873</v>
      </c>
      <c r="G13" s="102">
        <f>SUM(SV_SO_2021_1a!G31,SV_SO_2021_1a!G25)</f>
        <v>90</v>
      </c>
      <c r="H13" s="88">
        <f>SUM(SV_SO_2021_1a!H31,SV_SO_2021_1a!H25)</f>
        <v>22629</v>
      </c>
      <c r="I13" s="88">
        <f>SUM(SV_SO_2021_1a!I31,SV_SO_2021_1a!I25)</f>
        <v>0</v>
      </c>
      <c r="J13" s="102">
        <f>SUM(SV_SO_2021_1a!J31,SV_SO_2021_1a!J25)</f>
        <v>45</v>
      </c>
      <c r="K13" s="90">
        <f>SUM(SV_SO_2021_1a!K31,SV_SO_2021_1a!K25)</f>
        <v>12074</v>
      </c>
      <c r="L13" s="102">
        <f>SUM(SV_SO_2021_1a!L31,SV_SO_2021_1a!L25)</f>
        <v>3422</v>
      </c>
      <c r="M13" s="102">
        <f>SUM(SV_SO_2021_1a!M31,SV_SO_2021_1a!M25)</f>
        <v>539</v>
      </c>
      <c r="N13" s="102">
        <f>SUM(SV_SO_2021_1a!N31,SV_SO_2021_1a!N25)</f>
        <v>37</v>
      </c>
      <c r="O13" s="88">
        <f>SUM(SV_SO_2021_1a!O31,SV_SO_2021_1a!O25)</f>
        <v>16117</v>
      </c>
      <c r="P13" s="88">
        <f>SUM(I13,B13)</f>
        <v>5</v>
      </c>
      <c r="Q13" s="89">
        <f t="shared" si="0"/>
        <v>164</v>
      </c>
      <c r="R13" s="88">
        <f t="shared" si="0"/>
        <v>28607</v>
      </c>
      <c r="S13" s="88">
        <f t="shared" si="0"/>
        <v>8431</v>
      </c>
      <c r="T13" s="89">
        <f t="shared" si="0"/>
        <v>1412</v>
      </c>
      <c r="U13" s="91">
        <f t="shared" si="0"/>
        <v>127</v>
      </c>
      <c r="V13" s="88">
        <f>SUM(O13,H13)</f>
        <v>38746</v>
      </c>
    </row>
    <row r="14" spans="1:22" ht="12.75">
      <c r="A14" s="212" t="s">
        <v>59</v>
      </c>
      <c r="B14" s="88">
        <f>SUM(SV_SO_2021_1a!B32,SV_SO_2021_1a!B26)</f>
        <v>0</v>
      </c>
      <c r="C14" s="102">
        <f>SUM(SV_SO_2021_1a!C32,SV_SO_2021_1a!C26)</f>
        <v>12</v>
      </c>
      <c r="D14" s="90">
        <f>SUM(SV_SO_2021_1a!D32,SV_SO_2021_1a!D26)</f>
        <v>602</v>
      </c>
      <c r="E14" s="102">
        <f>SUM(SV_SO_2021_1a!E32,SV_SO_2021_1a!E26)</f>
        <v>210</v>
      </c>
      <c r="F14" s="102">
        <f>SUM(SV_SO_2021_1a!F32,SV_SO_2021_1a!F26)</f>
        <v>50</v>
      </c>
      <c r="G14" s="102">
        <f>SUM(SV_SO_2021_1a!G32,SV_SO_2021_1a!G26)</f>
        <v>6</v>
      </c>
      <c r="H14" s="88">
        <f>SUM(SV_SO_2021_1a!H32,SV_SO_2021_1a!H26)</f>
        <v>880</v>
      </c>
      <c r="I14" s="88">
        <f>SUM(SV_SO_2021_1a!I32,SV_SO_2021_1a!I26)</f>
        <v>2</v>
      </c>
      <c r="J14" s="102">
        <f>SUM(SV_SO_2021_1a!J32,SV_SO_2021_1a!J26)</f>
        <v>24</v>
      </c>
      <c r="K14" s="90">
        <f>SUM(SV_SO_2021_1a!K32,SV_SO_2021_1a!K26)</f>
        <v>1632</v>
      </c>
      <c r="L14" s="102">
        <f>SUM(SV_SO_2021_1a!L32,SV_SO_2021_1a!L26)</f>
        <v>429</v>
      </c>
      <c r="M14" s="102">
        <f>SUM(SV_SO_2021_1a!M32,SV_SO_2021_1a!M26)</f>
        <v>56</v>
      </c>
      <c r="N14" s="102">
        <f>SUM(SV_SO_2021_1a!N32,SV_SO_2021_1a!N26)</f>
        <v>12</v>
      </c>
      <c r="O14" s="88">
        <f>SUM(SV_SO_2021_1a!O32,SV_SO_2021_1a!O26)</f>
        <v>2155</v>
      </c>
      <c r="P14" s="88">
        <f>SUM(I14,B14)</f>
        <v>2</v>
      </c>
      <c r="Q14" s="89">
        <f t="shared" si="0"/>
        <v>36</v>
      </c>
      <c r="R14" s="88">
        <f t="shared" si="0"/>
        <v>2234</v>
      </c>
      <c r="S14" s="88">
        <f t="shared" si="0"/>
        <v>639</v>
      </c>
      <c r="T14" s="89">
        <f t="shared" si="0"/>
        <v>106</v>
      </c>
      <c r="U14" s="91">
        <f t="shared" si="0"/>
        <v>18</v>
      </c>
      <c r="V14" s="88">
        <f>SUM(O14,H14)</f>
        <v>3035</v>
      </c>
    </row>
    <row r="15" spans="1:22" ht="12.75">
      <c r="A15" s="212" t="s">
        <v>61</v>
      </c>
      <c r="B15" s="88">
        <f>SUM(SV_SO_2021_1a!B33,SV_SO_2021_1a!B27)</f>
        <v>0</v>
      </c>
      <c r="C15" s="102">
        <f>SUM(SV_SO_2021_1a!C33,SV_SO_2021_1a!C27)</f>
        <v>6</v>
      </c>
      <c r="D15" s="90">
        <f>SUM(SV_SO_2021_1a!D33,SV_SO_2021_1a!D27)</f>
        <v>7253</v>
      </c>
      <c r="E15" s="102">
        <f>SUM(SV_SO_2021_1a!E33,SV_SO_2021_1a!E27)</f>
        <v>6012</v>
      </c>
      <c r="F15" s="102">
        <f>SUM(SV_SO_2021_1a!F33,SV_SO_2021_1a!F27)</f>
        <v>1017</v>
      </c>
      <c r="G15" s="102">
        <f>SUM(SV_SO_2021_1a!G33,SV_SO_2021_1a!G27)</f>
        <v>149</v>
      </c>
      <c r="H15" s="88">
        <f>SUM(SV_SO_2021_1a!H33,SV_SO_2021_1a!H27)</f>
        <v>14437</v>
      </c>
      <c r="I15" s="88">
        <f>SUM(SV_SO_2021_1a!I33,SV_SO_2021_1a!I27)</f>
        <v>0</v>
      </c>
      <c r="J15" s="102">
        <f>SUM(SV_SO_2021_1a!J33,SV_SO_2021_1a!J27)</f>
        <v>2</v>
      </c>
      <c r="K15" s="90">
        <f>SUM(SV_SO_2021_1a!K33,SV_SO_2021_1a!K27)</f>
        <v>5846</v>
      </c>
      <c r="L15" s="102">
        <f>SUM(SV_SO_2021_1a!L33,SV_SO_2021_1a!L27)</f>
        <v>4348</v>
      </c>
      <c r="M15" s="102">
        <f>SUM(SV_SO_2021_1a!M33,SV_SO_2021_1a!M27)</f>
        <v>534</v>
      </c>
      <c r="N15" s="102">
        <f>SUM(SV_SO_2021_1a!N33,SV_SO_2021_1a!N27)</f>
        <v>75</v>
      </c>
      <c r="O15" s="88">
        <f>SUM(SV_SO_2021_1a!O33,SV_SO_2021_1a!O27)</f>
        <v>10805</v>
      </c>
      <c r="P15" s="88">
        <f>SUM(I15,B15)</f>
        <v>0</v>
      </c>
      <c r="Q15" s="89">
        <f t="shared" si="0"/>
        <v>8</v>
      </c>
      <c r="R15" s="88">
        <f t="shared" si="0"/>
        <v>13099</v>
      </c>
      <c r="S15" s="88">
        <f t="shared" si="0"/>
        <v>10360</v>
      </c>
      <c r="T15" s="89">
        <f t="shared" si="0"/>
        <v>1551</v>
      </c>
      <c r="U15" s="91">
        <f t="shared" si="0"/>
        <v>224</v>
      </c>
      <c r="V15" s="88">
        <f>SUM(O15,H15)</f>
        <v>25242</v>
      </c>
    </row>
    <row r="16" spans="1:22" s="60" customFormat="1" ht="12.75">
      <c r="A16" s="29" t="s">
        <v>1</v>
      </c>
      <c r="B16" s="92">
        <f>SUM(B12:B15)</f>
        <v>28</v>
      </c>
      <c r="C16" s="93">
        <f aca="true" t="shared" si="1" ref="C16:O16">SUM(C12:C15)</f>
        <v>1094</v>
      </c>
      <c r="D16" s="94">
        <f t="shared" si="1"/>
        <v>51130</v>
      </c>
      <c r="E16" s="93">
        <f t="shared" si="1"/>
        <v>13400</v>
      </c>
      <c r="F16" s="93">
        <f t="shared" si="1"/>
        <v>2156</v>
      </c>
      <c r="G16" s="93">
        <f t="shared" si="1"/>
        <v>258</v>
      </c>
      <c r="H16" s="92">
        <f t="shared" si="1"/>
        <v>68066</v>
      </c>
      <c r="I16" s="92">
        <f t="shared" si="1"/>
        <v>12</v>
      </c>
      <c r="J16" s="93">
        <f t="shared" si="1"/>
        <v>902</v>
      </c>
      <c r="K16" s="94">
        <f t="shared" si="1"/>
        <v>52956</v>
      </c>
      <c r="L16" s="93">
        <f t="shared" si="1"/>
        <v>10387</v>
      </c>
      <c r="M16" s="93">
        <f t="shared" si="1"/>
        <v>1362</v>
      </c>
      <c r="N16" s="93">
        <f t="shared" si="1"/>
        <v>139</v>
      </c>
      <c r="O16" s="92">
        <f t="shared" si="1"/>
        <v>65758</v>
      </c>
      <c r="P16" s="92">
        <f>SUM(I16,B16)</f>
        <v>40</v>
      </c>
      <c r="Q16" s="93">
        <f t="shared" si="0"/>
        <v>1996</v>
      </c>
      <c r="R16" s="92">
        <f t="shared" si="0"/>
        <v>104086</v>
      </c>
      <c r="S16" s="92">
        <f t="shared" si="0"/>
        <v>23787</v>
      </c>
      <c r="T16" s="93">
        <f t="shared" si="0"/>
        <v>3518</v>
      </c>
      <c r="U16" s="95">
        <f t="shared" si="0"/>
        <v>397</v>
      </c>
      <c r="V16" s="92">
        <f>SUM(O16,H16)</f>
        <v>133824</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58</v>
      </c>
      <c r="B19" s="88">
        <f>SUM(SV_SO_2021_1a!B39,SV_SO_2021_1a!B45)</f>
        <v>13</v>
      </c>
      <c r="C19" s="89">
        <f>SUM(SV_SO_2021_1a!C39,SV_SO_2021_1a!C45)</f>
        <v>802</v>
      </c>
      <c r="D19" s="90">
        <f>SUM(SV_SO_2021_1a!D39,SV_SO_2021_1a!D45)</f>
        <v>18549</v>
      </c>
      <c r="E19" s="89">
        <f>SUM(SV_SO_2021_1a!E39,SV_SO_2021_1a!E45)</f>
        <v>2326</v>
      </c>
      <c r="F19" s="89">
        <f>SUM(SV_SO_2021_1a!F39,SV_SO_2021_1a!F45)</f>
        <v>256</v>
      </c>
      <c r="G19" s="89">
        <f>SUM(SV_SO_2021_1a!G39,SV_SO_2021_1a!G45)</f>
        <v>40</v>
      </c>
      <c r="H19" s="88">
        <f>SUM(SV_SO_2021_1a!H39,SV_SO_2021_1a!H45)</f>
        <v>21986</v>
      </c>
      <c r="I19" s="88">
        <f>SUM(SV_SO_2021_1a!I39,SV_SO_2021_1a!I45)</f>
        <v>8</v>
      </c>
      <c r="J19" s="89">
        <f>SUM(SV_SO_2021_1a!J39,SV_SO_2021_1a!J45)</f>
        <v>767</v>
      </c>
      <c r="K19" s="90">
        <f>SUM(SV_SO_2021_1a!K39,SV_SO_2021_1a!K45)</f>
        <v>26356</v>
      </c>
      <c r="L19" s="89">
        <f>SUM(SV_SO_2021_1a!L39,SV_SO_2021_1a!L45)</f>
        <v>2207</v>
      </c>
      <c r="M19" s="89">
        <f>SUM(SV_SO_2021_1a!M39,SV_SO_2021_1a!M45)</f>
        <v>239</v>
      </c>
      <c r="N19" s="89">
        <f>SUM(SV_SO_2021_1a!N39,SV_SO_2021_1a!N45)</f>
        <v>33</v>
      </c>
      <c r="O19" s="88">
        <f>SUM(SV_SO_2021_1a!O39,SV_SO_2021_1a!O45)</f>
        <v>29610</v>
      </c>
      <c r="P19" s="88">
        <f>SUM(I19,B19)</f>
        <v>21</v>
      </c>
      <c r="Q19" s="89">
        <f aca="true" t="shared" si="2" ref="Q19:U23">SUM(J19,C19)</f>
        <v>1569</v>
      </c>
      <c r="R19" s="88">
        <f t="shared" si="2"/>
        <v>44905</v>
      </c>
      <c r="S19" s="88">
        <f t="shared" si="2"/>
        <v>4533</v>
      </c>
      <c r="T19" s="89">
        <f t="shared" si="2"/>
        <v>495</v>
      </c>
      <c r="U19" s="91">
        <f t="shared" si="2"/>
        <v>73</v>
      </c>
      <c r="V19" s="88">
        <f>SUM(O19,H19)</f>
        <v>51596</v>
      </c>
    </row>
    <row r="20" spans="1:22" ht="12.75">
      <c r="A20" s="212" t="s">
        <v>60</v>
      </c>
      <c r="B20" s="88">
        <f>SUM(SV_SO_2021_1a!B40,SV_SO_2021_1a!B46)</f>
        <v>0</v>
      </c>
      <c r="C20" s="102">
        <f>SUM(SV_SO_2021_1a!C40,SV_SO_2021_1a!C46)</f>
        <v>112</v>
      </c>
      <c r="D20" s="90">
        <f>SUM(SV_SO_2021_1a!D40,SV_SO_2021_1a!D46)</f>
        <v>15377</v>
      </c>
      <c r="E20" s="102">
        <f>SUM(SV_SO_2021_1a!E40,SV_SO_2021_1a!E46)</f>
        <v>6442</v>
      </c>
      <c r="F20" s="102">
        <f>SUM(SV_SO_2021_1a!F40,SV_SO_2021_1a!F46)</f>
        <v>1498</v>
      </c>
      <c r="G20" s="102">
        <f>SUM(SV_SO_2021_1a!G40,SV_SO_2021_1a!G46)</f>
        <v>239</v>
      </c>
      <c r="H20" s="88">
        <f>SUM(SV_SO_2021_1a!H40,SV_SO_2021_1a!H46)</f>
        <v>23668</v>
      </c>
      <c r="I20" s="88">
        <f>SUM(SV_SO_2021_1a!I40,SV_SO_2021_1a!I46)</f>
        <v>1</v>
      </c>
      <c r="J20" s="102">
        <f>SUM(SV_SO_2021_1a!J40,SV_SO_2021_1a!J46)</f>
        <v>67</v>
      </c>
      <c r="K20" s="90">
        <f>SUM(SV_SO_2021_1a!K40,SV_SO_2021_1a!K46)</f>
        <v>12535</v>
      </c>
      <c r="L20" s="102">
        <f>SUM(SV_SO_2021_1a!L40,SV_SO_2021_1a!L46)</f>
        <v>4265</v>
      </c>
      <c r="M20" s="102">
        <f>SUM(SV_SO_2021_1a!M40,SV_SO_2021_1a!M46)</f>
        <v>831</v>
      </c>
      <c r="N20" s="102">
        <f>SUM(SV_SO_2021_1a!N40,SV_SO_2021_1a!N46)</f>
        <v>172</v>
      </c>
      <c r="O20" s="88">
        <f>SUM(SV_SO_2021_1a!O40,SV_SO_2021_1a!O46)</f>
        <v>17871</v>
      </c>
      <c r="P20" s="88">
        <f>SUM(I20,B20)</f>
        <v>1</v>
      </c>
      <c r="Q20" s="89">
        <f t="shared" si="2"/>
        <v>179</v>
      </c>
      <c r="R20" s="88">
        <f t="shared" si="2"/>
        <v>27912</v>
      </c>
      <c r="S20" s="88">
        <f t="shared" si="2"/>
        <v>10707</v>
      </c>
      <c r="T20" s="89">
        <f t="shared" si="2"/>
        <v>2329</v>
      </c>
      <c r="U20" s="91">
        <f t="shared" si="2"/>
        <v>411</v>
      </c>
      <c r="V20" s="88">
        <f>SUM(O20,H20)</f>
        <v>41539</v>
      </c>
    </row>
    <row r="21" spans="1:22" ht="12.75">
      <c r="A21" s="212" t="s">
        <v>59</v>
      </c>
      <c r="B21" s="88">
        <f>SUM(SV_SO_2021_1a!B41,SV_SO_2021_1a!B47)</f>
        <v>0</v>
      </c>
      <c r="C21" s="102">
        <f>SUM(SV_SO_2021_1a!C41,SV_SO_2021_1a!C47)</f>
        <v>18</v>
      </c>
      <c r="D21" s="90">
        <f>SUM(SV_SO_2021_1a!D41,SV_SO_2021_1a!D47)</f>
        <v>595</v>
      </c>
      <c r="E21" s="102">
        <f>SUM(SV_SO_2021_1a!E41,SV_SO_2021_1a!E47)</f>
        <v>311</v>
      </c>
      <c r="F21" s="102">
        <f>SUM(SV_SO_2021_1a!F41,SV_SO_2021_1a!F47)</f>
        <v>105</v>
      </c>
      <c r="G21" s="102">
        <f>SUM(SV_SO_2021_1a!G41,SV_SO_2021_1a!G47)</f>
        <v>28</v>
      </c>
      <c r="H21" s="88">
        <f>SUM(SV_SO_2021_1a!H41,SV_SO_2021_1a!H47)</f>
        <v>1057</v>
      </c>
      <c r="I21" s="88">
        <f>SUM(SV_SO_2021_1a!I41,SV_SO_2021_1a!I47)</f>
        <v>2</v>
      </c>
      <c r="J21" s="102">
        <f>SUM(SV_SO_2021_1a!J41,SV_SO_2021_1a!J47)</f>
        <v>21</v>
      </c>
      <c r="K21" s="90">
        <f>SUM(SV_SO_2021_1a!K41,SV_SO_2021_1a!K47)</f>
        <v>1487</v>
      </c>
      <c r="L21" s="102">
        <f>SUM(SV_SO_2021_1a!L41,SV_SO_2021_1a!L47)</f>
        <v>529</v>
      </c>
      <c r="M21" s="102">
        <f>SUM(SV_SO_2021_1a!M41,SV_SO_2021_1a!M47)</f>
        <v>95</v>
      </c>
      <c r="N21" s="102">
        <f>SUM(SV_SO_2021_1a!N41,SV_SO_2021_1a!N47)</f>
        <v>29</v>
      </c>
      <c r="O21" s="88">
        <f>SUM(SV_SO_2021_1a!O41,SV_SO_2021_1a!O47)</f>
        <v>2163</v>
      </c>
      <c r="P21" s="88">
        <f>SUM(I21,B21)</f>
        <v>2</v>
      </c>
      <c r="Q21" s="89">
        <f t="shared" si="2"/>
        <v>39</v>
      </c>
      <c r="R21" s="88">
        <f t="shared" si="2"/>
        <v>2082</v>
      </c>
      <c r="S21" s="88">
        <f t="shared" si="2"/>
        <v>840</v>
      </c>
      <c r="T21" s="89">
        <f t="shared" si="2"/>
        <v>200</v>
      </c>
      <c r="U21" s="91">
        <f t="shared" si="2"/>
        <v>57</v>
      </c>
      <c r="V21" s="88">
        <f>SUM(O21,H21)</f>
        <v>3220</v>
      </c>
    </row>
    <row r="22" spans="1:22" ht="12.75">
      <c r="A22" s="212" t="s">
        <v>61</v>
      </c>
      <c r="B22" s="88">
        <f>SUM(SV_SO_2021_1a!B42,SV_SO_2021_1a!B48)</f>
        <v>0</v>
      </c>
      <c r="C22" s="102">
        <f>SUM(SV_SO_2021_1a!C42,SV_SO_2021_1a!C48)</f>
        <v>7</v>
      </c>
      <c r="D22" s="90">
        <f>SUM(SV_SO_2021_1a!D42,SV_SO_2021_1a!D48)</f>
        <v>6253</v>
      </c>
      <c r="E22" s="102">
        <f>SUM(SV_SO_2021_1a!E42,SV_SO_2021_1a!E48)</f>
        <v>5852</v>
      </c>
      <c r="F22" s="102">
        <f>SUM(SV_SO_2021_1a!F42,SV_SO_2021_1a!F48)</f>
        <v>1450</v>
      </c>
      <c r="G22" s="102">
        <f>SUM(SV_SO_2021_1a!G42,SV_SO_2021_1a!G48)</f>
        <v>325</v>
      </c>
      <c r="H22" s="88">
        <f>SUM(SV_SO_2021_1a!H42,SV_SO_2021_1a!H48)</f>
        <v>13887</v>
      </c>
      <c r="I22" s="88">
        <f>SUM(SV_SO_2021_1a!I42,SV_SO_2021_1a!I48)</f>
        <v>0</v>
      </c>
      <c r="J22" s="102">
        <f>SUM(SV_SO_2021_1a!J42,SV_SO_2021_1a!J48)</f>
        <v>4</v>
      </c>
      <c r="K22" s="90">
        <f>SUM(SV_SO_2021_1a!K42,SV_SO_2021_1a!K48)</f>
        <v>5183</v>
      </c>
      <c r="L22" s="102">
        <f>SUM(SV_SO_2021_1a!L42,SV_SO_2021_1a!L48)</f>
        <v>4547</v>
      </c>
      <c r="M22" s="102">
        <f>SUM(SV_SO_2021_1a!M42,SV_SO_2021_1a!M48)</f>
        <v>848</v>
      </c>
      <c r="N22" s="102">
        <f>SUM(SV_SO_2021_1a!N42,SV_SO_2021_1a!N48)</f>
        <v>186</v>
      </c>
      <c r="O22" s="88">
        <f>SUM(SV_SO_2021_1a!O42,SV_SO_2021_1a!O48)</f>
        <v>10768</v>
      </c>
      <c r="P22" s="88">
        <f>SUM(I22,B22)</f>
        <v>0</v>
      </c>
      <c r="Q22" s="89">
        <f t="shared" si="2"/>
        <v>11</v>
      </c>
      <c r="R22" s="88">
        <f t="shared" si="2"/>
        <v>11436</v>
      </c>
      <c r="S22" s="88">
        <f t="shared" si="2"/>
        <v>10399</v>
      </c>
      <c r="T22" s="89">
        <f t="shared" si="2"/>
        <v>2298</v>
      </c>
      <c r="U22" s="91">
        <f t="shared" si="2"/>
        <v>511</v>
      </c>
      <c r="V22" s="88">
        <f>SUM(O22,H22)</f>
        <v>24655</v>
      </c>
    </row>
    <row r="23" spans="1:22" s="30" customFormat="1" ht="12.75">
      <c r="A23" s="29" t="s">
        <v>1</v>
      </c>
      <c r="B23" s="97">
        <f>SUM(B19:B22)</f>
        <v>13</v>
      </c>
      <c r="C23" s="98">
        <f aca="true" t="shared" si="3" ref="C23:O23">SUM(C19:C22)</f>
        <v>939</v>
      </c>
      <c r="D23" s="99">
        <f t="shared" si="3"/>
        <v>40774</v>
      </c>
      <c r="E23" s="98">
        <f t="shared" si="3"/>
        <v>14931</v>
      </c>
      <c r="F23" s="98">
        <f t="shared" si="3"/>
        <v>3309</v>
      </c>
      <c r="G23" s="98">
        <f t="shared" si="3"/>
        <v>632</v>
      </c>
      <c r="H23" s="97">
        <f t="shared" si="3"/>
        <v>60598</v>
      </c>
      <c r="I23" s="97">
        <f t="shared" si="3"/>
        <v>11</v>
      </c>
      <c r="J23" s="98">
        <f t="shared" si="3"/>
        <v>859</v>
      </c>
      <c r="K23" s="99">
        <f t="shared" si="3"/>
        <v>45561</v>
      </c>
      <c r="L23" s="98">
        <f t="shared" si="3"/>
        <v>11548</v>
      </c>
      <c r="M23" s="98">
        <f t="shared" si="3"/>
        <v>2013</v>
      </c>
      <c r="N23" s="98">
        <f t="shared" si="3"/>
        <v>420</v>
      </c>
      <c r="O23" s="97">
        <f t="shared" si="3"/>
        <v>60412</v>
      </c>
      <c r="P23" s="97">
        <f>SUM(I23,B23)</f>
        <v>24</v>
      </c>
      <c r="Q23" s="98">
        <f t="shared" si="2"/>
        <v>1798</v>
      </c>
      <c r="R23" s="97">
        <f t="shared" si="2"/>
        <v>86335</v>
      </c>
      <c r="S23" s="97">
        <f t="shared" si="2"/>
        <v>26479</v>
      </c>
      <c r="T23" s="98">
        <f t="shared" si="2"/>
        <v>5322</v>
      </c>
      <c r="U23" s="100">
        <f t="shared" si="2"/>
        <v>1052</v>
      </c>
      <c r="V23" s="97">
        <f>SUM(O23,H23)</f>
        <v>121010</v>
      </c>
    </row>
    <row r="24" spans="1:22" s="1" customFormat="1" ht="12.75">
      <c r="A24" s="172" t="s">
        <v>28</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58</v>
      </c>
      <c r="B25" s="173">
        <f>SUM(B19,B12)</f>
        <v>36</v>
      </c>
      <c r="C25" s="174">
        <f aca="true" t="shared" si="4" ref="C25:V25">SUM(C19,C12)</f>
        <v>1759</v>
      </c>
      <c r="D25" s="175">
        <f t="shared" si="4"/>
        <v>45291</v>
      </c>
      <c r="E25" s="174">
        <f t="shared" si="4"/>
        <v>4495</v>
      </c>
      <c r="F25" s="174">
        <f t="shared" si="4"/>
        <v>472</v>
      </c>
      <c r="G25" s="174">
        <f t="shared" si="4"/>
        <v>53</v>
      </c>
      <c r="H25" s="173">
        <f t="shared" si="4"/>
        <v>52106</v>
      </c>
      <c r="I25" s="173">
        <f t="shared" si="4"/>
        <v>18</v>
      </c>
      <c r="J25" s="174">
        <f t="shared" si="4"/>
        <v>1598</v>
      </c>
      <c r="K25" s="175">
        <f t="shared" si="4"/>
        <v>59760</v>
      </c>
      <c r="L25" s="174">
        <f t="shared" si="4"/>
        <v>4395</v>
      </c>
      <c r="M25" s="174">
        <f t="shared" si="4"/>
        <v>472</v>
      </c>
      <c r="N25" s="174">
        <f t="shared" si="4"/>
        <v>48</v>
      </c>
      <c r="O25" s="173">
        <f t="shared" si="4"/>
        <v>66291</v>
      </c>
      <c r="P25" s="173">
        <f t="shared" si="4"/>
        <v>54</v>
      </c>
      <c r="Q25" s="174">
        <f t="shared" si="4"/>
        <v>3357</v>
      </c>
      <c r="R25" s="173">
        <f t="shared" si="4"/>
        <v>105051</v>
      </c>
      <c r="S25" s="173">
        <f t="shared" si="4"/>
        <v>8890</v>
      </c>
      <c r="T25" s="174">
        <f t="shared" si="4"/>
        <v>944</v>
      </c>
      <c r="U25" s="176">
        <f t="shared" si="4"/>
        <v>101</v>
      </c>
      <c r="V25" s="173">
        <f t="shared" si="4"/>
        <v>118397</v>
      </c>
    </row>
    <row r="26" spans="1:22" s="1" customFormat="1" ht="12.75">
      <c r="A26" s="212" t="s">
        <v>60</v>
      </c>
      <c r="B26" s="173">
        <f aca="true" t="shared" si="5" ref="B26:Q29">SUM(B20,B13)</f>
        <v>5</v>
      </c>
      <c r="C26" s="174">
        <f t="shared" si="5"/>
        <v>231</v>
      </c>
      <c r="D26" s="175">
        <f t="shared" si="5"/>
        <v>31910</v>
      </c>
      <c r="E26" s="174">
        <f t="shared" si="5"/>
        <v>11451</v>
      </c>
      <c r="F26" s="174">
        <f t="shared" si="5"/>
        <v>2371</v>
      </c>
      <c r="G26" s="174">
        <f t="shared" si="5"/>
        <v>329</v>
      </c>
      <c r="H26" s="173">
        <f t="shared" si="5"/>
        <v>46297</v>
      </c>
      <c r="I26" s="173">
        <f t="shared" si="5"/>
        <v>1</v>
      </c>
      <c r="J26" s="174">
        <f t="shared" si="5"/>
        <v>112</v>
      </c>
      <c r="K26" s="175">
        <f t="shared" si="5"/>
        <v>24609</v>
      </c>
      <c r="L26" s="174">
        <f t="shared" si="5"/>
        <v>7687</v>
      </c>
      <c r="M26" s="174">
        <f t="shared" si="5"/>
        <v>1370</v>
      </c>
      <c r="N26" s="174">
        <f t="shared" si="5"/>
        <v>209</v>
      </c>
      <c r="O26" s="173">
        <f t="shared" si="5"/>
        <v>33988</v>
      </c>
      <c r="P26" s="173">
        <f t="shared" si="5"/>
        <v>6</v>
      </c>
      <c r="Q26" s="174">
        <f t="shared" si="5"/>
        <v>343</v>
      </c>
      <c r="R26" s="173">
        <f aca="true" t="shared" si="6" ref="R26:V27">SUM(R20,R13)</f>
        <v>56519</v>
      </c>
      <c r="S26" s="173">
        <f t="shared" si="6"/>
        <v>19138</v>
      </c>
      <c r="T26" s="174">
        <f t="shared" si="6"/>
        <v>3741</v>
      </c>
      <c r="U26" s="176">
        <f t="shared" si="6"/>
        <v>538</v>
      </c>
      <c r="V26" s="173">
        <f t="shared" si="6"/>
        <v>80285</v>
      </c>
    </row>
    <row r="27" spans="1:22" s="1" customFormat="1" ht="12.75">
      <c r="A27" s="212" t="s">
        <v>59</v>
      </c>
      <c r="B27" s="173">
        <f t="shared" si="5"/>
        <v>0</v>
      </c>
      <c r="C27" s="174">
        <f t="shared" si="5"/>
        <v>30</v>
      </c>
      <c r="D27" s="175">
        <f t="shared" si="5"/>
        <v>1197</v>
      </c>
      <c r="E27" s="174">
        <f t="shared" si="5"/>
        <v>521</v>
      </c>
      <c r="F27" s="174">
        <f t="shared" si="5"/>
        <v>155</v>
      </c>
      <c r="G27" s="174">
        <f t="shared" si="5"/>
        <v>34</v>
      </c>
      <c r="H27" s="173">
        <f t="shared" si="5"/>
        <v>1937</v>
      </c>
      <c r="I27" s="173">
        <f t="shared" si="5"/>
        <v>4</v>
      </c>
      <c r="J27" s="174">
        <f t="shared" si="5"/>
        <v>45</v>
      </c>
      <c r="K27" s="175">
        <f t="shared" si="5"/>
        <v>3119</v>
      </c>
      <c r="L27" s="174">
        <f t="shared" si="5"/>
        <v>958</v>
      </c>
      <c r="M27" s="174">
        <f t="shared" si="5"/>
        <v>151</v>
      </c>
      <c r="N27" s="174">
        <f t="shared" si="5"/>
        <v>41</v>
      </c>
      <c r="O27" s="173">
        <f t="shared" si="5"/>
        <v>4318</v>
      </c>
      <c r="P27" s="173">
        <f t="shared" si="5"/>
        <v>4</v>
      </c>
      <c r="Q27" s="174">
        <f t="shared" si="5"/>
        <v>75</v>
      </c>
      <c r="R27" s="173">
        <f t="shared" si="6"/>
        <v>4316</v>
      </c>
      <c r="S27" s="173">
        <f t="shared" si="6"/>
        <v>1479</v>
      </c>
      <c r="T27" s="174">
        <f t="shared" si="6"/>
        <v>306</v>
      </c>
      <c r="U27" s="176">
        <f t="shared" si="6"/>
        <v>75</v>
      </c>
      <c r="V27" s="173">
        <f t="shared" si="6"/>
        <v>6255</v>
      </c>
    </row>
    <row r="28" spans="1:22" s="1" customFormat="1" ht="12.75">
      <c r="A28" s="212" t="s">
        <v>61</v>
      </c>
      <c r="B28" s="173">
        <f t="shared" si="5"/>
        <v>0</v>
      </c>
      <c r="C28" s="174">
        <f t="shared" si="5"/>
        <v>13</v>
      </c>
      <c r="D28" s="175">
        <f t="shared" si="5"/>
        <v>13506</v>
      </c>
      <c r="E28" s="174">
        <f t="shared" si="5"/>
        <v>11864</v>
      </c>
      <c r="F28" s="174">
        <f t="shared" si="5"/>
        <v>2467</v>
      </c>
      <c r="G28" s="174">
        <f t="shared" si="5"/>
        <v>474</v>
      </c>
      <c r="H28" s="173">
        <f t="shared" si="5"/>
        <v>28324</v>
      </c>
      <c r="I28" s="173">
        <f t="shared" si="5"/>
        <v>0</v>
      </c>
      <c r="J28" s="174">
        <f t="shared" si="5"/>
        <v>6</v>
      </c>
      <c r="K28" s="175">
        <f t="shared" si="5"/>
        <v>11029</v>
      </c>
      <c r="L28" s="174">
        <f t="shared" si="5"/>
        <v>8895</v>
      </c>
      <c r="M28" s="174">
        <f t="shared" si="5"/>
        <v>1382</v>
      </c>
      <c r="N28" s="174">
        <f t="shared" si="5"/>
        <v>261</v>
      </c>
      <c r="O28" s="173">
        <f t="shared" si="5"/>
        <v>21573</v>
      </c>
      <c r="P28" s="173">
        <f t="shared" si="5"/>
        <v>0</v>
      </c>
      <c r="Q28" s="174">
        <f t="shared" si="5"/>
        <v>19</v>
      </c>
      <c r="R28" s="173">
        <f aca="true" t="shared" si="7" ref="R28:V29">SUM(R22,R15)</f>
        <v>24535</v>
      </c>
      <c r="S28" s="173">
        <f t="shared" si="7"/>
        <v>20759</v>
      </c>
      <c r="T28" s="174">
        <f t="shared" si="7"/>
        <v>3849</v>
      </c>
      <c r="U28" s="176">
        <f t="shared" si="7"/>
        <v>735</v>
      </c>
      <c r="V28" s="173">
        <f t="shared" si="7"/>
        <v>49897</v>
      </c>
    </row>
    <row r="29" spans="1:22" s="30" customFormat="1" ht="12.75">
      <c r="A29" s="29" t="s">
        <v>1</v>
      </c>
      <c r="B29" s="97">
        <f t="shared" si="5"/>
        <v>41</v>
      </c>
      <c r="C29" s="98">
        <f t="shared" si="5"/>
        <v>2033</v>
      </c>
      <c r="D29" s="99">
        <f t="shared" si="5"/>
        <v>91904</v>
      </c>
      <c r="E29" s="98">
        <f t="shared" si="5"/>
        <v>28331</v>
      </c>
      <c r="F29" s="98">
        <f t="shared" si="5"/>
        <v>5465</v>
      </c>
      <c r="G29" s="98">
        <f t="shared" si="5"/>
        <v>890</v>
      </c>
      <c r="H29" s="97">
        <f t="shared" si="5"/>
        <v>128664</v>
      </c>
      <c r="I29" s="97">
        <f t="shared" si="5"/>
        <v>23</v>
      </c>
      <c r="J29" s="98">
        <f t="shared" si="5"/>
        <v>1761</v>
      </c>
      <c r="K29" s="99">
        <f t="shared" si="5"/>
        <v>98517</v>
      </c>
      <c r="L29" s="98">
        <f t="shared" si="5"/>
        <v>21935</v>
      </c>
      <c r="M29" s="98">
        <f t="shared" si="5"/>
        <v>3375</v>
      </c>
      <c r="N29" s="98">
        <f t="shared" si="5"/>
        <v>559</v>
      </c>
      <c r="O29" s="97">
        <f t="shared" si="5"/>
        <v>126170</v>
      </c>
      <c r="P29" s="97">
        <f t="shared" si="5"/>
        <v>64</v>
      </c>
      <c r="Q29" s="98">
        <f t="shared" si="5"/>
        <v>3794</v>
      </c>
      <c r="R29" s="97">
        <f t="shared" si="7"/>
        <v>190421</v>
      </c>
      <c r="S29" s="97">
        <f t="shared" si="7"/>
        <v>50266</v>
      </c>
      <c r="T29" s="98">
        <f t="shared" si="7"/>
        <v>8840</v>
      </c>
      <c r="U29" s="100">
        <f t="shared" si="7"/>
        <v>1449</v>
      </c>
      <c r="V29" s="97">
        <f t="shared" si="7"/>
        <v>254834</v>
      </c>
    </row>
    <row r="30" spans="2:22" s="73" customFormat="1" ht="12.75">
      <c r="B30" s="89"/>
      <c r="C30" s="89"/>
      <c r="D30" s="89"/>
      <c r="E30" s="89"/>
      <c r="F30" s="89"/>
      <c r="G30" s="89"/>
      <c r="H30" s="89"/>
      <c r="I30" s="89"/>
      <c r="J30" s="89"/>
      <c r="K30" s="89"/>
      <c r="L30" s="89"/>
      <c r="M30" s="89"/>
      <c r="N30" s="89"/>
      <c r="O30" s="89"/>
      <c r="P30" s="89"/>
      <c r="Q30" s="89"/>
      <c r="R30" s="89"/>
      <c r="S30" s="89"/>
      <c r="T30" s="89"/>
      <c r="U30" s="89"/>
      <c r="V30" s="89"/>
    </row>
    <row r="31" spans="2:22" s="73" customFormat="1" ht="12.75">
      <c r="B31" s="89"/>
      <c r="C31" s="89"/>
      <c r="D31" s="89"/>
      <c r="E31" s="89"/>
      <c r="F31" s="89"/>
      <c r="G31" s="89"/>
      <c r="H31" s="89"/>
      <c r="I31" s="89"/>
      <c r="J31" s="89"/>
      <c r="K31" s="89"/>
      <c r="L31" s="89"/>
      <c r="M31" s="89"/>
      <c r="N31" s="89"/>
      <c r="O31" s="89"/>
      <c r="P31" s="89"/>
      <c r="Q31" s="89"/>
      <c r="R31" s="89"/>
      <c r="S31" s="89"/>
      <c r="T31" s="89"/>
      <c r="U31" s="89"/>
      <c r="V31" s="89"/>
    </row>
    <row r="32" spans="2:22" s="73" customFormat="1" ht="12.75">
      <c r="B32" s="89"/>
      <c r="C32" s="89"/>
      <c r="D32" s="89"/>
      <c r="E32" s="89"/>
      <c r="F32" s="89"/>
      <c r="G32" s="89"/>
      <c r="H32" s="89"/>
      <c r="I32" s="89"/>
      <c r="J32" s="89"/>
      <c r="K32" s="89"/>
      <c r="L32" s="89"/>
      <c r="M32" s="89"/>
      <c r="N32" s="89"/>
      <c r="O32" s="89"/>
      <c r="P32" s="89"/>
      <c r="Q32" s="89"/>
      <c r="R32" s="89"/>
      <c r="S32" s="89"/>
      <c r="T32" s="89"/>
      <c r="U32" s="89"/>
      <c r="V32" s="89"/>
    </row>
    <row r="33" spans="2:22" s="73" customFormat="1" ht="12.75">
      <c r="B33" s="89"/>
      <c r="C33" s="89"/>
      <c r="D33" s="89"/>
      <c r="E33" s="89"/>
      <c r="F33" s="89"/>
      <c r="G33" s="89"/>
      <c r="H33" s="89"/>
      <c r="I33" s="89"/>
      <c r="J33" s="89"/>
      <c r="K33" s="89"/>
      <c r="L33" s="89"/>
      <c r="M33" s="89"/>
      <c r="N33" s="89"/>
      <c r="O33" s="89"/>
      <c r="P33" s="89"/>
      <c r="Q33" s="89"/>
      <c r="R33" s="89"/>
      <c r="S33" s="89"/>
      <c r="T33" s="89"/>
      <c r="U33" s="89"/>
      <c r="V33" s="89"/>
    </row>
    <row r="34" spans="2:22" s="73" customFormat="1" ht="12.75">
      <c r="B34" s="89"/>
      <c r="C34" s="89"/>
      <c r="D34" s="89"/>
      <c r="E34" s="89"/>
      <c r="F34" s="89"/>
      <c r="G34" s="89"/>
      <c r="H34" s="89"/>
      <c r="I34" s="89"/>
      <c r="J34" s="89"/>
      <c r="K34" s="89"/>
      <c r="L34" s="89"/>
      <c r="M34" s="89"/>
      <c r="N34" s="89"/>
      <c r="O34" s="89"/>
      <c r="P34" s="89"/>
      <c r="Q34" s="89"/>
      <c r="R34" s="89"/>
      <c r="S34" s="89"/>
      <c r="T34" s="89"/>
      <c r="U34" s="89"/>
      <c r="V34" s="89"/>
    </row>
    <row r="35" spans="2:22" s="73" customFormat="1" ht="12.75">
      <c r="B35" s="89"/>
      <c r="C35" s="89"/>
      <c r="D35" s="89"/>
      <c r="E35" s="89"/>
      <c r="F35" s="89"/>
      <c r="G35" s="89"/>
      <c r="H35" s="89"/>
      <c r="I35" s="89"/>
      <c r="J35" s="89"/>
      <c r="K35" s="89"/>
      <c r="L35" s="89"/>
      <c r="M35" s="89"/>
      <c r="N35" s="89"/>
      <c r="O35" s="89"/>
      <c r="P35" s="89"/>
      <c r="Q35" s="89"/>
      <c r="R35" s="89"/>
      <c r="S35" s="89"/>
      <c r="T35" s="89"/>
      <c r="U35" s="89"/>
      <c r="V35" s="89"/>
    </row>
    <row r="36" spans="2:22" s="73" customFormat="1" ht="12.75">
      <c r="B36" s="89"/>
      <c r="C36" s="89"/>
      <c r="D36" s="89"/>
      <c r="E36" s="89"/>
      <c r="F36" s="89"/>
      <c r="G36" s="89"/>
      <c r="H36" s="89"/>
      <c r="I36" s="89"/>
      <c r="J36" s="89"/>
      <c r="K36" s="89"/>
      <c r="L36" s="89"/>
      <c r="M36" s="89"/>
      <c r="N36" s="89"/>
      <c r="O36" s="89"/>
      <c r="P36" s="89"/>
      <c r="Q36" s="89"/>
      <c r="R36" s="89"/>
      <c r="S36" s="89"/>
      <c r="T36" s="89"/>
      <c r="U36" s="89"/>
      <c r="V36" s="89"/>
    </row>
    <row r="37" spans="2:22" s="73" customFormat="1" ht="12.75">
      <c r="B37" s="89"/>
      <c r="C37" s="89"/>
      <c r="D37" s="89"/>
      <c r="E37" s="89"/>
      <c r="F37" s="89"/>
      <c r="G37" s="89"/>
      <c r="H37" s="89"/>
      <c r="I37" s="89"/>
      <c r="J37" s="89"/>
      <c r="K37" s="89"/>
      <c r="L37" s="89"/>
      <c r="M37" s="89"/>
      <c r="N37" s="89"/>
      <c r="O37" s="89"/>
      <c r="P37" s="89"/>
      <c r="Q37" s="89"/>
      <c r="R37" s="89"/>
      <c r="S37" s="89"/>
      <c r="T37" s="89"/>
      <c r="U37" s="89"/>
      <c r="V37" s="89"/>
    </row>
    <row r="38" spans="2:22" s="73" customFormat="1" ht="12.75">
      <c r="B38" s="89"/>
      <c r="C38" s="89"/>
      <c r="D38" s="89"/>
      <c r="E38" s="89"/>
      <c r="F38" s="89"/>
      <c r="G38" s="89"/>
      <c r="H38" s="89"/>
      <c r="I38" s="89"/>
      <c r="J38" s="89"/>
      <c r="K38" s="89"/>
      <c r="L38" s="89"/>
      <c r="M38" s="89"/>
      <c r="N38" s="89"/>
      <c r="O38" s="89"/>
      <c r="P38" s="89"/>
      <c r="Q38" s="89"/>
      <c r="R38" s="89"/>
      <c r="S38" s="89"/>
      <c r="T38" s="89"/>
      <c r="U38" s="89"/>
      <c r="V38" s="89"/>
    </row>
    <row r="39" spans="2:22" s="73" customFormat="1" ht="12.75">
      <c r="B39" s="89"/>
      <c r="C39" s="89"/>
      <c r="D39" s="89"/>
      <c r="E39" s="89"/>
      <c r="F39" s="89"/>
      <c r="G39" s="89"/>
      <c r="H39" s="89"/>
      <c r="I39" s="89"/>
      <c r="J39" s="89"/>
      <c r="K39" s="89"/>
      <c r="L39" s="89"/>
      <c r="M39" s="89"/>
      <c r="N39" s="89"/>
      <c r="O39" s="89"/>
      <c r="P39" s="89"/>
      <c r="Q39" s="89"/>
      <c r="R39" s="89"/>
      <c r="S39" s="89"/>
      <c r="T39" s="89"/>
      <c r="U39" s="89"/>
      <c r="V39" s="89"/>
    </row>
    <row r="40" spans="2:22" s="73" customFormat="1" ht="12.75">
      <c r="B40" s="89"/>
      <c r="C40" s="89"/>
      <c r="D40" s="89"/>
      <c r="E40" s="89"/>
      <c r="F40" s="89"/>
      <c r="G40" s="89"/>
      <c r="H40" s="89"/>
      <c r="I40" s="89"/>
      <c r="J40" s="89"/>
      <c r="K40" s="89"/>
      <c r="L40" s="89"/>
      <c r="M40" s="89"/>
      <c r="N40" s="89"/>
      <c r="O40" s="89"/>
      <c r="P40" s="89"/>
      <c r="Q40" s="89"/>
      <c r="R40" s="89"/>
      <c r="S40" s="89"/>
      <c r="T40" s="89"/>
      <c r="U40" s="89"/>
      <c r="V40" s="89"/>
    </row>
    <row r="41" spans="2:22" s="73" customFormat="1" ht="12.75">
      <c r="B41" s="89"/>
      <c r="C41" s="89"/>
      <c r="D41" s="89"/>
      <c r="E41" s="89"/>
      <c r="F41" s="89"/>
      <c r="G41" s="89"/>
      <c r="H41" s="89"/>
      <c r="I41" s="89"/>
      <c r="J41" s="89"/>
      <c r="K41" s="89"/>
      <c r="L41" s="89"/>
      <c r="M41" s="89"/>
      <c r="N41" s="89"/>
      <c r="O41" s="89"/>
      <c r="P41" s="89"/>
      <c r="Q41" s="89"/>
      <c r="R41" s="89"/>
      <c r="S41" s="89"/>
      <c r="T41" s="89"/>
      <c r="U41" s="89"/>
      <c r="V41" s="89"/>
    </row>
    <row r="42" spans="2:22" s="73" customFormat="1" ht="12.75">
      <c r="B42" s="89"/>
      <c r="C42" s="89"/>
      <c r="D42" s="89"/>
      <c r="E42" s="89"/>
      <c r="F42" s="89"/>
      <c r="G42" s="89"/>
      <c r="H42" s="89"/>
      <c r="I42" s="89"/>
      <c r="J42" s="89"/>
      <c r="K42" s="89"/>
      <c r="L42" s="89"/>
      <c r="M42" s="89"/>
      <c r="N42" s="89"/>
      <c r="O42" s="89"/>
      <c r="P42" s="89"/>
      <c r="Q42" s="89"/>
      <c r="R42" s="89"/>
      <c r="S42" s="89"/>
      <c r="T42" s="89"/>
      <c r="U42" s="89"/>
      <c r="V42" s="89"/>
    </row>
    <row r="43" spans="1:22" ht="12.75">
      <c r="A43" s="30" t="s">
        <v>64</v>
      </c>
      <c r="C43" s="74"/>
      <c r="V43" s="89"/>
    </row>
    <row r="44" spans="1:22" ht="12.75">
      <c r="A44" s="223" t="s">
        <v>5</v>
      </c>
      <c r="B44" s="223"/>
      <c r="C44" s="223"/>
      <c r="D44" s="223"/>
      <c r="E44" s="223"/>
      <c r="F44" s="223"/>
      <c r="G44" s="223"/>
      <c r="H44" s="223"/>
      <c r="I44" s="223"/>
      <c r="J44" s="223"/>
      <c r="K44" s="223"/>
      <c r="L44" s="223"/>
      <c r="M44" s="223"/>
      <c r="N44" s="223"/>
      <c r="O44" s="223"/>
      <c r="P44" s="223"/>
      <c r="Q44" s="223"/>
      <c r="R44" s="223"/>
      <c r="S44" s="223"/>
      <c r="T44" s="223"/>
      <c r="U44" s="223"/>
      <c r="V44" s="223"/>
    </row>
    <row r="45" spans="1:22" ht="12.75">
      <c r="A45" s="223" t="s">
        <v>48</v>
      </c>
      <c r="B45" s="223"/>
      <c r="C45" s="223"/>
      <c r="D45" s="223"/>
      <c r="E45" s="223"/>
      <c r="F45" s="223"/>
      <c r="G45" s="223"/>
      <c r="H45" s="223"/>
      <c r="I45" s="223"/>
      <c r="J45" s="223"/>
      <c r="K45" s="223"/>
      <c r="L45" s="223"/>
      <c r="M45" s="223"/>
      <c r="N45" s="223"/>
      <c r="O45" s="223"/>
      <c r="P45" s="223"/>
      <c r="Q45" s="223"/>
      <c r="R45" s="223"/>
      <c r="S45" s="223"/>
      <c r="T45" s="223"/>
      <c r="U45" s="223"/>
      <c r="V45" s="223"/>
    </row>
    <row r="46" spans="1:22" s="2" customFormat="1" ht="12.75">
      <c r="A46" s="224" t="s">
        <v>26</v>
      </c>
      <c r="B46" s="224"/>
      <c r="C46" s="224"/>
      <c r="D46" s="224"/>
      <c r="E46" s="224"/>
      <c r="F46" s="224"/>
      <c r="G46" s="224"/>
      <c r="H46" s="224"/>
      <c r="I46" s="224"/>
      <c r="J46" s="224"/>
      <c r="K46" s="224"/>
      <c r="L46" s="224"/>
      <c r="M46" s="224"/>
      <c r="N46" s="224"/>
      <c r="O46" s="224"/>
      <c r="P46" s="224"/>
      <c r="Q46" s="224"/>
      <c r="R46" s="224"/>
      <c r="S46" s="224"/>
      <c r="T46" s="224"/>
      <c r="U46" s="224"/>
      <c r="V46" s="224"/>
    </row>
    <row r="47" spans="1:22" s="2" customFormat="1" ht="12.75">
      <c r="A47" s="72"/>
      <c r="B47" s="72"/>
      <c r="C47" s="72"/>
      <c r="D47" s="72"/>
      <c r="E47" s="72"/>
      <c r="F47" s="72"/>
      <c r="G47" s="72"/>
      <c r="H47" s="72"/>
      <c r="I47" s="72"/>
      <c r="J47" s="72"/>
      <c r="K47" s="72"/>
      <c r="L47" s="72"/>
      <c r="M47" s="72"/>
      <c r="N47" s="72"/>
      <c r="O47" s="72"/>
      <c r="P47" s="72"/>
      <c r="Q47" s="72"/>
      <c r="R47" s="72"/>
      <c r="S47" s="72"/>
      <c r="T47" s="72"/>
      <c r="U47" s="72"/>
      <c r="V47" s="72"/>
    </row>
    <row r="48" spans="1:22" ht="12.75">
      <c r="A48" s="223" t="s">
        <v>21</v>
      </c>
      <c r="B48" s="223"/>
      <c r="C48" s="223"/>
      <c r="D48" s="223"/>
      <c r="E48" s="223"/>
      <c r="F48" s="223"/>
      <c r="G48" s="223"/>
      <c r="H48" s="223"/>
      <c r="I48" s="223"/>
      <c r="J48" s="223"/>
      <c r="K48" s="223"/>
      <c r="L48" s="223"/>
      <c r="M48" s="223"/>
      <c r="N48" s="223"/>
      <c r="O48" s="223"/>
      <c r="P48" s="223"/>
      <c r="Q48" s="223"/>
      <c r="R48" s="223"/>
      <c r="S48" s="223"/>
      <c r="T48" s="223"/>
      <c r="U48" s="223"/>
      <c r="V48" s="223"/>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5"/>
      <c r="B50" s="217" t="s">
        <v>29</v>
      </c>
      <c r="C50" s="218"/>
      <c r="D50" s="218"/>
      <c r="E50" s="218"/>
      <c r="F50" s="218"/>
      <c r="G50" s="218"/>
      <c r="H50" s="219"/>
      <c r="I50" s="217" t="s">
        <v>30</v>
      </c>
      <c r="J50" s="218"/>
      <c r="K50" s="218"/>
      <c r="L50" s="218"/>
      <c r="M50" s="218"/>
      <c r="N50" s="218"/>
      <c r="O50" s="219"/>
      <c r="P50" s="217" t="s">
        <v>1</v>
      </c>
      <c r="Q50" s="218"/>
      <c r="R50" s="218"/>
      <c r="S50" s="218"/>
      <c r="T50" s="218"/>
      <c r="U50" s="218"/>
      <c r="V50" s="218"/>
    </row>
    <row r="51" spans="2:22" ht="12.75">
      <c r="B51" s="233" t="s">
        <v>31</v>
      </c>
      <c r="C51" s="234"/>
      <c r="D51" s="76" t="s">
        <v>32</v>
      </c>
      <c r="E51" s="234" t="s">
        <v>33</v>
      </c>
      <c r="F51" s="234"/>
      <c r="G51" s="234"/>
      <c r="H51" s="77" t="s">
        <v>1</v>
      </c>
      <c r="I51" s="233" t="s">
        <v>31</v>
      </c>
      <c r="J51" s="235"/>
      <c r="K51" s="73" t="s">
        <v>32</v>
      </c>
      <c r="L51" s="233" t="s">
        <v>33</v>
      </c>
      <c r="M51" s="234"/>
      <c r="N51" s="234"/>
      <c r="O51" s="77" t="s">
        <v>1</v>
      </c>
      <c r="P51" s="233" t="s">
        <v>31</v>
      </c>
      <c r="Q51" s="235"/>
      <c r="R51" s="73" t="s">
        <v>32</v>
      </c>
      <c r="S51" s="233" t="s">
        <v>33</v>
      </c>
      <c r="T51" s="234"/>
      <c r="U51" s="234"/>
      <c r="V51" s="77" t="s">
        <v>1</v>
      </c>
    </row>
    <row r="52" spans="1:22" ht="12.75">
      <c r="A52" s="168" t="s">
        <v>34</v>
      </c>
      <c r="B52" s="169" t="s">
        <v>35</v>
      </c>
      <c r="C52" s="168">
        <v>1</v>
      </c>
      <c r="D52" s="170" t="s">
        <v>36</v>
      </c>
      <c r="E52" s="168" t="s">
        <v>37</v>
      </c>
      <c r="F52" s="168" t="s">
        <v>38</v>
      </c>
      <c r="G52" s="168" t="s">
        <v>39</v>
      </c>
      <c r="H52" s="171"/>
      <c r="I52" s="169" t="s">
        <v>35</v>
      </c>
      <c r="J52" s="168">
        <v>1</v>
      </c>
      <c r="K52" s="170" t="s">
        <v>36</v>
      </c>
      <c r="L52" s="168" t="s">
        <v>37</v>
      </c>
      <c r="M52" s="168" t="s">
        <v>38</v>
      </c>
      <c r="N52" s="168" t="s">
        <v>39</v>
      </c>
      <c r="O52" s="171"/>
      <c r="P52" s="169" t="s">
        <v>35</v>
      </c>
      <c r="Q52" s="168">
        <v>1</v>
      </c>
      <c r="R52" s="170" t="s">
        <v>36</v>
      </c>
      <c r="S52" s="168" t="s">
        <v>37</v>
      </c>
      <c r="T52" s="168" t="s">
        <v>38</v>
      </c>
      <c r="U52" s="168" t="s">
        <v>39</v>
      </c>
      <c r="V52" s="171"/>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58</v>
      </c>
      <c r="B54" s="88">
        <f>SUM(SV_SO_2021_1a!B90,SV_SO_2021_1a!B96)</f>
        <v>1</v>
      </c>
      <c r="C54" s="89">
        <f>SUM(SV_SO_2021_1a!C90,SV_SO_2021_1a!C96)</f>
        <v>32</v>
      </c>
      <c r="D54" s="90">
        <f>SUM(SV_SO_2021_1a!D90,SV_SO_2021_1a!D96)</f>
        <v>849</v>
      </c>
      <c r="E54" s="89">
        <f>SUM(SV_SO_2021_1a!E90,SV_SO_2021_1a!E96)</f>
        <v>533</v>
      </c>
      <c r="F54" s="89">
        <f>SUM(SV_SO_2021_1a!F90,SV_SO_2021_1a!F96)</f>
        <v>115</v>
      </c>
      <c r="G54" s="89">
        <f>SUM(SV_SO_2021_1a!G90,SV_SO_2021_1a!G96)</f>
        <v>16</v>
      </c>
      <c r="H54" s="88">
        <f>SUM(SV_SO_2021_1a!H90,SV_SO_2021_1a!H96)</f>
        <v>1546</v>
      </c>
      <c r="I54" s="88">
        <f>SUM(SV_SO_2021_1a!I90,SV_SO_2021_1a!I96)</f>
        <v>1</v>
      </c>
      <c r="J54" s="89">
        <f>SUM(SV_SO_2021_1a!J90,SV_SO_2021_1a!J96)</f>
        <v>28</v>
      </c>
      <c r="K54" s="90">
        <f>SUM(SV_SO_2021_1a!K90,SV_SO_2021_1a!K96)</f>
        <v>1230</v>
      </c>
      <c r="L54" s="89">
        <f>SUM(SV_SO_2021_1a!L90,SV_SO_2021_1a!L96)</f>
        <v>771</v>
      </c>
      <c r="M54" s="89">
        <f>SUM(SV_SO_2021_1a!M90,SV_SO_2021_1a!M96)</f>
        <v>156</v>
      </c>
      <c r="N54" s="89">
        <f>SUM(SV_SO_2021_1a!N90,SV_SO_2021_1a!N96)</f>
        <v>13</v>
      </c>
      <c r="O54" s="88">
        <f>SUM(SV_SO_2021_1a!O90,SV_SO_2021_1a!O96)</f>
        <v>2199</v>
      </c>
      <c r="P54" s="88">
        <f>SUM(I54,B54)</f>
        <v>2</v>
      </c>
      <c r="Q54" s="89">
        <f aca="true" t="shared" si="8" ref="Q54:U58">SUM(J54,C54)</f>
        <v>60</v>
      </c>
      <c r="R54" s="88">
        <f t="shared" si="8"/>
        <v>2079</v>
      </c>
      <c r="S54" s="88">
        <f t="shared" si="8"/>
        <v>1304</v>
      </c>
      <c r="T54" s="89">
        <f t="shared" si="8"/>
        <v>271</v>
      </c>
      <c r="U54" s="89">
        <f t="shared" si="8"/>
        <v>29</v>
      </c>
      <c r="V54" s="88">
        <f>SUM(O54,H54)</f>
        <v>3745</v>
      </c>
    </row>
    <row r="55" spans="1:22" ht="12.75">
      <c r="A55" s="212" t="s">
        <v>60</v>
      </c>
      <c r="B55" s="88">
        <f>SUM(SV_SO_2021_1a!B91,SV_SO_2021_1a!B97)</f>
        <v>0</v>
      </c>
      <c r="C55" s="102">
        <f>SUM(SV_SO_2021_1a!C91,SV_SO_2021_1a!C97)</f>
        <v>6</v>
      </c>
      <c r="D55" s="90">
        <f>SUM(SV_SO_2021_1a!D91,SV_SO_2021_1a!D97)</f>
        <v>653</v>
      </c>
      <c r="E55" s="102">
        <f>SUM(SV_SO_2021_1a!E91,SV_SO_2021_1a!E97)</f>
        <v>802</v>
      </c>
      <c r="F55" s="102">
        <f>SUM(SV_SO_2021_1a!F91,SV_SO_2021_1a!F97)</f>
        <v>329</v>
      </c>
      <c r="G55" s="102">
        <f>SUM(SV_SO_2021_1a!G91,SV_SO_2021_1a!G97)</f>
        <v>80</v>
      </c>
      <c r="H55" s="88">
        <f>SUM(SV_SO_2021_1a!H91,SV_SO_2021_1a!H97)</f>
        <v>1870</v>
      </c>
      <c r="I55" s="88">
        <f>SUM(SV_SO_2021_1a!I91,SV_SO_2021_1a!I97)</f>
        <v>0</v>
      </c>
      <c r="J55" s="102">
        <f>SUM(SV_SO_2021_1a!J91,SV_SO_2021_1a!J97)</f>
        <v>3</v>
      </c>
      <c r="K55" s="90">
        <f>SUM(SV_SO_2021_1a!K91,SV_SO_2021_1a!K97)</f>
        <v>518</v>
      </c>
      <c r="L55" s="102">
        <f>SUM(SV_SO_2021_1a!L91,SV_SO_2021_1a!L97)</f>
        <v>571</v>
      </c>
      <c r="M55" s="102">
        <f>SUM(SV_SO_2021_1a!M91,SV_SO_2021_1a!M97)</f>
        <v>257</v>
      </c>
      <c r="N55" s="102">
        <f>SUM(SV_SO_2021_1a!N91,SV_SO_2021_1a!N97)</f>
        <v>61</v>
      </c>
      <c r="O55" s="88">
        <f>SUM(SV_SO_2021_1a!O91,SV_SO_2021_1a!O97)</f>
        <v>1410</v>
      </c>
      <c r="P55" s="88">
        <f>SUM(I55,B55)</f>
        <v>0</v>
      </c>
      <c r="Q55" s="89">
        <f t="shared" si="8"/>
        <v>9</v>
      </c>
      <c r="R55" s="88">
        <f t="shared" si="8"/>
        <v>1171</v>
      </c>
      <c r="S55" s="88">
        <f t="shared" si="8"/>
        <v>1373</v>
      </c>
      <c r="T55" s="89">
        <f t="shared" si="8"/>
        <v>586</v>
      </c>
      <c r="U55" s="89">
        <f t="shared" si="8"/>
        <v>141</v>
      </c>
      <c r="V55" s="88">
        <f>SUM(O55,H55)</f>
        <v>3280</v>
      </c>
    </row>
    <row r="56" spans="1:22" ht="12.75">
      <c r="A56" s="212" t="s">
        <v>59</v>
      </c>
      <c r="B56" s="88">
        <f>SUM(SV_SO_2021_1a!B92,SV_SO_2021_1a!B98)</f>
        <v>0</v>
      </c>
      <c r="C56" s="102">
        <f>SUM(SV_SO_2021_1a!C92,SV_SO_2021_1a!C98)</f>
        <v>0</v>
      </c>
      <c r="D56" s="90">
        <f>SUM(SV_SO_2021_1a!D92,SV_SO_2021_1a!D98)</f>
        <v>27</v>
      </c>
      <c r="E56" s="102">
        <f>SUM(SV_SO_2021_1a!E92,SV_SO_2021_1a!E98)</f>
        <v>30</v>
      </c>
      <c r="F56" s="102">
        <f>SUM(SV_SO_2021_1a!F92,SV_SO_2021_1a!F98)</f>
        <v>16</v>
      </c>
      <c r="G56" s="102">
        <f>SUM(SV_SO_2021_1a!G92,SV_SO_2021_1a!G98)</f>
        <v>5</v>
      </c>
      <c r="H56" s="88">
        <f>SUM(SV_SO_2021_1a!H92,SV_SO_2021_1a!H98)</f>
        <v>78</v>
      </c>
      <c r="I56" s="88">
        <f>SUM(SV_SO_2021_1a!I92,SV_SO_2021_1a!I98)</f>
        <v>0</v>
      </c>
      <c r="J56" s="102">
        <f>SUM(SV_SO_2021_1a!J92,SV_SO_2021_1a!J98)</f>
        <v>2</v>
      </c>
      <c r="K56" s="90">
        <f>SUM(SV_SO_2021_1a!K92,SV_SO_2021_1a!K98)</f>
        <v>76</v>
      </c>
      <c r="L56" s="102">
        <f>SUM(SV_SO_2021_1a!L92,SV_SO_2021_1a!L98)</f>
        <v>73</v>
      </c>
      <c r="M56" s="102">
        <f>SUM(SV_SO_2021_1a!M92,SV_SO_2021_1a!M98)</f>
        <v>29</v>
      </c>
      <c r="N56" s="102">
        <f>SUM(SV_SO_2021_1a!N92,SV_SO_2021_1a!N98)</f>
        <v>4</v>
      </c>
      <c r="O56" s="88">
        <f>SUM(SV_SO_2021_1a!O92,SV_SO_2021_1a!O98)</f>
        <v>184</v>
      </c>
      <c r="P56" s="88">
        <f>SUM(I56,B56)</f>
        <v>0</v>
      </c>
      <c r="Q56" s="89">
        <f t="shared" si="8"/>
        <v>2</v>
      </c>
      <c r="R56" s="88">
        <f t="shared" si="8"/>
        <v>103</v>
      </c>
      <c r="S56" s="88">
        <f t="shared" si="8"/>
        <v>103</v>
      </c>
      <c r="T56" s="89">
        <f t="shared" si="8"/>
        <v>45</v>
      </c>
      <c r="U56" s="89">
        <f t="shared" si="8"/>
        <v>9</v>
      </c>
      <c r="V56" s="88">
        <f>SUM(O56,H56)</f>
        <v>262</v>
      </c>
    </row>
    <row r="57" spans="1:22" ht="12.75">
      <c r="A57" s="212" t="s">
        <v>61</v>
      </c>
      <c r="B57" s="88">
        <f>SUM(SV_SO_2021_1a!B93,SV_SO_2021_1a!B99)</f>
        <v>0</v>
      </c>
      <c r="C57" s="102">
        <f>SUM(SV_SO_2021_1a!C93,SV_SO_2021_1a!C99)</f>
        <v>4</v>
      </c>
      <c r="D57" s="90">
        <f>SUM(SV_SO_2021_1a!D93,SV_SO_2021_1a!D99)</f>
        <v>871</v>
      </c>
      <c r="E57" s="102">
        <f>SUM(SV_SO_2021_1a!E93,SV_SO_2021_1a!E99)</f>
        <v>1407</v>
      </c>
      <c r="F57" s="102">
        <f>SUM(SV_SO_2021_1a!F93,SV_SO_2021_1a!F99)</f>
        <v>535</v>
      </c>
      <c r="G57" s="102">
        <f>SUM(SV_SO_2021_1a!G93,SV_SO_2021_1a!G99)</f>
        <v>151</v>
      </c>
      <c r="H57" s="88">
        <f>SUM(SV_SO_2021_1a!H93,SV_SO_2021_1a!H99)</f>
        <v>2968</v>
      </c>
      <c r="I57" s="88">
        <f>SUM(SV_SO_2021_1a!I93,SV_SO_2021_1a!I99)</f>
        <v>1</v>
      </c>
      <c r="J57" s="102">
        <f>SUM(SV_SO_2021_1a!J93,SV_SO_2021_1a!J99)</f>
        <v>1</v>
      </c>
      <c r="K57" s="90">
        <f>SUM(SV_SO_2021_1a!K93,SV_SO_2021_1a!K99)</f>
        <v>641</v>
      </c>
      <c r="L57" s="102">
        <f>SUM(SV_SO_2021_1a!L93,SV_SO_2021_1a!L99)</f>
        <v>956</v>
      </c>
      <c r="M57" s="102">
        <f>SUM(SV_SO_2021_1a!M93,SV_SO_2021_1a!M99)</f>
        <v>348</v>
      </c>
      <c r="N57" s="102">
        <f>SUM(SV_SO_2021_1a!N93,SV_SO_2021_1a!N99)</f>
        <v>93</v>
      </c>
      <c r="O57" s="88">
        <f>SUM(SV_SO_2021_1a!O93,SV_SO_2021_1a!O99)</f>
        <v>2040</v>
      </c>
      <c r="P57" s="88">
        <f>SUM(I57,B57)</f>
        <v>1</v>
      </c>
      <c r="Q57" s="89">
        <f t="shared" si="8"/>
        <v>5</v>
      </c>
      <c r="R57" s="88">
        <f t="shared" si="8"/>
        <v>1512</v>
      </c>
      <c r="S57" s="88">
        <f t="shared" si="8"/>
        <v>2363</v>
      </c>
      <c r="T57" s="89">
        <f t="shared" si="8"/>
        <v>883</v>
      </c>
      <c r="U57" s="89">
        <f t="shared" si="8"/>
        <v>244</v>
      </c>
      <c r="V57" s="88">
        <f>SUM(O57,H57)</f>
        <v>5008</v>
      </c>
    </row>
    <row r="58" spans="1:22" s="29" customFormat="1" ht="12.75">
      <c r="A58" s="29" t="s">
        <v>1</v>
      </c>
      <c r="B58" s="92">
        <f aca="true" t="shared" si="9" ref="B58:O58">SUM(B54:B57)</f>
        <v>1</v>
      </c>
      <c r="C58" s="93">
        <f t="shared" si="9"/>
        <v>42</v>
      </c>
      <c r="D58" s="94">
        <f t="shared" si="9"/>
        <v>2400</v>
      </c>
      <c r="E58" s="93">
        <f t="shared" si="9"/>
        <v>2772</v>
      </c>
      <c r="F58" s="93">
        <f t="shared" si="9"/>
        <v>995</v>
      </c>
      <c r="G58" s="93">
        <f t="shared" si="9"/>
        <v>252</v>
      </c>
      <c r="H58" s="92">
        <f t="shared" si="9"/>
        <v>6462</v>
      </c>
      <c r="I58" s="92">
        <f t="shared" si="9"/>
        <v>2</v>
      </c>
      <c r="J58" s="93">
        <f t="shared" si="9"/>
        <v>34</v>
      </c>
      <c r="K58" s="94">
        <f t="shared" si="9"/>
        <v>2465</v>
      </c>
      <c r="L58" s="93">
        <f t="shared" si="9"/>
        <v>2371</v>
      </c>
      <c r="M58" s="93">
        <f t="shared" si="9"/>
        <v>790</v>
      </c>
      <c r="N58" s="93">
        <f t="shared" si="9"/>
        <v>171</v>
      </c>
      <c r="O58" s="92">
        <f t="shared" si="9"/>
        <v>5833</v>
      </c>
      <c r="P58" s="92">
        <f>SUM(I58,B58)</f>
        <v>3</v>
      </c>
      <c r="Q58" s="93">
        <f t="shared" si="8"/>
        <v>76</v>
      </c>
      <c r="R58" s="92">
        <f t="shared" si="8"/>
        <v>4865</v>
      </c>
      <c r="S58" s="92">
        <f t="shared" si="8"/>
        <v>5143</v>
      </c>
      <c r="T58" s="93">
        <f t="shared" si="8"/>
        <v>1785</v>
      </c>
      <c r="U58" s="93">
        <f t="shared" si="8"/>
        <v>423</v>
      </c>
      <c r="V58" s="92">
        <f>SUM(O58,H58)</f>
        <v>12295</v>
      </c>
    </row>
    <row r="59" spans="1:22" s="30" customFormat="1" ht="9.75" customHeight="1">
      <c r="A59" s="73"/>
      <c r="B59" s="103"/>
      <c r="C59" s="104"/>
      <c r="D59" s="105"/>
      <c r="E59" s="104"/>
      <c r="F59" s="104"/>
      <c r="G59" s="104"/>
      <c r="H59" s="103"/>
      <c r="I59" s="103"/>
      <c r="J59" s="104"/>
      <c r="K59" s="105"/>
      <c r="L59" s="104"/>
      <c r="M59" s="104"/>
      <c r="N59" s="104"/>
      <c r="O59" s="103"/>
      <c r="P59" s="103"/>
      <c r="Q59" s="104"/>
      <c r="R59" s="103"/>
      <c r="S59" s="103"/>
      <c r="T59" s="104"/>
      <c r="U59" s="104"/>
      <c r="V59" s="103"/>
    </row>
    <row r="60" spans="1:22" s="30" customFormat="1" ht="12.75">
      <c r="A60" s="30" t="s">
        <v>18</v>
      </c>
      <c r="B60" s="103"/>
      <c r="C60" s="104"/>
      <c r="D60" s="105"/>
      <c r="E60" s="104"/>
      <c r="F60" s="104"/>
      <c r="G60" s="104"/>
      <c r="H60" s="103"/>
      <c r="I60" s="103"/>
      <c r="J60" s="104"/>
      <c r="K60" s="105"/>
      <c r="L60" s="104"/>
      <c r="M60" s="104"/>
      <c r="N60" s="104"/>
      <c r="O60" s="103"/>
      <c r="P60" s="103"/>
      <c r="Q60" s="104"/>
      <c r="R60" s="103"/>
      <c r="S60" s="103"/>
      <c r="T60" s="104"/>
      <c r="U60" s="104"/>
      <c r="V60" s="103"/>
    </row>
    <row r="61" spans="1:22" ht="12.75">
      <c r="A61" s="212" t="s">
        <v>58</v>
      </c>
      <c r="B61" s="88">
        <f>SUM(SV_SO_2021_1a!B111,SV_SO_2021_1a!B105)</f>
        <v>0</v>
      </c>
      <c r="C61" s="89">
        <f>SUM(SV_SO_2021_1a!C111,SV_SO_2021_1a!C105)</f>
        <v>17</v>
      </c>
      <c r="D61" s="90">
        <f>SUM(SV_SO_2021_1a!D111,SV_SO_2021_1a!D105)</f>
        <v>501</v>
      </c>
      <c r="E61" s="89">
        <f>SUM(SV_SO_2021_1a!E111,SV_SO_2021_1a!E105)</f>
        <v>314</v>
      </c>
      <c r="F61" s="89">
        <f>SUM(SV_SO_2021_1a!F111,SV_SO_2021_1a!F105)</f>
        <v>100</v>
      </c>
      <c r="G61" s="89">
        <f>SUM(SV_SO_2021_1a!G111,SV_SO_2021_1a!G105)</f>
        <v>25</v>
      </c>
      <c r="H61" s="88">
        <f>SUM(SV_SO_2021_1a!H111,SV_SO_2021_1a!H105)</f>
        <v>957</v>
      </c>
      <c r="I61" s="88">
        <f>SUM(SV_SO_2021_1a!I111,SV_SO_2021_1a!I105)</f>
        <v>1</v>
      </c>
      <c r="J61" s="89">
        <f>SUM(SV_SO_2021_1a!J111,SV_SO_2021_1a!J105)</f>
        <v>13</v>
      </c>
      <c r="K61" s="90">
        <f>SUM(SV_SO_2021_1a!K111,SV_SO_2021_1a!K105)</f>
        <v>768</v>
      </c>
      <c r="L61" s="89">
        <f>SUM(SV_SO_2021_1a!L111,SV_SO_2021_1a!L105)</f>
        <v>509</v>
      </c>
      <c r="M61" s="89">
        <f>SUM(SV_SO_2021_1a!M111,SV_SO_2021_1a!M105)</f>
        <v>148</v>
      </c>
      <c r="N61" s="89">
        <f>SUM(SV_SO_2021_1a!N111,SV_SO_2021_1a!N105)</f>
        <v>27</v>
      </c>
      <c r="O61" s="88">
        <f>SUM(SV_SO_2021_1a!O111,SV_SO_2021_1a!O105)</f>
        <v>1466</v>
      </c>
      <c r="P61" s="88">
        <f>SUM(I61,B61)</f>
        <v>1</v>
      </c>
      <c r="Q61" s="89">
        <f aca="true" t="shared" si="10" ref="Q61:U65">SUM(J61,C61)</f>
        <v>30</v>
      </c>
      <c r="R61" s="88">
        <f t="shared" si="10"/>
        <v>1269</v>
      </c>
      <c r="S61" s="88">
        <f t="shared" si="10"/>
        <v>823</v>
      </c>
      <c r="T61" s="89">
        <f t="shared" si="10"/>
        <v>248</v>
      </c>
      <c r="U61" s="89">
        <f t="shared" si="10"/>
        <v>52</v>
      </c>
      <c r="V61" s="88">
        <f>SUM(O61,H61)</f>
        <v>2423</v>
      </c>
    </row>
    <row r="62" spans="1:22" ht="12.75">
      <c r="A62" s="212" t="s">
        <v>60</v>
      </c>
      <c r="B62" s="88">
        <f>SUM(SV_SO_2021_1a!B112,SV_SO_2021_1a!B106)</f>
        <v>0</v>
      </c>
      <c r="C62" s="102">
        <f>SUM(SV_SO_2021_1a!C112,SV_SO_2021_1a!C106)</f>
        <v>2</v>
      </c>
      <c r="D62" s="90">
        <f>SUM(SV_SO_2021_1a!D112,SV_SO_2021_1a!D106)</f>
        <v>427</v>
      </c>
      <c r="E62" s="102">
        <f>SUM(SV_SO_2021_1a!E112,SV_SO_2021_1a!E106)</f>
        <v>562</v>
      </c>
      <c r="F62" s="102">
        <f>SUM(SV_SO_2021_1a!F112,SV_SO_2021_1a!F106)</f>
        <v>372</v>
      </c>
      <c r="G62" s="102">
        <f>SUM(SV_SO_2021_1a!G112,SV_SO_2021_1a!G106)</f>
        <v>149</v>
      </c>
      <c r="H62" s="88">
        <f>SUM(SV_SO_2021_1a!H112,SV_SO_2021_1a!H106)</f>
        <v>1512</v>
      </c>
      <c r="I62" s="88">
        <f>SUM(SV_SO_2021_1a!I112,SV_SO_2021_1a!I106)</f>
        <v>0</v>
      </c>
      <c r="J62" s="102">
        <f>SUM(SV_SO_2021_1a!J112,SV_SO_2021_1a!J106)</f>
        <v>5</v>
      </c>
      <c r="K62" s="90">
        <f>SUM(SV_SO_2021_1a!K112,SV_SO_2021_1a!K106)</f>
        <v>448</v>
      </c>
      <c r="L62" s="102">
        <f>SUM(SV_SO_2021_1a!L112,SV_SO_2021_1a!L106)</f>
        <v>511</v>
      </c>
      <c r="M62" s="102">
        <f>SUM(SV_SO_2021_1a!M112,SV_SO_2021_1a!M106)</f>
        <v>315</v>
      </c>
      <c r="N62" s="102">
        <f>SUM(SV_SO_2021_1a!N112,SV_SO_2021_1a!N106)</f>
        <v>108</v>
      </c>
      <c r="O62" s="88">
        <f>SUM(SV_SO_2021_1a!O112,SV_SO_2021_1a!O106)</f>
        <v>1387</v>
      </c>
      <c r="P62" s="88">
        <f>SUM(I62,B62)</f>
        <v>0</v>
      </c>
      <c r="Q62" s="89">
        <f t="shared" si="10"/>
        <v>7</v>
      </c>
      <c r="R62" s="88">
        <f t="shared" si="10"/>
        <v>875</v>
      </c>
      <c r="S62" s="88">
        <f t="shared" si="10"/>
        <v>1073</v>
      </c>
      <c r="T62" s="89">
        <f t="shared" si="10"/>
        <v>687</v>
      </c>
      <c r="U62" s="89">
        <f t="shared" si="10"/>
        <v>257</v>
      </c>
      <c r="V62" s="88">
        <f>SUM(O62,H62)</f>
        <v>2899</v>
      </c>
    </row>
    <row r="63" spans="1:22" ht="12.75">
      <c r="A63" s="212" t="s">
        <v>59</v>
      </c>
      <c r="B63" s="88">
        <f>SUM(SV_SO_2021_1a!B113,SV_SO_2021_1a!B107)</f>
        <v>0</v>
      </c>
      <c r="C63" s="102">
        <f>SUM(SV_SO_2021_1a!C113,SV_SO_2021_1a!C107)</f>
        <v>0</v>
      </c>
      <c r="D63" s="90">
        <f>SUM(SV_SO_2021_1a!D113,SV_SO_2021_1a!D107)</f>
        <v>16</v>
      </c>
      <c r="E63" s="102">
        <f>SUM(SV_SO_2021_1a!E113,SV_SO_2021_1a!E107)</f>
        <v>28</v>
      </c>
      <c r="F63" s="102">
        <f>SUM(SV_SO_2021_1a!F113,SV_SO_2021_1a!F107)</f>
        <v>11</v>
      </c>
      <c r="G63" s="102">
        <f>SUM(SV_SO_2021_1a!G113,SV_SO_2021_1a!G107)</f>
        <v>7</v>
      </c>
      <c r="H63" s="88">
        <f>SUM(SV_SO_2021_1a!H113,SV_SO_2021_1a!H107)</f>
        <v>62</v>
      </c>
      <c r="I63" s="88">
        <f>SUM(SV_SO_2021_1a!I113,SV_SO_2021_1a!I107)</f>
        <v>0</v>
      </c>
      <c r="J63" s="102">
        <f>SUM(SV_SO_2021_1a!J113,SV_SO_2021_1a!J107)</f>
        <v>1</v>
      </c>
      <c r="K63" s="90">
        <f>SUM(SV_SO_2021_1a!K113,SV_SO_2021_1a!K107)</f>
        <v>52</v>
      </c>
      <c r="L63" s="102">
        <f>SUM(SV_SO_2021_1a!L113,SV_SO_2021_1a!L107)</f>
        <v>74</v>
      </c>
      <c r="M63" s="102">
        <f>SUM(SV_SO_2021_1a!M113,SV_SO_2021_1a!M107)</f>
        <v>28</v>
      </c>
      <c r="N63" s="102">
        <f>SUM(SV_SO_2021_1a!N113,SV_SO_2021_1a!N107)</f>
        <v>11</v>
      </c>
      <c r="O63" s="88">
        <f>SUM(SV_SO_2021_1a!O113,SV_SO_2021_1a!O107)</f>
        <v>166</v>
      </c>
      <c r="P63" s="88">
        <f>SUM(I63,B63)</f>
        <v>0</v>
      </c>
      <c r="Q63" s="89">
        <f t="shared" si="10"/>
        <v>1</v>
      </c>
      <c r="R63" s="88">
        <f t="shared" si="10"/>
        <v>68</v>
      </c>
      <c r="S63" s="88">
        <f t="shared" si="10"/>
        <v>102</v>
      </c>
      <c r="T63" s="89">
        <f t="shared" si="10"/>
        <v>39</v>
      </c>
      <c r="U63" s="89">
        <f t="shared" si="10"/>
        <v>18</v>
      </c>
      <c r="V63" s="88">
        <f>SUM(O63,H63)</f>
        <v>228</v>
      </c>
    </row>
    <row r="64" spans="1:22" ht="12.75">
      <c r="A64" s="212" t="s">
        <v>61</v>
      </c>
      <c r="B64" s="88">
        <f>SUM(SV_SO_2021_1a!B114,SV_SO_2021_1a!B108)</f>
        <v>0</v>
      </c>
      <c r="C64" s="102">
        <f>SUM(SV_SO_2021_1a!C114,SV_SO_2021_1a!C108)</f>
        <v>2</v>
      </c>
      <c r="D64" s="90">
        <f>SUM(SV_SO_2021_1a!D114,SV_SO_2021_1a!D108)</f>
        <v>518</v>
      </c>
      <c r="E64" s="102">
        <f>SUM(SV_SO_2021_1a!E114,SV_SO_2021_1a!E108)</f>
        <v>1051</v>
      </c>
      <c r="F64" s="102">
        <f>SUM(SV_SO_2021_1a!F114,SV_SO_2021_1a!F108)</f>
        <v>548</v>
      </c>
      <c r="G64" s="102">
        <f>SUM(SV_SO_2021_1a!G114,SV_SO_2021_1a!G108)</f>
        <v>251</v>
      </c>
      <c r="H64" s="88">
        <f>SUM(SV_SO_2021_1a!H114,SV_SO_2021_1a!H108)</f>
        <v>2370</v>
      </c>
      <c r="I64" s="88">
        <f>SUM(SV_SO_2021_1a!I114,SV_SO_2021_1a!I108)</f>
        <v>0</v>
      </c>
      <c r="J64" s="102">
        <f>SUM(SV_SO_2021_1a!J114,SV_SO_2021_1a!J108)</f>
        <v>1</v>
      </c>
      <c r="K64" s="90">
        <f>SUM(SV_SO_2021_1a!K114,SV_SO_2021_1a!K108)</f>
        <v>390</v>
      </c>
      <c r="L64" s="102">
        <f>SUM(SV_SO_2021_1a!L114,SV_SO_2021_1a!L108)</f>
        <v>737</v>
      </c>
      <c r="M64" s="102">
        <f>SUM(SV_SO_2021_1a!M114,SV_SO_2021_1a!M108)</f>
        <v>323</v>
      </c>
      <c r="N64" s="102">
        <f>SUM(SV_SO_2021_1a!N114,SV_SO_2021_1a!N108)</f>
        <v>150</v>
      </c>
      <c r="O64" s="88">
        <f>SUM(SV_SO_2021_1a!O114,SV_SO_2021_1a!O108)</f>
        <v>1601</v>
      </c>
      <c r="P64" s="88">
        <f>SUM(I64,B64)</f>
        <v>0</v>
      </c>
      <c r="Q64" s="89">
        <f t="shared" si="10"/>
        <v>3</v>
      </c>
      <c r="R64" s="88">
        <f t="shared" si="10"/>
        <v>908</v>
      </c>
      <c r="S64" s="88">
        <f t="shared" si="10"/>
        <v>1788</v>
      </c>
      <c r="T64" s="89">
        <f t="shared" si="10"/>
        <v>871</v>
      </c>
      <c r="U64" s="89">
        <f t="shared" si="10"/>
        <v>401</v>
      </c>
      <c r="V64" s="88">
        <f>SUM(O64,H64)</f>
        <v>3971</v>
      </c>
    </row>
    <row r="65" spans="1:22" s="110" customFormat="1" ht="12.75">
      <c r="A65" s="29" t="s">
        <v>1</v>
      </c>
      <c r="B65" s="92">
        <f aca="true" t="shared" si="11" ref="B65:O65">SUM(B61:B64)</f>
        <v>0</v>
      </c>
      <c r="C65" s="93">
        <f t="shared" si="11"/>
        <v>21</v>
      </c>
      <c r="D65" s="94">
        <f t="shared" si="11"/>
        <v>1462</v>
      </c>
      <c r="E65" s="93">
        <f t="shared" si="11"/>
        <v>1955</v>
      </c>
      <c r="F65" s="93">
        <f t="shared" si="11"/>
        <v>1031</v>
      </c>
      <c r="G65" s="93">
        <f t="shared" si="11"/>
        <v>432</v>
      </c>
      <c r="H65" s="92">
        <f t="shared" si="11"/>
        <v>4901</v>
      </c>
      <c r="I65" s="92">
        <f t="shared" si="11"/>
        <v>1</v>
      </c>
      <c r="J65" s="93">
        <f t="shared" si="11"/>
        <v>20</v>
      </c>
      <c r="K65" s="94">
        <f t="shared" si="11"/>
        <v>1658</v>
      </c>
      <c r="L65" s="93">
        <f t="shared" si="11"/>
        <v>1831</v>
      </c>
      <c r="M65" s="93">
        <f t="shared" si="11"/>
        <v>814</v>
      </c>
      <c r="N65" s="93">
        <f t="shared" si="11"/>
        <v>296</v>
      </c>
      <c r="O65" s="92">
        <f t="shared" si="11"/>
        <v>4620</v>
      </c>
      <c r="P65" s="92">
        <f>SUM(I65,B65)</f>
        <v>1</v>
      </c>
      <c r="Q65" s="93">
        <f t="shared" si="10"/>
        <v>41</v>
      </c>
      <c r="R65" s="92">
        <f t="shared" si="10"/>
        <v>3120</v>
      </c>
      <c r="S65" s="92">
        <f t="shared" si="10"/>
        <v>3786</v>
      </c>
      <c r="T65" s="93">
        <f t="shared" si="10"/>
        <v>1845</v>
      </c>
      <c r="U65" s="93">
        <f t="shared" si="10"/>
        <v>728</v>
      </c>
      <c r="V65" s="92">
        <f>SUM(O65,H65)</f>
        <v>9521</v>
      </c>
    </row>
    <row r="66" spans="1:22" ht="12.75">
      <c r="A66" s="177" t="s">
        <v>28</v>
      </c>
      <c r="B66" s="178"/>
      <c r="C66" s="179"/>
      <c r="D66" s="180"/>
      <c r="E66" s="179"/>
      <c r="F66" s="179"/>
      <c r="G66" s="179"/>
      <c r="H66" s="178"/>
      <c r="I66" s="178"/>
      <c r="J66" s="179"/>
      <c r="K66" s="180"/>
      <c r="L66" s="179"/>
      <c r="M66" s="179"/>
      <c r="N66" s="179"/>
      <c r="O66" s="178"/>
      <c r="P66" s="178"/>
      <c r="Q66" s="179"/>
      <c r="R66" s="178"/>
      <c r="S66" s="178"/>
      <c r="T66" s="179"/>
      <c r="U66" s="179"/>
      <c r="V66" s="178"/>
    </row>
    <row r="67" spans="1:22" s="73" customFormat="1" ht="12.75">
      <c r="A67" s="212" t="s">
        <v>58</v>
      </c>
      <c r="B67" s="88">
        <f>SUM(B61,B54)</f>
        <v>1</v>
      </c>
      <c r="C67" s="89">
        <f aca="true" t="shared" si="12" ref="C67:V67">SUM(C61,C54)</f>
        <v>49</v>
      </c>
      <c r="D67" s="90">
        <f t="shared" si="12"/>
        <v>1350</v>
      </c>
      <c r="E67" s="89">
        <f t="shared" si="12"/>
        <v>847</v>
      </c>
      <c r="F67" s="89">
        <f t="shared" si="12"/>
        <v>215</v>
      </c>
      <c r="G67" s="89">
        <f t="shared" si="12"/>
        <v>41</v>
      </c>
      <c r="H67" s="88">
        <f t="shared" si="12"/>
        <v>2503</v>
      </c>
      <c r="I67" s="88">
        <f t="shared" si="12"/>
        <v>2</v>
      </c>
      <c r="J67" s="89">
        <f t="shared" si="12"/>
        <v>41</v>
      </c>
      <c r="K67" s="90">
        <f t="shared" si="12"/>
        <v>1998</v>
      </c>
      <c r="L67" s="89">
        <f t="shared" si="12"/>
        <v>1280</v>
      </c>
      <c r="M67" s="89">
        <f t="shared" si="12"/>
        <v>304</v>
      </c>
      <c r="N67" s="89">
        <f t="shared" si="12"/>
        <v>40</v>
      </c>
      <c r="O67" s="88">
        <f t="shared" si="12"/>
        <v>3665</v>
      </c>
      <c r="P67" s="88">
        <f t="shared" si="12"/>
        <v>3</v>
      </c>
      <c r="Q67" s="89">
        <f t="shared" si="12"/>
        <v>90</v>
      </c>
      <c r="R67" s="88">
        <f t="shared" si="12"/>
        <v>3348</v>
      </c>
      <c r="S67" s="88">
        <f t="shared" si="12"/>
        <v>2127</v>
      </c>
      <c r="T67" s="89">
        <f t="shared" si="12"/>
        <v>519</v>
      </c>
      <c r="U67" s="89">
        <f t="shared" si="12"/>
        <v>81</v>
      </c>
      <c r="V67" s="88">
        <f t="shared" si="12"/>
        <v>6168</v>
      </c>
    </row>
    <row r="68" spans="1:22" ht="12.75">
      <c r="A68" s="212" t="s">
        <v>60</v>
      </c>
      <c r="B68" s="88">
        <f aca="true" t="shared" si="13" ref="B68:Q71">SUM(B62,B55)</f>
        <v>0</v>
      </c>
      <c r="C68" s="102">
        <f t="shared" si="13"/>
        <v>8</v>
      </c>
      <c r="D68" s="90">
        <f t="shared" si="13"/>
        <v>1080</v>
      </c>
      <c r="E68" s="102">
        <f t="shared" si="13"/>
        <v>1364</v>
      </c>
      <c r="F68" s="102">
        <f t="shared" si="13"/>
        <v>701</v>
      </c>
      <c r="G68" s="102">
        <f t="shared" si="13"/>
        <v>229</v>
      </c>
      <c r="H68" s="88">
        <f t="shared" si="13"/>
        <v>3382</v>
      </c>
      <c r="I68" s="88">
        <f t="shared" si="13"/>
        <v>0</v>
      </c>
      <c r="J68" s="102">
        <f t="shared" si="13"/>
        <v>8</v>
      </c>
      <c r="K68" s="90">
        <f t="shared" si="13"/>
        <v>966</v>
      </c>
      <c r="L68" s="102">
        <f t="shared" si="13"/>
        <v>1082</v>
      </c>
      <c r="M68" s="102">
        <f t="shared" si="13"/>
        <v>572</v>
      </c>
      <c r="N68" s="102">
        <f t="shared" si="13"/>
        <v>169</v>
      </c>
      <c r="O68" s="88">
        <f t="shared" si="13"/>
        <v>2797</v>
      </c>
      <c r="P68" s="88">
        <f t="shared" si="13"/>
        <v>0</v>
      </c>
      <c r="Q68" s="89">
        <f t="shared" si="13"/>
        <v>16</v>
      </c>
      <c r="R68" s="88">
        <f aca="true" t="shared" si="14" ref="R68:V69">SUM(R62,R55)</f>
        <v>2046</v>
      </c>
      <c r="S68" s="88">
        <f t="shared" si="14"/>
        <v>2446</v>
      </c>
      <c r="T68" s="89">
        <f t="shared" si="14"/>
        <v>1273</v>
      </c>
      <c r="U68" s="89">
        <f t="shared" si="14"/>
        <v>398</v>
      </c>
      <c r="V68" s="88">
        <f t="shared" si="14"/>
        <v>6179</v>
      </c>
    </row>
    <row r="69" spans="1:22" ht="12.75">
      <c r="A69" s="212" t="s">
        <v>59</v>
      </c>
      <c r="B69" s="88">
        <f t="shared" si="13"/>
        <v>0</v>
      </c>
      <c r="C69" s="102">
        <f t="shared" si="13"/>
        <v>0</v>
      </c>
      <c r="D69" s="90">
        <f t="shared" si="13"/>
        <v>43</v>
      </c>
      <c r="E69" s="102">
        <f t="shared" si="13"/>
        <v>58</v>
      </c>
      <c r="F69" s="102">
        <f t="shared" si="13"/>
        <v>27</v>
      </c>
      <c r="G69" s="102">
        <f t="shared" si="13"/>
        <v>12</v>
      </c>
      <c r="H69" s="88">
        <f t="shared" si="13"/>
        <v>140</v>
      </c>
      <c r="I69" s="88">
        <f t="shared" si="13"/>
        <v>0</v>
      </c>
      <c r="J69" s="102">
        <f t="shared" si="13"/>
        <v>3</v>
      </c>
      <c r="K69" s="90">
        <f t="shared" si="13"/>
        <v>128</v>
      </c>
      <c r="L69" s="102">
        <f t="shared" si="13"/>
        <v>147</v>
      </c>
      <c r="M69" s="102">
        <f t="shared" si="13"/>
        <v>57</v>
      </c>
      <c r="N69" s="102">
        <f t="shared" si="13"/>
        <v>15</v>
      </c>
      <c r="O69" s="88">
        <f t="shared" si="13"/>
        <v>350</v>
      </c>
      <c r="P69" s="88">
        <f t="shared" si="13"/>
        <v>0</v>
      </c>
      <c r="Q69" s="89">
        <f t="shared" si="13"/>
        <v>3</v>
      </c>
      <c r="R69" s="88">
        <f t="shared" si="14"/>
        <v>171</v>
      </c>
      <c r="S69" s="88">
        <f t="shared" si="14"/>
        <v>205</v>
      </c>
      <c r="T69" s="89">
        <f t="shared" si="14"/>
        <v>84</v>
      </c>
      <c r="U69" s="89">
        <f t="shared" si="14"/>
        <v>27</v>
      </c>
      <c r="V69" s="88">
        <f t="shared" si="14"/>
        <v>490</v>
      </c>
    </row>
    <row r="70" spans="1:22" ht="12.75">
      <c r="A70" s="212" t="s">
        <v>61</v>
      </c>
      <c r="B70" s="88">
        <f t="shared" si="13"/>
        <v>0</v>
      </c>
      <c r="C70" s="102">
        <f t="shared" si="13"/>
        <v>6</v>
      </c>
      <c r="D70" s="90">
        <f t="shared" si="13"/>
        <v>1389</v>
      </c>
      <c r="E70" s="102">
        <f t="shared" si="13"/>
        <v>2458</v>
      </c>
      <c r="F70" s="102">
        <f t="shared" si="13"/>
        <v>1083</v>
      </c>
      <c r="G70" s="102">
        <f t="shared" si="13"/>
        <v>402</v>
      </c>
      <c r="H70" s="88">
        <f t="shared" si="13"/>
        <v>5338</v>
      </c>
      <c r="I70" s="88">
        <f t="shared" si="13"/>
        <v>1</v>
      </c>
      <c r="J70" s="102">
        <f t="shared" si="13"/>
        <v>2</v>
      </c>
      <c r="K70" s="90">
        <f t="shared" si="13"/>
        <v>1031</v>
      </c>
      <c r="L70" s="102">
        <f t="shared" si="13"/>
        <v>1693</v>
      </c>
      <c r="M70" s="102">
        <f t="shared" si="13"/>
        <v>671</v>
      </c>
      <c r="N70" s="102">
        <f t="shared" si="13"/>
        <v>243</v>
      </c>
      <c r="O70" s="88">
        <f t="shared" si="13"/>
        <v>3641</v>
      </c>
      <c r="P70" s="88">
        <f t="shared" si="13"/>
        <v>1</v>
      </c>
      <c r="Q70" s="89">
        <f t="shared" si="13"/>
        <v>8</v>
      </c>
      <c r="R70" s="88">
        <f aca="true" t="shared" si="15" ref="R70:V71">SUM(R64,R57)</f>
        <v>2420</v>
      </c>
      <c r="S70" s="88">
        <f t="shared" si="15"/>
        <v>4151</v>
      </c>
      <c r="T70" s="89">
        <f t="shared" si="15"/>
        <v>1754</v>
      </c>
      <c r="U70" s="89">
        <f t="shared" si="15"/>
        <v>645</v>
      </c>
      <c r="V70" s="88">
        <f t="shared" si="15"/>
        <v>8979</v>
      </c>
    </row>
    <row r="71" spans="1:22" s="60" customFormat="1" ht="12.75">
      <c r="A71" s="29" t="s">
        <v>1</v>
      </c>
      <c r="B71" s="97">
        <f t="shared" si="13"/>
        <v>1</v>
      </c>
      <c r="C71" s="93">
        <f t="shared" si="13"/>
        <v>63</v>
      </c>
      <c r="D71" s="94">
        <f t="shared" si="13"/>
        <v>3862</v>
      </c>
      <c r="E71" s="93">
        <f t="shared" si="13"/>
        <v>4727</v>
      </c>
      <c r="F71" s="93">
        <f t="shared" si="13"/>
        <v>2026</v>
      </c>
      <c r="G71" s="93">
        <f t="shared" si="13"/>
        <v>684</v>
      </c>
      <c r="H71" s="92">
        <f t="shared" si="13"/>
        <v>11363</v>
      </c>
      <c r="I71" s="92">
        <f t="shared" si="13"/>
        <v>3</v>
      </c>
      <c r="J71" s="93">
        <f t="shared" si="13"/>
        <v>54</v>
      </c>
      <c r="K71" s="94">
        <f t="shared" si="13"/>
        <v>4123</v>
      </c>
      <c r="L71" s="93">
        <f t="shared" si="13"/>
        <v>4202</v>
      </c>
      <c r="M71" s="93">
        <f t="shared" si="13"/>
        <v>1604</v>
      </c>
      <c r="N71" s="93">
        <f t="shared" si="13"/>
        <v>467</v>
      </c>
      <c r="O71" s="92">
        <f t="shared" si="13"/>
        <v>10453</v>
      </c>
      <c r="P71" s="92">
        <f t="shared" si="13"/>
        <v>4</v>
      </c>
      <c r="Q71" s="93">
        <f t="shared" si="13"/>
        <v>117</v>
      </c>
      <c r="R71" s="92">
        <f t="shared" si="15"/>
        <v>7985</v>
      </c>
      <c r="S71" s="92">
        <f t="shared" si="15"/>
        <v>8929</v>
      </c>
      <c r="T71" s="93">
        <f t="shared" si="15"/>
        <v>3630</v>
      </c>
      <c r="U71" s="93">
        <f t="shared" si="15"/>
        <v>1151</v>
      </c>
      <c r="V71" s="92">
        <f t="shared" si="15"/>
        <v>21816</v>
      </c>
    </row>
    <row r="72" spans="1:22" s="30" customFormat="1" ht="15" customHeight="1">
      <c r="A72" s="29"/>
      <c r="B72" s="104"/>
      <c r="C72" s="104"/>
      <c r="D72" s="104"/>
      <c r="E72" s="104"/>
      <c r="F72" s="104"/>
      <c r="G72" s="104"/>
      <c r="H72" s="104"/>
      <c r="I72" s="104"/>
      <c r="J72" s="104"/>
      <c r="K72" s="104"/>
      <c r="L72" s="104"/>
      <c r="M72" s="104"/>
      <c r="N72" s="104"/>
      <c r="O72" s="104"/>
      <c r="P72" s="104"/>
      <c r="Q72" s="104"/>
      <c r="R72" s="104"/>
      <c r="S72" s="104"/>
      <c r="T72" s="104"/>
      <c r="U72" s="104"/>
      <c r="V72" s="104"/>
    </row>
    <row r="73" spans="1:22" s="30" customFormat="1" ht="15" customHeight="1">
      <c r="A73" s="29"/>
      <c r="B73" s="104"/>
      <c r="C73" s="104"/>
      <c r="D73" s="104"/>
      <c r="E73" s="104"/>
      <c r="F73" s="104"/>
      <c r="G73" s="104"/>
      <c r="H73" s="104"/>
      <c r="I73" s="104"/>
      <c r="J73" s="104"/>
      <c r="K73" s="104"/>
      <c r="L73" s="104"/>
      <c r="M73" s="104"/>
      <c r="N73" s="104"/>
      <c r="O73" s="104"/>
      <c r="P73" s="104"/>
      <c r="Q73" s="104"/>
      <c r="R73" s="104"/>
      <c r="S73" s="104"/>
      <c r="T73" s="104"/>
      <c r="U73" s="104"/>
      <c r="V73" s="104"/>
    </row>
    <row r="74" spans="1:22" s="30" customFormat="1" ht="15" customHeight="1">
      <c r="A74" s="29"/>
      <c r="B74" s="104"/>
      <c r="C74" s="104"/>
      <c r="D74" s="104"/>
      <c r="E74" s="104"/>
      <c r="F74" s="104"/>
      <c r="G74" s="104"/>
      <c r="H74" s="104"/>
      <c r="I74" s="104"/>
      <c r="J74" s="104"/>
      <c r="K74" s="104"/>
      <c r="L74" s="104"/>
      <c r="M74" s="104"/>
      <c r="N74" s="104"/>
      <c r="O74" s="104"/>
      <c r="P74" s="104"/>
      <c r="Q74" s="104"/>
      <c r="R74" s="104"/>
      <c r="S74" s="104"/>
      <c r="T74" s="104"/>
      <c r="U74" s="104"/>
      <c r="V74" s="104"/>
    </row>
    <row r="75" spans="1:22" s="30" customFormat="1" ht="15" customHeight="1">
      <c r="A75" s="29"/>
      <c r="B75" s="104"/>
      <c r="C75" s="104"/>
      <c r="D75" s="104"/>
      <c r="E75" s="104"/>
      <c r="F75" s="104"/>
      <c r="G75" s="104"/>
      <c r="H75" s="104"/>
      <c r="I75" s="104"/>
      <c r="J75" s="104"/>
      <c r="K75" s="104"/>
      <c r="L75" s="104"/>
      <c r="M75" s="104"/>
      <c r="N75" s="104"/>
      <c r="O75" s="104"/>
      <c r="P75" s="104"/>
      <c r="Q75" s="104"/>
      <c r="R75" s="104"/>
      <c r="S75" s="104"/>
      <c r="T75" s="104"/>
      <c r="U75" s="104"/>
      <c r="V75" s="104"/>
    </row>
    <row r="76" spans="1:22" s="30" customFormat="1" ht="15" customHeight="1">
      <c r="A76" s="29"/>
      <c r="B76" s="104"/>
      <c r="C76" s="104"/>
      <c r="D76" s="104"/>
      <c r="E76" s="104"/>
      <c r="F76" s="104"/>
      <c r="G76" s="104"/>
      <c r="H76" s="104"/>
      <c r="I76" s="104"/>
      <c r="J76" s="104"/>
      <c r="K76" s="104"/>
      <c r="L76" s="104"/>
      <c r="M76" s="104"/>
      <c r="N76" s="104"/>
      <c r="O76" s="104"/>
      <c r="P76" s="104"/>
      <c r="Q76" s="104"/>
      <c r="R76" s="104"/>
      <c r="S76" s="104"/>
      <c r="T76" s="104"/>
      <c r="U76" s="104"/>
      <c r="V76" s="104"/>
    </row>
    <row r="77" spans="1:22" s="30" customFormat="1" ht="15" customHeight="1">
      <c r="A77" s="29"/>
      <c r="B77" s="104"/>
      <c r="C77" s="104"/>
      <c r="D77" s="104"/>
      <c r="E77" s="104"/>
      <c r="F77" s="104"/>
      <c r="G77" s="104"/>
      <c r="H77" s="104"/>
      <c r="I77" s="104"/>
      <c r="J77" s="104"/>
      <c r="K77" s="104"/>
      <c r="L77" s="104"/>
      <c r="M77" s="104"/>
      <c r="N77" s="104"/>
      <c r="O77" s="104"/>
      <c r="P77" s="104"/>
      <c r="Q77" s="104"/>
      <c r="R77" s="104"/>
      <c r="S77" s="104"/>
      <c r="T77" s="104"/>
      <c r="U77" s="104"/>
      <c r="V77" s="104"/>
    </row>
    <row r="78" spans="1:22" s="30" customFormat="1" ht="15" customHeight="1">
      <c r="A78" s="29"/>
      <c r="B78" s="104"/>
      <c r="C78" s="104"/>
      <c r="D78" s="104"/>
      <c r="E78" s="104"/>
      <c r="F78" s="104"/>
      <c r="G78" s="104"/>
      <c r="H78" s="104"/>
      <c r="I78" s="104"/>
      <c r="J78" s="104"/>
      <c r="K78" s="104"/>
      <c r="L78" s="104"/>
      <c r="M78" s="104"/>
      <c r="N78" s="104"/>
      <c r="O78" s="104"/>
      <c r="P78" s="104"/>
      <c r="Q78" s="104"/>
      <c r="R78" s="104"/>
      <c r="S78" s="104"/>
      <c r="T78" s="104"/>
      <c r="U78" s="104"/>
      <c r="V78" s="104"/>
    </row>
    <row r="79" spans="1:22" s="30" customFormat="1" ht="15" customHeight="1">
      <c r="A79" s="29"/>
      <c r="B79" s="104"/>
      <c r="C79" s="104"/>
      <c r="D79" s="104"/>
      <c r="E79" s="104"/>
      <c r="F79" s="104"/>
      <c r="G79" s="104"/>
      <c r="H79" s="104"/>
      <c r="I79" s="104"/>
      <c r="J79" s="104"/>
      <c r="K79" s="104"/>
      <c r="L79" s="104"/>
      <c r="M79" s="104"/>
      <c r="N79" s="104"/>
      <c r="O79" s="104"/>
      <c r="P79" s="104"/>
      <c r="Q79" s="104"/>
      <c r="R79" s="104"/>
      <c r="S79" s="104"/>
      <c r="T79" s="104"/>
      <c r="U79" s="104"/>
      <c r="V79" s="104"/>
    </row>
    <row r="80" spans="1:22" s="30" customFormat="1" ht="15" customHeight="1">
      <c r="A80" s="29"/>
      <c r="B80" s="104"/>
      <c r="C80" s="104"/>
      <c r="D80" s="104"/>
      <c r="E80" s="104"/>
      <c r="F80" s="104"/>
      <c r="G80" s="104"/>
      <c r="H80" s="104"/>
      <c r="I80" s="104"/>
      <c r="J80" s="104"/>
      <c r="K80" s="104"/>
      <c r="L80" s="104"/>
      <c r="M80" s="104"/>
      <c r="N80" s="104"/>
      <c r="O80" s="104"/>
      <c r="P80" s="104"/>
      <c r="Q80" s="104"/>
      <c r="R80" s="104"/>
      <c r="S80" s="104"/>
      <c r="T80" s="104"/>
      <c r="U80" s="104"/>
      <c r="V80" s="104"/>
    </row>
    <row r="81" spans="1:22" s="30" customFormat="1" ht="15" customHeight="1">
      <c r="A81" s="29"/>
      <c r="B81" s="104"/>
      <c r="C81" s="104"/>
      <c r="D81" s="104"/>
      <c r="E81" s="104"/>
      <c r="F81" s="104"/>
      <c r="G81" s="104"/>
      <c r="H81" s="104"/>
      <c r="I81" s="104"/>
      <c r="J81" s="104"/>
      <c r="K81" s="104"/>
      <c r="L81" s="104"/>
      <c r="M81" s="104"/>
      <c r="N81" s="104"/>
      <c r="O81" s="104"/>
      <c r="P81" s="104"/>
      <c r="Q81" s="104"/>
      <c r="R81" s="104"/>
      <c r="S81" s="104"/>
      <c r="T81" s="104"/>
      <c r="U81" s="104"/>
      <c r="V81" s="104"/>
    </row>
    <row r="82" spans="1:22" s="30" customFormat="1" ht="15" customHeight="1">
      <c r="A82" s="29"/>
      <c r="B82" s="104"/>
      <c r="C82" s="104"/>
      <c r="D82" s="104"/>
      <c r="E82" s="104"/>
      <c r="F82" s="104"/>
      <c r="G82" s="104"/>
      <c r="H82" s="104"/>
      <c r="I82" s="104"/>
      <c r="J82" s="104"/>
      <c r="K82" s="104"/>
      <c r="L82" s="104"/>
      <c r="M82" s="104"/>
      <c r="N82" s="104"/>
      <c r="O82" s="104"/>
      <c r="P82" s="104"/>
      <c r="Q82" s="104"/>
      <c r="R82" s="104"/>
      <c r="S82" s="104"/>
      <c r="T82" s="104"/>
      <c r="U82" s="104"/>
      <c r="V82" s="104"/>
    </row>
    <row r="83" spans="1:3" ht="12.75">
      <c r="A83" s="30" t="s">
        <v>64</v>
      </c>
      <c r="C83" s="74"/>
    </row>
    <row r="84" spans="1:22" ht="12.75">
      <c r="A84" s="223" t="s">
        <v>5</v>
      </c>
      <c r="B84" s="223"/>
      <c r="C84" s="223"/>
      <c r="D84" s="223"/>
      <c r="E84" s="223"/>
      <c r="F84" s="223"/>
      <c r="G84" s="223"/>
      <c r="H84" s="223"/>
      <c r="I84" s="223"/>
      <c r="J84" s="223"/>
      <c r="K84" s="223"/>
      <c r="L84" s="223"/>
      <c r="M84" s="223"/>
      <c r="N84" s="223"/>
      <c r="O84" s="223"/>
      <c r="P84" s="223"/>
      <c r="Q84" s="223"/>
      <c r="R84" s="223"/>
      <c r="S84" s="223"/>
      <c r="T84" s="223"/>
      <c r="U84" s="223"/>
      <c r="V84" s="223"/>
    </row>
    <row r="85" spans="1:22" ht="12.75">
      <c r="A85" s="223" t="s">
        <v>48</v>
      </c>
      <c r="B85" s="223"/>
      <c r="C85" s="223"/>
      <c r="D85" s="223"/>
      <c r="E85" s="223"/>
      <c r="F85" s="223"/>
      <c r="G85" s="223"/>
      <c r="H85" s="223"/>
      <c r="I85" s="223"/>
      <c r="J85" s="223"/>
      <c r="K85" s="223"/>
      <c r="L85" s="223"/>
      <c r="M85" s="223"/>
      <c r="N85" s="223"/>
      <c r="O85" s="223"/>
      <c r="P85" s="223"/>
      <c r="Q85" s="223"/>
      <c r="R85" s="223"/>
      <c r="S85" s="223"/>
      <c r="T85" s="223"/>
      <c r="U85" s="223"/>
      <c r="V85" s="223"/>
    </row>
    <row r="86" spans="1:22" s="2" customFormat="1" ht="12.75">
      <c r="A86" s="224" t="s">
        <v>26</v>
      </c>
      <c r="B86" s="224"/>
      <c r="C86" s="224"/>
      <c r="D86" s="224"/>
      <c r="E86" s="224"/>
      <c r="F86" s="224"/>
      <c r="G86" s="224"/>
      <c r="H86" s="224"/>
      <c r="I86" s="224"/>
      <c r="J86" s="224"/>
      <c r="K86" s="224"/>
      <c r="L86" s="224"/>
      <c r="M86" s="224"/>
      <c r="N86" s="224"/>
      <c r="O86" s="224"/>
      <c r="P86" s="224"/>
      <c r="Q86" s="224"/>
      <c r="R86" s="224"/>
      <c r="S86" s="224"/>
      <c r="T86" s="224"/>
      <c r="U86" s="224"/>
      <c r="V86" s="224"/>
    </row>
    <row r="87" spans="1:22" s="2" customFormat="1" ht="12.75">
      <c r="A87" s="72"/>
      <c r="B87" s="72"/>
      <c r="C87" s="72"/>
      <c r="D87" s="72"/>
      <c r="E87" s="72"/>
      <c r="F87" s="72"/>
      <c r="G87" s="72"/>
      <c r="H87" s="72"/>
      <c r="I87" s="72"/>
      <c r="J87" s="72"/>
      <c r="K87" s="72"/>
      <c r="L87" s="72"/>
      <c r="M87" s="72"/>
      <c r="N87" s="72"/>
      <c r="O87" s="72"/>
      <c r="P87" s="72"/>
      <c r="Q87" s="72"/>
      <c r="R87" s="72"/>
      <c r="S87" s="72"/>
      <c r="T87" s="72"/>
      <c r="U87" s="72"/>
      <c r="V87" s="72"/>
    </row>
    <row r="88" spans="1:22" ht="12.75">
      <c r="A88" s="223" t="s">
        <v>20</v>
      </c>
      <c r="B88" s="223"/>
      <c r="C88" s="223"/>
      <c r="D88" s="223"/>
      <c r="E88" s="223"/>
      <c r="F88" s="223"/>
      <c r="G88" s="223"/>
      <c r="H88" s="223"/>
      <c r="I88" s="223"/>
      <c r="J88" s="223"/>
      <c r="K88" s="223"/>
      <c r="L88" s="223"/>
      <c r="M88" s="223"/>
      <c r="N88" s="223"/>
      <c r="O88" s="223"/>
      <c r="P88" s="223"/>
      <c r="Q88" s="223"/>
      <c r="R88" s="223"/>
      <c r="S88" s="223"/>
      <c r="T88" s="223"/>
      <c r="U88" s="223"/>
      <c r="V88" s="223"/>
    </row>
    <row r="89" ht="6.75" customHeight="1" thickBot="1"/>
    <row r="90" spans="1:22" ht="12.75">
      <c r="A90" s="75"/>
      <c r="B90" s="217" t="s">
        <v>29</v>
      </c>
      <c r="C90" s="218"/>
      <c r="D90" s="218"/>
      <c r="E90" s="218"/>
      <c r="F90" s="218"/>
      <c r="G90" s="218"/>
      <c r="H90" s="219"/>
      <c r="I90" s="217" t="s">
        <v>30</v>
      </c>
      <c r="J90" s="218"/>
      <c r="K90" s="218"/>
      <c r="L90" s="218"/>
      <c r="M90" s="218"/>
      <c r="N90" s="218"/>
      <c r="O90" s="219"/>
      <c r="P90" s="217" t="s">
        <v>1</v>
      </c>
      <c r="Q90" s="218"/>
      <c r="R90" s="218"/>
      <c r="S90" s="218"/>
      <c r="T90" s="218"/>
      <c r="U90" s="218"/>
      <c r="V90" s="218"/>
    </row>
    <row r="91" spans="2:22" ht="12.75">
      <c r="B91" s="233" t="s">
        <v>31</v>
      </c>
      <c r="C91" s="234"/>
      <c r="D91" s="76" t="s">
        <v>32</v>
      </c>
      <c r="E91" s="234" t="s">
        <v>33</v>
      </c>
      <c r="F91" s="234"/>
      <c r="G91" s="234"/>
      <c r="H91" s="77" t="s">
        <v>1</v>
      </c>
      <c r="I91" s="233" t="s">
        <v>31</v>
      </c>
      <c r="J91" s="235"/>
      <c r="K91" s="73" t="s">
        <v>32</v>
      </c>
      <c r="L91" s="233" t="s">
        <v>33</v>
      </c>
      <c r="M91" s="234"/>
      <c r="N91" s="234"/>
      <c r="O91" s="77" t="s">
        <v>1</v>
      </c>
      <c r="P91" s="233" t="s">
        <v>31</v>
      </c>
      <c r="Q91" s="235"/>
      <c r="R91" s="73" t="s">
        <v>32</v>
      </c>
      <c r="S91" s="233" t="s">
        <v>33</v>
      </c>
      <c r="T91" s="234"/>
      <c r="U91" s="234"/>
      <c r="V91" s="77" t="s">
        <v>1</v>
      </c>
    </row>
    <row r="92" spans="1:22" ht="12.75">
      <c r="A92" s="168" t="s">
        <v>34</v>
      </c>
      <c r="B92" s="169" t="s">
        <v>35</v>
      </c>
      <c r="C92" s="168">
        <v>1</v>
      </c>
      <c r="D92" s="170" t="s">
        <v>36</v>
      </c>
      <c r="E92" s="168" t="s">
        <v>37</v>
      </c>
      <c r="F92" s="168" t="s">
        <v>38</v>
      </c>
      <c r="G92" s="168" t="s">
        <v>39</v>
      </c>
      <c r="H92" s="171"/>
      <c r="I92" s="169" t="s">
        <v>35</v>
      </c>
      <c r="J92" s="168">
        <v>1</v>
      </c>
      <c r="K92" s="170" t="s">
        <v>36</v>
      </c>
      <c r="L92" s="168" t="s">
        <v>37</v>
      </c>
      <c r="M92" s="168" t="s">
        <v>38</v>
      </c>
      <c r="N92" s="168" t="s">
        <v>39</v>
      </c>
      <c r="O92" s="171"/>
      <c r="P92" s="169" t="s">
        <v>35</v>
      </c>
      <c r="Q92" s="168">
        <v>1</v>
      </c>
      <c r="R92" s="170" t="s">
        <v>36</v>
      </c>
      <c r="S92" s="168" t="s">
        <v>37</v>
      </c>
      <c r="T92" s="168" t="s">
        <v>38</v>
      </c>
      <c r="U92" s="168" t="s">
        <v>39</v>
      </c>
      <c r="V92" s="171"/>
    </row>
    <row r="93" spans="1:22"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ht="12.75">
      <c r="A94" s="212" t="s">
        <v>58</v>
      </c>
      <c r="B94" s="88">
        <f>SUM(B54,B12)</f>
        <v>24</v>
      </c>
      <c r="C94" s="89">
        <f aca="true" t="shared" si="16" ref="C94:V94">SUM(C54,C12)</f>
        <v>989</v>
      </c>
      <c r="D94" s="90">
        <f t="shared" si="16"/>
        <v>27591</v>
      </c>
      <c r="E94" s="89">
        <f t="shared" si="16"/>
        <v>2702</v>
      </c>
      <c r="F94" s="89">
        <f t="shared" si="16"/>
        <v>331</v>
      </c>
      <c r="G94" s="89">
        <f t="shared" si="16"/>
        <v>29</v>
      </c>
      <c r="H94" s="88">
        <f t="shared" si="16"/>
        <v>31666</v>
      </c>
      <c r="I94" s="88">
        <f t="shared" si="16"/>
        <v>11</v>
      </c>
      <c r="J94" s="89">
        <f t="shared" si="16"/>
        <v>859</v>
      </c>
      <c r="K94" s="90">
        <f t="shared" si="16"/>
        <v>34634</v>
      </c>
      <c r="L94" s="89">
        <f t="shared" si="16"/>
        <v>2959</v>
      </c>
      <c r="M94" s="89">
        <f t="shared" si="16"/>
        <v>389</v>
      </c>
      <c r="N94" s="89">
        <f t="shared" si="16"/>
        <v>28</v>
      </c>
      <c r="O94" s="88">
        <f t="shared" si="16"/>
        <v>38880</v>
      </c>
      <c r="P94" s="88">
        <f t="shared" si="16"/>
        <v>35</v>
      </c>
      <c r="Q94" s="89">
        <f t="shared" si="16"/>
        <v>1848</v>
      </c>
      <c r="R94" s="88">
        <f t="shared" si="16"/>
        <v>62225</v>
      </c>
      <c r="S94" s="88">
        <f t="shared" si="16"/>
        <v>5661</v>
      </c>
      <c r="T94" s="89">
        <f t="shared" si="16"/>
        <v>720</v>
      </c>
      <c r="U94" s="91">
        <f t="shared" si="16"/>
        <v>57</v>
      </c>
      <c r="V94" s="88">
        <f t="shared" si="16"/>
        <v>70546</v>
      </c>
    </row>
    <row r="95" spans="1:22" ht="12.75">
      <c r="A95" s="212" t="s">
        <v>60</v>
      </c>
      <c r="B95" s="88">
        <f aca="true" t="shared" si="17" ref="B95:V95">SUM(B55,B13)</f>
        <v>5</v>
      </c>
      <c r="C95" s="102">
        <f t="shared" si="17"/>
        <v>125</v>
      </c>
      <c r="D95" s="90">
        <f t="shared" si="17"/>
        <v>17186</v>
      </c>
      <c r="E95" s="102">
        <f t="shared" si="17"/>
        <v>5811</v>
      </c>
      <c r="F95" s="102">
        <f t="shared" si="17"/>
        <v>1202</v>
      </c>
      <c r="G95" s="102">
        <f t="shared" si="17"/>
        <v>170</v>
      </c>
      <c r="H95" s="88">
        <f t="shared" si="17"/>
        <v>24499</v>
      </c>
      <c r="I95" s="88">
        <f t="shared" si="17"/>
        <v>0</v>
      </c>
      <c r="J95" s="102">
        <f t="shared" si="17"/>
        <v>48</v>
      </c>
      <c r="K95" s="90">
        <f t="shared" si="17"/>
        <v>12592</v>
      </c>
      <c r="L95" s="102">
        <f t="shared" si="17"/>
        <v>3993</v>
      </c>
      <c r="M95" s="102">
        <f t="shared" si="17"/>
        <v>796</v>
      </c>
      <c r="N95" s="102">
        <f t="shared" si="17"/>
        <v>98</v>
      </c>
      <c r="O95" s="88">
        <f t="shared" si="17"/>
        <v>17527</v>
      </c>
      <c r="P95" s="88">
        <f t="shared" si="17"/>
        <v>5</v>
      </c>
      <c r="Q95" s="89">
        <f t="shared" si="17"/>
        <v>173</v>
      </c>
      <c r="R95" s="88">
        <f t="shared" si="17"/>
        <v>29778</v>
      </c>
      <c r="S95" s="88">
        <f t="shared" si="17"/>
        <v>9804</v>
      </c>
      <c r="T95" s="89">
        <f t="shared" si="17"/>
        <v>1998</v>
      </c>
      <c r="U95" s="91">
        <f t="shared" si="17"/>
        <v>268</v>
      </c>
      <c r="V95" s="88">
        <f t="shared" si="17"/>
        <v>42026</v>
      </c>
    </row>
    <row r="96" spans="1:22" ht="12.75">
      <c r="A96" s="212" t="s">
        <v>59</v>
      </c>
      <c r="B96" s="88">
        <f aca="true" t="shared" si="18" ref="B96:V96">SUM(B56,B14)</f>
        <v>0</v>
      </c>
      <c r="C96" s="102">
        <f t="shared" si="18"/>
        <v>12</v>
      </c>
      <c r="D96" s="90">
        <f t="shared" si="18"/>
        <v>629</v>
      </c>
      <c r="E96" s="102">
        <f t="shared" si="18"/>
        <v>240</v>
      </c>
      <c r="F96" s="102">
        <f t="shared" si="18"/>
        <v>66</v>
      </c>
      <c r="G96" s="102">
        <f t="shared" si="18"/>
        <v>11</v>
      </c>
      <c r="H96" s="88">
        <f t="shared" si="18"/>
        <v>958</v>
      </c>
      <c r="I96" s="88">
        <f t="shared" si="18"/>
        <v>2</v>
      </c>
      <c r="J96" s="102">
        <f t="shared" si="18"/>
        <v>26</v>
      </c>
      <c r="K96" s="90">
        <f t="shared" si="18"/>
        <v>1708</v>
      </c>
      <c r="L96" s="102">
        <f t="shared" si="18"/>
        <v>502</v>
      </c>
      <c r="M96" s="102">
        <f t="shared" si="18"/>
        <v>85</v>
      </c>
      <c r="N96" s="102">
        <f t="shared" si="18"/>
        <v>16</v>
      </c>
      <c r="O96" s="88">
        <f t="shared" si="18"/>
        <v>2339</v>
      </c>
      <c r="P96" s="88">
        <f t="shared" si="18"/>
        <v>2</v>
      </c>
      <c r="Q96" s="89">
        <f t="shared" si="18"/>
        <v>38</v>
      </c>
      <c r="R96" s="88">
        <f t="shared" si="18"/>
        <v>2337</v>
      </c>
      <c r="S96" s="88">
        <f t="shared" si="18"/>
        <v>742</v>
      </c>
      <c r="T96" s="89">
        <f t="shared" si="18"/>
        <v>151</v>
      </c>
      <c r="U96" s="91">
        <f t="shared" si="18"/>
        <v>27</v>
      </c>
      <c r="V96" s="88">
        <f t="shared" si="18"/>
        <v>3297</v>
      </c>
    </row>
    <row r="97" spans="1:22" ht="12.75">
      <c r="A97" s="212" t="s">
        <v>61</v>
      </c>
      <c r="B97" s="88">
        <f aca="true" t="shared" si="19" ref="B97:V97">SUM(B57,B15)</f>
        <v>0</v>
      </c>
      <c r="C97" s="102">
        <f t="shared" si="19"/>
        <v>10</v>
      </c>
      <c r="D97" s="90">
        <f t="shared" si="19"/>
        <v>8124</v>
      </c>
      <c r="E97" s="102">
        <f t="shared" si="19"/>
        <v>7419</v>
      </c>
      <c r="F97" s="102">
        <f t="shared" si="19"/>
        <v>1552</v>
      </c>
      <c r="G97" s="102">
        <f t="shared" si="19"/>
        <v>300</v>
      </c>
      <c r="H97" s="88">
        <f t="shared" si="19"/>
        <v>17405</v>
      </c>
      <c r="I97" s="88">
        <f t="shared" si="19"/>
        <v>1</v>
      </c>
      <c r="J97" s="102">
        <f t="shared" si="19"/>
        <v>3</v>
      </c>
      <c r="K97" s="90">
        <f t="shared" si="19"/>
        <v>6487</v>
      </c>
      <c r="L97" s="102">
        <f t="shared" si="19"/>
        <v>5304</v>
      </c>
      <c r="M97" s="102">
        <f t="shared" si="19"/>
        <v>882</v>
      </c>
      <c r="N97" s="102">
        <f t="shared" si="19"/>
        <v>168</v>
      </c>
      <c r="O97" s="88">
        <f t="shared" si="19"/>
        <v>12845</v>
      </c>
      <c r="P97" s="88">
        <f t="shared" si="19"/>
        <v>1</v>
      </c>
      <c r="Q97" s="89">
        <f t="shared" si="19"/>
        <v>13</v>
      </c>
      <c r="R97" s="88">
        <f t="shared" si="19"/>
        <v>14611</v>
      </c>
      <c r="S97" s="88">
        <f t="shared" si="19"/>
        <v>12723</v>
      </c>
      <c r="T97" s="89">
        <f t="shared" si="19"/>
        <v>2434</v>
      </c>
      <c r="U97" s="91">
        <f t="shared" si="19"/>
        <v>468</v>
      </c>
      <c r="V97" s="88">
        <f t="shared" si="19"/>
        <v>30250</v>
      </c>
    </row>
    <row r="98" spans="1:22" s="110" customFormat="1" ht="12.75">
      <c r="A98" s="29" t="s">
        <v>1</v>
      </c>
      <c r="B98" s="92">
        <f aca="true" t="shared" si="20" ref="B98:V98">SUM(B58,B16)</f>
        <v>29</v>
      </c>
      <c r="C98" s="93">
        <f t="shared" si="20"/>
        <v>1136</v>
      </c>
      <c r="D98" s="94">
        <f t="shared" si="20"/>
        <v>53530</v>
      </c>
      <c r="E98" s="93">
        <f t="shared" si="20"/>
        <v>16172</v>
      </c>
      <c r="F98" s="93">
        <f t="shared" si="20"/>
        <v>3151</v>
      </c>
      <c r="G98" s="93">
        <f t="shared" si="20"/>
        <v>510</v>
      </c>
      <c r="H98" s="92">
        <f t="shared" si="20"/>
        <v>74528</v>
      </c>
      <c r="I98" s="92">
        <f t="shared" si="20"/>
        <v>14</v>
      </c>
      <c r="J98" s="93">
        <f t="shared" si="20"/>
        <v>936</v>
      </c>
      <c r="K98" s="94">
        <f t="shared" si="20"/>
        <v>55421</v>
      </c>
      <c r="L98" s="93">
        <f t="shared" si="20"/>
        <v>12758</v>
      </c>
      <c r="M98" s="93">
        <f t="shared" si="20"/>
        <v>2152</v>
      </c>
      <c r="N98" s="93">
        <f t="shared" si="20"/>
        <v>310</v>
      </c>
      <c r="O98" s="92">
        <f t="shared" si="20"/>
        <v>71591</v>
      </c>
      <c r="P98" s="92">
        <f t="shared" si="20"/>
        <v>43</v>
      </c>
      <c r="Q98" s="93">
        <f t="shared" si="20"/>
        <v>2072</v>
      </c>
      <c r="R98" s="92">
        <f t="shared" si="20"/>
        <v>108951</v>
      </c>
      <c r="S98" s="92">
        <f t="shared" si="20"/>
        <v>28930</v>
      </c>
      <c r="T98" s="93">
        <f t="shared" si="20"/>
        <v>5303</v>
      </c>
      <c r="U98" s="95">
        <f t="shared" si="20"/>
        <v>820</v>
      </c>
      <c r="V98" s="92">
        <f t="shared" si="20"/>
        <v>146119</v>
      </c>
    </row>
    <row r="99" spans="2:22" ht="8.25" customHeight="1">
      <c r="B99" s="88"/>
      <c r="C99" s="89"/>
      <c r="D99" s="90"/>
      <c r="E99" s="89"/>
      <c r="F99" s="89"/>
      <c r="G99" s="89"/>
      <c r="H99" s="88"/>
      <c r="I99" s="88"/>
      <c r="J99" s="89"/>
      <c r="K99" s="90"/>
      <c r="L99" s="89"/>
      <c r="M99" s="89"/>
      <c r="N99" s="89"/>
      <c r="O99" s="88"/>
      <c r="P99" s="88"/>
      <c r="Q99" s="89"/>
      <c r="R99" s="88"/>
      <c r="S99" s="88"/>
      <c r="T99" s="89"/>
      <c r="U99" s="91"/>
      <c r="V99" s="88"/>
    </row>
    <row r="100" spans="1:22"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ht="12.75">
      <c r="A101" s="212" t="s">
        <v>58</v>
      </c>
      <c r="B101" s="88">
        <f aca="true" t="shared" si="21" ref="B101:V101">SUM(B61,B19)</f>
        <v>13</v>
      </c>
      <c r="C101" s="89">
        <f t="shared" si="21"/>
        <v>819</v>
      </c>
      <c r="D101" s="90">
        <f t="shared" si="21"/>
        <v>19050</v>
      </c>
      <c r="E101" s="89">
        <f t="shared" si="21"/>
        <v>2640</v>
      </c>
      <c r="F101" s="89">
        <f t="shared" si="21"/>
        <v>356</v>
      </c>
      <c r="G101" s="89">
        <f t="shared" si="21"/>
        <v>65</v>
      </c>
      <c r="H101" s="88">
        <f t="shared" si="21"/>
        <v>22943</v>
      </c>
      <c r="I101" s="88">
        <f t="shared" si="21"/>
        <v>9</v>
      </c>
      <c r="J101" s="89">
        <f t="shared" si="21"/>
        <v>780</v>
      </c>
      <c r="K101" s="90">
        <f t="shared" si="21"/>
        <v>27124</v>
      </c>
      <c r="L101" s="89">
        <f t="shared" si="21"/>
        <v>2716</v>
      </c>
      <c r="M101" s="89">
        <f t="shared" si="21"/>
        <v>387</v>
      </c>
      <c r="N101" s="89">
        <f t="shared" si="21"/>
        <v>60</v>
      </c>
      <c r="O101" s="88">
        <f t="shared" si="21"/>
        <v>31076</v>
      </c>
      <c r="P101" s="88">
        <f t="shared" si="21"/>
        <v>22</v>
      </c>
      <c r="Q101" s="89">
        <f t="shared" si="21"/>
        <v>1599</v>
      </c>
      <c r="R101" s="88">
        <f t="shared" si="21"/>
        <v>46174</v>
      </c>
      <c r="S101" s="88">
        <f t="shared" si="21"/>
        <v>5356</v>
      </c>
      <c r="T101" s="89">
        <f t="shared" si="21"/>
        <v>743</v>
      </c>
      <c r="U101" s="91">
        <f t="shared" si="21"/>
        <v>125</v>
      </c>
      <c r="V101" s="88">
        <f t="shared" si="21"/>
        <v>54019</v>
      </c>
    </row>
    <row r="102" spans="1:22" ht="12.75">
      <c r="A102" s="212" t="s">
        <v>60</v>
      </c>
      <c r="B102" s="88">
        <f aca="true" t="shared" si="22" ref="B102:V102">SUM(B62,B20)</f>
        <v>0</v>
      </c>
      <c r="C102" s="102">
        <f t="shared" si="22"/>
        <v>114</v>
      </c>
      <c r="D102" s="90">
        <f t="shared" si="22"/>
        <v>15804</v>
      </c>
      <c r="E102" s="102">
        <f t="shared" si="22"/>
        <v>7004</v>
      </c>
      <c r="F102" s="102">
        <f t="shared" si="22"/>
        <v>1870</v>
      </c>
      <c r="G102" s="102">
        <f t="shared" si="22"/>
        <v>388</v>
      </c>
      <c r="H102" s="88">
        <f t="shared" si="22"/>
        <v>25180</v>
      </c>
      <c r="I102" s="88">
        <f t="shared" si="22"/>
        <v>1</v>
      </c>
      <c r="J102" s="102">
        <f t="shared" si="22"/>
        <v>72</v>
      </c>
      <c r="K102" s="90">
        <f t="shared" si="22"/>
        <v>12983</v>
      </c>
      <c r="L102" s="102">
        <f t="shared" si="22"/>
        <v>4776</v>
      </c>
      <c r="M102" s="102">
        <f t="shared" si="22"/>
        <v>1146</v>
      </c>
      <c r="N102" s="102">
        <f t="shared" si="22"/>
        <v>280</v>
      </c>
      <c r="O102" s="88">
        <f t="shared" si="22"/>
        <v>19258</v>
      </c>
      <c r="P102" s="88">
        <f t="shared" si="22"/>
        <v>1</v>
      </c>
      <c r="Q102" s="89">
        <f t="shared" si="22"/>
        <v>186</v>
      </c>
      <c r="R102" s="88">
        <f t="shared" si="22"/>
        <v>28787</v>
      </c>
      <c r="S102" s="88">
        <f t="shared" si="22"/>
        <v>11780</v>
      </c>
      <c r="T102" s="89">
        <f t="shared" si="22"/>
        <v>3016</v>
      </c>
      <c r="U102" s="91">
        <f t="shared" si="22"/>
        <v>668</v>
      </c>
      <c r="V102" s="88">
        <f t="shared" si="22"/>
        <v>44438</v>
      </c>
    </row>
    <row r="103" spans="1:22" ht="12.75">
      <c r="A103" s="212" t="s">
        <v>59</v>
      </c>
      <c r="B103" s="88">
        <f aca="true" t="shared" si="23" ref="B103:V103">SUM(B63,B21)</f>
        <v>0</v>
      </c>
      <c r="C103" s="102">
        <f t="shared" si="23"/>
        <v>18</v>
      </c>
      <c r="D103" s="90">
        <f t="shared" si="23"/>
        <v>611</v>
      </c>
      <c r="E103" s="102">
        <f t="shared" si="23"/>
        <v>339</v>
      </c>
      <c r="F103" s="102">
        <f t="shared" si="23"/>
        <v>116</v>
      </c>
      <c r="G103" s="102">
        <f t="shared" si="23"/>
        <v>35</v>
      </c>
      <c r="H103" s="88">
        <f t="shared" si="23"/>
        <v>1119</v>
      </c>
      <c r="I103" s="88">
        <f t="shared" si="23"/>
        <v>2</v>
      </c>
      <c r="J103" s="102">
        <f t="shared" si="23"/>
        <v>22</v>
      </c>
      <c r="K103" s="90">
        <f t="shared" si="23"/>
        <v>1539</v>
      </c>
      <c r="L103" s="102">
        <f t="shared" si="23"/>
        <v>603</v>
      </c>
      <c r="M103" s="102">
        <f t="shared" si="23"/>
        <v>123</v>
      </c>
      <c r="N103" s="102">
        <f t="shared" si="23"/>
        <v>40</v>
      </c>
      <c r="O103" s="88">
        <f t="shared" si="23"/>
        <v>2329</v>
      </c>
      <c r="P103" s="88">
        <f t="shared" si="23"/>
        <v>2</v>
      </c>
      <c r="Q103" s="89">
        <f t="shared" si="23"/>
        <v>40</v>
      </c>
      <c r="R103" s="88">
        <f t="shared" si="23"/>
        <v>2150</v>
      </c>
      <c r="S103" s="88">
        <f t="shared" si="23"/>
        <v>942</v>
      </c>
      <c r="T103" s="89">
        <f t="shared" si="23"/>
        <v>239</v>
      </c>
      <c r="U103" s="91">
        <f t="shared" si="23"/>
        <v>75</v>
      </c>
      <c r="V103" s="88">
        <f t="shared" si="23"/>
        <v>3448</v>
      </c>
    </row>
    <row r="104" spans="1:22" ht="12.75">
      <c r="A104" s="212" t="s">
        <v>61</v>
      </c>
      <c r="B104" s="88">
        <f aca="true" t="shared" si="24" ref="B104:V104">SUM(B64,B22)</f>
        <v>0</v>
      </c>
      <c r="C104" s="102">
        <f t="shared" si="24"/>
        <v>9</v>
      </c>
      <c r="D104" s="90">
        <f t="shared" si="24"/>
        <v>6771</v>
      </c>
      <c r="E104" s="102">
        <f t="shared" si="24"/>
        <v>6903</v>
      </c>
      <c r="F104" s="102">
        <f t="shared" si="24"/>
        <v>1998</v>
      </c>
      <c r="G104" s="102">
        <f t="shared" si="24"/>
        <v>576</v>
      </c>
      <c r="H104" s="88">
        <f t="shared" si="24"/>
        <v>16257</v>
      </c>
      <c r="I104" s="88">
        <f t="shared" si="24"/>
        <v>0</v>
      </c>
      <c r="J104" s="102">
        <f t="shared" si="24"/>
        <v>5</v>
      </c>
      <c r="K104" s="90">
        <f t="shared" si="24"/>
        <v>5573</v>
      </c>
      <c r="L104" s="102">
        <f t="shared" si="24"/>
        <v>5284</v>
      </c>
      <c r="M104" s="102">
        <f t="shared" si="24"/>
        <v>1171</v>
      </c>
      <c r="N104" s="102">
        <f t="shared" si="24"/>
        <v>336</v>
      </c>
      <c r="O104" s="88">
        <f t="shared" si="24"/>
        <v>12369</v>
      </c>
      <c r="P104" s="88">
        <f t="shared" si="24"/>
        <v>0</v>
      </c>
      <c r="Q104" s="89">
        <f t="shared" si="24"/>
        <v>14</v>
      </c>
      <c r="R104" s="88">
        <f t="shared" si="24"/>
        <v>12344</v>
      </c>
      <c r="S104" s="88">
        <f t="shared" si="24"/>
        <v>12187</v>
      </c>
      <c r="T104" s="89">
        <f t="shared" si="24"/>
        <v>3169</v>
      </c>
      <c r="U104" s="91">
        <f t="shared" si="24"/>
        <v>912</v>
      </c>
      <c r="V104" s="88">
        <f t="shared" si="24"/>
        <v>28626</v>
      </c>
    </row>
    <row r="105" spans="1:22" ht="12.75">
      <c r="A105" s="29" t="s">
        <v>1</v>
      </c>
      <c r="B105" s="97">
        <f aca="true" t="shared" si="25" ref="B105:V105">SUM(B65,B23)</f>
        <v>13</v>
      </c>
      <c r="C105" s="98">
        <f t="shared" si="25"/>
        <v>960</v>
      </c>
      <c r="D105" s="99">
        <f t="shared" si="25"/>
        <v>42236</v>
      </c>
      <c r="E105" s="98">
        <f t="shared" si="25"/>
        <v>16886</v>
      </c>
      <c r="F105" s="98">
        <f t="shared" si="25"/>
        <v>4340</v>
      </c>
      <c r="G105" s="98">
        <f t="shared" si="25"/>
        <v>1064</v>
      </c>
      <c r="H105" s="97">
        <f t="shared" si="25"/>
        <v>65499</v>
      </c>
      <c r="I105" s="97">
        <f t="shared" si="25"/>
        <v>12</v>
      </c>
      <c r="J105" s="98">
        <f t="shared" si="25"/>
        <v>879</v>
      </c>
      <c r="K105" s="99">
        <f t="shared" si="25"/>
        <v>47219</v>
      </c>
      <c r="L105" s="98">
        <f t="shared" si="25"/>
        <v>13379</v>
      </c>
      <c r="M105" s="98">
        <f t="shared" si="25"/>
        <v>2827</v>
      </c>
      <c r="N105" s="98">
        <f t="shared" si="25"/>
        <v>716</v>
      </c>
      <c r="O105" s="97">
        <f t="shared" si="25"/>
        <v>65032</v>
      </c>
      <c r="P105" s="97">
        <f t="shared" si="25"/>
        <v>25</v>
      </c>
      <c r="Q105" s="98">
        <f t="shared" si="25"/>
        <v>1839</v>
      </c>
      <c r="R105" s="97">
        <f t="shared" si="25"/>
        <v>89455</v>
      </c>
      <c r="S105" s="97">
        <f t="shared" si="25"/>
        <v>30265</v>
      </c>
      <c r="T105" s="98">
        <f t="shared" si="25"/>
        <v>7167</v>
      </c>
      <c r="U105" s="100">
        <f t="shared" si="25"/>
        <v>1780</v>
      </c>
      <c r="V105" s="97">
        <f t="shared" si="25"/>
        <v>130531</v>
      </c>
    </row>
    <row r="106" spans="1:22" ht="12.75">
      <c r="A106" s="177" t="s">
        <v>28</v>
      </c>
      <c r="B106" s="178"/>
      <c r="C106" s="179"/>
      <c r="D106" s="180"/>
      <c r="E106" s="179"/>
      <c r="F106" s="179"/>
      <c r="G106" s="179"/>
      <c r="H106" s="178"/>
      <c r="I106" s="178"/>
      <c r="J106" s="179"/>
      <c r="K106" s="180"/>
      <c r="L106" s="179"/>
      <c r="M106" s="179"/>
      <c r="N106" s="179"/>
      <c r="O106" s="178"/>
      <c r="P106" s="178"/>
      <c r="Q106" s="179"/>
      <c r="R106" s="178"/>
      <c r="S106" s="178"/>
      <c r="T106" s="179"/>
      <c r="U106" s="181"/>
      <c r="V106" s="178"/>
    </row>
    <row r="107" spans="1:22" ht="12.75">
      <c r="A107" s="212" t="s">
        <v>58</v>
      </c>
      <c r="B107" s="88">
        <f aca="true" t="shared" si="26" ref="B107:V107">SUM(B67,B25)</f>
        <v>37</v>
      </c>
      <c r="C107" s="89">
        <f t="shared" si="26"/>
        <v>1808</v>
      </c>
      <c r="D107" s="90">
        <f t="shared" si="26"/>
        <v>46641</v>
      </c>
      <c r="E107" s="89">
        <f t="shared" si="26"/>
        <v>5342</v>
      </c>
      <c r="F107" s="89">
        <f t="shared" si="26"/>
        <v>687</v>
      </c>
      <c r="G107" s="89">
        <f t="shared" si="26"/>
        <v>94</v>
      </c>
      <c r="H107" s="88">
        <f t="shared" si="26"/>
        <v>54609</v>
      </c>
      <c r="I107" s="88">
        <f t="shared" si="26"/>
        <v>20</v>
      </c>
      <c r="J107" s="89">
        <f t="shared" si="26"/>
        <v>1639</v>
      </c>
      <c r="K107" s="90">
        <f t="shared" si="26"/>
        <v>61758</v>
      </c>
      <c r="L107" s="89">
        <f t="shared" si="26"/>
        <v>5675</v>
      </c>
      <c r="M107" s="89">
        <f t="shared" si="26"/>
        <v>776</v>
      </c>
      <c r="N107" s="89">
        <f t="shared" si="26"/>
        <v>88</v>
      </c>
      <c r="O107" s="88">
        <f t="shared" si="26"/>
        <v>69956</v>
      </c>
      <c r="P107" s="88">
        <f t="shared" si="26"/>
        <v>57</v>
      </c>
      <c r="Q107" s="89">
        <f t="shared" si="26"/>
        <v>3447</v>
      </c>
      <c r="R107" s="88">
        <f t="shared" si="26"/>
        <v>108399</v>
      </c>
      <c r="S107" s="88">
        <f t="shared" si="26"/>
        <v>11017</v>
      </c>
      <c r="T107" s="89">
        <f t="shared" si="26"/>
        <v>1463</v>
      </c>
      <c r="U107" s="91">
        <f t="shared" si="26"/>
        <v>182</v>
      </c>
      <c r="V107" s="88">
        <f t="shared" si="26"/>
        <v>124565</v>
      </c>
    </row>
    <row r="108" spans="1:22" ht="12.75">
      <c r="A108" s="212" t="s">
        <v>60</v>
      </c>
      <c r="B108" s="88">
        <f aca="true" t="shared" si="27" ref="B108:V108">SUM(B68,B26)</f>
        <v>5</v>
      </c>
      <c r="C108" s="102">
        <f t="shared" si="27"/>
        <v>239</v>
      </c>
      <c r="D108" s="90">
        <f t="shared" si="27"/>
        <v>32990</v>
      </c>
      <c r="E108" s="102">
        <f t="shared" si="27"/>
        <v>12815</v>
      </c>
      <c r="F108" s="102">
        <f t="shared" si="27"/>
        <v>3072</v>
      </c>
      <c r="G108" s="102">
        <f t="shared" si="27"/>
        <v>558</v>
      </c>
      <c r="H108" s="88">
        <f t="shared" si="27"/>
        <v>49679</v>
      </c>
      <c r="I108" s="88">
        <f t="shared" si="27"/>
        <v>1</v>
      </c>
      <c r="J108" s="102">
        <f t="shared" si="27"/>
        <v>120</v>
      </c>
      <c r="K108" s="90">
        <f t="shared" si="27"/>
        <v>25575</v>
      </c>
      <c r="L108" s="102">
        <f t="shared" si="27"/>
        <v>8769</v>
      </c>
      <c r="M108" s="102">
        <f t="shared" si="27"/>
        <v>1942</v>
      </c>
      <c r="N108" s="102">
        <f t="shared" si="27"/>
        <v>378</v>
      </c>
      <c r="O108" s="88">
        <f t="shared" si="27"/>
        <v>36785</v>
      </c>
      <c r="P108" s="88">
        <f t="shared" si="27"/>
        <v>6</v>
      </c>
      <c r="Q108" s="89">
        <f t="shared" si="27"/>
        <v>359</v>
      </c>
      <c r="R108" s="88">
        <f t="shared" si="27"/>
        <v>58565</v>
      </c>
      <c r="S108" s="88">
        <f t="shared" si="27"/>
        <v>21584</v>
      </c>
      <c r="T108" s="89">
        <f t="shared" si="27"/>
        <v>5014</v>
      </c>
      <c r="U108" s="91">
        <f t="shared" si="27"/>
        <v>936</v>
      </c>
      <c r="V108" s="88">
        <f t="shared" si="27"/>
        <v>86464</v>
      </c>
    </row>
    <row r="109" spans="1:22" ht="12.75">
      <c r="A109" s="212" t="s">
        <v>59</v>
      </c>
      <c r="B109" s="88">
        <f aca="true" t="shared" si="28" ref="B109:V109">SUM(B69,B27)</f>
        <v>0</v>
      </c>
      <c r="C109" s="102">
        <f t="shared" si="28"/>
        <v>30</v>
      </c>
      <c r="D109" s="90">
        <f t="shared" si="28"/>
        <v>1240</v>
      </c>
      <c r="E109" s="102">
        <f t="shared" si="28"/>
        <v>579</v>
      </c>
      <c r="F109" s="102">
        <f t="shared" si="28"/>
        <v>182</v>
      </c>
      <c r="G109" s="102">
        <f t="shared" si="28"/>
        <v>46</v>
      </c>
      <c r="H109" s="88">
        <f t="shared" si="28"/>
        <v>2077</v>
      </c>
      <c r="I109" s="88">
        <f t="shared" si="28"/>
        <v>4</v>
      </c>
      <c r="J109" s="102">
        <f t="shared" si="28"/>
        <v>48</v>
      </c>
      <c r="K109" s="90">
        <f t="shared" si="28"/>
        <v>3247</v>
      </c>
      <c r="L109" s="102">
        <f t="shared" si="28"/>
        <v>1105</v>
      </c>
      <c r="M109" s="102">
        <f t="shared" si="28"/>
        <v>208</v>
      </c>
      <c r="N109" s="102">
        <f t="shared" si="28"/>
        <v>56</v>
      </c>
      <c r="O109" s="88">
        <f t="shared" si="28"/>
        <v>4668</v>
      </c>
      <c r="P109" s="88">
        <f t="shared" si="28"/>
        <v>4</v>
      </c>
      <c r="Q109" s="89">
        <f t="shared" si="28"/>
        <v>78</v>
      </c>
      <c r="R109" s="88">
        <f t="shared" si="28"/>
        <v>4487</v>
      </c>
      <c r="S109" s="88">
        <f t="shared" si="28"/>
        <v>1684</v>
      </c>
      <c r="T109" s="89">
        <f t="shared" si="28"/>
        <v>390</v>
      </c>
      <c r="U109" s="91">
        <f t="shared" si="28"/>
        <v>102</v>
      </c>
      <c r="V109" s="88">
        <f t="shared" si="28"/>
        <v>6745</v>
      </c>
    </row>
    <row r="110" spans="1:22" ht="12.75">
      <c r="A110" s="212" t="s">
        <v>61</v>
      </c>
      <c r="B110" s="88">
        <f aca="true" t="shared" si="29" ref="B110:V110">SUM(B70,B28)</f>
        <v>0</v>
      </c>
      <c r="C110" s="102">
        <f t="shared" si="29"/>
        <v>19</v>
      </c>
      <c r="D110" s="90">
        <f t="shared" si="29"/>
        <v>14895</v>
      </c>
      <c r="E110" s="102">
        <f t="shared" si="29"/>
        <v>14322</v>
      </c>
      <c r="F110" s="102">
        <f t="shared" si="29"/>
        <v>3550</v>
      </c>
      <c r="G110" s="102">
        <f t="shared" si="29"/>
        <v>876</v>
      </c>
      <c r="H110" s="88">
        <f t="shared" si="29"/>
        <v>33662</v>
      </c>
      <c r="I110" s="88">
        <f t="shared" si="29"/>
        <v>1</v>
      </c>
      <c r="J110" s="102">
        <f t="shared" si="29"/>
        <v>8</v>
      </c>
      <c r="K110" s="90">
        <f t="shared" si="29"/>
        <v>12060</v>
      </c>
      <c r="L110" s="102">
        <f t="shared" si="29"/>
        <v>10588</v>
      </c>
      <c r="M110" s="102">
        <f t="shared" si="29"/>
        <v>2053</v>
      </c>
      <c r="N110" s="102">
        <f t="shared" si="29"/>
        <v>504</v>
      </c>
      <c r="O110" s="88">
        <f t="shared" si="29"/>
        <v>25214</v>
      </c>
      <c r="P110" s="88">
        <f t="shared" si="29"/>
        <v>1</v>
      </c>
      <c r="Q110" s="89">
        <f t="shared" si="29"/>
        <v>27</v>
      </c>
      <c r="R110" s="88">
        <f t="shared" si="29"/>
        <v>26955</v>
      </c>
      <c r="S110" s="88">
        <f t="shared" si="29"/>
        <v>24910</v>
      </c>
      <c r="T110" s="89">
        <f t="shared" si="29"/>
        <v>5603</v>
      </c>
      <c r="U110" s="91">
        <f t="shared" si="29"/>
        <v>1380</v>
      </c>
      <c r="V110" s="88">
        <f t="shared" si="29"/>
        <v>58876</v>
      </c>
    </row>
    <row r="111" spans="1:22" ht="12.75">
      <c r="A111" s="29" t="s">
        <v>1</v>
      </c>
      <c r="B111" s="97">
        <f aca="true" t="shared" si="30" ref="B111:V111">SUM(B71,B29)</f>
        <v>42</v>
      </c>
      <c r="C111" s="98">
        <f t="shared" si="30"/>
        <v>2096</v>
      </c>
      <c r="D111" s="99">
        <f t="shared" si="30"/>
        <v>95766</v>
      </c>
      <c r="E111" s="98">
        <f t="shared" si="30"/>
        <v>33058</v>
      </c>
      <c r="F111" s="98">
        <f t="shared" si="30"/>
        <v>7491</v>
      </c>
      <c r="G111" s="98">
        <f t="shared" si="30"/>
        <v>1574</v>
      </c>
      <c r="H111" s="97">
        <f t="shared" si="30"/>
        <v>140027</v>
      </c>
      <c r="I111" s="97">
        <f t="shared" si="30"/>
        <v>26</v>
      </c>
      <c r="J111" s="98">
        <f t="shared" si="30"/>
        <v>1815</v>
      </c>
      <c r="K111" s="99">
        <f t="shared" si="30"/>
        <v>102640</v>
      </c>
      <c r="L111" s="98">
        <f t="shared" si="30"/>
        <v>26137</v>
      </c>
      <c r="M111" s="98">
        <f t="shared" si="30"/>
        <v>4979</v>
      </c>
      <c r="N111" s="98">
        <f t="shared" si="30"/>
        <v>1026</v>
      </c>
      <c r="O111" s="97">
        <f t="shared" si="30"/>
        <v>136623</v>
      </c>
      <c r="P111" s="97">
        <f t="shared" si="30"/>
        <v>68</v>
      </c>
      <c r="Q111" s="98">
        <f t="shared" si="30"/>
        <v>3911</v>
      </c>
      <c r="R111" s="97">
        <f t="shared" si="30"/>
        <v>198406</v>
      </c>
      <c r="S111" s="97">
        <f t="shared" si="30"/>
        <v>59195</v>
      </c>
      <c r="T111" s="98">
        <f t="shared" si="30"/>
        <v>12470</v>
      </c>
      <c r="U111" s="100">
        <f t="shared" si="30"/>
        <v>2600</v>
      </c>
      <c r="V111" s="97">
        <f t="shared" si="30"/>
        <v>276650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PageLayoutView="0" workbookViewId="0" topLeftCell="A1">
      <selection activeCell="A125" sqref="A125"/>
    </sheetView>
  </sheetViews>
  <sheetFormatPr defaultColWidth="22.7109375" defaultRowHeight="12.75"/>
  <cols>
    <col min="1" max="1" width="16.57421875" style="112" customWidth="1"/>
    <col min="2" max="2" width="6.421875" style="112" customWidth="1"/>
    <col min="3" max="3" width="7.28125" style="112"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2" customWidth="1"/>
    <col min="18" max="18" width="8.421875" style="0" customWidth="1"/>
    <col min="19" max="19" width="7.28125" style="112" customWidth="1"/>
    <col min="20" max="21" width="7.28125" style="0" customWidth="1"/>
    <col min="22" max="22" width="7.28125" style="112" customWidth="1"/>
  </cols>
  <sheetData>
    <row r="1" spans="1:3" ht="12.75">
      <c r="A1" s="30" t="s">
        <v>64</v>
      </c>
      <c r="C1"/>
    </row>
    <row r="2" spans="1:22" ht="12.75">
      <c r="A2" s="231" t="s">
        <v>5</v>
      </c>
      <c r="B2" s="231"/>
      <c r="C2" s="231"/>
      <c r="D2" s="231"/>
      <c r="E2" s="231"/>
      <c r="F2" s="231"/>
      <c r="G2" s="231"/>
      <c r="H2" s="231"/>
      <c r="I2" s="231"/>
      <c r="J2" s="231"/>
      <c r="K2" s="231"/>
      <c r="L2" s="231"/>
      <c r="M2" s="231"/>
      <c r="N2" s="231"/>
      <c r="O2" s="231"/>
      <c r="P2" s="231"/>
      <c r="Q2" s="231"/>
      <c r="R2" s="231"/>
      <c r="S2" s="231"/>
      <c r="T2" s="231"/>
      <c r="U2" s="231"/>
      <c r="V2" s="231"/>
    </row>
    <row r="3" spans="1:22" ht="12.75">
      <c r="A3" s="223" t="s">
        <v>49</v>
      </c>
      <c r="B3" s="223"/>
      <c r="C3" s="223"/>
      <c r="D3" s="223"/>
      <c r="E3" s="223"/>
      <c r="F3" s="223"/>
      <c r="G3" s="223"/>
      <c r="H3" s="223"/>
      <c r="I3" s="223"/>
      <c r="J3" s="223"/>
      <c r="K3" s="223"/>
      <c r="L3" s="223"/>
      <c r="M3" s="223"/>
      <c r="N3" s="223"/>
      <c r="O3" s="223"/>
      <c r="P3" s="223"/>
      <c r="Q3" s="223"/>
      <c r="R3" s="223"/>
      <c r="S3" s="223"/>
      <c r="T3" s="223"/>
      <c r="U3" s="223"/>
      <c r="V3" s="223"/>
    </row>
    <row r="4" spans="1:22" s="114" customFormat="1" ht="12.75">
      <c r="A4" s="224" t="s">
        <v>26</v>
      </c>
      <c r="B4" s="224"/>
      <c r="C4" s="224"/>
      <c r="D4" s="224"/>
      <c r="E4" s="224"/>
      <c r="F4" s="224"/>
      <c r="G4" s="224"/>
      <c r="H4" s="224"/>
      <c r="I4" s="224"/>
      <c r="J4" s="224"/>
      <c r="K4" s="224"/>
      <c r="L4" s="224"/>
      <c r="M4" s="224"/>
      <c r="N4" s="224"/>
      <c r="O4" s="224"/>
      <c r="P4" s="224"/>
      <c r="Q4" s="224"/>
      <c r="R4" s="224"/>
      <c r="S4" s="224"/>
      <c r="T4" s="224"/>
      <c r="U4" s="224"/>
      <c r="V4" s="224"/>
    </row>
    <row r="5" spans="1:22" s="114" customFormat="1" ht="12.75">
      <c r="A5" s="113"/>
      <c r="B5" s="113"/>
      <c r="C5" s="113"/>
      <c r="D5" s="113"/>
      <c r="E5" s="113"/>
      <c r="F5" s="113"/>
      <c r="G5" s="113"/>
      <c r="H5" s="113"/>
      <c r="I5" s="113"/>
      <c r="J5" s="113"/>
      <c r="K5" s="113"/>
      <c r="L5" s="113"/>
      <c r="M5" s="113"/>
      <c r="N5" s="113"/>
      <c r="O5" s="113"/>
      <c r="P5" s="113"/>
      <c r="Q5" s="113"/>
      <c r="R5" s="113"/>
      <c r="S5" s="113"/>
      <c r="T5" s="113"/>
      <c r="U5" s="113"/>
      <c r="V5" s="113"/>
    </row>
    <row r="6" spans="1:22" ht="12.75">
      <c r="A6" s="231" t="s">
        <v>6</v>
      </c>
      <c r="B6" s="231"/>
      <c r="C6" s="231"/>
      <c r="D6" s="231"/>
      <c r="E6" s="231"/>
      <c r="F6" s="231"/>
      <c r="G6" s="231"/>
      <c r="H6" s="231"/>
      <c r="I6" s="231"/>
      <c r="J6" s="231"/>
      <c r="K6" s="231"/>
      <c r="L6" s="231"/>
      <c r="M6" s="231"/>
      <c r="N6" s="231"/>
      <c r="O6" s="231"/>
      <c r="P6" s="231"/>
      <c r="Q6" s="231"/>
      <c r="R6" s="231"/>
      <c r="S6" s="231"/>
      <c r="T6" s="231"/>
      <c r="U6" s="231"/>
      <c r="V6" s="231"/>
    </row>
    <row r="7" ht="6.75" customHeight="1" thickBot="1">
      <c r="C7"/>
    </row>
    <row r="8" spans="1:22" ht="12.75">
      <c r="A8" s="115"/>
      <c r="B8" s="225" t="s">
        <v>29</v>
      </c>
      <c r="C8" s="226"/>
      <c r="D8" s="226"/>
      <c r="E8" s="226"/>
      <c r="F8" s="226"/>
      <c r="G8" s="226"/>
      <c r="H8" s="227"/>
      <c r="I8" s="225" t="s">
        <v>30</v>
      </c>
      <c r="J8" s="226"/>
      <c r="K8" s="226"/>
      <c r="L8" s="226"/>
      <c r="M8" s="226"/>
      <c r="N8" s="226"/>
      <c r="O8" s="227"/>
      <c r="P8" s="225" t="s">
        <v>1</v>
      </c>
      <c r="Q8" s="226"/>
      <c r="R8" s="226"/>
      <c r="S8" s="226"/>
      <c r="T8" s="226"/>
      <c r="U8" s="226"/>
      <c r="V8" s="226"/>
    </row>
    <row r="9" spans="2:22" ht="12.75">
      <c r="B9" s="236" t="s">
        <v>31</v>
      </c>
      <c r="C9" s="237"/>
      <c r="D9" s="116" t="s">
        <v>32</v>
      </c>
      <c r="E9" s="237" t="s">
        <v>33</v>
      </c>
      <c r="F9" s="237"/>
      <c r="G9" s="237"/>
      <c r="H9" s="117" t="s">
        <v>1</v>
      </c>
      <c r="I9" s="236" t="s">
        <v>31</v>
      </c>
      <c r="J9" s="238"/>
      <c r="K9" s="112" t="s">
        <v>32</v>
      </c>
      <c r="L9" s="236" t="s">
        <v>33</v>
      </c>
      <c r="M9" s="237"/>
      <c r="N9" s="237"/>
      <c r="O9" s="117" t="s">
        <v>1</v>
      </c>
      <c r="P9" s="236" t="s">
        <v>31</v>
      </c>
      <c r="Q9" s="238"/>
      <c r="R9" s="112" t="s">
        <v>32</v>
      </c>
      <c r="S9" s="236" t="s">
        <v>33</v>
      </c>
      <c r="T9" s="237"/>
      <c r="U9" s="237"/>
      <c r="V9" s="117" t="s">
        <v>1</v>
      </c>
    </row>
    <row r="10" spans="1:22" ht="12.75">
      <c r="A10" s="182" t="s">
        <v>34</v>
      </c>
      <c r="B10" s="183" t="s">
        <v>35</v>
      </c>
      <c r="C10" s="182">
        <v>1</v>
      </c>
      <c r="D10" s="184" t="s">
        <v>36</v>
      </c>
      <c r="E10" s="182" t="s">
        <v>37</v>
      </c>
      <c r="F10" s="182" t="s">
        <v>38</v>
      </c>
      <c r="G10" s="182" t="s">
        <v>39</v>
      </c>
      <c r="H10" s="185"/>
      <c r="I10" s="183" t="s">
        <v>35</v>
      </c>
      <c r="J10" s="182">
        <v>1</v>
      </c>
      <c r="K10" s="184" t="s">
        <v>36</v>
      </c>
      <c r="L10" s="182" t="s">
        <v>37</v>
      </c>
      <c r="M10" s="182" t="s">
        <v>38</v>
      </c>
      <c r="N10" s="182" t="s">
        <v>39</v>
      </c>
      <c r="O10" s="185"/>
      <c r="P10" s="183" t="s">
        <v>35</v>
      </c>
      <c r="Q10" s="182">
        <v>1</v>
      </c>
      <c r="R10" s="184" t="s">
        <v>36</v>
      </c>
      <c r="S10" s="182" t="s">
        <v>37</v>
      </c>
      <c r="T10" s="182" t="s">
        <v>38</v>
      </c>
      <c r="U10" s="182" t="s">
        <v>39</v>
      </c>
      <c r="V10" s="185"/>
    </row>
    <row r="11" spans="1:22" s="73" customFormat="1" ht="12.75">
      <c r="A11" s="30" t="s">
        <v>16</v>
      </c>
      <c r="B11" s="88"/>
      <c r="C11" s="89"/>
      <c r="D11" s="90"/>
      <c r="E11" s="89"/>
      <c r="F11" s="89"/>
      <c r="G11" s="89"/>
      <c r="H11" s="88"/>
      <c r="I11" s="88"/>
      <c r="J11" s="89"/>
      <c r="K11" s="90"/>
      <c r="L11" s="89"/>
      <c r="M11" s="89"/>
      <c r="N11" s="89"/>
      <c r="O11" s="88"/>
      <c r="P11" s="88"/>
      <c r="Q11" s="89"/>
      <c r="R11" s="88"/>
      <c r="S11" s="88"/>
      <c r="T11" s="89"/>
      <c r="U11" s="91"/>
      <c r="V11" s="88"/>
    </row>
    <row r="12" spans="1:22" s="74" customFormat="1" ht="12.75">
      <c r="A12" s="212" t="s">
        <v>58</v>
      </c>
      <c r="B12" s="150">
        <f>SV_SO_2021_2a!B12/SV_SO_2021_2a!$H12*100</f>
        <v>0.07636122177954847</v>
      </c>
      <c r="C12" s="151">
        <f>SV_SO_2021_2a!C12/SV_SO_2021_2a!$H12*100</f>
        <v>3.1772908366533863</v>
      </c>
      <c r="D12" s="152">
        <f>SV_SO_2021_2a!D12/SV_SO_2021_2a!$H12*100</f>
        <v>88.78486055776892</v>
      </c>
      <c r="E12" s="151">
        <f>SV_SO_2021_2a!E12/SV_SO_2021_2a!$H12*100</f>
        <v>7.201195219123506</v>
      </c>
      <c r="F12" s="151">
        <f>SV_SO_2021_2a!F12/SV_SO_2021_2a!$H12*100</f>
        <v>0.7171314741035857</v>
      </c>
      <c r="G12" s="151">
        <f>SV_SO_2021_2a!G12/SV_SO_2021_2a!$H12*100</f>
        <v>0.04316069057104914</v>
      </c>
      <c r="H12" s="150">
        <f>SV_SO_2021_2a!H12/SV_SO_2021_2a!$H12*100</f>
        <v>100</v>
      </c>
      <c r="I12" s="150">
        <f>SV_SO_2021_2a!I12/SV_SO_2021_2a!$O12*100</f>
        <v>0.027262070281617184</v>
      </c>
      <c r="J12" s="151">
        <f>SV_SO_2021_2a!J12/SV_SO_2021_2a!$O12*100</f>
        <v>2.2654780404023884</v>
      </c>
      <c r="K12" s="152">
        <f>SV_SO_2021_2a!K12/SV_SO_2021_2a!$O12*100</f>
        <v>91.06621956871405</v>
      </c>
      <c r="L12" s="151">
        <f>SV_SO_2021_2a!L12/SV_SO_2021_2a!$O12*100</f>
        <v>5.96494097761784</v>
      </c>
      <c r="M12" s="151">
        <f>SV_SO_2021_2a!M12/SV_SO_2021_2a!$O12*100</f>
        <v>0.6352062375616805</v>
      </c>
      <c r="N12" s="151">
        <f>SV_SO_2021_2a!N12/SV_SO_2021_2a!$O12*100</f>
        <v>0.04089310542242578</v>
      </c>
      <c r="O12" s="150">
        <f>SV_SO_2021_2a!O12/SV_SO_2021_2a!$O12*100</f>
        <v>100</v>
      </c>
      <c r="P12" s="150">
        <f>SV_SO_2021_2a!P12/SV_SO_2021_2a!$V12*100</f>
        <v>0.04940045807697489</v>
      </c>
      <c r="Q12" s="151">
        <f>SV_SO_2021_2a!Q12/SV_SO_2021_2a!$V12*100</f>
        <v>2.6766066376251856</v>
      </c>
      <c r="R12" s="152">
        <f>SV_SO_2021_2a!R12/SV_SO_2021_2a!$V12*100</f>
        <v>90.03757428781006</v>
      </c>
      <c r="S12" s="151">
        <f>SV_SO_2021_2a!S12/SV_SO_2021_2a!$V12*100</f>
        <v>6.522357449738776</v>
      </c>
      <c r="T12" s="151">
        <f>SV_SO_2021_2a!T12/SV_SO_2021_2a!$V12*100</f>
        <v>0.6721456265624766</v>
      </c>
      <c r="U12" s="151">
        <f>SV_SO_2021_2a!U12/SV_SO_2021_2a!$V12*100</f>
        <v>0.04191554018652415</v>
      </c>
      <c r="V12" s="150">
        <f>SV_SO_2021_2a!V12/SV_SO_2021_2a!$V12*100</f>
        <v>100</v>
      </c>
    </row>
    <row r="13" spans="1:22" s="74" customFormat="1" ht="12.75">
      <c r="A13" s="212" t="s">
        <v>60</v>
      </c>
      <c r="B13" s="150">
        <f>SV_SO_2021_2a!B13/SV_SO_2021_2a!$H13*100</f>
        <v>0.022095541119802026</v>
      </c>
      <c r="C13" s="153">
        <f>SV_SO_2021_2a!C13/SV_SO_2021_2a!$H13*100</f>
        <v>0.5258738786512882</v>
      </c>
      <c r="D13" s="152">
        <f>SV_SO_2021_2a!D13/SV_SO_2021_2a!$H13*100</f>
        <v>73.06111626673737</v>
      </c>
      <c r="E13" s="153">
        <f>SV_SO_2021_2a!E13/SV_SO_2021_2a!$H13*100</f>
        <v>22.13531309381767</v>
      </c>
      <c r="F13" s="153">
        <f>SV_SO_2021_2a!F13/SV_SO_2021_2a!$H13*100</f>
        <v>3.857881479517433</v>
      </c>
      <c r="G13" s="153">
        <f>SV_SO_2021_2a!G13/SV_SO_2021_2a!$H13*100</f>
        <v>0.3977197401564364</v>
      </c>
      <c r="H13" s="150">
        <f>SV_SO_2021_2a!H13/SV_SO_2021_2a!$H13*100</f>
        <v>100</v>
      </c>
      <c r="I13" s="150">
        <f>SV_SO_2021_2a!I13/SV_SO_2021_2a!$O13*100</f>
        <v>0</v>
      </c>
      <c r="J13" s="153">
        <f>SV_SO_2021_2a!J13/SV_SO_2021_2a!$O13*100</f>
        <v>0.27920828938388037</v>
      </c>
      <c r="K13" s="152">
        <f>SV_SO_2021_2a!K13/SV_SO_2021_2a!$O13*100</f>
        <v>74.91468635602159</v>
      </c>
      <c r="L13" s="153">
        <f>SV_SO_2021_2a!L13/SV_SO_2021_2a!$O13*100</f>
        <v>21.23223925048086</v>
      </c>
      <c r="M13" s="153">
        <f>SV_SO_2021_2a!M13/SV_SO_2021_2a!$O13*100</f>
        <v>3.3442948439535893</v>
      </c>
      <c r="N13" s="153">
        <f>SV_SO_2021_2a!N13/SV_SO_2021_2a!$O13*100</f>
        <v>0.2295712601600794</v>
      </c>
      <c r="O13" s="150">
        <f>SV_SO_2021_2a!O13/SV_SO_2021_2a!$O13*100</f>
        <v>100</v>
      </c>
      <c r="P13" s="150">
        <f>SV_SO_2021_2a!P13/SV_SO_2021_2a!$V13*100</f>
        <v>0.012904557889846695</v>
      </c>
      <c r="Q13" s="151">
        <f>SV_SO_2021_2a!Q13/SV_SO_2021_2a!$V13*100</f>
        <v>0.4232694987869715</v>
      </c>
      <c r="R13" s="150">
        <f>SV_SO_2021_2a!R13/SV_SO_2021_2a!$V13*100</f>
        <v>73.83213751096888</v>
      </c>
      <c r="S13" s="150">
        <f>SV_SO_2021_2a!S13/SV_SO_2021_2a!$V13*100</f>
        <v>21.759665513859495</v>
      </c>
      <c r="T13" s="151">
        <f>SV_SO_2021_2a!T13/SV_SO_2021_2a!$V13*100</f>
        <v>3.6442471480927066</v>
      </c>
      <c r="U13" s="186">
        <f>SV_SO_2021_2a!U13/SV_SO_2021_2a!$V13*100</f>
        <v>0.32777577040210604</v>
      </c>
      <c r="V13" s="150">
        <f>SV_SO_2021_2a!V13/SV_SO_2021_2a!$V13*100</f>
        <v>100</v>
      </c>
    </row>
    <row r="14" spans="1:22" s="74" customFormat="1" ht="12.75">
      <c r="A14" s="212" t="s">
        <v>59</v>
      </c>
      <c r="B14" s="150">
        <f>SV_SO_2021_2a!B14/SV_SO_2021_2a!$H14*100</f>
        <v>0</v>
      </c>
      <c r="C14" s="153">
        <f>SV_SO_2021_2a!C14/SV_SO_2021_2a!$H14*100</f>
        <v>1.3636363636363635</v>
      </c>
      <c r="D14" s="152">
        <f>SV_SO_2021_2a!D14/SV_SO_2021_2a!$H14*100</f>
        <v>68.4090909090909</v>
      </c>
      <c r="E14" s="153">
        <f>SV_SO_2021_2a!E14/SV_SO_2021_2a!$H14*100</f>
        <v>23.863636363636363</v>
      </c>
      <c r="F14" s="153">
        <f>SV_SO_2021_2a!F14/SV_SO_2021_2a!$H14*100</f>
        <v>5.681818181818182</v>
      </c>
      <c r="G14" s="153">
        <f>SV_SO_2021_2a!G14/SV_SO_2021_2a!$H14*100</f>
        <v>0.6818181818181818</v>
      </c>
      <c r="H14" s="150">
        <f>SV_SO_2021_2a!H14/SV_SO_2021_2a!$H14*100</f>
        <v>100</v>
      </c>
      <c r="I14" s="150">
        <f>SV_SO_2021_2a!I14/SV_SO_2021_2a!$O14*100</f>
        <v>0.09280742459396751</v>
      </c>
      <c r="J14" s="153">
        <f>SV_SO_2021_2a!J14/SV_SO_2021_2a!$O14*100</f>
        <v>1.1136890951276102</v>
      </c>
      <c r="K14" s="152">
        <f>SV_SO_2021_2a!K14/SV_SO_2021_2a!$O14*100</f>
        <v>75.7308584686775</v>
      </c>
      <c r="L14" s="153">
        <f>SV_SO_2021_2a!L14/SV_SO_2021_2a!$O14*100</f>
        <v>19.907192575406032</v>
      </c>
      <c r="M14" s="153">
        <f>SV_SO_2021_2a!M14/SV_SO_2021_2a!$O14*100</f>
        <v>2.5986078886310904</v>
      </c>
      <c r="N14" s="153">
        <f>SV_SO_2021_2a!N14/SV_SO_2021_2a!$O14*100</f>
        <v>0.5568445475638051</v>
      </c>
      <c r="O14" s="150">
        <f>SV_SO_2021_2a!O14/SV_SO_2021_2a!$O14*100</f>
        <v>100</v>
      </c>
      <c r="P14" s="150">
        <f>SV_SO_2021_2a!P14/SV_SO_2021_2a!$V14*100</f>
        <v>0.06589785831960461</v>
      </c>
      <c r="Q14" s="151">
        <f>SV_SO_2021_2a!Q14/SV_SO_2021_2a!$V14*100</f>
        <v>1.186161449752883</v>
      </c>
      <c r="R14" s="150">
        <f>SV_SO_2021_2a!R14/SV_SO_2021_2a!$V14*100</f>
        <v>73.60790774299836</v>
      </c>
      <c r="S14" s="150">
        <f>SV_SO_2021_2a!S14/SV_SO_2021_2a!$V14*100</f>
        <v>21.054365733113674</v>
      </c>
      <c r="T14" s="151">
        <f>SV_SO_2021_2a!T14/SV_SO_2021_2a!$V14*100</f>
        <v>3.4925864909390447</v>
      </c>
      <c r="U14" s="186">
        <f>SV_SO_2021_2a!U14/SV_SO_2021_2a!$V14*100</f>
        <v>0.5930807248764415</v>
      </c>
      <c r="V14" s="150">
        <f>SV_SO_2021_2a!V14/SV_SO_2021_2a!$V14*100</f>
        <v>100</v>
      </c>
    </row>
    <row r="15" spans="1:22" s="74" customFormat="1" ht="12.75">
      <c r="A15" s="212" t="s">
        <v>61</v>
      </c>
      <c r="B15" s="150">
        <f>SV_SO_2021_2a!B15/SV_SO_2021_2a!$H15*100</f>
        <v>0</v>
      </c>
      <c r="C15" s="153">
        <f>SV_SO_2021_2a!C15/SV_SO_2021_2a!$H15*100</f>
        <v>0.041559880861674864</v>
      </c>
      <c r="D15" s="152">
        <f>SV_SO_2021_2a!D15/SV_SO_2021_2a!$H15*100</f>
        <v>50.23896931495463</v>
      </c>
      <c r="E15" s="153">
        <f>SV_SO_2021_2a!E15/SV_SO_2021_2a!$H15*100</f>
        <v>41.643000623398216</v>
      </c>
      <c r="F15" s="153">
        <f>SV_SO_2021_2a!F15/SV_SO_2021_2a!$H15*100</f>
        <v>7.044399806053889</v>
      </c>
      <c r="G15" s="153">
        <f>SV_SO_2021_2a!G15/SV_SO_2021_2a!$H15*100</f>
        <v>1.0320703747315925</v>
      </c>
      <c r="H15" s="150">
        <f>SV_SO_2021_2a!H15/SV_SO_2021_2a!$H15*100</f>
        <v>100</v>
      </c>
      <c r="I15" s="150">
        <f>SV_SO_2021_2a!I15/SV_SO_2021_2a!$O15*100</f>
        <v>0</v>
      </c>
      <c r="J15" s="153">
        <f>SV_SO_2021_2a!J15/SV_SO_2021_2a!$O15*100</f>
        <v>0.01850994909763998</v>
      </c>
      <c r="K15" s="152">
        <f>SV_SO_2021_2a!K15/SV_SO_2021_2a!$O15*100</f>
        <v>54.10458121240167</v>
      </c>
      <c r="L15" s="153">
        <f>SV_SO_2021_2a!L15/SV_SO_2021_2a!$O15*100</f>
        <v>40.240629338269315</v>
      </c>
      <c r="M15" s="153">
        <f>SV_SO_2021_2a!M15/SV_SO_2021_2a!$O15*100</f>
        <v>4.942156409069875</v>
      </c>
      <c r="N15" s="153">
        <f>SV_SO_2021_2a!N15/SV_SO_2021_2a!$O15*100</f>
        <v>0.6941230911614993</v>
      </c>
      <c r="O15" s="150">
        <f>SV_SO_2021_2a!O15/SV_SO_2021_2a!$O15*100</f>
        <v>100</v>
      </c>
      <c r="P15" s="150">
        <f>SV_SO_2021_2a!P15/SV_SO_2021_2a!$V15*100</f>
        <v>0</v>
      </c>
      <c r="Q15" s="151">
        <f>SV_SO_2021_2a!Q15/SV_SO_2021_2a!$V15*100</f>
        <v>0.03169320972981539</v>
      </c>
      <c r="R15" s="150">
        <f>SV_SO_2021_2a!R15/SV_SO_2021_2a!$V15*100</f>
        <v>51.893669281356466</v>
      </c>
      <c r="S15" s="150">
        <f>SV_SO_2021_2a!S15/SV_SO_2021_2a!$V15*100</f>
        <v>41.042706600110925</v>
      </c>
      <c r="T15" s="151">
        <f>SV_SO_2021_2a!T15/SV_SO_2021_2a!$V15*100</f>
        <v>6.144521036367958</v>
      </c>
      <c r="U15" s="186">
        <f>SV_SO_2021_2a!U15/SV_SO_2021_2a!$V15*100</f>
        <v>0.8874098724348309</v>
      </c>
      <c r="V15" s="150">
        <f>SV_SO_2021_2a!V15/SV_SO_2021_2a!$V15*100</f>
        <v>100</v>
      </c>
    </row>
    <row r="16" spans="1:22" s="60" customFormat="1" ht="12.75">
      <c r="A16" s="29" t="s">
        <v>1</v>
      </c>
      <c r="B16" s="147">
        <f>SV_SO_2021_2a!B16/SV_SO_2021_2a!$H16*100</f>
        <v>0.041136543942643905</v>
      </c>
      <c r="C16" s="148">
        <f>SV_SO_2021_2a!C16/SV_SO_2021_2a!$H16*100</f>
        <v>1.6072635383304439</v>
      </c>
      <c r="D16" s="149">
        <f>SV_SO_2021_2a!D16/SV_SO_2021_2a!$H16*100</f>
        <v>75.1182675638351</v>
      </c>
      <c r="E16" s="148">
        <f>SV_SO_2021_2a!E16/SV_SO_2021_2a!$H16*100</f>
        <v>19.68677460112244</v>
      </c>
      <c r="F16" s="148">
        <f>SV_SO_2021_2a!F16/SV_SO_2021_2a!$H16*100</f>
        <v>3.167513883583581</v>
      </c>
      <c r="G16" s="148">
        <f>SV_SO_2021_2a!G16/SV_SO_2021_2a!$H16*100</f>
        <v>0.37904386918579025</v>
      </c>
      <c r="H16" s="147">
        <f>SV_SO_2021_2a!H16/SV_SO_2021_2a!$H16*100</f>
        <v>100</v>
      </c>
      <c r="I16" s="147">
        <f>SV_SO_2021_2a!I16/SV_SO_2021_2a!$O16*100</f>
        <v>0.018248730192524102</v>
      </c>
      <c r="J16" s="148">
        <f>SV_SO_2021_2a!J16/SV_SO_2021_2a!$O16*100</f>
        <v>1.371696219471395</v>
      </c>
      <c r="K16" s="149">
        <f>SV_SO_2021_2a!K16/SV_SO_2021_2a!$O16*100</f>
        <v>80.53164633960887</v>
      </c>
      <c r="L16" s="148">
        <f>SV_SO_2021_2a!L16/SV_SO_2021_2a!$O16*100</f>
        <v>15.795796709145653</v>
      </c>
      <c r="M16" s="148">
        <f>SV_SO_2021_2a!M16/SV_SO_2021_2a!$O16*100</f>
        <v>2.071230876851486</v>
      </c>
      <c r="N16" s="148">
        <f>SV_SO_2021_2a!N16/SV_SO_2021_2a!$O16*100</f>
        <v>0.21138112473007087</v>
      </c>
      <c r="O16" s="147">
        <f>SV_SO_2021_2a!O16/SV_SO_2021_2a!$O16*100</f>
        <v>100</v>
      </c>
      <c r="P16" s="147">
        <f>SV_SO_2021_2a!P16/SV_SO_2021_2a!$V16*100</f>
        <v>0.029890004782400767</v>
      </c>
      <c r="Q16" s="148">
        <f>SV_SO_2021_2a!Q16/SV_SO_2021_2a!$V16*100</f>
        <v>1.4915112386417981</v>
      </c>
      <c r="R16" s="147">
        <f>SV_SO_2021_2a!R16/SV_SO_2021_2a!$V16*100</f>
        <v>77.77827594452415</v>
      </c>
      <c r="S16" s="147">
        <f>SV_SO_2021_2a!S16/SV_SO_2021_2a!$V16*100</f>
        <v>17.774838593974174</v>
      </c>
      <c r="T16" s="148">
        <f>SV_SO_2021_2a!T16/SV_SO_2021_2a!$V16*100</f>
        <v>2.6288259206121474</v>
      </c>
      <c r="U16" s="187">
        <f>SV_SO_2021_2a!U16/SV_SO_2021_2a!$V16*100</f>
        <v>0.29665829746532757</v>
      </c>
      <c r="V16" s="147">
        <f>SV_SO_2021_2a!V16/SV_SO_2021_2a!$V16*100</f>
        <v>100</v>
      </c>
    </row>
    <row r="17" spans="2:22" s="73" customFormat="1" ht="9" customHeight="1">
      <c r="B17" s="88"/>
      <c r="C17" s="89"/>
      <c r="D17" s="90"/>
      <c r="E17" s="89"/>
      <c r="F17" s="89"/>
      <c r="G17" s="89"/>
      <c r="H17" s="88"/>
      <c r="I17" s="88"/>
      <c r="J17" s="89"/>
      <c r="K17" s="90"/>
      <c r="L17" s="89"/>
      <c r="M17" s="89"/>
      <c r="N17" s="89"/>
      <c r="O17" s="88"/>
      <c r="P17" s="88"/>
      <c r="Q17" s="89"/>
      <c r="R17" s="88"/>
      <c r="S17" s="88"/>
      <c r="T17" s="89"/>
      <c r="U17" s="91"/>
      <c r="V17" s="88"/>
    </row>
    <row r="18" spans="1:22" s="74" customFormat="1" ht="12.75">
      <c r="A18" s="30" t="s">
        <v>18</v>
      </c>
      <c r="B18" s="88"/>
      <c r="C18" s="89"/>
      <c r="D18" s="90"/>
      <c r="E18" s="89"/>
      <c r="F18" s="89"/>
      <c r="G18" s="89"/>
      <c r="H18" s="88"/>
      <c r="I18" s="88"/>
      <c r="J18" s="89"/>
      <c r="K18" s="90"/>
      <c r="L18" s="89"/>
      <c r="M18" s="89"/>
      <c r="N18" s="89"/>
      <c r="O18" s="88"/>
      <c r="P18" s="88"/>
      <c r="Q18" s="89"/>
      <c r="R18" s="88"/>
      <c r="S18" s="88"/>
      <c r="T18" s="89"/>
      <c r="U18" s="91"/>
      <c r="V18" s="88"/>
    </row>
    <row r="19" spans="1:22" s="73" customFormat="1" ht="12.75">
      <c r="A19" s="212" t="s">
        <v>58</v>
      </c>
      <c r="B19" s="150">
        <f>SV_SO_2021_2a!B19/SV_SO_2021_2a!$H19*100</f>
        <v>0.05912853634130811</v>
      </c>
      <c r="C19" s="151">
        <f>SV_SO_2021_2a!C19/SV_SO_2021_2a!$H19*100</f>
        <v>3.6477758573637766</v>
      </c>
      <c r="D19" s="152">
        <f>SV_SO_2021_2a!D19/SV_SO_2021_2a!$H19*100</f>
        <v>84.367324661148</v>
      </c>
      <c r="E19" s="151">
        <f>SV_SO_2021_2a!E19/SV_SO_2021_2a!$H19*100</f>
        <v>10.57945965614482</v>
      </c>
      <c r="F19" s="151">
        <f>SV_SO_2021_2a!F19/SV_SO_2021_2a!$H19*100</f>
        <v>1.1643773310288366</v>
      </c>
      <c r="G19" s="151">
        <f>SV_SO_2021_2a!G19/SV_SO_2021_2a!$H19*100</f>
        <v>0.1819339579732557</v>
      </c>
      <c r="H19" s="150">
        <f>SV_SO_2021_2a!H19/SV_SO_2021_2a!$H19*100</f>
        <v>100</v>
      </c>
      <c r="I19" s="150">
        <f>SV_SO_2021_2a!I19/SV_SO_2021_2a!$O19*100</f>
        <v>0.027017899358324892</v>
      </c>
      <c r="J19" s="151">
        <f>SV_SO_2021_2a!J19/SV_SO_2021_2a!$O19*100</f>
        <v>2.590341100979399</v>
      </c>
      <c r="K19" s="152">
        <f>SV_SO_2021_2a!K19/SV_SO_2021_2a!$O19*100</f>
        <v>89.01046943600134</v>
      </c>
      <c r="L19" s="151">
        <f>SV_SO_2021_2a!L19/SV_SO_2021_2a!$O19*100</f>
        <v>7.4535629854778795</v>
      </c>
      <c r="M19" s="151">
        <f>SV_SO_2021_2a!M19/SV_SO_2021_2a!$O19*100</f>
        <v>0.8071597433299561</v>
      </c>
      <c r="N19" s="151">
        <f>SV_SO_2021_2a!N19/SV_SO_2021_2a!$O19*100</f>
        <v>0.11144883485309016</v>
      </c>
      <c r="O19" s="150">
        <f>SV_SO_2021_2a!O19/SV_SO_2021_2a!$O19*100</f>
        <v>100</v>
      </c>
      <c r="P19" s="150">
        <f>SV_SO_2021_2a!P19/SV_SO_2021_2a!$V19*100</f>
        <v>0.04070082952166834</v>
      </c>
      <c r="Q19" s="151">
        <f>SV_SO_2021_2a!Q19/SV_SO_2021_2a!$V19*100</f>
        <v>3.0409334056903634</v>
      </c>
      <c r="R19" s="150">
        <f>SV_SO_2021_2a!R19/SV_SO_2021_2a!$V19*100</f>
        <v>87.0319404605008</v>
      </c>
      <c r="S19" s="150">
        <f>SV_SO_2021_2a!S19/SV_SO_2021_2a!$V19*100</f>
        <v>8.785564772462982</v>
      </c>
      <c r="T19" s="151">
        <f>SV_SO_2021_2a!T19/SV_SO_2021_2a!$V19*100</f>
        <v>0.9593766958678968</v>
      </c>
      <c r="U19" s="186">
        <f>SV_SO_2021_2a!U19/SV_SO_2021_2a!$V19*100</f>
        <v>0.14148383595627567</v>
      </c>
      <c r="V19" s="150">
        <f>SV_SO_2021_2a!V19/SV_SO_2021_2a!$V19*100</f>
        <v>100</v>
      </c>
    </row>
    <row r="20" spans="1:22" s="74" customFormat="1" ht="12.75">
      <c r="A20" s="212" t="s">
        <v>60</v>
      </c>
      <c r="B20" s="150">
        <f>SV_SO_2021_2a!B20/SV_SO_2021_2a!$H20*100</f>
        <v>0</v>
      </c>
      <c r="C20" s="153">
        <f>SV_SO_2021_2a!C20/SV_SO_2021_2a!$H20*100</f>
        <v>0.4732127767449721</v>
      </c>
      <c r="D20" s="152">
        <f>SV_SO_2021_2a!D20/SV_SO_2021_2a!$H20*100</f>
        <v>64.96957917863783</v>
      </c>
      <c r="E20" s="153">
        <f>SV_SO_2021_2a!E20/SV_SO_2021_2a!$H20*100</f>
        <v>27.21818489099206</v>
      </c>
      <c r="F20" s="153">
        <f>SV_SO_2021_2a!F20/SV_SO_2021_2a!$H20*100</f>
        <v>6.329220888964001</v>
      </c>
      <c r="G20" s="153">
        <f>SV_SO_2021_2a!G20/SV_SO_2021_2a!$H20*100</f>
        <v>1.009802264661146</v>
      </c>
      <c r="H20" s="150">
        <f>SV_SO_2021_2a!H20/SV_SO_2021_2a!$H20*100</f>
        <v>100</v>
      </c>
      <c r="I20" s="150">
        <f>SV_SO_2021_2a!I20/SV_SO_2021_2a!$O20*100</f>
        <v>0.005595657769570813</v>
      </c>
      <c r="J20" s="153">
        <f>SV_SO_2021_2a!J20/SV_SO_2021_2a!$O20*100</f>
        <v>0.3749090705612445</v>
      </c>
      <c r="K20" s="152">
        <f>SV_SO_2021_2a!K20/SV_SO_2021_2a!$O20*100</f>
        <v>70.14157014157014</v>
      </c>
      <c r="L20" s="153">
        <f>SV_SO_2021_2a!L20/SV_SO_2021_2a!$O20*100</f>
        <v>23.865480387219517</v>
      </c>
      <c r="M20" s="153">
        <f>SV_SO_2021_2a!M20/SV_SO_2021_2a!$O20*100</f>
        <v>4.649991606513345</v>
      </c>
      <c r="N20" s="153">
        <f>SV_SO_2021_2a!N20/SV_SO_2021_2a!$O20*100</f>
        <v>0.9624531363661799</v>
      </c>
      <c r="O20" s="150">
        <f>SV_SO_2021_2a!O20/SV_SO_2021_2a!$O20*100</f>
        <v>100</v>
      </c>
      <c r="P20" s="150">
        <f>SV_SO_2021_2a!P20/SV_SO_2021_2a!$V20*100</f>
        <v>0.0024073762006788803</v>
      </c>
      <c r="Q20" s="151">
        <f>SV_SO_2021_2a!Q20/SV_SO_2021_2a!$V20*100</f>
        <v>0.43092033992151957</v>
      </c>
      <c r="R20" s="150">
        <f>SV_SO_2021_2a!R20/SV_SO_2021_2a!$V20*100</f>
        <v>67.1946845133489</v>
      </c>
      <c r="S20" s="150">
        <f>SV_SO_2021_2a!S20/SV_SO_2021_2a!$V20*100</f>
        <v>25.77577698066877</v>
      </c>
      <c r="T20" s="151">
        <f>SV_SO_2021_2a!T20/SV_SO_2021_2a!$V20*100</f>
        <v>5.606779171381112</v>
      </c>
      <c r="U20" s="186">
        <f>SV_SO_2021_2a!U20/SV_SO_2021_2a!$V20*100</f>
        <v>0.9894316184790197</v>
      </c>
      <c r="V20" s="150">
        <f>SV_SO_2021_2a!V20/SV_SO_2021_2a!$V20*100</f>
        <v>100</v>
      </c>
    </row>
    <row r="21" spans="1:22" s="74" customFormat="1" ht="12.75">
      <c r="A21" s="212" t="s">
        <v>59</v>
      </c>
      <c r="B21" s="150">
        <f>SV_SO_2021_2a!B21/SV_SO_2021_2a!$H21*100</f>
        <v>0</v>
      </c>
      <c r="C21" s="153">
        <f>SV_SO_2021_2a!C21/SV_SO_2021_2a!$H21*100</f>
        <v>1.7029328287606436</v>
      </c>
      <c r="D21" s="152">
        <f>SV_SO_2021_2a!D21/SV_SO_2021_2a!$H21*100</f>
        <v>56.29139072847682</v>
      </c>
      <c r="E21" s="153">
        <f>SV_SO_2021_2a!E21/SV_SO_2021_2a!$H21*100</f>
        <v>29.422894985808895</v>
      </c>
      <c r="F21" s="153">
        <f>SV_SO_2021_2a!F21/SV_SO_2021_2a!$H21*100</f>
        <v>9.933774834437086</v>
      </c>
      <c r="G21" s="153">
        <f>SV_SO_2021_2a!G21/SV_SO_2021_2a!$H21*100</f>
        <v>2.6490066225165565</v>
      </c>
      <c r="H21" s="150">
        <f>SV_SO_2021_2a!H21/SV_SO_2021_2a!$H21*100</f>
        <v>100</v>
      </c>
      <c r="I21" s="150">
        <f>SV_SO_2021_2a!I21/SV_SO_2021_2a!$O21*100</f>
        <v>0.09246417013407304</v>
      </c>
      <c r="J21" s="153">
        <f>SV_SO_2021_2a!J21/SV_SO_2021_2a!$O21*100</f>
        <v>0.9708737864077669</v>
      </c>
      <c r="K21" s="152">
        <f>SV_SO_2021_2a!K21/SV_SO_2021_2a!$O21*100</f>
        <v>68.74711049468331</v>
      </c>
      <c r="L21" s="153">
        <f>SV_SO_2021_2a!L21/SV_SO_2021_2a!$O21*100</f>
        <v>24.45677300046232</v>
      </c>
      <c r="M21" s="153">
        <f>SV_SO_2021_2a!M21/SV_SO_2021_2a!$O21*100</f>
        <v>4.392048081368469</v>
      </c>
      <c r="N21" s="153">
        <f>SV_SO_2021_2a!N21/SV_SO_2021_2a!$O21*100</f>
        <v>1.3407304669440592</v>
      </c>
      <c r="O21" s="150">
        <f>SV_SO_2021_2a!O21/SV_SO_2021_2a!$O21*100</f>
        <v>100</v>
      </c>
      <c r="P21" s="150">
        <f>SV_SO_2021_2a!P21/SV_SO_2021_2a!$V21*100</f>
        <v>0.062111801242236024</v>
      </c>
      <c r="Q21" s="151">
        <f>SV_SO_2021_2a!Q21/SV_SO_2021_2a!$V21*100</f>
        <v>1.2111801242236024</v>
      </c>
      <c r="R21" s="150">
        <f>SV_SO_2021_2a!R21/SV_SO_2021_2a!$V21*100</f>
        <v>64.65838509316771</v>
      </c>
      <c r="S21" s="150">
        <f>SV_SO_2021_2a!S21/SV_SO_2021_2a!$V21*100</f>
        <v>26.08695652173913</v>
      </c>
      <c r="T21" s="151">
        <f>SV_SO_2021_2a!T21/SV_SO_2021_2a!$V21*100</f>
        <v>6.211180124223603</v>
      </c>
      <c r="U21" s="186">
        <f>SV_SO_2021_2a!U21/SV_SO_2021_2a!$V21*100</f>
        <v>1.7701863354037266</v>
      </c>
      <c r="V21" s="150">
        <f>SV_SO_2021_2a!V21/SV_SO_2021_2a!$V21*100</f>
        <v>100</v>
      </c>
    </row>
    <row r="22" spans="1:22" s="74" customFormat="1" ht="12.75">
      <c r="A22" s="212" t="s">
        <v>61</v>
      </c>
      <c r="B22" s="150">
        <f>SV_SO_2021_2a!B22/SV_SO_2021_2a!$H22*100</f>
        <v>0</v>
      </c>
      <c r="C22" s="153">
        <f>SV_SO_2021_2a!C22/SV_SO_2021_2a!$H22*100</f>
        <v>0.0504068553323252</v>
      </c>
      <c r="D22" s="152">
        <f>SV_SO_2021_2a!D22/SV_SO_2021_2a!$H22*100</f>
        <v>45.02772377043278</v>
      </c>
      <c r="E22" s="153">
        <f>SV_SO_2021_2a!E22/SV_SO_2021_2a!$H22*100</f>
        <v>42.140131057823865</v>
      </c>
      <c r="F22" s="153">
        <f>SV_SO_2021_2a!F22/SV_SO_2021_2a!$H22*100</f>
        <v>10.441420033124505</v>
      </c>
      <c r="G22" s="153">
        <f>SV_SO_2021_2a!G22/SV_SO_2021_2a!$H22*100</f>
        <v>2.340318283286527</v>
      </c>
      <c r="H22" s="150">
        <f>SV_SO_2021_2a!H22/SV_SO_2021_2a!$H22*100</f>
        <v>100</v>
      </c>
      <c r="I22" s="150">
        <f>SV_SO_2021_2a!I22/SV_SO_2021_2a!$O22*100</f>
        <v>0</v>
      </c>
      <c r="J22" s="153">
        <f>SV_SO_2021_2a!J22/SV_SO_2021_2a!$O22*100</f>
        <v>0.03714710252600297</v>
      </c>
      <c r="K22" s="152">
        <f>SV_SO_2021_2a!K22/SV_SO_2021_2a!$O22*100</f>
        <v>48.13335809806835</v>
      </c>
      <c r="L22" s="153">
        <f>SV_SO_2021_2a!L22/SV_SO_2021_2a!$O22*100</f>
        <v>42.22696879643388</v>
      </c>
      <c r="M22" s="153">
        <f>SV_SO_2021_2a!M22/SV_SO_2021_2a!$O22*100</f>
        <v>7.87518573551263</v>
      </c>
      <c r="N22" s="153">
        <f>SV_SO_2021_2a!N22/SV_SO_2021_2a!$O22*100</f>
        <v>1.7273402674591383</v>
      </c>
      <c r="O22" s="150">
        <f>SV_SO_2021_2a!O22/SV_SO_2021_2a!$O22*100</f>
        <v>100</v>
      </c>
      <c r="P22" s="150">
        <f>SV_SO_2021_2a!P22/SV_SO_2021_2a!$V22*100</f>
        <v>0</v>
      </c>
      <c r="Q22" s="151">
        <f>SV_SO_2021_2a!Q22/SV_SO_2021_2a!$V22*100</f>
        <v>0.04461569661326303</v>
      </c>
      <c r="R22" s="150">
        <f>SV_SO_2021_2a!R22/SV_SO_2021_2a!$V22*100</f>
        <v>46.384100588116</v>
      </c>
      <c r="S22" s="150">
        <f>SV_SO_2021_2a!S22/SV_SO_2021_2a!$V22*100</f>
        <v>42.17805718921112</v>
      </c>
      <c r="T22" s="151">
        <f>SV_SO_2021_2a!T22/SV_SO_2021_2a!$V22*100</f>
        <v>9.320624619752586</v>
      </c>
      <c r="U22" s="186">
        <f>SV_SO_2021_2a!U22/SV_SO_2021_2a!$V22*100</f>
        <v>2.072601906307037</v>
      </c>
      <c r="V22" s="150">
        <f>SV_SO_2021_2a!V22/SV_SO_2021_2a!$V22*100</f>
        <v>100</v>
      </c>
    </row>
    <row r="23" spans="1:22" s="30" customFormat="1" ht="12.75">
      <c r="A23" s="29" t="s">
        <v>1</v>
      </c>
      <c r="B23" s="154">
        <f>SV_SO_2021_2a!B23/SV_SO_2021_2a!$H23*100</f>
        <v>0.02145285322947952</v>
      </c>
      <c r="C23" s="155">
        <f>SV_SO_2021_2a!C23/SV_SO_2021_2a!$H23*100</f>
        <v>1.5495560909600976</v>
      </c>
      <c r="D23" s="156">
        <f>SV_SO_2021_2a!D23/SV_SO_2021_2a!$H23*100</f>
        <v>67.28604904452293</v>
      </c>
      <c r="E23" s="155">
        <f>SV_SO_2021_2a!E23/SV_SO_2021_2a!$H23*100</f>
        <v>24.639427043796825</v>
      </c>
      <c r="F23" s="155">
        <f>SV_SO_2021_2a!F23/SV_SO_2021_2a!$H23*100</f>
        <v>5.460576256642134</v>
      </c>
      <c r="G23" s="155">
        <f>SV_SO_2021_2a!G23/SV_SO_2021_2a!$H23*100</f>
        <v>1.0429387108485428</v>
      </c>
      <c r="H23" s="154">
        <f>SV_SO_2021_2a!H23/SV_SO_2021_2a!$H23*100</f>
        <v>100</v>
      </c>
      <c r="I23" s="154">
        <f>SV_SO_2021_2a!I23/SV_SO_2021_2a!$O23*100</f>
        <v>0.01820830298616169</v>
      </c>
      <c r="J23" s="155">
        <f>SV_SO_2021_2a!J23/SV_SO_2021_2a!$O23*100</f>
        <v>1.421902933192081</v>
      </c>
      <c r="K23" s="156">
        <f>SV_SO_2021_2a!K23/SV_SO_2021_2a!$O23*100</f>
        <v>75.41713566841025</v>
      </c>
      <c r="L23" s="155">
        <f>SV_SO_2021_2a!L23/SV_SO_2021_2a!$O23*100</f>
        <v>19.115407534926838</v>
      </c>
      <c r="M23" s="155">
        <f>SV_SO_2021_2a!M23/SV_SO_2021_2a!$O23*100</f>
        <v>3.332119446467589</v>
      </c>
      <c r="N23" s="155">
        <f>SV_SO_2021_2a!N23/SV_SO_2021_2a!$O23*100</f>
        <v>0.6952261140170827</v>
      </c>
      <c r="O23" s="154">
        <f>SV_SO_2021_2a!O23/SV_SO_2021_2a!$O23*100</f>
        <v>100</v>
      </c>
      <c r="P23" s="154">
        <f>SV_SO_2021_2a!P23/SV_SO_2021_2a!$V23*100</f>
        <v>0.019833071646971324</v>
      </c>
      <c r="Q23" s="155">
        <f>SV_SO_2021_2a!Q23/SV_SO_2021_2a!$V23*100</f>
        <v>1.4858276175522684</v>
      </c>
      <c r="R23" s="154">
        <f>SV_SO_2021_2a!R23/SV_SO_2021_2a!$V23*100</f>
        <v>71.3453433600529</v>
      </c>
      <c r="S23" s="154">
        <f>SV_SO_2021_2a!S23/SV_SO_2021_2a!$V23*100</f>
        <v>21.881662672506405</v>
      </c>
      <c r="T23" s="155">
        <f>SV_SO_2021_2a!T23/SV_SO_2021_2a!$V23*100</f>
        <v>4.397983637715891</v>
      </c>
      <c r="U23" s="188">
        <f>SV_SO_2021_2a!U23/SV_SO_2021_2a!$V23*100</f>
        <v>0.8693496405255763</v>
      </c>
      <c r="V23" s="154">
        <f>SV_SO_2021_2a!V23/SV_SO_2021_2a!$V23*100</f>
        <v>100</v>
      </c>
    </row>
    <row r="24" spans="1:22" s="1" customFormat="1" ht="12.75">
      <c r="A24" s="172" t="s">
        <v>28</v>
      </c>
      <c r="B24" s="97"/>
      <c r="C24" s="98"/>
      <c r="D24" s="99"/>
      <c r="E24" s="98"/>
      <c r="F24" s="98"/>
      <c r="G24" s="98"/>
      <c r="H24" s="97"/>
      <c r="I24" s="97"/>
      <c r="J24" s="98"/>
      <c r="K24" s="99"/>
      <c r="L24" s="98"/>
      <c r="M24" s="98"/>
      <c r="N24" s="98"/>
      <c r="O24" s="97"/>
      <c r="P24" s="97"/>
      <c r="Q24" s="98"/>
      <c r="R24" s="97"/>
      <c r="S24" s="97"/>
      <c r="T24" s="98"/>
      <c r="U24" s="100"/>
      <c r="V24" s="97"/>
    </row>
    <row r="25" spans="1:22" s="1" customFormat="1" ht="12.75">
      <c r="A25" s="212" t="s">
        <v>58</v>
      </c>
      <c r="B25" s="189">
        <f>SV_SO_2021_2a!B25/SV_SO_2021_2a!$H25*100</f>
        <v>0.0690899320615668</v>
      </c>
      <c r="C25" s="190">
        <f>SV_SO_2021_2a!C25/SV_SO_2021_2a!$H25*100</f>
        <v>3.3758108471193338</v>
      </c>
      <c r="D25" s="191">
        <f>SV_SO_2021_2a!D25/SV_SO_2021_2a!$H25*100</f>
        <v>86.9208920277895</v>
      </c>
      <c r="E25" s="190">
        <f>SV_SO_2021_2a!E25/SV_SO_2021_2a!$H25*100</f>
        <v>8.62664568379841</v>
      </c>
      <c r="F25" s="190">
        <f>SV_SO_2021_2a!F25/SV_SO_2021_2a!$H25*100</f>
        <v>0.9058457759183203</v>
      </c>
      <c r="G25" s="190">
        <f>SV_SO_2021_2a!G25/SV_SO_2021_2a!$H25*100</f>
        <v>0.10171573331286224</v>
      </c>
      <c r="H25" s="189">
        <f>SV_SO_2021_2a!H25/SV_SO_2021_2a!$H25*100</f>
        <v>100</v>
      </c>
      <c r="I25" s="189">
        <f>SV_SO_2021_2a!I25/SV_SO_2021_2a!$O25*100</f>
        <v>0.027153007195546905</v>
      </c>
      <c r="J25" s="190">
        <f>SV_SO_2021_2a!J25/SV_SO_2021_2a!$O25*100</f>
        <v>2.410583638804664</v>
      </c>
      <c r="K25" s="191">
        <f>SV_SO_2021_2a!K25/SV_SO_2021_2a!$O25*100</f>
        <v>90.14798388921574</v>
      </c>
      <c r="L25" s="190">
        <f>SV_SO_2021_2a!L25/SV_SO_2021_2a!$O25*100</f>
        <v>6.629859256912702</v>
      </c>
      <c r="M25" s="190">
        <f>SV_SO_2021_2a!M25/SV_SO_2021_2a!$O25*100</f>
        <v>0.71201218868323</v>
      </c>
      <c r="N25" s="190">
        <f>SV_SO_2021_2a!N25/SV_SO_2021_2a!$O25*100</f>
        <v>0.07240801918812509</v>
      </c>
      <c r="O25" s="189">
        <f>SV_SO_2021_2a!O25/SV_SO_2021_2a!$O25*100</f>
        <v>100</v>
      </c>
      <c r="P25" s="189">
        <f>SV_SO_2021_2a!P25/SV_SO_2021_2a!$V25*100</f>
        <v>0.045609263748236865</v>
      </c>
      <c r="Q25" s="190">
        <f>SV_SO_2021_2a!Q25/SV_SO_2021_2a!$V25*100</f>
        <v>2.835375896348725</v>
      </c>
      <c r="R25" s="189">
        <f>SV_SO_2021_2a!R25/SV_SO_2021_2a!$V25*100</f>
        <v>88.72775492622279</v>
      </c>
      <c r="S25" s="189">
        <f>SV_SO_2021_2a!S25/SV_SO_2021_2a!$V25*100</f>
        <v>7.508636198552328</v>
      </c>
      <c r="T25" s="190">
        <f>SV_SO_2021_2a!T25/SV_SO_2021_2a!$V25*100</f>
        <v>0.7973174995988075</v>
      </c>
      <c r="U25" s="192">
        <f>SV_SO_2021_2a!U25/SV_SO_2021_2a!$V25*100</f>
        <v>0.08530621552910969</v>
      </c>
      <c r="V25" s="189">
        <f>SV_SO_2021_2a!V25/SV_SO_2021_2a!$V25*100</f>
        <v>100</v>
      </c>
    </row>
    <row r="26" spans="1:22" s="1" customFormat="1" ht="12.75">
      <c r="A26" s="212" t="s">
        <v>60</v>
      </c>
      <c r="B26" s="189">
        <f>SV_SO_2021_2a!B26/SV_SO_2021_2a!$H26*100</f>
        <v>0.010799835842495194</v>
      </c>
      <c r="C26" s="190">
        <f>SV_SO_2021_2a!C26/SV_SO_2021_2a!$H26*100</f>
        <v>0.49895241592327794</v>
      </c>
      <c r="D26" s="191">
        <f>SV_SO_2021_2a!D26/SV_SO_2021_2a!$H26*100</f>
        <v>68.92455234680432</v>
      </c>
      <c r="E26" s="190">
        <f>SV_SO_2021_2a!E26/SV_SO_2021_2a!$H26*100</f>
        <v>24.733784046482494</v>
      </c>
      <c r="F26" s="190">
        <f>SV_SO_2021_2a!F26/SV_SO_2021_2a!$H26*100</f>
        <v>5.121282156511222</v>
      </c>
      <c r="G26" s="190">
        <f>SV_SO_2021_2a!G26/SV_SO_2021_2a!$H26*100</f>
        <v>0.7106291984361838</v>
      </c>
      <c r="H26" s="189">
        <f>SV_SO_2021_2a!H26/SV_SO_2021_2a!$H26*100</f>
        <v>100</v>
      </c>
      <c r="I26" s="189">
        <f>SV_SO_2021_2a!I26/SV_SO_2021_2a!$O26*100</f>
        <v>0.0029422148993762504</v>
      </c>
      <c r="J26" s="190">
        <f>SV_SO_2021_2a!J26/SV_SO_2021_2a!$O26*100</f>
        <v>0.32952806873014007</v>
      </c>
      <c r="K26" s="191">
        <f>SV_SO_2021_2a!K26/SV_SO_2021_2a!$O26*100</f>
        <v>72.40496645875014</v>
      </c>
      <c r="L26" s="190">
        <f>SV_SO_2021_2a!L26/SV_SO_2021_2a!$O26*100</f>
        <v>22.616805931505237</v>
      </c>
      <c r="M26" s="190">
        <f>SV_SO_2021_2a!M26/SV_SO_2021_2a!$O26*100</f>
        <v>4.030834412145463</v>
      </c>
      <c r="N26" s="190">
        <f>SV_SO_2021_2a!N26/SV_SO_2021_2a!$O26*100</f>
        <v>0.6149229139696364</v>
      </c>
      <c r="O26" s="189">
        <f>SV_SO_2021_2a!O26/SV_SO_2021_2a!$O26*100</f>
        <v>100</v>
      </c>
      <c r="P26" s="189">
        <f>SV_SO_2021_2a!P26/SV_SO_2021_2a!$V26*100</f>
        <v>0.007473376097652114</v>
      </c>
      <c r="Q26" s="190">
        <f>SV_SO_2021_2a!Q26/SV_SO_2021_2a!$V26*100</f>
        <v>0.4272280002491125</v>
      </c>
      <c r="R26" s="189">
        <f>SV_SO_2021_2a!R26/SV_SO_2021_2a!$V26*100</f>
        <v>70.39795727719998</v>
      </c>
      <c r="S26" s="189">
        <f>SV_SO_2021_2a!S26/SV_SO_2021_2a!$V26*100</f>
        <v>23.83757862614436</v>
      </c>
      <c r="T26" s="190">
        <f>SV_SO_2021_2a!T26/SV_SO_2021_2a!$V26*100</f>
        <v>4.659649996886094</v>
      </c>
      <c r="U26" s="192">
        <f>SV_SO_2021_2a!U26/SV_SO_2021_2a!$V26*100</f>
        <v>0.6701127234228063</v>
      </c>
      <c r="V26" s="189">
        <f>SV_SO_2021_2a!V26/SV_SO_2021_2a!$V26*100</f>
        <v>100</v>
      </c>
    </row>
    <row r="27" spans="1:22" s="1" customFormat="1" ht="12.75">
      <c r="A27" s="212" t="s">
        <v>59</v>
      </c>
      <c r="B27" s="189">
        <f>SV_SO_2021_2a!B27/SV_SO_2021_2a!$H27*100</f>
        <v>0</v>
      </c>
      <c r="C27" s="190">
        <f>SV_SO_2021_2a!C27/SV_SO_2021_2a!$H27*100</f>
        <v>1.5487867836861127</v>
      </c>
      <c r="D27" s="191">
        <f>SV_SO_2021_2a!D27/SV_SO_2021_2a!$H27*100</f>
        <v>61.79659266907589</v>
      </c>
      <c r="E27" s="190">
        <f>SV_SO_2021_2a!E27/SV_SO_2021_2a!$H27*100</f>
        <v>26.897263810015488</v>
      </c>
      <c r="F27" s="190">
        <f>SV_SO_2021_2a!F27/SV_SO_2021_2a!$H27*100</f>
        <v>8.002065049044916</v>
      </c>
      <c r="G27" s="190">
        <f>SV_SO_2021_2a!G27/SV_SO_2021_2a!$H27*100</f>
        <v>1.7552916881775942</v>
      </c>
      <c r="H27" s="189">
        <f>SV_SO_2021_2a!H27/SV_SO_2021_2a!$H27*100</f>
        <v>100</v>
      </c>
      <c r="I27" s="189">
        <f>SV_SO_2021_2a!I27/SV_SO_2021_2a!$O27*100</f>
        <v>0.09263547938860583</v>
      </c>
      <c r="J27" s="190">
        <f>SV_SO_2021_2a!J27/SV_SO_2021_2a!$O27*100</f>
        <v>1.0421491431218157</v>
      </c>
      <c r="K27" s="191">
        <f>SV_SO_2021_2a!K27/SV_SO_2021_2a!$O27*100</f>
        <v>72.2325150532654</v>
      </c>
      <c r="L27" s="190">
        <f>SV_SO_2021_2a!L27/SV_SO_2021_2a!$O27*100</f>
        <v>22.1861973135711</v>
      </c>
      <c r="M27" s="190">
        <f>SV_SO_2021_2a!M27/SV_SO_2021_2a!$O27*100</f>
        <v>3.4969893469198703</v>
      </c>
      <c r="N27" s="190">
        <f>SV_SO_2021_2a!N27/SV_SO_2021_2a!$O27*100</f>
        <v>0.9495136637332098</v>
      </c>
      <c r="O27" s="189">
        <f>SV_SO_2021_2a!O27/SV_SO_2021_2a!$O27*100</f>
        <v>100</v>
      </c>
      <c r="P27" s="189">
        <f>SV_SO_2021_2a!P27/SV_SO_2021_2a!$V27*100</f>
        <v>0.0639488409272582</v>
      </c>
      <c r="Q27" s="190">
        <f>SV_SO_2021_2a!Q27/SV_SO_2021_2a!$V27*100</f>
        <v>1.1990407673860912</v>
      </c>
      <c r="R27" s="189">
        <f>SV_SO_2021_2a!R27/SV_SO_2021_2a!$V27*100</f>
        <v>69.00079936051159</v>
      </c>
      <c r="S27" s="189">
        <f>SV_SO_2021_2a!S27/SV_SO_2021_2a!$V27*100</f>
        <v>23.645083932853716</v>
      </c>
      <c r="T27" s="190">
        <f>SV_SO_2021_2a!T27/SV_SO_2021_2a!$V27*100</f>
        <v>4.892086330935252</v>
      </c>
      <c r="U27" s="192">
        <f>SV_SO_2021_2a!U27/SV_SO_2021_2a!$V27*100</f>
        <v>1.1990407673860912</v>
      </c>
      <c r="V27" s="189">
        <f>SV_SO_2021_2a!V27/SV_SO_2021_2a!$V27*100</f>
        <v>100</v>
      </c>
    </row>
    <row r="28" spans="1:22" s="1" customFormat="1" ht="12.75">
      <c r="A28" s="212" t="s">
        <v>61</v>
      </c>
      <c r="B28" s="189">
        <f>SV_SO_2021_2a!B28/SV_SO_2021_2a!$H28*100</f>
        <v>0</v>
      </c>
      <c r="C28" s="190">
        <f>SV_SO_2021_2a!C28/SV_SO_2021_2a!$H28*100</f>
        <v>0.04589747210845926</v>
      </c>
      <c r="D28" s="191">
        <f>SV_SO_2021_2a!D28/SV_SO_2021_2a!$H28*100</f>
        <v>47.683942945911596</v>
      </c>
      <c r="E28" s="190">
        <f>SV_SO_2021_2a!E28/SV_SO_2021_2a!$H28*100</f>
        <v>41.88673916113543</v>
      </c>
      <c r="F28" s="190">
        <f>SV_SO_2021_2a!F28/SV_SO_2021_2a!$H28*100</f>
        <v>8.709927976274537</v>
      </c>
      <c r="G28" s="190">
        <f>SV_SO_2021_2a!G28/SV_SO_2021_2a!$H28*100</f>
        <v>1.673492444569976</v>
      </c>
      <c r="H28" s="189">
        <f>SV_SO_2021_2a!H28/SV_SO_2021_2a!$H28*100</f>
        <v>100</v>
      </c>
      <c r="I28" s="189">
        <f>SV_SO_2021_2a!I28/SV_SO_2021_2a!$O28*100</f>
        <v>0</v>
      </c>
      <c r="J28" s="190">
        <f>SV_SO_2021_2a!J28/SV_SO_2021_2a!$O28*100</f>
        <v>0.02781254345709915</v>
      </c>
      <c r="K28" s="191">
        <f>SV_SO_2021_2a!K28/SV_SO_2021_2a!$O28*100</f>
        <v>51.12409029805776</v>
      </c>
      <c r="L28" s="190">
        <f>SV_SO_2021_2a!L28/SV_SO_2021_2a!$O28*100</f>
        <v>41.232095675149495</v>
      </c>
      <c r="M28" s="190">
        <f>SV_SO_2021_2a!M28/SV_SO_2021_2a!$O28*100</f>
        <v>6.406155842951838</v>
      </c>
      <c r="N28" s="190">
        <f>SV_SO_2021_2a!N28/SV_SO_2021_2a!$O28*100</f>
        <v>1.2098456403838131</v>
      </c>
      <c r="O28" s="189">
        <f>SV_SO_2021_2a!O28/SV_SO_2021_2a!$O28*100</f>
        <v>100</v>
      </c>
      <c r="P28" s="189">
        <f>SV_SO_2021_2a!P28/SV_SO_2021_2a!$V28*100</f>
        <v>0</v>
      </c>
      <c r="Q28" s="190">
        <f>SV_SO_2021_2a!Q28/SV_SO_2021_2a!$V28*100</f>
        <v>0.03807844158967473</v>
      </c>
      <c r="R28" s="189">
        <f>SV_SO_2021_2a!R28/SV_SO_2021_2a!$V28*100</f>
        <v>49.17129286329839</v>
      </c>
      <c r="S28" s="189">
        <f>SV_SO_2021_2a!S28/SV_SO_2021_2a!$V28*100</f>
        <v>41.603703629476726</v>
      </c>
      <c r="T28" s="190">
        <f>SV_SO_2021_2a!T28/SV_SO_2021_2a!$V28*100</f>
        <v>7.713890614666212</v>
      </c>
      <c r="U28" s="192">
        <f>SV_SO_2021_2a!U28/SV_SO_2021_2a!$V28*100</f>
        <v>1.473034450968996</v>
      </c>
      <c r="V28" s="189">
        <f>SV_SO_2021_2a!V28/SV_SO_2021_2a!$V28*100</f>
        <v>100</v>
      </c>
    </row>
    <row r="29" spans="1:22" s="30" customFormat="1" ht="12.75">
      <c r="A29" s="29" t="s">
        <v>1</v>
      </c>
      <c r="B29" s="154">
        <f>SV_SO_2021_2a!B29/SV_SO_2021_2a!$H29*100</f>
        <v>0.03186594540819499</v>
      </c>
      <c r="C29" s="155">
        <f>SV_SO_2021_2a!C29/SV_SO_2021_2a!$H29*100</f>
        <v>1.5800845613380587</v>
      </c>
      <c r="D29" s="156">
        <f>SV_SO_2021_2a!D29/SV_SO_2021_2a!$H29*100</f>
        <v>71.42945967792078</v>
      </c>
      <c r="E29" s="155">
        <f>SV_SO_2021_2a!E29/SV_SO_2021_2a!$H29*100</f>
        <v>22.019368277062735</v>
      </c>
      <c r="F29" s="155">
        <f>SV_SO_2021_2a!F29/SV_SO_2021_2a!$H29*100</f>
        <v>4.247497357458185</v>
      </c>
      <c r="G29" s="155">
        <f>SV_SO_2021_2a!G29/SV_SO_2021_2a!$H29*100</f>
        <v>0.6917241808120376</v>
      </c>
      <c r="H29" s="154">
        <f>SV_SO_2021_2a!H29/SV_SO_2021_2a!$H29*100</f>
        <v>100</v>
      </c>
      <c r="I29" s="154">
        <f>SV_SO_2021_2a!I29/SV_SO_2021_2a!$O29*100</f>
        <v>0.018229373068082744</v>
      </c>
      <c r="J29" s="155">
        <f>SV_SO_2021_2a!J29/SV_SO_2021_2a!$O29*100</f>
        <v>1.3957359118649442</v>
      </c>
      <c r="K29" s="156">
        <f>SV_SO_2021_2a!K29/SV_SO_2021_2a!$O29*100</f>
        <v>78.08274550210034</v>
      </c>
      <c r="L29" s="155">
        <f>SV_SO_2021_2a!L29/SV_SO_2021_2a!$O29*100</f>
        <v>17.38527383688674</v>
      </c>
      <c r="M29" s="155">
        <f>SV_SO_2021_2a!M29/SV_SO_2021_2a!$O29*100</f>
        <v>2.674962352381707</v>
      </c>
      <c r="N29" s="155">
        <f>SV_SO_2021_2a!N29/SV_SO_2021_2a!$O29*100</f>
        <v>0.443053023698185</v>
      </c>
      <c r="O29" s="154">
        <f>SV_SO_2021_2a!O29/SV_SO_2021_2a!$O29*100</f>
        <v>100</v>
      </c>
      <c r="P29" s="154">
        <f>SV_SO_2021_2a!P29/SV_SO_2021_2a!$V29*100</f>
        <v>0.025114388189958956</v>
      </c>
      <c r="Q29" s="155">
        <f>SV_SO_2021_2a!Q29/SV_SO_2021_2a!$V29*100</f>
        <v>1.4888123248860041</v>
      </c>
      <c r="R29" s="154">
        <f>SV_SO_2021_2a!R29/SV_SO_2021_2a!$V29*100</f>
        <v>74.72354552375272</v>
      </c>
      <c r="S29" s="154">
        <f>SV_SO_2021_2a!S29/SV_SO_2021_2a!$V29*100</f>
        <v>19.72499744931995</v>
      </c>
      <c r="T29" s="155">
        <f>SV_SO_2021_2a!T29/SV_SO_2021_2a!$V29*100</f>
        <v>3.4689248687380805</v>
      </c>
      <c r="U29" s="188">
        <f>SV_SO_2021_2a!U29/SV_SO_2021_2a!$V29*100</f>
        <v>0.5686054451132895</v>
      </c>
      <c r="V29" s="154">
        <f>SV_SO_2021_2a!V29/SV_SO_2021_2a!$V29*100</f>
        <v>100</v>
      </c>
    </row>
    <row r="30" spans="1:22" s="111" customFormat="1" ht="12.75">
      <c r="A30" s="158"/>
      <c r="B30" s="163"/>
      <c r="C30" s="163"/>
      <c r="D30" s="163"/>
      <c r="E30" s="163"/>
      <c r="F30" s="163"/>
      <c r="G30" s="163"/>
      <c r="H30" s="163"/>
      <c r="I30" s="163"/>
      <c r="J30" s="163"/>
      <c r="K30" s="163"/>
      <c r="L30" s="163"/>
      <c r="M30" s="163"/>
      <c r="N30" s="163"/>
      <c r="O30" s="163"/>
      <c r="P30" s="163"/>
      <c r="Q30" s="163"/>
      <c r="R30" s="163"/>
      <c r="S30" s="163"/>
      <c r="T30" s="163"/>
      <c r="U30" s="163"/>
      <c r="V30" s="163"/>
    </row>
    <row r="31" spans="1:22" s="111" customFormat="1" ht="12.75">
      <c r="A31" s="158"/>
      <c r="B31" s="163"/>
      <c r="C31" s="163"/>
      <c r="D31" s="163"/>
      <c r="E31" s="163"/>
      <c r="F31" s="163"/>
      <c r="G31" s="163"/>
      <c r="H31" s="163"/>
      <c r="I31" s="163"/>
      <c r="J31" s="163"/>
      <c r="K31" s="163"/>
      <c r="L31" s="163"/>
      <c r="M31" s="163"/>
      <c r="N31" s="163"/>
      <c r="O31" s="163"/>
      <c r="P31" s="163"/>
      <c r="Q31" s="163"/>
      <c r="R31" s="163"/>
      <c r="S31" s="163"/>
      <c r="T31" s="163"/>
      <c r="U31" s="163"/>
      <c r="V31" s="163"/>
    </row>
    <row r="32" spans="1:22" s="111" customFormat="1" ht="12.75">
      <c r="A32" s="158"/>
      <c r="B32" s="163"/>
      <c r="C32" s="163"/>
      <c r="D32" s="163"/>
      <c r="E32" s="163"/>
      <c r="F32" s="163"/>
      <c r="G32" s="163"/>
      <c r="H32" s="163"/>
      <c r="I32" s="163"/>
      <c r="J32" s="163"/>
      <c r="K32" s="163"/>
      <c r="L32" s="163"/>
      <c r="M32" s="163"/>
      <c r="N32" s="163"/>
      <c r="O32" s="163"/>
      <c r="P32" s="163"/>
      <c r="Q32" s="163"/>
      <c r="R32" s="163"/>
      <c r="S32" s="163"/>
      <c r="T32" s="163"/>
      <c r="U32" s="163"/>
      <c r="V32" s="163"/>
    </row>
    <row r="33" spans="1:22" s="111" customFormat="1" ht="12.75">
      <c r="A33" s="158"/>
      <c r="B33" s="163"/>
      <c r="C33" s="163"/>
      <c r="D33" s="163"/>
      <c r="E33" s="163"/>
      <c r="F33" s="163"/>
      <c r="G33" s="163"/>
      <c r="H33" s="163"/>
      <c r="I33" s="163"/>
      <c r="J33" s="163"/>
      <c r="K33" s="163"/>
      <c r="L33" s="163"/>
      <c r="M33" s="163"/>
      <c r="N33" s="163"/>
      <c r="O33" s="163"/>
      <c r="P33" s="163"/>
      <c r="Q33" s="163"/>
      <c r="R33" s="163"/>
      <c r="S33" s="163"/>
      <c r="T33" s="163"/>
      <c r="U33" s="163"/>
      <c r="V33" s="163"/>
    </row>
    <row r="34" spans="1:22" s="111" customFormat="1" ht="12.75">
      <c r="A34" s="158"/>
      <c r="B34" s="163"/>
      <c r="C34" s="163"/>
      <c r="D34" s="163"/>
      <c r="E34" s="163"/>
      <c r="F34" s="163"/>
      <c r="G34" s="163"/>
      <c r="H34" s="163"/>
      <c r="I34" s="163"/>
      <c r="J34" s="163"/>
      <c r="K34" s="163"/>
      <c r="L34" s="163"/>
      <c r="M34" s="163"/>
      <c r="N34" s="163"/>
      <c r="O34" s="163"/>
      <c r="P34" s="163"/>
      <c r="Q34" s="163"/>
      <c r="R34" s="163"/>
      <c r="S34" s="163"/>
      <c r="T34" s="163"/>
      <c r="U34" s="163"/>
      <c r="V34" s="163"/>
    </row>
    <row r="35" spans="1:22" s="111" customFormat="1" ht="12.75">
      <c r="A35" s="158"/>
      <c r="B35" s="163"/>
      <c r="C35" s="163"/>
      <c r="D35" s="163"/>
      <c r="E35" s="163"/>
      <c r="F35" s="163"/>
      <c r="G35" s="163"/>
      <c r="H35" s="163"/>
      <c r="I35" s="163"/>
      <c r="J35" s="163"/>
      <c r="K35" s="163"/>
      <c r="L35" s="163"/>
      <c r="M35" s="163"/>
      <c r="N35" s="163"/>
      <c r="O35" s="163"/>
      <c r="P35" s="163"/>
      <c r="Q35" s="163"/>
      <c r="R35" s="163"/>
      <c r="S35" s="163"/>
      <c r="T35" s="163"/>
      <c r="U35" s="163"/>
      <c r="V35" s="163"/>
    </row>
    <row r="36" spans="1:22" s="111" customFormat="1" ht="12.75">
      <c r="A36" s="158"/>
      <c r="B36" s="163"/>
      <c r="C36" s="163"/>
      <c r="D36" s="163"/>
      <c r="E36" s="163"/>
      <c r="F36" s="163"/>
      <c r="G36" s="163"/>
      <c r="H36" s="163"/>
      <c r="I36" s="163"/>
      <c r="J36" s="163"/>
      <c r="K36" s="163"/>
      <c r="L36" s="163"/>
      <c r="M36" s="163"/>
      <c r="N36" s="163"/>
      <c r="O36" s="163"/>
      <c r="P36" s="163"/>
      <c r="Q36" s="163"/>
      <c r="R36" s="163"/>
      <c r="S36" s="163"/>
      <c r="T36" s="163"/>
      <c r="U36" s="163"/>
      <c r="V36" s="163"/>
    </row>
    <row r="37" spans="1:22" s="111" customFormat="1" ht="12.75">
      <c r="A37" s="158"/>
      <c r="B37" s="163"/>
      <c r="C37" s="163"/>
      <c r="D37" s="163"/>
      <c r="E37" s="163"/>
      <c r="F37" s="163"/>
      <c r="G37" s="163"/>
      <c r="H37" s="163"/>
      <c r="I37" s="163"/>
      <c r="J37" s="163"/>
      <c r="K37" s="163"/>
      <c r="L37" s="163"/>
      <c r="M37" s="163"/>
      <c r="N37" s="163"/>
      <c r="O37" s="163"/>
      <c r="P37" s="163"/>
      <c r="Q37" s="163"/>
      <c r="R37" s="163"/>
      <c r="S37" s="163"/>
      <c r="T37" s="163"/>
      <c r="U37" s="163"/>
      <c r="V37" s="163"/>
    </row>
    <row r="38" spans="1:22" s="111" customFormat="1" ht="12.75">
      <c r="A38" s="158"/>
      <c r="B38" s="163"/>
      <c r="C38" s="163"/>
      <c r="D38" s="163"/>
      <c r="E38" s="163"/>
      <c r="F38" s="163"/>
      <c r="G38" s="163"/>
      <c r="H38" s="163"/>
      <c r="I38" s="163"/>
      <c r="J38" s="163"/>
      <c r="K38" s="163"/>
      <c r="L38" s="163"/>
      <c r="M38" s="163"/>
      <c r="N38" s="163"/>
      <c r="O38" s="163"/>
      <c r="P38" s="163"/>
      <c r="Q38" s="163"/>
      <c r="R38" s="163"/>
      <c r="S38" s="163"/>
      <c r="T38" s="163"/>
      <c r="U38" s="163"/>
      <c r="V38" s="163"/>
    </row>
    <row r="39" spans="1:22" s="111" customFormat="1" ht="12.75">
      <c r="A39" s="158"/>
      <c r="B39" s="163"/>
      <c r="C39" s="163"/>
      <c r="D39" s="163"/>
      <c r="E39" s="163"/>
      <c r="F39" s="163"/>
      <c r="G39" s="163"/>
      <c r="H39" s="163"/>
      <c r="I39" s="163"/>
      <c r="J39" s="163"/>
      <c r="K39" s="163"/>
      <c r="L39" s="163"/>
      <c r="M39" s="163"/>
      <c r="N39" s="163"/>
      <c r="O39" s="163"/>
      <c r="P39" s="163"/>
      <c r="Q39" s="163"/>
      <c r="R39" s="163"/>
      <c r="S39" s="163"/>
      <c r="T39" s="163"/>
      <c r="U39" s="163"/>
      <c r="V39" s="163"/>
    </row>
    <row r="40" spans="1:22" s="111" customFormat="1" ht="12.75">
      <c r="A40" s="158"/>
      <c r="B40" s="163"/>
      <c r="C40" s="163"/>
      <c r="D40" s="163"/>
      <c r="E40" s="163"/>
      <c r="F40" s="163"/>
      <c r="G40" s="163"/>
      <c r="H40" s="163"/>
      <c r="I40" s="163"/>
      <c r="J40" s="163"/>
      <c r="K40" s="163"/>
      <c r="L40" s="163"/>
      <c r="M40" s="163"/>
      <c r="N40" s="163"/>
      <c r="O40" s="163"/>
      <c r="P40" s="163"/>
      <c r="Q40" s="163"/>
      <c r="R40" s="163"/>
      <c r="S40" s="163"/>
      <c r="T40" s="163"/>
      <c r="U40" s="163"/>
      <c r="V40" s="163"/>
    </row>
    <row r="41" spans="1:22" s="111" customFormat="1" ht="12.75">
      <c r="A41" s="158"/>
      <c r="B41" s="163"/>
      <c r="C41" s="163"/>
      <c r="D41" s="163"/>
      <c r="E41" s="163"/>
      <c r="F41" s="163"/>
      <c r="G41" s="163"/>
      <c r="H41" s="163"/>
      <c r="I41" s="163"/>
      <c r="J41" s="163"/>
      <c r="K41" s="163"/>
      <c r="L41" s="163"/>
      <c r="M41" s="163"/>
      <c r="N41" s="163"/>
      <c r="O41" s="163"/>
      <c r="P41" s="163"/>
      <c r="Q41" s="163"/>
      <c r="R41" s="163"/>
      <c r="S41" s="163"/>
      <c r="T41" s="163"/>
      <c r="U41" s="163"/>
      <c r="V41" s="163"/>
    </row>
    <row r="42" spans="1:22" s="111" customFormat="1" ht="14.25" customHeight="1">
      <c r="A42" s="158"/>
      <c r="B42" s="163"/>
      <c r="C42" s="163"/>
      <c r="D42" s="163"/>
      <c r="E42" s="163"/>
      <c r="F42" s="163"/>
      <c r="G42" s="163"/>
      <c r="H42" s="163"/>
      <c r="I42" s="163"/>
      <c r="J42" s="163"/>
      <c r="K42" s="163"/>
      <c r="L42" s="163"/>
      <c r="M42" s="163"/>
      <c r="N42" s="163"/>
      <c r="O42" s="163"/>
      <c r="P42" s="163"/>
      <c r="Q42" s="163"/>
      <c r="R42" s="163"/>
      <c r="S42" s="163"/>
      <c r="T42" s="163"/>
      <c r="U42" s="163"/>
      <c r="V42" s="163"/>
    </row>
    <row r="43" spans="1:3" ht="12.75">
      <c r="A43" s="30" t="s">
        <v>64</v>
      </c>
      <c r="C43"/>
    </row>
    <row r="44" spans="1:22" ht="12.75">
      <c r="A44" s="231" t="s">
        <v>5</v>
      </c>
      <c r="B44" s="231"/>
      <c r="C44" s="231"/>
      <c r="D44" s="231"/>
      <c r="E44" s="231"/>
      <c r="F44" s="231"/>
      <c r="G44" s="231"/>
      <c r="H44" s="231"/>
      <c r="I44" s="231"/>
      <c r="J44" s="231"/>
      <c r="K44" s="231"/>
      <c r="L44" s="231"/>
      <c r="M44" s="231"/>
      <c r="N44" s="231"/>
      <c r="O44" s="231"/>
      <c r="P44" s="231"/>
      <c r="Q44" s="231"/>
      <c r="R44" s="231"/>
      <c r="S44" s="231"/>
      <c r="T44" s="231"/>
      <c r="U44" s="231"/>
      <c r="V44" s="231"/>
    </row>
    <row r="45" spans="1:22" ht="12.75">
      <c r="A45" s="223" t="s">
        <v>49</v>
      </c>
      <c r="B45" s="223"/>
      <c r="C45" s="223"/>
      <c r="D45" s="223"/>
      <c r="E45" s="223"/>
      <c r="F45" s="223"/>
      <c r="G45" s="223"/>
      <c r="H45" s="223"/>
      <c r="I45" s="223"/>
      <c r="J45" s="223"/>
      <c r="K45" s="223"/>
      <c r="L45" s="223"/>
      <c r="M45" s="223"/>
      <c r="N45" s="223"/>
      <c r="O45" s="223"/>
      <c r="P45" s="223"/>
      <c r="Q45" s="223"/>
      <c r="R45" s="223"/>
      <c r="S45" s="223"/>
      <c r="T45" s="223"/>
      <c r="U45" s="223"/>
      <c r="V45" s="223"/>
    </row>
    <row r="46" spans="1:22" s="114" customFormat="1" ht="12.75">
      <c r="A46" s="224" t="s">
        <v>26</v>
      </c>
      <c r="B46" s="224"/>
      <c r="C46" s="224"/>
      <c r="D46" s="224"/>
      <c r="E46" s="224"/>
      <c r="F46" s="224"/>
      <c r="G46" s="224"/>
      <c r="H46" s="224"/>
      <c r="I46" s="224"/>
      <c r="J46" s="224"/>
      <c r="K46" s="224"/>
      <c r="L46" s="224"/>
      <c r="M46" s="224"/>
      <c r="N46" s="224"/>
      <c r="O46" s="224"/>
      <c r="P46" s="224"/>
      <c r="Q46" s="224"/>
      <c r="R46" s="224"/>
      <c r="S46" s="224"/>
      <c r="T46" s="224"/>
      <c r="U46" s="224"/>
      <c r="V46" s="224"/>
    </row>
    <row r="47" spans="1:22" s="114" customFormat="1" ht="12.75">
      <c r="A47" s="113"/>
      <c r="B47" s="113"/>
      <c r="C47" s="113"/>
      <c r="D47" s="113"/>
      <c r="E47" s="113"/>
      <c r="F47" s="113"/>
      <c r="G47" s="113"/>
      <c r="H47" s="113"/>
      <c r="I47" s="113"/>
      <c r="J47" s="113"/>
      <c r="K47" s="113"/>
      <c r="L47" s="113"/>
      <c r="M47" s="113"/>
      <c r="N47" s="113"/>
      <c r="O47" s="113"/>
      <c r="P47" s="113"/>
      <c r="Q47" s="113"/>
      <c r="R47" s="113"/>
      <c r="S47" s="113"/>
      <c r="T47" s="113"/>
      <c r="U47" s="113"/>
      <c r="V47" s="113"/>
    </row>
    <row r="48" spans="1:22" ht="12.75">
      <c r="A48" s="231" t="s">
        <v>21</v>
      </c>
      <c r="B48" s="231"/>
      <c r="C48" s="231"/>
      <c r="D48" s="231"/>
      <c r="E48" s="231"/>
      <c r="F48" s="231"/>
      <c r="G48" s="231"/>
      <c r="H48" s="231"/>
      <c r="I48" s="231"/>
      <c r="J48" s="231"/>
      <c r="K48" s="231"/>
      <c r="L48" s="231"/>
      <c r="M48" s="231"/>
      <c r="N48" s="231"/>
      <c r="O48" s="231"/>
      <c r="P48" s="231"/>
      <c r="Q48" s="231"/>
      <c r="R48" s="231"/>
      <c r="S48" s="231"/>
      <c r="T48" s="231"/>
      <c r="U48" s="231"/>
      <c r="V48" s="231"/>
    </row>
    <row r="49" spans="1:22" ht="9" customHeight="1" thickBot="1">
      <c r="A49" s="164"/>
      <c r="B49" s="164"/>
      <c r="C49" s="164"/>
      <c r="D49" s="164"/>
      <c r="E49" s="164"/>
      <c r="F49" s="164"/>
      <c r="G49" s="164"/>
      <c r="H49" s="164"/>
      <c r="I49" s="164"/>
      <c r="J49" s="164"/>
      <c r="K49" s="164"/>
      <c r="L49" s="164"/>
      <c r="M49" s="164"/>
      <c r="N49" s="164"/>
      <c r="O49" s="164"/>
      <c r="P49" s="164"/>
      <c r="Q49" s="164"/>
      <c r="R49" s="164"/>
      <c r="S49" s="164"/>
      <c r="T49" s="164"/>
      <c r="U49" s="164"/>
      <c r="V49" s="164"/>
    </row>
    <row r="50" spans="1:22" ht="12.75">
      <c r="A50" s="115"/>
      <c r="B50" s="225" t="s">
        <v>29</v>
      </c>
      <c r="C50" s="226"/>
      <c r="D50" s="226"/>
      <c r="E50" s="226"/>
      <c r="F50" s="226"/>
      <c r="G50" s="226"/>
      <c r="H50" s="227"/>
      <c r="I50" s="225" t="s">
        <v>30</v>
      </c>
      <c r="J50" s="226"/>
      <c r="K50" s="226"/>
      <c r="L50" s="226"/>
      <c r="M50" s="226"/>
      <c r="N50" s="226"/>
      <c r="O50" s="227"/>
      <c r="P50" s="225" t="s">
        <v>1</v>
      </c>
      <c r="Q50" s="226"/>
      <c r="R50" s="226"/>
      <c r="S50" s="226"/>
      <c r="T50" s="226"/>
      <c r="U50" s="226"/>
      <c r="V50" s="226"/>
    </row>
    <row r="51" spans="2:22" ht="12.75">
      <c r="B51" s="236" t="s">
        <v>31</v>
      </c>
      <c r="C51" s="237"/>
      <c r="D51" s="116" t="s">
        <v>32</v>
      </c>
      <c r="E51" s="237" t="s">
        <v>33</v>
      </c>
      <c r="F51" s="237"/>
      <c r="G51" s="237"/>
      <c r="H51" s="117" t="s">
        <v>1</v>
      </c>
      <c r="I51" s="236" t="s">
        <v>31</v>
      </c>
      <c r="J51" s="238"/>
      <c r="K51" s="112" t="s">
        <v>32</v>
      </c>
      <c r="L51" s="236" t="s">
        <v>33</v>
      </c>
      <c r="M51" s="237"/>
      <c r="N51" s="237"/>
      <c r="O51" s="117" t="s">
        <v>1</v>
      </c>
      <c r="P51" s="236" t="s">
        <v>31</v>
      </c>
      <c r="Q51" s="238"/>
      <c r="R51" s="112" t="s">
        <v>32</v>
      </c>
      <c r="S51" s="236" t="s">
        <v>33</v>
      </c>
      <c r="T51" s="237"/>
      <c r="U51" s="237"/>
      <c r="V51" s="117" t="s">
        <v>1</v>
      </c>
    </row>
    <row r="52" spans="1:22" ht="12.75">
      <c r="A52" s="182" t="s">
        <v>34</v>
      </c>
      <c r="B52" s="183" t="s">
        <v>35</v>
      </c>
      <c r="C52" s="182">
        <v>1</v>
      </c>
      <c r="D52" s="184" t="s">
        <v>36</v>
      </c>
      <c r="E52" s="182" t="s">
        <v>37</v>
      </c>
      <c r="F52" s="182" t="s">
        <v>38</v>
      </c>
      <c r="G52" s="182" t="s">
        <v>39</v>
      </c>
      <c r="H52" s="185"/>
      <c r="I52" s="183" t="s">
        <v>35</v>
      </c>
      <c r="J52" s="182">
        <v>1</v>
      </c>
      <c r="K52" s="184" t="s">
        <v>36</v>
      </c>
      <c r="L52" s="182" t="s">
        <v>37</v>
      </c>
      <c r="M52" s="182" t="s">
        <v>38</v>
      </c>
      <c r="N52" s="182" t="s">
        <v>39</v>
      </c>
      <c r="O52" s="185"/>
      <c r="P52" s="183" t="s">
        <v>35</v>
      </c>
      <c r="Q52" s="182">
        <v>1</v>
      </c>
      <c r="R52" s="184" t="s">
        <v>36</v>
      </c>
      <c r="S52" s="182" t="s">
        <v>37</v>
      </c>
      <c r="T52" s="182" t="s">
        <v>38</v>
      </c>
      <c r="U52" s="182" t="s">
        <v>39</v>
      </c>
      <c r="V52" s="185"/>
    </row>
    <row r="53" spans="1:22" s="73" customFormat="1" ht="12.75">
      <c r="A53" s="30" t="s">
        <v>16</v>
      </c>
      <c r="B53" s="88"/>
      <c r="C53" s="89"/>
      <c r="D53" s="90"/>
      <c r="E53" s="89"/>
      <c r="F53" s="89"/>
      <c r="G53" s="89"/>
      <c r="H53" s="88"/>
      <c r="I53" s="88"/>
      <c r="J53" s="89"/>
      <c r="K53" s="90"/>
      <c r="L53" s="89"/>
      <c r="M53" s="89"/>
      <c r="N53" s="89"/>
      <c r="O53" s="88"/>
      <c r="P53" s="88"/>
      <c r="Q53" s="89"/>
      <c r="R53" s="88"/>
      <c r="S53" s="88"/>
      <c r="T53" s="89"/>
      <c r="U53" s="89"/>
      <c r="V53" s="88"/>
    </row>
    <row r="54" spans="1:22" s="73" customFormat="1" ht="12.75">
      <c r="A54" s="212" t="s">
        <v>58</v>
      </c>
      <c r="B54" s="150">
        <f>SV_SO_2021_2a!B54/SV_SO_2021_2a!$H54*100</f>
        <v>0.0646830530401035</v>
      </c>
      <c r="C54" s="151">
        <f>SV_SO_2021_2a!C54/SV_SO_2021_2a!$H54*100</f>
        <v>2.069857697283312</v>
      </c>
      <c r="D54" s="152">
        <f>SV_SO_2021_2a!D54/SV_SO_2021_2a!$H54*100</f>
        <v>54.91591203104787</v>
      </c>
      <c r="E54" s="151">
        <f>SV_SO_2021_2a!E54/SV_SO_2021_2a!$H54*100</f>
        <v>34.47606727037516</v>
      </c>
      <c r="F54" s="151">
        <f>SV_SO_2021_2a!F54/SV_SO_2021_2a!$H54*100</f>
        <v>7.438551099611902</v>
      </c>
      <c r="G54" s="151">
        <f>SV_SO_2021_2a!G54/SV_SO_2021_2a!$H54*100</f>
        <v>1.034928848641656</v>
      </c>
      <c r="H54" s="150">
        <f>SV_SO_2021_2a!H54/SV_SO_2021_2a!$H54*100</f>
        <v>100</v>
      </c>
      <c r="I54" s="150">
        <f>SV_SO_2021_2a!I54/SV_SO_2021_2a!$O54*100</f>
        <v>0.04547521600727603</v>
      </c>
      <c r="J54" s="151">
        <f>SV_SO_2021_2a!J54/SV_SO_2021_2a!$O54*100</f>
        <v>1.2733060482037288</v>
      </c>
      <c r="K54" s="152">
        <f>SV_SO_2021_2a!K54/SV_SO_2021_2a!$O54*100</f>
        <v>55.934515688949524</v>
      </c>
      <c r="L54" s="151">
        <f>SV_SO_2021_2a!L54/SV_SO_2021_2a!$O54*100</f>
        <v>35.06139154160982</v>
      </c>
      <c r="M54" s="151">
        <f>SV_SO_2021_2a!M54/SV_SO_2021_2a!$O54*100</f>
        <v>7.094133697135062</v>
      </c>
      <c r="N54" s="151">
        <f>SV_SO_2021_2a!N54/SV_SO_2021_2a!$O54*100</f>
        <v>0.5911778080945885</v>
      </c>
      <c r="O54" s="150">
        <f>SV_SO_2021_2a!O54/SV_SO_2021_2a!$O54*100</f>
        <v>100</v>
      </c>
      <c r="P54" s="150">
        <f>SV_SO_2021_2a!P54/SV_SO_2021_2a!$V54*100</f>
        <v>0.0534045393858478</v>
      </c>
      <c r="Q54" s="151">
        <f>SV_SO_2021_2a!Q54/SV_SO_2021_2a!$V54*100</f>
        <v>1.602136181575434</v>
      </c>
      <c r="R54" s="152">
        <f>SV_SO_2021_2a!R54/SV_SO_2021_2a!$V54*100</f>
        <v>55.51401869158879</v>
      </c>
      <c r="S54" s="151">
        <f>SV_SO_2021_2a!S54/SV_SO_2021_2a!$V54*100</f>
        <v>34.81975967957276</v>
      </c>
      <c r="T54" s="151">
        <f>SV_SO_2021_2a!T54/SV_SO_2021_2a!$V54*100</f>
        <v>7.236315086782376</v>
      </c>
      <c r="U54" s="151">
        <f>SV_SO_2021_2a!U54/SV_SO_2021_2a!$V54*100</f>
        <v>0.774365821094793</v>
      </c>
      <c r="V54" s="150">
        <f>SV_SO_2021_2a!V54/SV_SO_2021_2a!$V54*100</f>
        <v>100</v>
      </c>
    </row>
    <row r="55" spans="1:22" s="74" customFormat="1" ht="12.75">
      <c r="A55" s="212" t="s">
        <v>60</v>
      </c>
      <c r="B55" s="150">
        <f>SV_SO_2021_2a!B55/SV_SO_2021_2a!$H55*100</f>
        <v>0</v>
      </c>
      <c r="C55" s="153">
        <f>SV_SO_2021_2a!C55/SV_SO_2021_2a!$H55*100</f>
        <v>0.32085561497326204</v>
      </c>
      <c r="D55" s="152">
        <f>SV_SO_2021_2a!D55/SV_SO_2021_2a!$H55*100</f>
        <v>34.919786096256686</v>
      </c>
      <c r="E55" s="153">
        <f>SV_SO_2021_2a!E55/SV_SO_2021_2a!$H55*100</f>
        <v>42.88770053475936</v>
      </c>
      <c r="F55" s="153">
        <f>SV_SO_2021_2a!F55/SV_SO_2021_2a!$H55*100</f>
        <v>17.593582887700535</v>
      </c>
      <c r="G55" s="153">
        <f>SV_SO_2021_2a!G55/SV_SO_2021_2a!$H55*100</f>
        <v>4.27807486631016</v>
      </c>
      <c r="H55" s="150">
        <f>SV_SO_2021_2a!H55/SV_SO_2021_2a!$H55*100</f>
        <v>100</v>
      </c>
      <c r="I55" s="150">
        <f>SV_SO_2021_2a!I55/SV_SO_2021_2a!$O55*100</f>
        <v>0</v>
      </c>
      <c r="J55" s="153">
        <f>SV_SO_2021_2a!J55/SV_SO_2021_2a!$O55*100</f>
        <v>0.2127659574468085</v>
      </c>
      <c r="K55" s="152">
        <f>SV_SO_2021_2a!K55/SV_SO_2021_2a!$O55*100</f>
        <v>36.737588652482266</v>
      </c>
      <c r="L55" s="153">
        <f>SV_SO_2021_2a!L55/SV_SO_2021_2a!$O55*100</f>
        <v>40.49645390070922</v>
      </c>
      <c r="M55" s="153">
        <f>SV_SO_2021_2a!M55/SV_SO_2021_2a!$O55*100</f>
        <v>18.22695035460993</v>
      </c>
      <c r="N55" s="153">
        <f>SV_SO_2021_2a!N55/SV_SO_2021_2a!$O55*100</f>
        <v>4.326241134751773</v>
      </c>
      <c r="O55" s="150">
        <f>SV_SO_2021_2a!O55/SV_SO_2021_2a!$O55*100</f>
        <v>100</v>
      </c>
      <c r="P55" s="150">
        <f>SV_SO_2021_2a!P55/SV_SO_2021_2a!$V55*100</f>
        <v>0</v>
      </c>
      <c r="Q55" s="151">
        <f>SV_SO_2021_2a!Q55/SV_SO_2021_2a!$V55*100</f>
        <v>0.274390243902439</v>
      </c>
      <c r="R55" s="150">
        <f>SV_SO_2021_2a!R55/SV_SO_2021_2a!$V55*100</f>
        <v>35.701219512195124</v>
      </c>
      <c r="S55" s="150">
        <f>SV_SO_2021_2a!S55/SV_SO_2021_2a!$V55*100</f>
        <v>41.859756097560975</v>
      </c>
      <c r="T55" s="151">
        <f>SV_SO_2021_2a!T55/SV_SO_2021_2a!$V55*100</f>
        <v>17.865853658536583</v>
      </c>
      <c r="U55" s="186">
        <f>SV_SO_2021_2a!U55/SV_SO_2021_2a!$V55*100</f>
        <v>4.298780487804878</v>
      </c>
      <c r="V55" s="150">
        <f>SV_SO_2021_2a!V55/SV_SO_2021_2a!$V55*100</f>
        <v>100</v>
      </c>
    </row>
    <row r="56" spans="1:22" s="74" customFormat="1" ht="12.75">
      <c r="A56" s="212" t="s">
        <v>59</v>
      </c>
      <c r="B56" s="150">
        <f>SV_SO_2021_2a!B56/SV_SO_2021_2a!$H56*100</f>
        <v>0</v>
      </c>
      <c r="C56" s="153">
        <f>SV_SO_2021_2a!C56/SV_SO_2021_2a!$H56*100</f>
        <v>0</v>
      </c>
      <c r="D56" s="152">
        <f>SV_SO_2021_2a!D56/SV_SO_2021_2a!$H56*100</f>
        <v>34.61538461538461</v>
      </c>
      <c r="E56" s="153">
        <f>SV_SO_2021_2a!E56/SV_SO_2021_2a!$H56*100</f>
        <v>38.46153846153847</v>
      </c>
      <c r="F56" s="153">
        <f>SV_SO_2021_2a!F56/SV_SO_2021_2a!$H56*100</f>
        <v>20.51282051282051</v>
      </c>
      <c r="G56" s="153">
        <f>SV_SO_2021_2a!G56/SV_SO_2021_2a!$H56*100</f>
        <v>6.41025641025641</v>
      </c>
      <c r="H56" s="150">
        <f>SV_SO_2021_2a!H56/SV_SO_2021_2a!$H56*100</f>
        <v>100</v>
      </c>
      <c r="I56" s="150">
        <f>SV_SO_2021_2a!I56/SV_SO_2021_2a!$O56*100</f>
        <v>0</v>
      </c>
      <c r="J56" s="153">
        <f>SV_SO_2021_2a!J56/SV_SO_2021_2a!$O56*100</f>
        <v>1.0869565217391304</v>
      </c>
      <c r="K56" s="152">
        <f>SV_SO_2021_2a!K56/SV_SO_2021_2a!$O56*100</f>
        <v>41.30434782608695</v>
      </c>
      <c r="L56" s="153">
        <f>SV_SO_2021_2a!L56/SV_SO_2021_2a!$O56*100</f>
        <v>39.67391304347826</v>
      </c>
      <c r="M56" s="153">
        <f>SV_SO_2021_2a!M56/SV_SO_2021_2a!$O56*100</f>
        <v>15.760869565217392</v>
      </c>
      <c r="N56" s="153">
        <f>SV_SO_2021_2a!N56/SV_SO_2021_2a!$O56*100</f>
        <v>2.1739130434782608</v>
      </c>
      <c r="O56" s="150">
        <f>SV_SO_2021_2a!O56/SV_SO_2021_2a!$O56*100</f>
        <v>100</v>
      </c>
      <c r="P56" s="150">
        <f>SV_SO_2021_2a!P56/SV_SO_2021_2a!$V56*100</f>
        <v>0</v>
      </c>
      <c r="Q56" s="151">
        <f>SV_SO_2021_2a!Q56/SV_SO_2021_2a!$V56*100</f>
        <v>0.7633587786259541</v>
      </c>
      <c r="R56" s="150">
        <f>SV_SO_2021_2a!R56/SV_SO_2021_2a!$V56*100</f>
        <v>39.31297709923664</v>
      </c>
      <c r="S56" s="150">
        <f>SV_SO_2021_2a!S56/SV_SO_2021_2a!$V56*100</f>
        <v>39.31297709923664</v>
      </c>
      <c r="T56" s="151">
        <f>SV_SO_2021_2a!T56/SV_SO_2021_2a!$V56*100</f>
        <v>17.17557251908397</v>
      </c>
      <c r="U56" s="186">
        <f>SV_SO_2021_2a!U56/SV_SO_2021_2a!$V56*100</f>
        <v>3.435114503816794</v>
      </c>
      <c r="V56" s="150">
        <f>SV_SO_2021_2a!V56/SV_SO_2021_2a!$V56*100</f>
        <v>100</v>
      </c>
    </row>
    <row r="57" spans="1:22" s="74" customFormat="1" ht="12.75">
      <c r="A57" s="212" t="s">
        <v>61</v>
      </c>
      <c r="B57" s="150">
        <f>SV_SO_2021_2a!B57/SV_SO_2021_2a!$H57*100</f>
        <v>0</v>
      </c>
      <c r="C57" s="153">
        <f>SV_SO_2021_2a!C57/SV_SO_2021_2a!$H57*100</f>
        <v>0.13477088948787064</v>
      </c>
      <c r="D57" s="152">
        <f>SV_SO_2021_2a!D57/SV_SO_2021_2a!$H57*100</f>
        <v>29.346361185983827</v>
      </c>
      <c r="E57" s="153">
        <f>SV_SO_2021_2a!E57/SV_SO_2021_2a!$H57*100</f>
        <v>47.40566037735849</v>
      </c>
      <c r="F57" s="153">
        <f>SV_SO_2021_2a!F57/SV_SO_2021_2a!$H57*100</f>
        <v>18.025606469002696</v>
      </c>
      <c r="G57" s="153">
        <f>SV_SO_2021_2a!G57/SV_SO_2021_2a!$H57*100</f>
        <v>5.087601078167116</v>
      </c>
      <c r="H57" s="150">
        <f>SV_SO_2021_2a!H57/SV_SO_2021_2a!$H57*100</f>
        <v>100</v>
      </c>
      <c r="I57" s="150">
        <f>SV_SO_2021_2a!I57/SV_SO_2021_2a!$O57*100</f>
        <v>0.049019607843137254</v>
      </c>
      <c r="J57" s="153">
        <f>SV_SO_2021_2a!J57/SV_SO_2021_2a!$O57*100</f>
        <v>0.049019607843137254</v>
      </c>
      <c r="K57" s="152">
        <f>SV_SO_2021_2a!K57/SV_SO_2021_2a!$O57*100</f>
        <v>31.42156862745098</v>
      </c>
      <c r="L57" s="153">
        <f>SV_SO_2021_2a!L57/SV_SO_2021_2a!$O57*100</f>
        <v>46.86274509803921</v>
      </c>
      <c r="M57" s="153">
        <f>SV_SO_2021_2a!M57/SV_SO_2021_2a!$O57*100</f>
        <v>17.058823529411764</v>
      </c>
      <c r="N57" s="153">
        <f>SV_SO_2021_2a!N57/SV_SO_2021_2a!$O57*100</f>
        <v>4.5588235294117645</v>
      </c>
      <c r="O57" s="150">
        <f>SV_SO_2021_2a!O57/SV_SO_2021_2a!$O57*100</f>
        <v>100</v>
      </c>
      <c r="P57" s="150">
        <f>SV_SO_2021_2a!P57/SV_SO_2021_2a!$V57*100</f>
        <v>0.019968051118210862</v>
      </c>
      <c r="Q57" s="151">
        <f>SV_SO_2021_2a!Q57/SV_SO_2021_2a!$V57*100</f>
        <v>0.0998402555910543</v>
      </c>
      <c r="R57" s="150">
        <f>SV_SO_2021_2a!R57/SV_SO_2021_2a!$V57*100</f>
        <v>30.191693290734822</v>
      </c>
      <c r="S57" s="150">
        <f>SV_SO_2021_2a!S57/SV_SO_2021_2a!$V57*100</f>
        <v>47.18450479233226</v>
      </c>
      <c r="T57" s="151">
        <f>SV_SO_2021_2a!T57/SV_SO_2021_2a!$V57*100</f>
        <v>17.631789137380192</v>
      </c>
      <c r="U57" s="186">
        <f>SV_SO_2021_2a!U57/SV_SO_2021_2a!$V57*100</f>
        <v>4.872204472843451</v>
      </c>
      <c r="V57" s="150">
        <f>SV_SO_2021_2a!V57/SV_SO_2021_2a!$V57*100</f>
        <v>100</v>
      </c>
    </row>
    <row r="58" spans="1:22" s="29" customFormat="1" ht="12.75">
      <c r="A58" s="29" t="s">
        <v>1</v>
      </c>
      <c r="B58" s="147">
        <f>SV_SO_2021_2a!B58/SV_SO_2021_2a!$H58*100</f>
        <v>0.01547508511296812</v>
      </c>
      <c r="C58" s="148">
        <f>SV_SO_2021_2a!C58/SV_SO_2021_2a!$H58*100</f>
        <v>0.6499535747446611</v>
      </c>
      <c r="D58" s="149">
        <f>SV_SO_2021_2a!D58/SV_SO_2021_2a!$H58*100</f>
        <v>37.14020427112349</v>
      </c>
      <c r="E58" s="148">
        <f>SV_SO_2021_2a!E58/SV_SO_2021_2a!$H58*100</f>
        <v>42.89693593314763</v>
      </c>
      <c r="F58" s="148">
        <f>SV_SO_2021_2a!F58/SV_SO_2021_2a!$H58*100</f>
        <v>15.39770968740328</v>
      </c>
      <c r="G58" s="148">
        <f>SV_SO_2021_2a!G58/SV_SO_2021_2a!$H58*100</f>
        <v>3.8997214484679668</v>
      </c>
      <c r="H58" s="147">
        <f>SV_SO_2021_2a!H58/SV_SO_2021_2a!$H58*100</f>
        <v>100</v>
      </c>
      <c r="I58" s="147">
        <f>SV_SO_2021_2a!I58/SV_SO_2021_2a!$O58*100</f>
        <v>0.03428767358134751</v>
      </c>
      <c r="J58" s="148">
        <f>SV_SO_2021_2a!J58/SV_SO_2021_2a!$O58*100</f>
        <v>0.5828904508829076</v>
      </c>
      <c r="K58" s="149">
        <f>SV_SO_2021_2a!K58/SV_SO_2021_2a!$O58*100</f>
        <v>42.259557689010805</v>
      </c>
      <c r="L58" s="148">
        <f>SV_SO_2021_2a!L58/SV_SO_2021_2a!$O58*100</f>
        <v>40.64803703068747</v>
      </c>
      <c r="M58" s="148">
        <f>SV_SO_2021_2a!M58/SV_SO_2021_2a!$O58*100</f>
        <v>13.543631064632264</v>
      </c>
      <c r="N58" s="148">
        <f>SV_SO_2021_2a!N58/SV_SO_2021_2a!$O58*100</f>
        <v>2.9315960912052117</v>
      </c>
      <c r="O58" s="147">
        <f>SV_SO_2021_2a!O58/SV_SO_2021_2a!$O58*100</f>
        <v>100</v>
      </c>
      <c r="P58" s="147">
        <f>SV_SO_2021_2a!P58/SV_SO_2021_2a!$V58*100</f>
        <v>0.024400162667751118</v>
      </c>
      <c r="Q58" s="148">
        <f>SV_SO_2021_2a!Q58/SV_SO_2021_2a!$V58*100</f>
        <v>0.618137454249695</v>
      </c>
      <c r="R58" s="147">
        <f>SV_SO_2021_2a!R58/SV_SO_2021_2a!$V58*100</f>
        <v>39.568930459536396</v>
      </c>
      <c r="S58" s="147">
        <f>SV_SO_2021_2a!S58/SV_SO_2021_2a!$V58*100</f>
        <v>41.830012200081335</v>
      </c>
      <c r="T58" s="148">
        <f>SV_SO_2021_2a!T58/SV_SO_2021_2a!$V58*100</f>
        <v>14.518096787311915</v>
      </c>
      <c r="U58" s="187">
        <f>SV_SO_2021_2a!U58/SV_SO_2021_2a!$V58*100</f>
        <v>3.440422936152908</v>
      </c>
      <c r="V58" s="147">
        <f>SV_SO_2021_2a!V58/SV_SO_2021_2a!$V58*100</f>
        <v>100</v>
      </c>
    </row>
    <row r="59" spans="1:22" s="30" customFormat="1" ht="7.5" customHeight="1">
      <c r="A59" s="73"/>
      <c r="B59" s="88"/>
      <c r="C59" s="89"/>
      <c r="D59" s="90"/>
      <c r="E59" s="89"/>
      <c r="F59" s="89"/>
      <c r="G59" s="89"/>
      <c r="H59" s="88"/>
      <c r="I59" s="88"/>
      <c r="J59" s="89"/>
      <c r="K59" s="90"/>
      <c r="L59" s="89"/>
      <c r="M59" s="89"/>
      <c r="N59" s="89"/>
      <c r="O59" s="88"/>
      <c r="P59" s="88"/>
      <c r="Q59" s="89"/>
      <c r="R59" s="88"/>
      <c r="S59" s="88"/>
      <c r="T59" s="89"/>
      <c r="U59" s="91"/>
      <c r="V59" s="88"/>
    </row>
    <row r="60" spans="1:22" s="30" customFormat="1" ht="12.75">
      <c r="A60" s="30" t="s">
        <v>18</v>
      </c>
      <c r="B60" s="88"/>
      <c r="C60" s="89"/>
      <c r="D60" s="90"/>
      <c r="E60" s="89"/>
      <c r="F60" s="89"/>
      <c r="G60" s="89"/>
      <c r="H60" s="88"/>
      <c r="I60" s="88"/>
      <c r="J60" s="89"/>
      <c r="K60" s="90"/>
      <c r="L60" s="89"/>
      <c r="M60" s="89"/>
      <c r="N60" s="89"/>
      <c r="O60" s="88"/>
      <c r="P60" s="88"/>
      <c r="Q60" s="89"/>
      <c r="R60" s="88"/>
      <c r="S60" s="88"/>
      <c r="T60" s="89"/>
      <c r="U60" s="91"/>
      <c r="V60" s="88"/>
    </row>
    <row r="61" spans="1:22" s="74" customFormat="1" ht="12.75">
      <c r="A61" s="212" t="s">
        <v>58</v>
      </c>
      <c r="B61" s="150">
        <f>SV_SO_2021_2a!B61/SV_SO_2021_2a!$H61*100</f>
        <v>0</v>
      </c>
      <c r="C61" s="151">
        <f>SV_SO_2021_2a!C61/SV_SO_2021_2a!$H61*100</f>
        <v>1.7763845350052248</v>
      </c>
      <c r="D61" s="152">
        <f>SV_SO_2021_2a!D61/SV_SO_2021_2a!$H61*100</f>
        <v>52.35109717868338</v>
      </c>
      <c r="E61" s="151">
        <f>SV_SO_2021_2a!E61/SV_SO_2021_2a!$H61*100</f>
        <v>32.81086729362591</v>
      </c>
      <c r="F61" s="151">
        <f>SV_SO_2021_2a!F61/SV_SO_2021_2a!$H61*100</f>
        <v>10.44932079414838</v>
      </c>
      <c r="G61" s="151">
        <f>SV_SO_2021_2a!G61/SV_SO_2021_2a!$H61*100</f>
        <v>2.612330198537095</v>
      </c>
      <c r="H61" s="150">
        <f>SV_SO_2021_2a!H61/SV_SO_2021_2a!$H61*100</f>
        <v>100</v>
      </c>
      <c r="I61" s="150">
        <f>SV_SO_2021_2a!I61/SV_SO_2021_2a!$O61*100</f>
        <v>0.06821282401091405</v>
      </c>
      <c r="J61" s="151">
        <f>SV_SO_2021_2a!J61/SV_SO_2021_2a!$O61*100</f>
        <v>0.8867667121418827</v>
      </c>
      <c r="K61" s="152">
        <f>SV_SO_2021_2a!K61/SV_SO_2021_2a!$O61*100</f>
        <v>52.38744884038199</v>
      </c>
      <c r="L61" s="151">
        <f>SV_SO_2021_2a!L61/SV_SO_2021_2a!$O61*100</f>
        <v>34.720327421555254</v>
      </c>
      <c r="M61" s="151">
        <f>SV_SO_2021_2a!M61/SV_SO_2021_2a!$O61*100</f>
        <v>10.095497953615281</v>
      </c>
      <c r="N61" s="151">
        <f>SV_SO_2021_2a!N61/SV_SO_2021_2a!$O61*100</f>
        <v>1.8417462482946794</v>
      </c>
      <c r="O61" s="150">
        <f>SV_SO_2021_2a!O61/SV_SO_2021_2a!$O61*100</f>
        <v>100</v>
      </c>
      <c r="P61" s="150">
        <f>SV_SO_2021_2a!P61/SV_SO_2021_2a!$V61*100</f>
        <v>0.04127115146512588</v>
      </c>
      <c r="Q61" s="151">
        <f>SV_SO_2021_2a!Q61/SV_SO_2021_2a!$V61*100</f>
        <v>1.2381345439537763</v>
      </c>
      <c r="R61" s="150">
        <f>SV_SO_2021_2a!R61/SV_SO_2021_2a!$V61*100</f>
        <v>52.373091209244734</v>
      </c>
      <c r="S61" s="150">
        <f>SV_SO_2021_2a!S61/SV_SO_2021_2a!$V61*100</f>
        <v>33.9661576557986</v>
      </c>
      <c r="T61" s="151">
        <f>SV_SO_2021_2a!T61/SV_SO_2021_2a!$V61*100</f>
        <v>10.235245563351217</v>
      </c>
      <c r="U61" s="186">
        <f>SV_SO_2021_2a!U61/SV_SO_2021_2a!$V61*100</f>
        <v>2.1460998761865455</v>
      </c>
      <c r="V61" s="150">
        <f>SV_SO_2021_2a!V61/SV_SO_2021_2a!$V61*100</f>
        <v>100</v>
      </c>
    </row>
    <row r="62" spans="1:22" s="74" customFormat="1" ht="12.75">
      <c r="A62" s="212" t="s">
        <v>60</v>
      </c>
      <c r="B62" s="150">
        <f>SV_SO_2021_2a!B62/SV_SO_2021_2a!$H62*100</f>
        <v>0</v>
      </c>
      <c r="C62" s="153">
        <f>SV_SO_2021_2a!C62/SV_SO_2021_2a!$H62*100</f>
        <v>0.13227513227513227</v>
      </c>
      <c r="D62" s="152">
        <f>SV_SO_2021_2a!D62/SV_SO_2021_2a!$H62*100</f>
        <v>28.240740740740737</v>
      </c>
      <c r="E62" s="153">
        <f>SV_SO_2021_2a!E62/SV_SO_2021_2a!$H62*100</f>
        <v>37.16931216931217</v>
      </c>
      <c r="F62" s="153">
        <f>SV_SO_2021_2a!F62/SV_SO_2021_2a!$H62*100</f>
        <v>24.6031746031746</v>
      </c>
      <c r="G62" s="153">
        <f>SV_SO_2021_2a!G62/SV_SO_2021_2a!$H62*100</f>
        <v>9.854497354497354</v>
      </c>
      <c r="H62" s="150">
        <f>SV_SO_2021_2a!H62/SV_SO_2021_2a!$H62*100</f>
        <v>100</v>
      </c>
      <c r="I62" s="150">
        <f>SV_SO_2021_2a!I62/SV_SO_2021_2a!$O62*100</f>
        <v>0</v>
      </c>
      <c r="J62" s="153">
        <f>SV_SO_2021_2a!J62/SV_SO_2021_2a!$O62*100</f>
        <v>0.3604902667627974</v>
      </c>
      <c r="K62" s="152">
        <f>SV_SO_2021_2a!K62/SV_SO_2021_2a!$O62*100</f>
        <v>32.299927901946646</v>
      </c>
      <c r="L62" s="153">
        <f>SV_SO_2021_2a!L62/SV_SO_2021_2a!$O62*100</f>
        <v>36.84210526315789</v>
      </c>
      <c r="M62" s="153">
        <f>SV_SO_2021_2a!M62/SV_SO_2021_2a!$O62*100</f>
        <v>22.710886806056234</v>
      </c>
      <c r="N62" s="153">
        <f>SV_SO_2021_2a!N62/SV_SO_2021_2a!$O62*100</f>
        <v>7.7865897620764235</v>
      </c>
      <c r="O62" s="150">
        <f>SV_SO_2021_2a!O62/SV_SO_2021_2a!$O62*100</f>
        <v>100</v>
      </c>
      <c r="P62" s="150">
        <f>SV_SO_2021_2a!P62/SV_SO_2021_2a!$V62*100</f>
        <v>0</v>
      </c>
      <c r="Q62" s="151">
        <f>SV_SO_2021_2a!Q62/SV_SO_2021_2a!$V62*100</f>
        <v>0.2414625733011383</v>
      </c>
      <c r="R62" s="150">
        <f>SV_SO_2021_2a!R62/SV_SO_2021_2a!$V62*100</f>
        <v>30.18282166264229</v>
      </c>
      <c r="S62" s="150">
        <f>SV_SO_2021_2a!S62/SV_SO_2021_2a!$V62*100</f>
        <v>37.01276302173163</v>
      </c>
      <c r="T62" s="151">
        <f>SV_SO_2021_2a!T62/SV_SO_2021_2a!$V62*100</f>
        <v>23.697826836840292</v>
      </c>
      <c r="U62" s="186">
        <f>SV_SO_2021_2a!U62/SV_SO_2021_2a!$V62*100</f>
        <v>8.86512590548465</v>
      </c>
      <c r="V62" s="150">
        <f>SV_SO_2021_2a!V62/SV_SO_2021_2a!$V62*100</f>
        <v>100</v>
      </c>
    </row>
    <row r="63" spans="1:22" s="74" customFormat="1" ht="12.75">
      <c r="A63" s="212" t="s">
        <v>59</v>
      </c>
      <c r="B63" s="150">
        <f>SV_SO_2021_2a!B63/SV_SO_2021_2a!$H63*100</f>
        <v>0</v>
      </c>
      <c r="C63" s="153">
        <f>SV_SO_2021_2a!C63/SV_SO_2021_2a!$H63*100</f>
        <v>0</v>
      </c>
      <c r="D63" s="152">
        <f>SV_SO_2021_2a!D63/SV_SO_2021_2a!$H63*100</f>
        <v>25.806451612903224</v>
      </c>
      <c r="E63" s="153">
        <f>SV_SO_2021_2a!E63/SV_SO_2021_2a!$H63*100</f>
        <v>45.16129032258064</v>
      </c>
      <c r="F63" s="153">
        <f>SV_SO_2021_2a!F63/SV_SO_2021_2a!$H63*100</f>
        <v>17.741935483870968</v>
      </c>
      <c r="G63" s="153">
        <f>SV_SO_2021_2a!G63/SV_SO_2021_2a!$H63*100</f>
        <v>11.29032258064516</v>
      </c>
      <c r="H63" s="150">
        <f>SV_SO_2021_2a!H63/SV_SO_2021_2a!$H63*100</f>
        <v>100</v>
      </c>
      <c r="I63" s="150">
        <f>SV_SO_2021_2a!I63/SV_SO_2021_2a!$O63*100</f>
        <v>0</v>
      </c>
      <c r="J63" s="153">
        <f>SV_SO_2021_2a!J63/SV_SO_2021_2a!$O63*100</f>
        <v>0.6024096385542169</v>
      </c>
      <c r="K63" s="152">
        <f>SV_SO_2021_2a!K63/SV_SO_2021_2a!$O63*100</f>
        <v>31.32530120481928</v>
      </c>
      <c r="L63" s="153">
        <f>SV_SO_2021_2a!L63/SV_SO_2021_2a!$O63*100</f>
        <v>44.57831325301205</v>
      </c>
      <c r="M63" s="153">
        <f>SV_SO_2021_2a!M63/SV_SO_2021_2a!$O63*100</f>
        <v>16.867469879518072</v>
      </c>
      <c r="N63" s="153">
        <f>SV_SO_2021_2a!N63/SV_SO_2021_2a!$O63*100</f>
        <v>6.626506024096386</v>
      </c>
      <c r="O63" s="150">
        <f>SV_SO_2021_2a!O63/SV_SO_2021_2a!$O63*100</f>
        <v>100</v>
      </c>
      <c r="P63" s="150">
        <f>SV_SO_2021_2a!P63/SV_SO_2021_2a!$V63*100</f>
        <v>0</v>
      </c>
      <c r="Q63" s="151">
        <f>SV_SO_2021_2a!Q63/SV_SO_2021_2a!$V63*100</f>
        <v>0.43859649122807015</v>
      </c>
      <c r="R63" s="150">
        <f>SV_SO_2021_2a!R63/SV_SO_2021_2a!$V63*100</f>
        <v>29.82456140350877</v>
      </c>
      <c r="S63" s="150">
        <f>SV_SO_2021_2a!S63/SV_SO_2021_2a!$V63*100</f>
        <v>44.73684210526316</v>
      </c>
      <c r="T63" s="151">
        <f>SV_SO_2021_2a!T63/SV_SO_2021_2a!$V63*100</f>
        <v>17.105263157894736</v>
      </c>
      <c r="U63" s="186">
        <f>SV_SO_2021_2a!U63/SV_SO_2021_2a!$V63*100</f>
        <v>7.894736842105263</v>
      </c>
      <c r="V63" s="150">
        <f>SV_SO_2021_2a!V63/SV_SO_2021_2a!$V63*100</f>
        <v>100</v>
      </c>
    </row>
    <row r="64" spans="1:22" s="74" customFormat="1" ht="12.75">
      <c r="A64" s="212" t="s">
        <v>61</v>
      </c>
      <c r="B64" s="150">
        <f>SV_SO_2021_2a!B64/SV_SO_2021_2a!$H64*100</f>
        <v>0</v>
      </c>
      <c r="C64" s="153">
        <f>SV_SO_2021_2a!C64/SV_SO_2021_2a!$H64*100</f>
        <v>0.08438818565400844</v>
      </c>
      <c r="D64" s="152">
        <f>SV_SO_2021_2a!D64/SV_SO_2021_2a!$H64*100</f>
        <v>21.856540084388186</v>
      </c>
      <c r="E64" s="153">
        <f>SV_SO_2021_2a!E64/SV_SO_2021_2a!$H64*100</f>
        <v>44.345991561181435</v>
      </c>
      <c r="F64" s="153">
        <f>SV_SO_2021_2a!F64/SV_SO_2021_2a!$H64*100</f>
        <v>23.122362869198312</v>
      </c>
      <c r="G64" s="153">
        <f>SV_SO_2021_2a!G64/SV_SO_2021_2a!$H64*100</f>
        <v>10.59071729957806</v>
      </c>
      <c r="H64" s="150">
        <f>SV_SO_2021_2a!H64/SV_SO_2021_2a!$H64*100</f>
        <v>100</v>
      </c>
      <c r="I64" s="150">
        <f>SV_SO_2021_2a!I64/SV_SO_2021_2a!$O64*100</f>
        <v>0</v>
      </c>
      <c r="J64" s="153">
        <f>SV_SO_2021_2a!J64/SV_SO_2021_2a!$O64*100</f>
        <v>0.06246096189881324</v>
      </c>
      <c r="K64" s="152">
        <f>SV_SO_2021_2a!K64/SV_SO_2021_2a!$O64*100</f>
        <v>24.359775140537167</v>
      </c>
      <c r="L64" s="153">
        <f>SV_SO_2021_2a!L64/SV_SO_2021_2a!$O64*100</f>
        <v>46.03372891942536</v>
      </c>
      <c r="M64" s="153">
        <f>SV_SO_2021_2a!M64/SV_SO_2021_2a!$O64*100</f>
        <v>20.174890693316677</v>
      </c>
      <c r="N64" s="153">
        <f>SV_SO_2021_2a!N64/SV_SO_2021_2a!$O64*100</f>
        <v>9.369144284821987</v>
      </c>
      <c r="O64" s="150">
        <f>SV_SO_2021_2a!O64/SV_SO_2021_2a!$O64*100</f>
        <v>100</v>
      </c>
      <c r="P64" s="150">
        <f>SV_SO_2021_2a!P64/SV_SO_2021_2a!$V64*100</f>
        <v>0</v>
      </c>
      <c r="Q64" s="151">
        <f>SV_SO_2021_2a!Q64/SV_SO_2021_2a!$V64*100</f>
        <v>0.07554772097708386</v>
      </c>
      <c r="R64" s="150">
        <f>SV_SO_2021_2a!R64/SV_SO_2021_2a!$V64*100</f>
        <v>22.86577688239738</v>
      </c>
      <c r="S64" s="150">
        <f>SV_SO_2021_2a!S64/SV_SO_2021_2a!$V64*100</f>
        <v>45.02644170234198</v>
      </c>
      <c r="T64" s="151">
        <f>SV_SO_2021_2a!T64/SV_SO_2021_2a!$V64*100</f>
        <v>21.934021657013346</v>
      </c>
      <c r="U64" s="186">
        <f>SV_SO_2021_2a!U64/SV_SO_2021_2a!$V64*100</f>
        <v>10.098212037270208</v>
      </c>
      <c r="V64" s="150">
        <f>SV_SO_2021_2a!V64/SV_SO_2021_2a!$V64*100</f>
        <v>100</v>
      </c>
    </row>
    <row r="65" spans="1:22" s="110" customFormat="1" ht="12.75">
      <c r="A65" s="29" t="s">
        <v>1</v>
      </c>
      <c r="B65" s="154">
        <f>SV_SO_2021_2a!B65/SV_SO_2021_2a!$H65*100</f>
        <v>0</v>
      </c>
      <c r="C65" s="155">
        <f>SV_SO_2021_2a!C65/SV_SO_2021_2a!$H65*100</f>
        <v>0.4284839828606407</v>
      </c>
      <c r="D65" s="156">
        <f>SV_SO_2021_2a!D65/SV_SO_2021_2a!$H65*100</f>
        <v>29.83064680677413</v>
      </c>
      <c r="E65" s="155">
        <f>SV_SO_2021_2a!E65/SV_SO_2021_2a!$H65*100</f>
        <v>39.889818404407265</v>
      </c>
      <c r="F65" s="155">
        <f>SV_SO_2021_2a!F65/SV_SO_2021_2a!$H65*100</f>
        <v>21.036523158539076</v>
      </c>
      <c r="G65" s="155">
        <f>SV_SO_2021_2a!G65/SV_SO_2021_2a!$H65*100</f>
        <v>8.814527647418895</v>
      </c>
      <c r="H65" s="154">
        <f>SV_SO_2021_2a!H65/SV_SO_2021_2a!$H65*100</f>
        <v>100</v>
      </c>
      <c r="I65" s="154">
        <f>SV_SO_2021_2a!I65/SV_SO_2021_2a!$O65*100</f>
        <v>0.021645021645021644</v>
      </c>
      <c r="J65" s="155">
        <f>SV_SO_2021_2a!J65/SV_SO_2021_2a!$O65*100</f>
        <v>0.4329004329004329</v>
      </c>
      <c r="K65" s="156">
        <f>SV_SO_2021_2a!K65/SV_SO_2021_2a!$O65*100</f>
        <v>35.88744588744589</v>
      </c>
      <c r="L65" s="155">
        <f>SV_SO_2021_2a!L65/SV_SO_2021_2a!$O65*100</f>
        <v>39.63203463203463</v>
      </c>
      <c r="M65" s="155">
        <f>SV_SO_2021_2a!M65/SV_SO_2021_2a!$O65*100</f>
        <v>17.61904761904762</v>
      </c>
      <c r="N65" s="155">
        <f>SV_SO_2021_2a!N65/SV_SO_2021_2a!$O65*100</f>
        <v>6.406926406926407</v>
      </c>
      <c r="O65" s="154">
        <f>SV_SO_2021_2a!O65/SV_SO_2021_2a!$O65*100</f>
        <v>100</v>
      </c>
      <c r="P65" s="154">
        <f>SV_SO_2021_2a!P65/SV_SO_2021_2a!$V65*100</f>
        <v>0.010503098414032139</v>
      </c>
      <c r="Q65" s="155">
        <f>SV_SO_2021_2a!Q65/SV_SO_2021_2a!$V65*100</f>
        <v>0.4306270349753177</v>
      </c>
      <c r="R65" s="154">
        <f>SV_SO_2021_2a!R65/SV_SO_2021_2a!$V65*100</f>
        <v>32.769667051780274</v>
      </c>
      <c r="S65" s="154">
        <f>SV_SO_2021_2a!S65/SV_SO_2021_2a!$V65*100</f>
        <v>39.764730595525684</v>
      </c>
      <c r="T65" s="155">
        <f>SV_SO_2021_2a!T65/SV_SO_2021_2a!$V65*100</f>
        <v>19.378216573889297</v>
      </c>
      <c r="U65" s="188">
        <f>SV_SO_2021_2a!U65/SV_SO_2021_2a!$V65*100</f>
        <v>7.646255645415398</v>
      </c>
      <c r="V65" s="154">
        <f>SV_SO_2021_2a!V65/SV_SO_2021_2a!$V65*100</f>
        <v>100</v>
      </c>
    </row>
    <row r="66" spans="1:22" s="74" customFormat="1" ht="12.75">
      <c r="A66" s="177" t="s">
        <v>28</v>
      </c>
      <c r="B66" s="97"/>
      <c r="C66" s="98"/>
      <c r="D66" s="99"/>
      <c r="E66" s="98"/>
      <c r="F66" s="98"/>
      <c r="G66" s="98"/>
      <c r="H66" s="97"/>
      <c r="I66" s="97"/>
      <c r="J66" s="98"/>
      <c r="K66" s="99"/>
      <c r="L66" s="98"/>
      <c r="M66" s="98"/>
      <c r="N66" s="98"/>
      <c r="O66" s="97"/>
      <c r="P66" s="97"/>
      <c r="Q66" s="98"/>
      <c r="R66" s="97"/>
      <c r="S66" s="97"/>
      <c r="T66" s="98"/>
      <c r="U66" s="100"/>
      <c r="V66" s="97"/>
    </row>
    <row r="67" spans="1:22" s="73" customFormat="1" ht="12.75">
      <c r="A67" s="212" t="s">
        <v>58</v>
      </c>
      <c r="B67" s="189">
        <f>SV_SO_2021_2a!B67/SV_SO_2021_2a!$H67*100</f>
        <v>0.03995205753096284</v>
      </c>
      <c r="C67" s="190">
        <f>SV_SO_2021_2a!C67/SV_SO_2021_2a!$H67*100</f>
        <v>1.9576508190171795</v>
      </c>
      <c r="D67" s="191">
        <f>SV_SO_2021_2a!D67/SV_SO_2021_2a!$H67*100</f>
        <v>53.93527766679984</v>
      </c>
      <c r="E67" s="190">
        <f>SV_SO_2021_2a!E67/SV_SO_2021_2a!$H67*100</f>
        <v>33.83939272872553</v>
      </c>
      <c r="F67" s="190">
        <f>SV_SO_2021_2a!F67/SV_SO_2021_2a!$H67*100</f>
        <v>8.589692369157012</v>
      </c>
      <c r="G67" s="190">
        <f>SV_SO_2021_2a!G67/SV_SO_2021_2a!$H67*100</f>
        <v>1.6380343587694766</v>
      </c>
      <c r="H67" s="189">
        <f>SV_SO_2021_2a!H67/SV_SO_2021_2a!$H67*100</f>
        <v>100</v>
      </c>
      <c r="I67" s="189">
        <f>SV_SO_2021_2a!I67/SV_SO_2021_2a!$O67*100</f>
        <v>0.054570259208731244</v>
      </c>
      <c r="J67" s="190">
        <f>SV_SO_2021_2a!J67/SV_SO_2021_2a!$O67*100</f>
        <v>1.1186903137789905</v>
      </c>
      <c r="K67" s="191">
        <f>SV_SO_2021_2a!K67/SV_SO_2021_2a!$O67*100</f>
        <v>54.51568894952251</v>
      </c>
      <c r="L67" s="190">
        <f>SV_SO_2021_2a!L67/SV_SO_2021_2a!$O67*100</f>
        <v>34.924965893587995</v>
      </c>
      <c r="M67" s="190">
        <f>SV_SO_2021_2a!M67/SV_SO_2021_2a!$O67*100</f>
        <v>8.29467939972715</v>
      </c>
      <c r="N67" s="190">
        <f>SV_SO_2021_2a!N67/SV_SO_2021_2a!$O67*100</f>
        <v>1.0914051841746248</v>
      </c>
      <c r="O67" s="189">
        <f>SV_SO_2021_2a!O67/SV_SO_2021_2a!$O67*100</f>
        <v>100</v>
      </c>
      <c r="P67" s="189">
        <f>SV_SO_2021_2a!P67/SV_SO_2021_2a!$V67*100</f>
        <v>0.048638132295719845</v>
      </c>
      <c r="Q67" s="190">
        <f>SV_SO_2021_2a!Q67/SV_SO_2021_2a!$V67*100</f>
        <v>1.4591439688715953</v>
      </c>
      <c r="R67" s="189">
        <f>SV_SO_2021_2a!R67/SV_SO_2021_2a!$V67*100</f>
        <v>54.280155642023345</v>
      </c>
      <c r="S67" s="189">
        <f>SV_SO_2021_2a!S67/SV_SO_2021_2a!$V67*100</f>
        <v>34.48443579766537</v>
      </c>
      <c r="T67" s="190">
        <f>SV_SO_2021_2a!T67/SV_SO_2021_2a!$V67*100</f>
        <v>8.414396887159533</v>
      </c>
      <c r="U67" s="192">
        <f>SV_SO_2021_2a!U67/SV_SO_2021_2a!$V67*100</f>
        <v>1.3132295719844358</v>
      </c>
      <c r="V67" s="189">
        <f>SV_SO_2021_2a!V67/SV_SO_2021_2a!$V67*100</f>
        <v>100</v>
      </c>
    </row>
    <row r="68" spans="1:22" s="74" customFormat="1" ht="12.75">
      <c r="A68" s="212" t="s">
        <v>60</v>
      </c>
      <c r="B68" s="189">
        <f>SV_SO_2021_2a!B68/SV_SO_2021_2a!$H68*100</f>
        <v>0</v>
      </c>
      <c r="C68" s="190">
        <f>SV_SO_2021_2a!C68/SV_SO_2021_2a!$H68*100</f>
        <v>0.2365464222353637</v>
      </c>
      <c r="D68" s="191">
        <f>SV_SO_2021_2a!D68/SV_SO_2021_2a!$H68*100</f>
        <v>31.9337670017741</v>
      </c>
      <c r="E68" s="190">
        <f>SV_SO_2021_2a!E68/SV_SO_2021_2a!$H68*100</f>
        <v>40.33116499112951</v>
      </c>
      <c r="F68" s="190">
        <f>SV_SO_2021_2a!F68/SV_SO_2021_2a!$H68*100</f>
        <v>20.727380248373745</v>
      </c>
      <c r="G68" s="190">
        <f>SV_SO_2021_2a!G68/SV_SO_2021_2a!$H68*100</f>
        <v>6.771141336487285</v>
      </c>
      <c r="H68" s="189">
        <f>SV_SO_2021_2a!H68/SV_SO_2021_2a!$H68*100</f>
        <v>100</v>
      </c>
      <c r="I68" s="189">
        <f>SV_SO_2021_2a!I68/SV_SO_2021_2a!$O68*100</f>
        <v>0</v>
      </c>
      <c r="J68" s="190">
        <f>SV_SO_2021_2a!J68/SV_SO_2021_2a!$O68*100</f>
        <v>0.2860207365033965</v>
      </c>
      <c r="K68" s="191">
        <f>SV_SO_2021_2a!K68/SV_SO_2021_2a!$O68*100</f>
        <v>34.537003932785126</v>
      </c>
      <c r="L68" s="190">
        <f>SV_SO_2021_2a!L68/SV_SO_2021_2a!$O68*100</f>
        <v>38.684304612084375</v>
      </c>
      <c r="M68" s="190">
        <f>SV_SO_2021_2a!M68/SV_SO_2021_2a!$O68*100</f>
        <v>20.45048265999285</v>
      </c>
      <c r="N68" s="190">
        <f>SV_SO_2021_2a!N68/SV_SO_2021_2a!$O68*100</f>
        <v>6.042188058634251</v>
      </c>
      <c r="O68" s="189">
        <f>SV_SO_2021_2a!O68/SV_SO_2021_2a!$O68*100</f>
        <v>100</v>
      </c>
      <c r="P68" s="189">
        <f>SV_SO_2021_2a!P68/SV_SO_2021_2a!$V68*100</f>
        <v>0</v>
      </c>
      <c r="Q68" s="190">
        <f>SV_SO_2021_2a!Q68/SV_SO_2021_2a!$V68*100</f>
        <v>0.2589415763068458</v>
      </c>
      <c r="R68" s="189">
        <f>SV_SO_2021_2a!R68/SV_SO_2021_2a!$V68*100</f>
        <v>33.11215407023791</v>
      </c>
      <c r="S68" s="189">
        <f>SV_SO_2021_2a!S68/SV_SO_2021_2a!$V68*100</f>
        <v>39.58569347790905</v>
      </c>
      <c r="T68" s="190">
        <f>SV_SO_2021_2a!T68/SV_SO_2021_2a!$V68*100</f>
        <v>20.602039164913418</v>
      </c>
      <c r="U68" s="192">
        <f>SV_SO_2021_2a!U68/SV_SO_2021_2a!$V68*100</f>
        <v>6.441171710632789</v>
      </c>
      <c r="V68" s="189">
        <f>SV_SO_2021_2a!V68/SV_SO_2021_2a!$V68*100</f>
        <v>100</v>
      </c>
    </row>
    <row r="69" spans="1:22" s="74" customFormat="1" ht="12.75">
      <c r="A69" s="212" t="s">
        <v>59</v>
      </c>
      <c r="B69" s="189">
        <f>SV_SO_2021_2a!B69/SV_SO_2021_2a!$H69*100</f>
        <v>0</v>
      </c>
      <c r="C69" s="190">
        <f>SV_SO_2021_2a!C69/SV_SO_2021_2a!$H69*100</f>
        <v>0</v>
      </c>
      <c r="D69" s="191">
        <f>SV_SO_2021_2a!D69/SV_SO_2021_2a!$H69*100</f>
        <v>30.714285714285715</v>
      </c>
      <c r="E69" s="190">
        <f>SV_SO_2021_2a!E69/SV_SO_2021_2a!$H69*100</f>
        <v>41.42857142857143</v>
      </c>
      <c r="F69" s="190">
        <f>SV_SO_2021_2a!F69/SV_SO_2021_2a!$H69*100</f>
        <v>19.28571428571429</v>
      </c>
      <c r="G69" s="190">
        <f>SV_SO_2021_2a!G69/SV_SO_2021_2a!$H69*100</f>
        <v>8.571428571428571</v>
      </c>
      <c r="H69" s="189">
        <f>SV_SO_2021_2a!H69/SV_SO_2021_2a!$H69*100</f>
        <v>100</v>
      </c>
      <c r="I69" s="189">
        <f>SV_SO_2021_2a!I69/SV_SO_2021_2a!$O69*100</f>
        <v>0</v>
      </c>
      <c r="J69" s="190">
        <f>SV_SO_2021_2a!J69/SV_SO_2021_2a!$O69*100</f>
        <v>0.8571428571428572</v>
      </c>
      <c r="K69" s="191">
        <f>SV_SO_2021_2a!K69/SV_SO_2021_2a!$O69*100</f>
        <v>36.57142857142857</v>
      </c>
      <c r="L69" s="190">
        <f>SV_SO_2021_2a!L69/SV_SO_2021_2a!$O69*100</f>
        <v>42</v>
      </c>
      <c r="M69" s="190">
        <f>SV_SO_2021_2a!M69/SV_SO_2021_2a!$O69*100</f>
        <v>16.28571428571429</v>
      </c>
      <c r="N69" s="190">
        <f>SV_SO_2021_2a!N69/SV_SO_2021_2a!$O69*100</f>
        <v>4.285714285714286</v>
      </c>
      <c r="O69" s="189">
        <f>SV_SO_2021_2a!O69/SV_SO_2021_2a!$O69*100</f>
        <v>100</v>
      </c>
      <c r="P69" s="189">
        <f>SV_SO_2021_2a!P69/SV_SO_2021_2a!$V69*100</f>
        <v>0</v>
      </c>
      <c r="Q69" s="190">
        <f>SV_SO_2021_2a!Q69/SV_SO_2021_2a!$V69*100</f>
        <v>0.6122448979591837</v>
      </c>
      <c r="R69" s="189">
        <f>SV_SO_2021_2a!R69/SV_SO_2021_2a!$V69*100</f>
        <v>34.89795918367347</v>
      </c>
      <c r="S69" s="189">
        <f>SV_SO_2021_2a!S69/SV_SO_2021_2a!$V69*100</f>
        <v>41.83673469387755</v>
      </c>
      <c r="T69" s="190">
        <f>SV_SO_2021_2a!T69/SV_SO_2021_2a!$V69*100</f>
        <v>17.142857142857142</v>
      </c>
      <c r="U69" s="192">
        <f>SV_SO_2021_2a!U69/SV_SO_2021_2a!$V69*100</f>
        <v>5.510204081632653</v>
      </c>
      <c r="V69" s="189">
        <f>SV_SO_2021_2a!V69/SV_SO_2021_2a!$V69*100</f>
        <v>100</v>
      </c>
    </row>
    <row r="70" spans="1:22" s="74" customFormat="1" ht="12.75">
      <c r="A70" s="212" t="s">
        <v>61</v>
      </c>
      <c r="B70" s="189">
        <f>SV_SO_2021_2a!B70/SV_SO_2021_2a!$H70*100</f>
        <v>0</v>
      </c>
      <c r="C70" s="190">
        <f>SV_SO_2021_2a!C70/SV_SO_2021_2a!$H70*100</f>
        <v>0.11240164855751218</v>
      </c>
      <c r="D70" s="191">
        <f>SV_SO_2021_2a!D70/SV_SO_2021_2a!$H70*100</f>
        <v>26.02098164106407</v>
      </c>
      <c r="E70" s="190">
        <f>SV_SO_2021_2a!E70/SV_SO_2021_2a!$H70*100</f>
        <v>46.04720869239415</v>
      </c>
      <c r="F70" s="190">
        <f>SV_SO_2021_2a!F70/SV_SO_2021_2a!$H70*100</f>
        <v>20.288497564630948</v>
      </c>
      <c r="G70" s="190">
        <f>SV_SO_2021_2a!G70/SV_SO_2021_2a!$H70*100</f>
        <v>7.530910453353316</v>
      </c>
      <c r="H70" s="189">
        <f>SV_SO_2021_2a!H70/SV_SO_2021_2a!$H70*100</f>
        <v>100</v>
      </c>
      <c r="I70" s="189">
        <f>SV_SO_2021_2a!I70/SV_SO_2021_2a!$O70*100</f>
        <v>0.027464982147761604</v>
      </c>
      <c r="J70" s="190">
        <f>SV_SO_2021_2a!J70/SV_SO_2021_2a!$O70*100</f>
        <v>0.05492996429552321</v>
      </c>
      <c r="K70" s="191">
        <f>SV_SO_2021_2a!K70/SV_SO_2021_2a!$O70*100</f>
        <v>28.316396594342212</v>
      </c>
      <c r="L70" s="190">
        <f>SV_SO_2021_2a!L70/SV_SO_2021_2a!$O70*100</f>
        <v>46.498214776160395</v>
      </c>
      <c r="M70" s="190">
        <f>SV_SO_2021_2a!M70/SV_SO_2021_2a!$O70*100</f>
        <v>18.429003021148034</v>
      </c>
      <c r="N70" s="190">
        <f>SV_SO_2021_2a!N70/SV_SO_2021_2a!$O70*100</f>
        <v>6.673990661906069</v>
      </c>
      <c r="O70" s="189">
        <f>SV_SO_2021_2a!O70/SV_SO_2021_2a!$O70*100</f>
        <v>100</v>
      </c>
      <c r="P70" s="189">
        <f>SV_SO_2021_2a!P70/SV_SO_2021_2a!$V70*100</f>
        <v>0.011137097672346587</v>
      </c>
      <c r="Q70" s="190">
        <f>SV_SO_2021_2a!Q70/SV_SO_2021_2a!$V70*100</f>
        <v>0.0890967813787727</v>
      </c>
      <c r="R70" s="189">
        <f>SV_SO_2021_2a!R70/SV_SO_2021_2a!$V70*100</f>
        <v>26.95177636707874</v>
      </c>
      <c r="S70" s="189">
        <f>SV_SO_2021_2a!S70/SV_SO_2021_2a!$V70*100</f>
        <v>46.23009243791068</v>
      </c>
      <c r="T70" s="190">
        <f>SV_SO_2021_2a!T70/SV_SO_2021_2a!$V70*100</f>
        <v>19.534469317295912</v>
      </c>
      <c r="U70" s="192">
        <f>SV_SO_2021_2a!U70/SV_SO_2021_2a!$V70*100</f>
        <v>7.183427998663548</v>
      </c>
      <c r="V70" s="189">
        <f>SV_SO_2021_2a!V70/SV_SO_2021_2a!$V70*100</f>
        <v>100</v>
      </c>
    </row>
    <row r="71" spans="1:22" s="60" customFormat="1" ht="12.75">
      <c r="A71" s="29" t="s">
        <v>1</v>
      </c>
      <c r="B71" s="154">
        <f>SV_SO_2021_2a!B71/SV_SO_2021_2a!$H71*100</f>
        <v>0.008800492827598346</v>
      </c>
      <c r="C71" s="155">
        <f>SV_SO_2021_2a!C71/SV_SO_2021_2a!$H71*100</f>
        <v>0.5544310481386957</v>
      </c>
      <c r="D71" s="156">
        <f>SV_SO_2021_2a!D71/SV_SO_2021_2a!$H71*100</f>
        <v>33.98750330018481</v>
      </c>
      <c r="E71" s="155">
        <f>SV_SO_2021_2a!E71/SV_SO_2021_2a!$H71*100</f>
        <v>41.59992959605738</v>
      </c>
      <c r="F71" s="155">
        <f>SV_SO_2021_2a!F71/SV_SO_2021_2a!$H71*100</f>
        <v>17.829798468714248</v>
      </c>
      <c r="G71" s="155">
        <f>SV_SO_2021_2a!G71/SV_SO_2021_2a!$H71*100</f>
        <v>6.019537094077268</v>
      </c>
      <c r="H71" s="154">
        <f>SV_SO_2021_2a!H71/SV_SO_2021_2a!$H71*100</f>
        <v>100</v>
      </c>
      <c r="I71" s="154">
        <f>SV_SO_2021_2a!I71/SV_SO_2021_2a!$O71*100</f>
        <v>0.028699894767052522</v>
      </c>
      <c r="J71" s="155">
        <f>SV_SO_2021_2a!J71/SV_SO_2021_2a!$O71*100</f>
        <v>0.5165981058069454</v>
      </c>
      <c r="K71" s="156">
        <f>SV_SO_2021_2a!K71/SV_SO_2021_2a!$O71*100</f>
        <v>39.443222041519185</v>
      </c>
      <c r="L71" s="155">
        <f>SV_SO_2021_2a!L71/SV_SO_2021_2a!$O71*100</f>
        <v>40.19898593705156</v>
      </c>
      <c r="M71" s="155">
        <f>SV_SO_2021_2a!M71/SV_SO_2021_2a!$O71*100</f>
        <v>15.344877068784083</v>
      </c>
      <c r="N71" s="155">
        <f>SV_SO_2021_2a!N71/SV_SO_2021_2a!$O71*100</f>
        <v>4.467616952071176</v>
      </c>
      <c r="O71" s="154">
        <f>SV_SO_2021_2a!O71/SV_SO_2021_2a!$O71*100</f>
        <v>100</v>
      </c>
      <c r="P71" s="154">
        <f>SV_SO_2021_2a!P71/SV_SO_2021_2a!$V71*100</f>
        <v>0.018335166850018333</v>
      </c>
      <c r="Q71" s="155">
        <f>SV_SO_2021_2a!Q71/SV_SO_2021_2a!$V71*100</f>
        <v>0.5363036303630363</v>
      </c>
      <c r="R71" s="154">
        <f>SV_SO_2021_2a!R71/SV_SO_2021_2a!$V71*100</f>
        <v>36.6015768243491</v>
      </c>
      <c r="S71" s="154">
        <f>SV_SO_2021_2a!S71/SV_SO_2021_2a!$V71*100</f>
        <v>40.928676200953426</v>
      </c>
      <c r="T71" s="155">
        <f>SV_SO_2021_2a!T71/SV_SO_2021_2a!$V71*100</f>
        <v>16.639163916391638</v>
      </c>
      <c r="U71" s="188">
        <f>SV_SO_2021_2a!U71/SV_SO_2021_2a!$V71*100</f>
        <v>5.275944261092776</v>
      </c>
      <c r="V71" s="154">
        <f>SV_SO_2021_2a!V71/SV_SO_2021_2a!$V71*100</f>
        <v>100</v>
      </c>
    </row>
    <row r="72" spans="1:22" s="111" customFormat="1" ht="15" customHeight="1">
      <c r="A72" s="29"/>
      <c r="B72" s="163"/>
      <c r="C72" s="163"/>
      <c r="D72" s="163"/>
      <c r="E72" s="163"/>
      <c r="F72" s="163"/>
      <c r="G72" s="163"/>
      <c r="H72" s="163"/>
      <c r="I72" s="163"/>
      <c r="J72" s="163"/>
      <c r="K72" s="163"/>
      <c r="L72" s="163"/>
      <c r="M72" s="163"/>
      <c r="N72" s="163"/>
      <c r="O72" s="163"/>
      <c r="P72" s="163"/>
      <c r="Q72" s="163"/>
      <c r="R72" s="163"/>
      <c r="S72" s="163"/>
      <c r="T72" s="163"/>
      <c r="U72" s="163"/>
      <c r="V72" s="163"/>
    </row>
    <row r="73" spans="1:22" s="111" customFormat="1" ht="15" customHeight="1">
      <c r="A73" s="29"/>
      <c r="B73" s="163"/>
      <c r="C73" s="163"/>
      <c r="D73" s="163"/>
      <c r="E73" s="163"/>
      <c r="F73" s="163"/>
      <c r="G73" s="163"/>
      <c r="H73" s="163"/>
      <c r="I73" s="163"/>
      <c r="J73" s="163"/>
      <c r="K73" s="163"/>
      <c r="L73" s="163"/>
      <c r="M73" s="163"/>
      <c r="N73" s="163"/>
      <c r="O73" s="163"/>
      <c r="P73" s="163"/>
      <c r="Q73" s="163"/>
      <c r="R73" s="163"/>
      <c r="S73" s="163"/>
      <c r="T73" s="163"/>
      <c r="U73" s="163"/>
      <c r="V73" s="163"/>
    </row>
    <row r="74" spans="1:22" s="111" customFormat="1" ht="15" customHeight="1">
      <c r="A74" s="29"/>
      <c r="B74" s="163"/>
      <c r="C74" s="163"/>
      <c r="D74" s="163"/>
      <c r="E74" s="163"/>
      <c r="F74" s="163"/>
      <c r="G74" s="163"/>
      <c r="H74" s="163"/>
      <c r="I74" s="163"/>
      <c r="J74" s="163"/>
      <c r="K74" s="163"/>
      <c r="L74" s="163"/>
      <c r="M74" s="163"/>
      <c r="N74" s="163"/>
      <c r="O74" s="163"/>
      <c r="P74" s="163"/>
      <c r="Q74" s="163"/>
      <c r="R74" s="163"/>
      <c r="S74" s="163"/>
      <c r="T74" s="163"/>
      <c r="U74" s="163"/>
      <c r="V74" s="163"/>
    </row>
    <row r="75" spans="1:22" s="111" customFormat="1" ht="15" customHeight="1">
      <c r="A75" s="29"/>
      <c r="B75" s="163"/>
      <c r="C75" s="163"/>
      <c r="D75" s="163"/>
      <c r="E75" s="163"/>
      <c r="F75" s="163"/>
      <c r="G75" s="163"/>
      <c r="H75" s="163"/>
      <c r="I75" s="163"/>
      <c r="J75" s="163"/>
      <c r="K75" s="163"/>
      <c r="L75" s="163"/>
      <c r="M75" s="163"/>
      <c r="N75" s="163"/>
      <c r="O75" s="163"/>
      <c r="P75" s="163"/>
      <c r="Q75" s="163"/>
      <c r="R75" s="163"/>
      <c r="S75" s="163"/>
      <c r="T75" s="163"/>
      <c r="U75" s="163"/>
      <c r="V75" s="163"/>
    </row>
    <row r="76" spans="1:22" s="111" customFormat="1" ht="15" customHeight="1">
      <c r="A76" s="29"/>
      <c r="B76" s="163"/>
      <c r="C76" s="163"/>
      <c r="D76" s="163"/>
      <c r="E76" s="163"/>
      <c r="F76" s="163"/>
      <c r="G76" s="163"/>
      <c r="H76" s="163"/>
      <c r="I76" s="163"/>
      <c r="J76" s="163"/>
      <c r="K76" s="163"/>
      <c r="L76" s="163"/>
      <c r="M76" s="163"/>
      <c r="N76" s="163"/>
      <c r="O76" s="163"/>
      <c r="P76" s="163"/>
      <c r="Q76" s="163"/>
      <c r="R76" s="163"/>
      <c r="S76" s="163"/>
      <c r="T76" s="163"/>
      <c r="U76" s="163"/>
      <c r="V76" s="163"/>
    </row>
    <row r="77" spans="1:22" s="111" customFormat="1" ht="15" customHeight="1">
      <c r="A77" s="29"/>
      <c r="B77" s="163"/>
      <c r="C77" s="163"/>
      <c r="D77" s="163"/>
      <c r="E77" s="163"/>
      <c r="F77" s="163"/>
      <c r="G77" s="163"/>
      <c r="H77" s="163"/>
      <c r="I77" s="163"/>
      <c r="J77" s="163"/>
      <c r="K77" s="163"/>
      <c r="L77" s="163"/>
      <c r="M77" s="163"/>
      <c r="N77" s="163"/>
      <c r="O77" s="163"/>
      <c r="P77" s="163"/>
      <c r="Q77" s="163"/>
      <c r="R77" s="163"/>
      <c r="S77" s="163"/>
      <c r="T77" s="163"/>
      <c r="U77" s="163"/>
      <c r="V77" s="163"/>
    </row>
    <row r="78" spans="1:22" s="111" customFormat="1" ht="15" customHeight="1">
      <c r="A78" s="29"/>
      <c r="B78" s="163"/>
      <c r="C78" s="163"/>
      <c r="D78" s="163"/>
      <c r="E78" s="163"/>
      <c r="F78" s="163"/>
      <c r="G78" s="163"/>
      <c r="H78" s="163"/>
      <c r="I78" s="163"/>
      <c r="J78" s="163"/>
      <c r="K78" s="163"/>
      <c r="L78" s="163"/>
      <c r="M78" s="163"/>
      <c r="N78" s="163"/>
      <c r="O78" s="163"/>
      <c r="P78" s="163"/>
      <c r="Q78" s="163"/>
      <c r="R78" s="163"/>
      <c r="S78" s="163"/>
      <c r="T78" s="163"/>
      <c r="U78" s="163"/>
      <c r="V78" s="163"/>
    </row>
    <row r="79" spans="1:22" s="111" customFormat="1" ht="12.75">
      <c r="A79" s="29"/>
      <c r="B79" s="163"/>
      <c r="C79" s="163"/>
      <c r="D79" s="163"/>
      <c r="E79" s="163"/>
      <c r="F79" s="163"/>
      <c r="G79" s="163"/>
      <c r="H79" s="163"/>
      <c r="I79" s="163"/>
      <c r="J79" s="163"/>
      <c r="K79" s="163"/>
      <c r="L79" s="163"/>
      <c r="M79" s="163"/>
      <c r="N79" s="163"/>
      <c r="O79" s="163"/>
      <c r="P79" s="163"/>
      <c r="Q79" s="163"/>
      <c r="R79" s="163"/>
      <c r="S79" s="163"/>
      <c r="T79" s="163"/>
      <c r="U79" s="163"/>
      <c r="V79" s="163"/>
    </row>
    <row r="80" spans="1:22" s="111" customFormat="1" ht="12.75">
      <c r="A80" s="29"/>
      <c r="B80" s="163"/>
      <c r="C80" s="163"/>
      <c r="D80" s="163"/>
      <c r="E80" s="163"/>
      <c r="F80" s="163"/>
      <c r="G80" s="163"/>
      <c r="H80" s="163"/>
      <c r="I80" s="163"/>
      <c r="J80" s="163"/>
      <c r="K80" s="163"/>
      <c r="L80" s="163"/>
      <c r="M80" s="163"/>
      <c r="N80" s="163"/>
      <c r="O80" s="163"/>
      <c r="P80" s="163"/>
      <c r="Q80" s="163"/>
      <c r="R80" s="163"/>
      <c r="S80" s="163"/>
      <c r="T80" s="163"/>
      <c r="U80" s="163"/>
      <c r="V80" s="163"/>
    </row>
    <row r="81" spans="1:22" s="111" customFormat="1" ht="12.75">
      <c r="A81" s="29"/>
      <c r="B81" s="163"/>
      <c r="C81" s="163"/>
      <c r="D81" s="163"/>
      <c r="E81" s="163"/>
      <c r="F81" s="163"/>
      <c r="G81" s="163"/>
      <c r="H81" s="163"/>
      <c r="I81" s="163"/>
      <c r="J81" s="163"/>
      <c r="K81" s="163"/>
      <c r="L81" s="163"/>
      <c r="M81" s="163"/>
      <c r="N81" s="163"/>
      <c r="O81" s="163"/>
      <c r="P81" s="163"/>
      <c r="Q81" s="163"/>
      <c r="R81" s="163"/>
      <c r="S81" s="163"/>
      <c r="T81" s="163"/>
      <c r="U81" s="163"/>
      <c r="V81" s="163"/>
    </row>
    <row r="82" spans="1:22" s="111" customFormat="1" ht="14.25" customHeight="1">
      <c r="A82" s="29"/>
      <c r="B82" s="163"/>
      <c r="C82" s="163"/>
      <c r="D82" s="163"/>
      <c r="E82" s="163"/>
      <c r="F82" s="163"/>
      <c r="G82" s="163"/>
      <c r="H82" s="163"/>
      <c r="I82" s="163"/>
      <c r="J82" s="163"/>
      <c r="K82" s="163"/>
      <c r="L82" s="163"/>
      <c r="M82" s="163"/>
      <c r="N82" s="163"/>
      <c r="O82" s="163"/>
      <c r="P82" s="163"/>
      <c r="Q82" s="163"/>
      <c r="R82" s="163"/>
      <c r="S82" s="163"/>
      <c r="T82" s="163"/>
      <c r="U82" s="163"/>
      <c r="V82" s="163"/>
    </row>
    <row r="83" spans="1:3" ht="12.75">
      <c r="A83" s="30" t="s">
        <v>64</v>
      </c>
      <c r="C83"/>
    </row>
    <row r="84" spans="1:22" ht="12.75">
      <c r="A84" s="231" t="s">
        <v>5</v>
      </c>
      <c r="B84" s="231"/>
      <c r="C84" s="231"/>
      <c r="D84" s="231"/>
      <c r="E84" s="231"/>
      <c r="F84" s="231"/>
      <c r="G84" s="231"/>
      <c r="H84" s="231"/>
      <c r="I84" s="231"/>
      <c r="J84" s="231"/>
      <c r="K84" s="231"/>
      <c r="L84" s="231"/>
      <c r="M84" s="231"/>
      <c r="N84" s="231"/>
      <c r="O84" s="231"/>
      <c r="P84" s="231"/>
      <c r="Q84" s="231"/>
      <c r="R84" s="231"/>
      <c r="S84" s="231"/>
      <c r="T84" s="231"/>
      <c r="U84" s="231"/>
      <c r="V84" s="231"/>
    </row>
    <row r="85" spans="1:22" ht="12.75">
      <c r="A85" s="223" t="s">
        <v>49</v>
      </c>
      <c r="B85" s="223"/>
      <c r="C85" s="223"/>
      <c r="D85" s="223"/>
      <c r="E85" s="223"/>
      <c r="F85" s="223"/>
      <c r="G85" s="223"/>
      <c r="H85" s="223"/>
      <c r="I85" s="223"/>
      <c r="J85" s="223"/>
      <c r="K85" s="223"/>
      <c r="L85" s="223"/>
      <c r="M85" s="223"/>
      <c r="N85" s="223"/>
      <c r="O85" s="223"/>
      <c r="P85" s="223"/>
      <c r="Q85" s="223"/>
      <c r="R85" s="223"/>
      <c r="S85" s="223"/>
      <c r="T85" s="223"/>
      <c r="U85" s="223"/>
      <c r="V85" s="223"/>
    </row>
    <row r="86" spans="1:22" s="114" customFormat="1" ht="12.75">
      <c r="A86" s="224" t="s">
        <v>26</v>
      </c>
      <c r="B86" s="224"/>
      <c r="C86" s="224"/>
      <c r="D86" s="224"/>
      <c r="E86" s="224"/>
      <c r="F86" s="224"/>
      <c r="G86" s="224"/>
      <c r="H86" s="224"/>
      <c r="I86" s="224"/>
      <c r="J86" s="224"/>
      <c r="K86" s="224"/>
      <c r="L86" s="224"/>
      <c r="M86" s="224"/>
      <c r="N86" s="224"/>
      <c r="O86" s="224"/>
      <c r="P86" s="224"/>
      <c r="Q86" s="224"/>
      <c r="R86" s="224"/>
      <c r="S86" s="224"/>
      <c r="T86" s="224"/>
      <c r="U86" s="224"/>
      <c r="V86" s="224"/>
    </row>
    <row r="87" spans="1:22" s="114" customFormat="1" ht="12.75">
      <c r="A87" s="113"/>
      <c r="B87" s="113"/>
      <c r="C87" s="113"/>
      <c r="D87" s="113"/>
      <c r="E87" s="113"/>
      <c r="F87" s="113"/>
      <c r="G87" s="113"/>
      <c r="H87" s="113"/>
      <c r="I87" s="113"/>
      <c r="J87" s="113"/>
      <c r="K87" s="113"/>
      <c r="L87" s="113"/>
      <c r="M87" s="113"/>
      <c r="N87" s="113"/>
      <c r="O87" s="113"/>
      <c r="P87" s="113"/>
      <c r="Q87" s="113"/>
      <c r="R87" s="113"/>
      <c r="S87" s="113"/>
      <c r="T87" s="113"/>
      <c r="U87" s="113"/>
      <c r="V87" s="113"/>
    </row>
    <row r="88" spans="1:22" ht="12.75">
      <c r="A88" s="231" t="s">
        <v>20</v>
      </c>
      <c r="B88" s="231"/>
      <c r="C88" s="231"/>
      <c r="D88" s="231"/>
      <c r="E88" s="231"/>
      <c r="F88" s="231"/>
      <c r="G88" s="231"/>
      <c r="H88" s="231"/>
      <c r="I88" s="231"/>
      <c r="J88" s="231"/>
      <c r="K88" s="231"/>
      <c r="L88" s="231"/>
      <c r="M88" s="231"/>
      <c r="N88" s="231"/>
      <c r="O88" s="231"/>
      <c r="P88" s="231"/>
      <c r="Q88" s="231"/>
      <c r="R88" s="231"/>
      <c r="S88" s="231"/>
      <c r="T88" s="231"/>
      <c r="U88" s="231"/>
      <c r="V88" s="231"/>
    </row>
    <row r="89" ht="7.5" customHeight="1" thickBot="1"/>
    <row r="90" spans="1:22" ht="12.75">
      <c r="A90" s="115"/>
      <c r="B90" s="225" t="s">
        <v>29</v>
      </c>
      <c r="C90" s="226"/>
      <c r="D90" s="226"/>
      <c r="E90" s="226"/>
      <c r="F90" s="226"/>
      <c r="G90" s="226"/>
      <c r="H90" s="227"/>
      <c r="I90" s="225" t="s">
        <v>30</v>
      </c>
      <c r="J90" s="226"/>
      <c r="K90" s="226"/>
      <c r="L90" s="226"/>
      <c r="M90" s="226"/>
      <c r="N90" s="226"/>
      <c r="O90" s="227"/>
      <c r="P90" s="225" t="s">
        <v>1</v>
      </c>
      <c r="Q90" s="226"/>
      <c r="R90" s="226"/>
      <c r="S90" s="226"/>
      <c r="T90" s="226"/>
      <c r="U90" s="226"/>
      <c r="V90" s="226"/>
    </row>
    <row r="91" spans="2:22" ht="12.75">
      <c r="B91" s="236" t="s">
        <v>31</v>
      </c>
      <c r="C91" s="237"/>
      <c r="D91" s="116" t="s">
        <v>32</v>
      </c>
      <c r="E91" s="237" t="s">
        <v>33</v>
      </c>
      <c r="F91" s="237"/>
      <c r="G91" s="237"/>
      <c r="H91" s="117" t="s">
        <v>1</v>
      </c>
      <c r="I91" s="236" t="s">
        <v>31</v>
      </c>
      <c r="J91" s="238"/>
      <c r="K91" s="112" t="s">
        <v>32</v>
      </c>
      <c r="L91" s="236" t="s">
        <v>33</v>
      </c>
      <c r="M91" s="237"/>
      <c r="N91" s="237"/>
      <c r="O91" s="117" t="s">
        <v>1</v>
      </c>
      <c r="P91" s="236" t="s">
        <v>31</v>
      </c>
      <c r="Q91" s="238"/>
      <c r="R91" s="112" t="s">
        <v>32</v>
      </c>
      <c r="S91" s="236" t="s">
        <v>33</v>
      </c>
      <c r="T91" s="237"/>
      <c r="U91" s="237"/>
      <c r="V91" s="117" t="s">
        <v>1</v>
      </c>
    </row>
    <row r="92" spans="1:22" ht="12.75">
      <c r="A92" s="182" t="s">
        <v>34</v>
      </c>
      <c r="B92" s="183" t="s">
        <v>35</v>
      </c>
      <c r="C92" s="182">
        <v>1</v>
      </c>
      <c r="D92" s="184" t="s">
        <v>36</v>
      </c>
      <c r="E92" s="182" t="s">
        <v>37</v>
      </c>
      <c r="F92" s="182" t="s">
        <v>38</v>
      </c>
      <c r="G92" s="182" t="s">
        <v>39</v>
      </c>
      <c r="H92" s="185"/>
      <c r="I92" s="183" t="s">
        <v>35</v>
      </c>
      <c r="J92" s="182">
        <v>1</v>
      </c>
      <c r="K92" s="184" t="s">
        <v>36</v>
      </c>
      <c r="L92" s="182" t="s">
        <v>37</v>
      </c>
      <c r="M92" s="182" t="s">
        <v>38</v>
      </c>
      <c r="N92" s="182" t="s">
        <v>39</v>
      </c>
      <c r="O92" s="185"/>
      <c r="P92" s="183" t="s">
        <v>35</v>
      </c>
      <c r="Q92" s="182">
        <v>1</v>
      </c>
      <c r="R92" s="184" t="s">
        <v>36</v>
      </c>
      <c r="S92" s="182" t="s">
        <v>37</v>
      </c>
      <c r="T92" s="182" t="s">
        <v>38</v>
      </c>
      <c r="U92" s="182" t="s">
        <v>39</v>
      </c>
      <c r="V92" s="185"/>
    </row>
    <row r="93" spans="1:22" s="74" customFormat="1" ht="12.75">
      <c r="A93" s="30" t="s">
        <v>16</v>
      </c>
      <c r="B93" s="88"/>
      <c r="C93" s="89"/>
      <c r="D93" s="90"/>
      <c r="E93" s="89"/>
      <c r="F93" s="89"/>
      <c r="G93" s="89"/>
      <c r="H93" s="88"/>
      <c r="I93" s="88"/>
      <c r="J93" s="89"/>
      <c r="K93" s="90"/>
      <c r="L93" s="89"/>
      <c r="M93" s="89"/>
      <c r="N93" s="89"/>
      <c r="O93" s="88"/>
      <c r="P93" s="88"/>
      <c r="Q93" s="89"/>
      <c r="R93" s="88"/>
      <c r="S93" s="88"/>
      <c r="T93" s="89"/>
      <c r="U93" s="91"/>
      <c r="V93" s="88"/>
    </row>
    <row r="94" spans="1:22" s="74" customFormat="1" ht="12.75">
      <c r="A94" s="212" t="s">
        <v>58</v>
      </c>
      <c r="B94" s="150">
        <f>SV_SO_2021_2a!B94/SV_SO_2021_2a!$H94*100</f>
        <v>0.07579106928566917</v>
      </c>
      <c r="C94" s="151">
        <f>SV_SO_2021_2a!C94/SV_SO_2021_2a!$H94*100</f>
        <v>3.123223646813617</v>
      </c>
      <c r="D94" s="152">
        <f>SV_SO_2021_2a!D94/SV_SO_2021_2a!$H94*100</f>
        <v>87.13130802753743</v>
      </c>
      <c r="E94" s="151">
        <f>SV_SO_2021_2a!E94/SV_SO_2021_2a!$H94*100</f>
        <v>8.532811217078255</v>
      </c>
      <c r="F94" s="151">
        <f>SV_SO_2021_2a!F94/SV_SO_2021_2a!$H94*100</f>
        <v>1.0452851638981873</v>
      </c>
      <c r="G94" s="151">
        <f>SV_SO_2021_2a!G94/SV_SO_2021_2a!$H94*100</f>
        <v>0.09158087538685025</v>
      </c>
      <c r="H94" s="150">
        <f>SV_SO_2021_2a!H94/SV_SO_2021_2a!$H94*100</f>
        <v>100</v>
      </c>
      <c r="I94" s="150">
        <f>SV_SO_2021_2a!I94/SV_SO_2021_2a!$O94*100</f>
        <v>0.028292181069958847</v>
      </c>
      <c r="J94" s="151">
        <f>SV_SO_2021_2a!J94/SV_SO_2021_2a!$O94*100</f>
        <v>2.2093621399176957</v>
      </c>
      <c r="K94" s="152">
        <f>SV_SO_2021_2a!K94/SV_SO_2021_2a!$O94*100</f>
        <v>89.07921810699588</v>
      </c>
      <c r="L94" s="151">
        <f>SV_SO_2021_2a!L94/SV_SO_2021_2a!$O94*100</f>
        <v>7.61059670781893</v>
      </c>
      <c r="M94" s="151">
        <f>SV_SO_2021_2a!M94/SV_SO_2021_2a!$O94*100</f>
        <v>1.0005144032921809</v>
      </c>
      <c r="N94" s="151">
        <f>SV_SO_2021_2a!N94/SV_SO_2021_2a!$O94*100</f>
        <v>0.0720164609053498</v>
      </c>
      <c r="O94" s="150">
        <f>SV_SO_2021_2a!O94/SV_SO_2021_2a!$O94*100</f>
        <v>100</v>
      </c>
      <c r="P94" s="150">
        <f>SV_SO_2021_2a!P94/SV_SO_2021_2a!$V94*100</f>
        <v>0.04961301845604287</v>
      </c>
      <c r="Q94" s="151">
        <f>SV_SO_2021_2a!Q94/SV_SO_2021_2a!$V94*100</f>
        <v>2.6195673744790633</v>
      </c>
      <c r="R94" s="152">
        <f>SV_SO_2021_2a!R94/SV_SO_2021_2a!$V94*100</f>
        <v>88.20485924077907</v>
      </c>
      <c r="S94" s="151">
        <f>SV_SO_2021_2a!S94/SV_SO_2021_2a!$V94*100</f>
        <v>8.024551356561677</v>
      </c>
      <c r="T94" s="151">
        <f>SV_SO_2021_2a!T94/SV_SO_2021_2a!$V94*100</f>
        <v>1.020610665381453</v>
      </c>
      <c r="U94" s="151">
        <f>SV_SO_2021_2a!U94/SV_SO_2021_2a!$V94*100</f>
        <v>0.08079834434269838</v>
      </c>
      <c r="V94" s="150">
        <f>SV_SO_2021_2a!V94/SV_SO_2021_2a!$V94*100</f>
        <v>100</v>
      </c>
    </row>
    <row r="95" spans="1:22" s="74" customFormat="1" ht="12.75">
      <c r="A95" s="212" t="s">
        <v>60</v>
      </c>
      <c r="B95" s="150">
        <f>SV_SO_2021_2a!B95/SV_SO_2021_2a!$H95*100</f>
        <v>0.020408996285562676</v>
      </c>
      <c r="C95" s="153">
        <f>SV_SO_2021_2a!C95/SV_SO_2021_2a!$H95*100</f>
        <v>0.5102249071390669</v>
      </c>
      <c r="D95" s="152">
        <f>SV_SO_2021_2a!D95/SV_SO_2021_2a!$H95*100</f>
        <v>70.14980203273603</v>
      </c>
      <c r="E95" s="153">
        <f>SV_SO_2021_2a!E95/SV_SO_2021_2a!$H95*100</f>
        <v>23.719335483080943</v>
      </c>
      <c r="F95" s="153">
        <f>SV_SO_2021_2a!F95/SV_SO_2021_2a!$H95*100</f>
        <v>4.906322707049267</v>
      </c>
      <c r="G95" s="153">
        <f>SV_SO_2021_2a!G95/SV_SO_2021_2a!$H95*100</f>
        <v>0.6939058737091309</v>
      </c>
      <c r="H95" s="150">
        <f>SV_SO_2021_2a!H95/SV_SO_2021_2a!$H95*100</f>
        <v>100</v>
      </c>
      <c r="I95" s="150">
        <f>SV_SO_2021_2a!I95/SV_SO_2021_2a!$O95*100</f>
        <v>0</v>
      </c>
      <c r="J95" s="153">
        <f>SV_SO_2021_2a!J95/SV_SO_2021_2a!$O95*100</f>
        <v>0.2738631825184002</v>
      </c>
      <c r="K95" s="152">
        <f>SV_SO_2021_2a!K95/SV_SO_2021_2a!$O95*100</f>
        <v>71.84344154732698</v>
      </c>
      <c r="L95" s="153">
        <f>SV_SO_2021_2a!L95/SV_SO_2021_2a!$O95*100</f>
        <v>22.781993495749415</v>
      </c>
      <c r="M95" s="153">
        <f>SV_SO_2021_2a!M95/SV_SO_2021_2a!$O95*100</f>
        <v>4.541564443430136</v>
      </c>
      <c r="N95" s="153">
        <f>SV_SO_2021_2a!N95/SV_SO_2021_2a!$O95*100</f>
        <v>0.559137330975067</v>
      </c>
      <c r="O95" s="150">
        <f>SV_SO_2021_2a!O95/SV_SO_2021_2a!$O95*100</f>
        <v>100</v>
      </c>
      <c r="P95" s="150">
        <f>SV_SO_2021_2a!P95/SV_SO_2021_2a!$V95*100</f>
        <v>0.011897396849569314</v>
      </c>
      <c r="Q95" s="151">
        <f>SV_SO_2021_2a!Q95/SV_SO_2021_2a!$V95*100</f>
        <v>0.4116499309950982</v>
      </c>
      <c r="R95" s="150">
        <f>SV_SO_2021_2a!R95/SV_SO_2021_2a!$V95*100</f>
        <v>70.85613667729501</v>
      </c>
      <c r="S95" s="150">
        <f>SV_SO_2021_2a!S95/SV_SO_2021_2a!$V95*100</f>
        <v>23.32841574263551</v>
      </c>
      <c r="T95" s="151">
        <f>SV_SO_2021_2a!T95/SV_SO_2021_2a!$V95*100</f>
        <v>4.754199781087898</v>
      </c>
      <c r="U95" s="186">
        <f>SV_SO_2021_2a!U95/SV_SO_2021_2a!$V95*100</f>
        <v>0.6377004711369152</v>
      </c>
      <c r="V95" s="150">
        <f>SV_SO_2021_2a!V95/SV_SO_2021_2a!$V95*100</f>
        <v>100</v>
      </c>
    </row>
    <row r="96" spans="1:22" s="74" customFormat="1" ht="12.75">
      <c r="A96" s="212" t="s">
        <v>59</v>
      </c>
      <c r="B96" s="150">
        <f>SV_SO_2021_2a!B96/SV_SO_2021_2a!$H96*100</f>
        <v>0</v>
      </c>
      <c r="C96" s="153">
        <f>SV_SO_2021_2a!C96/SV_SO_2021_2a!$H96*100</f>
        <v>1.2526096033402923</v>
      </c>
      <c r="D96" s="152">
        <f>SV_SO_2021_2a!D96/SV_SO_2021_2a!$H96*100</f>
        <v>65.65762004175365</v>
      </c>
      <c r="E96" s="153">
        <f>SV_SO_2021_2a!E96/SV_SO_2021_2a!$H96*100</f>
        <v>25.052192066805844</v>
      </c>
      <c r="F96" s="153">
        <f>SV_SO_2021_2a!F96/SV_SO_2021_2a!$H96*100</f>
        <v>6.8893528183716075</v>
      </c>
      <c r="G96" s="153">
        <f>SV_SO_2021_2a!G96/SV_SO_2021_2a!$H96*100</f>
        <v>1.1482254697286012</v>
      </c>
      <c r="H96" s="150">
        <f>SV_SO_2021_2a!H96/SV_SO_2021_2a!$H96*100</f>
        <v>100</v>
      </c>
      <c r="I96" s="150">
        <f>SV_SO_2021_2a!I96/SV_SO_2021_2a!$O96*100</f>
        <v>0.08550662676357418</v>
      </c>
      <c r="J96" s="153">
        <f>SV_SO_2021_2a!J96/SV_SO_2021_2a!$O96*100</f>
        <v>1.1115861479264644</v>
      </c>
      <c r="K96" s="152">
        <f>SV_SO_2021_2a!K96/SV_SO_2021_2a!$O96*100</f>
        <v>73.02265925609235</v>
      </c>
      <c r="L96" s="153">
        <f>SV_SO_2021_2a!L96/SV_SO_2021_2a!$O96*100</f>
        <v>21.46216331765712</v>
      </c>
      <c r="M96" s="153">
        <f>SV_SO_2021_2a!M96/SV_SO_2021_2a!$O96*100</f>
        <v>3.6340316374519026</v>
      </c>
      <c r="N96" s="153">
        <f>SV_SO_2021_2a!N96/SV_SO_2021_2a!$O96*100</f>
        <v>0.6840530141085934</v>
      </c>
      <c r="O96" s="150">
        <f>SV_SO_2021_2a!O96/SV_SO_2021_2a!$O96*100</f>
        <v>100</v>
      </c>
      <c r="P96" s="150">
        <f>SV_SO_2021_2a!P96/SV_SO_2021_2a!$V96*100</f>
        <v>0.060661207158022444</v>
      </c>
      <c r="Q96" s="151">
        <f>SV_SO_2021_2a!Q96/SV_SO_2021_2a!$V96*100</f>
        <v>1.1525629360024265</v>
      </c>
      <c r="R96" s="150">
        <f>SV_SO_2021_2a!R96/SV_SO_2021_2a!$V96*100</f>
        <v>70.88262056414922</v>
      </c>
      <c r="S96" s="150">
        <f>SV_SO_2021_2a!S96/SV_SO_2021_2a!$V96*100</f>
        <v>22.505307855626327</v>
      </c>
      <c r="T96" s="151">
        <f>SV_SO_2021_2a!T96/SV_SO_2021_2a!$V96*100</f>
        <v>4.579921140430695</v>
      </c>
      <c r="U96" s="186">
        <f>SV_SO_2021_2a!U96/SV_SO_2021_2a!$V96*100</f>
        <v>0.8189262966333031</v>
      </c>
      <c r="V96" s="150">
        <f>SV_SO_2021_2a!V96/SV_SO_2021_2a!$V96*100</f>
        <v>100</v>
      </c>
    </row>
    <row r="97" spans="1:22" s="74" customFormat="1" ht="12.75">
      <c r="A97" s="212" t="s">
        <v>61</v>
      </c>
      <c r="B97" s="150">
        <f>SV_SO_2021_2a!B97/SV_SO_2021_2a!$H97*100</f>
        <v>0</v>
      </c>
      <c r="C97" s="153">
        <f>SV_SO_2021_2a!C97/SV_SO_2021_2a!$H97*100</f>
        <v>0.057454754380925024</v>
      </c>
      <c r="D97" s="152">
        <f>SV_SO_2021_2a!D97/SV_SO_2021_2a!$H97*100</f>
        <v>46.67624245906349</v>
      </c>
      <c r="E97" s="153">
        <f>SV_SO_2021_2a!E97/SV_SO_2021_2a!$H97*100</f>
        <v>42.62568227520827</v>
      </c>
      <c r="F97" s="153">
        <f>SV_SO_2021_2a!F97/SV_SO_2021_2a!$H97*100</f>
        <v>8.916977879919564</v>
      </c>
      <c r="G97" s="153">
        <f>SV_SO_2021_2a!G97/SV_SO_2021_2a!$H97*100</f>
        <v>1.7236426314277506</v>
      </c>
      <c r="H97" s="150">
        <f>SV_SO_2021_2a!H97/SV_SO_2021_2a!$H97*100</f>
        <v>100</v>
      </c>
      <c r="I97" s="150">
        <f>SV_SO_2021_2a!I97/SV_SO_2021_2a!$O97*100</f>
        <v>0.007785130400934215</v>
      </c>
      <c r="J97" s="153">
        <f>SV_SO_2021_2a!J97/SV_SO_2021_2a!$O97*100</f>
        <v>0.023355391202802646</v>
      </c>
      <c r="K97" s="152">
        <f>SV_SO_2021_2a!K97/SV_SO_2021_2a!$O97*100</f>
        <v>50.50214091086026</v>
      </c>
      <c r="L97" s="153">
        <f>SV_SO_2021_2a!L97/SV_SO_2021_2a!$O97*100</f>
        <v>41.292331646555084</v>
      </c>
      <c r="M97" s="153">
        <f>SV_SO_2021_2a!M97/SV_SO_2021_2a!$O97*100</f>
        <v>6.866485013623978</v>
      </c>
      <c r="N97" s="153">
        <f>SV_SO_2021_2a!N97/SV_SO_2021_2a!$O97*100</f>
        <v>1.3079019073569482</v>
      </c>
      <c r="O97" s="150">
        <f>SV_SO_2021_2a!O97/SV_SO_2021_2a!$O97*100</f>
        <v>100</v>
      </c>
      <c r="P97" s="150">
        <f>SV_SO_2021_2a!P97/SV_SO_2021_2a!$V97*100</f>
        <v>0.003305785123966942</v>
      </c>
      <c r="Q97" s="151">
        <f>SV_SO_2021_2a!Q97/SV_SO_2021_2a!$V97*100</f>
        <v>0.04297520661157025</v>
      </c>
      <c r="R97" s="150">
        <f>SV_SO_2021_2a!R97/SV_SO_2021_2a!$V97*100</f>
        <v>48.30082644628099</v>
      </c>
      <c r="S97" s="150">
        <f>SV_SO_2021_2a!S97/SV_SO_2021_2a!$V97*100</f>
        <v>42.05950413223141</v>
      </c>
      <c r="T97" s="151">
        <f>SV_SO_2021_2a!T97/SV_SO_2021_2a!$V97*100</f>
        <v>8.046280991735538</v>
      </c>
      <c r="U97" s="186">
        <f>SV_SO_2021_2a!U97/SV_SO_2021_2a!$V97*100</f>
        <v>1.5471074380165288</v>
      </c>
      <c r="V97" s="150">
        <f>SV_SO_2021_2a!V97/SV_SO_2021_2a!$V97*100</f>
        <v>100</v>
      </c>
    </row>
    <row r="98" spans="1:22" s="110" customFormat="1" ht="12.75">
      <c r="A98" s="29" t="s">
        <v>1</v>
      </c>
      <c r="B98" s="147">
        <f>SV_SO_2021_2a!B98/SV_SO_2021_2a!$H98*100</f>
        <v>0.03891155002146844</v>
      </c>
      <c r="C98" s="148">
        <f>SV_SO_2021_2a!C98/SV_SO_2021_2a!$H98*100</f>
        <v>1.5242593387720051</v>
      </c>
      <c r="D98" s="149">
        <f>SV_SO_2021_2a!D98/SV_SO_2021_2a!$H98*100</f>
        <v>71.82535422928295</v>
      </c>
      <c r="E98" s="148">
        <f>SV_SO_2021_2a!E98/SV_SO_2021_2a!$H98*100</f>
        <v>21.69922713610992</v>
      </c>
      <c r="F98" s="148">
        <f>SV_SO_2021_2a!F98/SV_SO_2021_2a!$H98*100</f>
        <v>4.227941176470589</v>
      </c>
      <c r="G98" s="148">
        <f>SV_SO_2021_2a!G98/SV_SO_2021_2a!$H98*100</f>
        <v>0.6843065693430658</v>
      </c>
      <c r="H98" s="147">
        <f>SV_SO_2021_2a!H98/SV_SO_2021_2a!$H98*100</f>
        <v>100</v>
      </c>
      <c r="I98" s="147">
        <f>SV_SO_2021_2a!I98/SV_SO_2021_2a!$O98*100</f>
        <v>0.01955553072313559</v>
      </c>
      <c r="J98" s="148">
        <f>SV_SO_2021_2a!J98/SV_SO_2021_2a!$O98*100</f>
        <v>1.3074269112039223</v>
      </c>
      <c r="K98" s="149">
        <f>SV_SO_2021_2a!K98/SV_SO_2021_2a!$O98*100</f>
        <v>77.4133620147784</v>
      </c>
      <c r="L98" s="148">
        <f>SV_SO_2021_2a!L98/SV_SO_2021_2a!$O98*100</f>
        <v>17.820675783268847</v>
      </c>
      <c r="M98" s="148">
        <f>SV_SO_2021_2a!M98/SV_SO_2021_2a!$O98*100</f>
        <v>3.0059644368705563</v>
      </c>
      <c r="N98" s="148">
        <f>SV_SO_2021_2a!N98/SV_SO_2021_2a!$O98*100</f>
        <v>0.43301532315514524</v>
      </c>
      <c r="O98" s="147">
        <f>SV_SO_2021_2a!O98/SV_SO_2021_2a!$O98*100</f>
        <v>100</v>
      </c>
      <c r="P98" s="147">
        <f>SV_SO_2021_2a!P98/SV_SO_2021_2a!$V98*100</f>
        <v>0.029428068902743652</v>
      </c>
      <c r="Q98" s="148">
        <f>SV_SO_2021_2a!Q98/SV_SO_2021_2a!$V98*100</f>
        <v>1.4180222968949965</v>
      </c>
      <c r="R98" s="147">
        <f>SV_SO_2021_2a!R98/SV_SO_2021_2a!$V98*100</f>
        <v>74.56319848890288</v>
      </c>
      <c r="S98" s="147">
        <f>SV_SO_2021_2a!S98/SV_SO_2021_2a!$V98*100</f>
        <v>19.798931008287767</v>
      </c>
      <c r="T98" s="148">
        <f>SV_SO_2021_2a!T98/SV_SO_2021_2a!$V98*100</f>
        <v>3.6292337067732467</v>
      </c>
      <c r="U98" s="187">
        <f>SV_SO_2021_2a!U98/SV_SO_2021_2a!$V98*100</f>
        <v>0.5611864302383673</v>
      </c>
      <c r="V98" s="147">
        <f>SV_SO_2021_2a!V98/SV_SO_2021_2a!$V98*100</f>
        <v>100</v>
      </c>
    </row>
    <row r="99" spans="1:22" s="74" customFormat="1" ht="7.5" customHeight="1">
      <c r="A99" s="73"/>
      <c r="B99" s="88"/>
      <c r="C99" s="89"/>
      <c r="D99" s="90"/>
      <c r="E99" s="89"/>
      <c r="F99" s="89"/>
      <c r="G99" s="89"/>
      <c r="H99" s="88"/>
      <c r="I99" s="88"/>
      <c r="J99" s="89"/>
      <c r="K99" s="90"/>
      <c r="L99" s="89"/>
      <c r="M99" s="89"/>
      <c r="N99" s="89"/>
      <c r="O99" s="88"/>
      <c r="P99" s="88"/>
      <c r="Q99" s="89"/>
      <c r="R99" s="88"/>
      <c r="S99" s="88"/>
      <c r="T99" s="89"/>
      <c r="U99" s="91"/>
      <c r="V99" s="88"/>
    </row>
    <row r="100" spans="1:22" s="74" customFormat="1" ht="12.75">
      <c r="A100" s="30" t="s">
        <v>18</v>
      </c>
      <c r="B100" s="88"/>
      <c r="C100" s="89"/>
      <c r="D100" s="90"/>
      <c r="E100" s="89"/>
      <c r="F100" s="89"/>
      <c r="G100" s="89"/>
      <c r="H100" s="88"/>
      <c r="I100" s="88"/>
      <c r="J100" s="89"/>
      <c r="K100" s="90"/>
      <c r="L100" s="89"/>
      <c r="M100" s="89"/>
      <c r="N100" s="89"/>
      <c r="O100" s="88"/>
      <c r="P100" s="88"/>
      <c r="Q100" s="89"/>
      <c r="R100" s="88"/>
      <c r="S100" s="88"/>
      <c r="T100" s="89"/>
      <c r="U100" s="91"/>
      <c r="V100" s="88"/>
    </row>
    <row r="101" spans="1:22" s="74" customFormat="1" ht="12.75">
      <c r="A101" s="212" t="s">
        <v>58</v>
      </c>
      <c r="B101" s="150">
        <f>SV_SO_2021_2a!B101/SV_SO_2021_2a!$H101*100</f>
        <v>0.05666216275116593</v>
      </c>
      <c r="C101" s="151">
        <f>SV_SO_2021_2a!C101/SV_SO_2021_2a!$H101*100</f>
        <v>3.569716253323454</v>
      </c>
      <c r="D101" s="152">
        <f>SV_SO_2021_2a!D101/SV_SO_2021_2a!$H101*100</f>
        <v>83.03186156997778</v>
      </c>
      <c r="E101" s="151">
        <f>SV_SO_2021_2a!E101/SV_SO_2021_2a!$H101*100</f>
        <v>11.50677766639062</v>
      </c>
      <c r="F101" s="151">
        <f>SV_SO_2021_2a!F101/SV_SO_2021_2a!$H101*100</f>
        <v>1.5516715338011595</v>
      </c>
      <c r="G101" s="151">
        <f>SV_SO_2021_2a!G101/SV_SO_2021_2a!$H101*100</f>
        <v>0.28331081375582967</v>
      </c>
      <c r="H101" s="150">
        <f>SV_SO_2021_2a!H101/SV_SO_2021_2a!$H101*100</f>
        <v>100</v>
      </c>
      <c r="I101" s="150">
        <f>SV_SO_2021_2a!I101/SV_SO_2021_2a!$O101*100</f>
        <v>0.02896125627493886</v>
      </c>
      <c r="J101" s="151">
        <f>SV_SO_2021_2a!J101/SV_SO_2021_2a!$O101*100</f>
        <v>2.5099755438280344</v>
      </c>
      <c r="K101" s="152">
        <f>SV_SO_2021_2a!K101/SV_SO_2021_2a!$O101*100</f>
        <v>87.28279057793796</v>
      </c>
      <c r="L101" s="151">
        <f>SV_SO_2021_2a!L101/SV_SO_2021_2a!$O101*100</f>
        <v>8.739863560303771</v>
      </c>
      <c r="M101" s="151">
        <f>SV_SO_2021_2a!M101/SV_SO_2021_2a!$O101*100</f>
        <v>1.245334019822371</v>
      </c>
      <c r="N101" s="151">
        <f>SV_SO_2021_2a!N101/SV_SO_2021_2a!$O101*100</f>
        <v>0.19307504183292573</v>
      </c>
      <c r="O101" s="150">
        <f>SV_SO_2021_2a!O101/SV_SO_2021_2a!$O101*100</f>
        <v>100</v>
      </c>
      <c r="P101" s="150">
        <f>SV_SO_2021_2a!P101/SV_SO_2021_2a!$V101*100</f>
        <v>0.04072641107758381</v>
      </c>
      <c r="Q101" s="151">
        <f>SV_SO_2021_2a!Q101/SV_SO_2021_2a!$V101*100</f>
        <v>2.9600696051389326</v>
      </c>
      <c r="R101" s="150">
        <f>SV_SO_2021_2a!R101/SV_SO_2021_2a!$V101*100</f>
        <v>85.47733204983432</v>
      </c>
      <c r="S101" s="150">
        <f>SV_SO_2021_2a!S101/SV_SO_2021_2a!$V101*100</f>
        <v>9.915029896888132</v>
      </c>
      <c r="T101" s="151">
        <f>SV_SO_2021_2a!T101/SV_SO_2021_2a!$V101*100</f>
        <v>1.3754419741202168</v>
      </c>
      <c r="U101" s="186">
        <f>SV_SO_2021_2a!U101/SV_SO_2021_2a!$V101*100</f>
        <v>0.2314000629408171</v>
      </c>
      <c r="V101" s="150">
        <f>SV_SO_2021_2a!V101/SV_SO_2021_2a!$V101*100</f>
        <v>100</v>
      </c>
    </row>
    <row r="102" spans="1:22" s="74" customFormat="1" ht="12.75">
      <c r="A102" s="212" t="s">
        <v>60</v>
      </c>
      <c r="B102" s="150">
        <f>SV_SO_2021_2a!B102/SV_SO_2021_2a!$H102*100</f>
        <v>0</v>
      </c>
      <c r="C102" s="153">
        <f>SV_SO_2021_2a!C102/SV_SO_2021_2a!$H102*100</f>
        <v>0.4527402700555997</v>
      </c>
      <c r="D102" s="152">
        <f>SV_SO_2021_2a!D102/SV_SO_2021_2a!$H102*100</f>
        <v>62.76409849086577</v>
      </c>
      <c r="E102" s="153">
        <f>SV_SO_2021_2a!E102/SV_SO_2021_2a!$H102*100</f>
        <v>27.815726767275617</v>
      </c>
      <c r="F102" s="153">
        <f>SV_SO_2021_2a!F102/SV_SO_2021_2a!$H102*100</f>
        <v>7.426528991262907</v>
      </c>
      <c r="G102" s="153">
        <f>SV_SO_2021_2a!G102/SV_SO_2021_2a!$H102*100</f>
        <v>1.5409054805401112</v>
      </c>
      <c r="H102" s="150">
        <f>SV_SO_2021_2a!H102/SV_SO_2021_2a!$H102*100</f>
        <v>100</v>
      </c>
      <c r="I102" s="150">
        <f>SV_SO_2021_2a!I102/SV_SO_2021_2a!$O102*100</f>
        <v>0.005192647211548447</v>
      </c>
      <c r="J102" s="153">
        <f>SV_SO_2021_2a!J102/SV_SO_2021_2a!$O102*100</f>
        <v>0.37387059923148824</v>
      </c>
      <c r="K102" s="152">
        <f>SV_SO_2021_2a!K102/SV_SO_2021_2a!$O102*100</f>
        <v>67.4161387475335</v>
      </c>
      <c r="L102" s="153">
        <f>SV_SO_2021_2a!L102/SV_SO_2021_2a!$O102*100</f>
        <v>24.800083082355385</v>
      </c>
      <c r="M102" s="153">
        <f>SV_SO_2021_2a!M102/SV_SO_2021_2a!$O102*100</f>
        <v>5.95077370443452</v>
      </c>
      <c r="N102" s="153">
        <f>SV_SO_2021_2a!N102/SV_SO_2021_2a!$O102*100</f>
        <v>1.4539412192335652</v>
      </c>
      <c r="O102" s="150">
        <f>SV_SO_2021_2a!O102/SV_SO_2021_2a!$O102*100</f>
        <v>100</v>
      </c>
      <c r="P102" s="150">
        <f>SV_SO_2021_2a!P102/SV_SO_2021_2a!$V102*100</f>
        <v>0.0022503262973131103</v>
      </c>
      <c r="Q102" s="151">
        <f>SV_SO_2021_2a!Q102/SV_SO_2021_2a!$V102*100</f>
        <v>0.41856069130023854</v>
      </c>
      <c r="R102" s="150">
        <f>SV_SO_2021_2a!R102/SV_SO_2021_2a!$V102*100</f>
        <v>64.78014312075251</v>
      </c>
      <c r="S102" s="150">
        <f>SV_SO_2021_2a!S102/SV_SO_2021_2a!$V102*100</f>
        <v>26.50884378234844</v>
      </c>
      <c r="T102" s="151">
        <f>SV_SO_2021_2a!T102/SV_SO_2021_2a!$V102*100</f>
        <v>6.7869841126963415</v>
      </c>
      <c r="U102" s="186">
        <f>SV_SO_2021_2a!U102/SV_SO_2021_2a!$V102*100</f>
        <v>1.5032179666051577</v>
      </c>
      <c r="V102" s="150">
        <f>SV_SO_2021_2a!V102/SV_SO_2021_2a!$V102*100</f>
        <v>100</v>
      </c>
    </row>
    <row r="103" spans="1:22" s="74" customFormat="1" ht="12.75">
      <c r="A103" s="212" t="s">
        <v>59</v>
      </c>
      <c r="B103" s="150">
        <f>SV_SO_2021_2a!B103/SV_SO_2021_2a!$H103*100</f>
        <v>0</v>
      </c>
      <c r="C103" s="153">
        <f>SV_SO_2021_2a!C103/SV_SO_2021_2a!$H103*100</f>
        <v>1.6085790884718498</v>
      </c>
      <c r="D103" s="152">
        <f>SV_SO_2021_2a!D103/SV_SO_2021_2a!$H103*100</f>
        <v>54.60232350312779</v>
      </c>
      <c r="E103" s="153">
        <f>SV_SO_2021_2a!E103/SV_SO_2021_2a!$H103*100</f>
        <v>30.29490616621984</v>
      </c>
      <c r="F103" s="153">
        <f>SV_SO_2021_2a!F103/SV_SO_2021_2a!$H103*100</f>
        <v>10.366398570151922</v>
      </c>
      <c r="G103" s="153">
        <f>SV_SO_2021_2a!G103/SV_SO_2021_2a!$H103*100</f>
        <v>3.1277926720285967</v>
      </c>
      <c r="H103" s="150">
        <f>SV_SO_2021_2a!H103/SV_SO_2021_2a!$H103*100</f>
        <v>100</v>
      </c>
      <c r="I103" s="150">
        <f>SV_SO_2021_2a!I103/SV_SO_2021_2a!$O103*100</f>
        <v>0.08587376556462001</v>
      </c>
      <c r="J103" s="153">
        <f>SV_SO_2021_2a!J103/SV_SO_2021_2a!$O103*100</f>
        <v>0.9446114212108201</v>
      </c>
      <c r="K103" s="152">
        <f>SV_SO_2021_2a!K103/SV_SO_2021_2a!$O103*100</f>
        <v>66.0798626019751</v>
      </c>
      <c r="L103" s="153">
        <f>SV_SO_2021_2a!L103/SV_SO_2021_2a!$O103*100</f>
        <v>25.89094031773293</v>
      </c>
      <c r="M103" s="153">
        <f>SV_SO_2021_2a!M103/SV_SO_2021_2a!$O103*100</f>
        <v>5.28123658222413</v>
      </c>
      <c r="N103" s="153">
        <f>SV_SO_2021_2a!N103/SV_SO_2021_2a!$O103*100</f>
        <v>1.7174753112924002</v>
      </c>
      <c r="O103" s="150">
        <f>SV_SO_2021_2a!O103/SV_SO_2021_2a!$O103*100</f>
        <v>100</v>
      </c>
      <c r="P103" s="150">
        <f>SV_SO_2021_2a!P103/SV_SO_2021_2a!$V103*100</f>
        <v>0.058004640371229696</v>
      </c>
      <c r="Q103" s="151">
        <f>SV_SO_2021_2a!Q103/SV_SO_2021_2a!$V103*100</f>
        <v>1.160092807424594</v>
      </c>
      <c r="R103" s="150">
        <f>SV_SO_2021_2a!R103/SV_SO_2021_2a!$V103*100</f>
        <v>62.35498839907193</v>
      </c>
      <c r="S103" s="150">
        <f>SV_SO_2021_2a!S103/SV_SO_2021_2a!$V103*100</f>
        <v>27.32018561484919</v>
      </c>
      <c r="T103" s="151">
        <f>SV_SO_2021_2a!T103/SV_SO_2021_2a!$V103*100</f>
        <v>6.93155452436195</v>
      </c>
      <c r="U103" s="186">
        <f>SV_SO_2021_2a!U103/SV_SO_2021_2a!$V103*100</f>
        <v>2.1751740139211138</v>
      </c>
      <c r="V103" s="150">
        <f>SV_SO_2021_2a!V103/SV_SO_2021_2a!$V103*100</f>
        <v>100</v>
      </c>
    </row>
    <row r="104" spans="1:22" s="74" customFormat="1" ht="12.75">
      <c r="A104" s="212" t="s">
        <v>61</v>
      </c>
      <c r="B104" s="150">
        <f>SV_SO_2021_2a!B104/SV_SO_2021_2a!$H104*100</f>
        <v>0</v>
      </c>
      <c r="C104" s="153">
        <f>SV_SO_2021_2a!C104/SV_SO_2021_2a!$H104*100</f>
        <v>0.05536076766931168</v>
      </c>
      <c r="D104" s="152">
        <f>SV_SO_2021_2a!D104/SV_SO_2021_2a!$H104*100</f>
        <v>41.64975087654549</v>
      </c>
      <c r="E104" s="153">
        <f>SV_SO_2021_2a!E104/SV_SO_2021_2a!$H104*100</f>
        <v>42.46170880236206</v>
      </c>
      <c r="F104" s="153">
        <f>SV_SO_2021_2a!F104/SV_SO_2021_2a!$H104*100</f>
        <v>12.290090422587193</v>
      </c>
      <c r="G104" s="153">
        <f>SV_SO_2021_2a!G104/SV_SO_2021_2a!$H104*100</f>
        <v>3.5430891308359476</v>
      </c>
      <c r="H104" s="150">
        <f>SV_SO_2021_2a!H104/SV_SO_2021_2a!$H104*100</f>
        <v>100</v>
      </c>
      <c r="I104" s="150">
        <f>SV_SO_2021_2a!I104/SV_SO_2021_2a!$O104*100</f>
        <v>0</v>
      </c>
      <c r="J104" s="153">
        <f>SV_SO_2021_2a!J104/SV_SO_2021_2a!$O104*100</f>
        <v>0.040423639744522594</v>
      </c>
      <c r="K104" s="152">
        <f>SV_SO_2021_2a!K104/SV_SO_2021_2a!$O104*100</f>
        <v>45.05618885924489</v>
      </c>
      <c r="L104" s="153">
        <f>SV_SO_2021_2a!L104/SV_SO_2021_2a!$O104*100</f>
        <v>42.71970248201148</v>
      </c>
      <c r="M104" s="153">
        <f>SV_SO_2021_2a!M104/SV_SO_2021_2a!$O104*100</f>
        <v>9.467216428167193</v>
      </c>
      <c r="N104" s="153">
        <f>SV_SO_2021_2a!N104/SV_SO_2021_2a!$O104*100</f>
        <v>2.7164685908319184</v>
      </c>
      <c r="O104" s="150">
        <f>SV_SO_2021_2a!O104/SV_SO_2021_2a!$O104*100</f>
        <v>100</v>
      </c>
      <c r="P104" s="150">
        <f>SV_SO_2021_2a!P104/SV_SO_2021_2a!$V104*100</f>
        <v>0</v>
      </c>
      <c r="Q104" s="151">
        <f>SV_SO_2021_2a!Q104/SV_SO_2021_2a!$V104*100</f>
        <v>0.048906588416125205</v>
      </c>
      <c r="R104" s="150">
        <f>SV_SO_2021_2a!R104/SV_SO_2021_2a!$V104*100</f>
        <v>43.12163767204639</v>
      </c>
      <c r="S104" s="150">
        <f>SV_SO_2021_2a!S104/SV_SO_2021_2a!$V104*100</f>
        <v>42.573185216236986</v>
      </c>
      <c r="T104" s="151">
        <f>SV_SO_2021_2a!T104/SV_SO_2021_2a!$V104*100</f>
        <v>11.07035562076434</v>
      </c>
      <c r="U104" s="186">
        <f>SV_SO_2021_2a!U104/SV_SO_2021_2a!$V104*100</f>
        <v>3.1859149025361555</v>
      </c>
      <c r="V104" s="150">
        <f>SV_SO_2021_2a!V104/SV_SO_2021_2a!$V104*100</f>
        <v>100</v>
      </c>
    </row>
    <row r="105" spans="1:22" s="74" customFormat="1" ht="12.75">
      <c r="A105" s="29" t="s">
        <v>1</v>
      </c>
      <c r="B105" s="154">
        <f>SV_SO_2021_2a!B105/SV_SO_2021_2a!$H105*100</f>
        <v>0.019847631261545977</v>
      </c>
      <c r="C105" s="155">
        <f>SV_SO_2021_2a!C105/SV_SO_2021_2a!$H105*100</f>
        <v>1.4656712316218568</v>
      </c>
      <c r="D105" s="156">
        <f>SV_SO_2021_2a!D105/SV_SO_2021_2a!$H105*100</f>
        <v>64.48342722789661</v>
      </c>
      <c r="E105" s="155">
        <f>SV_SO_2021_2a!E105/SV_SO_2021_2a!$H105*100</f>
        <v>25.780546267881952</v>
      </c>
      <c r="F105" s="155">
        <f>SV_SO_2021_2a!F105/SV_SO_2021_2a!$H105*100</f>
        <v>6.626055359623812</v>
      </c>
      <c r="G105" s="155">
        <f>SV_SO_2021_2a!G105/SV_SO_2021_2a!$H105*100</f>
        <v>1.6244522817142246</v>
      </c>
      <c r="H105" s="154">
        <f>SV_SO_2021_2a!H105/SV_SO_2021_2a!$H105*100</f>
        <v>100</v>
      </c>
      <c r="I105" s="154">
        <f>SV_SO_2021_2a!I105/SV_SO_2021_2a!$O105*100</f>
        <v>0.01845245417640546</v>
      </c>
      <c r="J105" s="155">
        <f>SV_SO_2021_2a!J105/SV_SO_2021_2a!$O105*100</f>
        <v>1.3516422684217</v>
      </c>
      <c r="K105" s="156">
        <f>SV_SO_2021_2a!K105/SV_SO_2021_2a!$O105*100</f>
        <v>72.60886947964079</v>
      </c>
      <c r="L105" s="155">
        <f>SV_SO_2021_2a!L105/SV_SO_2021_2a!$O105*100</f>
        <v>20.572948702177392</v>
      </c>
      <c r="M105" s="155">
        <f>SV_SO_2021_2a!M105/SV_SO_2021_2a!$O105*100</f>
        <v>4.347090663058187</v>
      </c>
      <c r="N105" s="155">
        <f>SV_SO_2021_2a!N105/SV_SO_2021_2a!$O105*100</f>
        <v>1.100996432525526</v>
      </c>
      <c r="O105" s="154">
        <f>SV_SO_2021_2a!O105/SV_SO_2021_2a!$O105*100</f>
        <v>100</v>
      </c>
      <c r="P105" s="154">
        <f>SV_SO_2021_2a!P105/SV_SO_2021_2a!$V105*100</f>
        <v>0.019152538477449802</v>
      </c>
      <c r="Q105" s="155">
        <f>SV_SO_2021_2a!Q105/SV_SO_2021_2a!$V105*100</f>
        <v>1.4088607304012073</v>
      </c>
      <c r="R105" s="154">
        <f>SV_SO_2021_2a!R105/SV_SO_2021_2a!$V105*100</f>
        <v>68.53161318001088</v>
      </c>
      <c r="S105" s="154">
        <f>SV_SO_2021_2a!S105/SV_SO_2021_2a!$V105*100</f>
        <v>23.18606308080073</v>
      </c>
      <c r="T105" s="155">
        <f>SV_SO_2021_2a!T105/SV_SO_2021_2a!$V105*100</f>
        <v>5.490649730715309</v>
      </c>
      <c r="U105" s="188">
        <f>SV_SO_2021_2a!U105/SV_SO_2021_2a!$V105*100</f>
        <v>1.3636607395944258</v>
      </c>
      <c r="V105" s="154">
        <f>SV_SO_2021_2a!V105/SV_SO_2021_2a!$V105*100</f>
        <v>100</v>
      </c>
    </row>
    <row r="106" spans="1:22" s="74" customFormat="1" ht="12.75">
      <c r="A106" s="177" t="s">
        <v>28</v>
      </c>
      <c r="B106" s="97"/>
      <c r="C106" s="98"/>
      <c r="D106" s="99"/>
      <c r="E106" s="98"/>
      <c r="F106" s="98"/>
      <c r="G106" s="98"/>
      <c r="H106" s="97"/>
      <c r="I106" s="97"/>
      <c r="J106" s="98"/>
      <c r="K106" s="99"/>
      <c r="L106" s="98"/>
      <c r="M106" s="98"/>
      <c r="N106" s="98"/>
      <c r="O106" s="97"/>
      <c r="P106" s="97"/>
      <c r="Q106" s="98"/>
      <c r="R106" s="97"/>
      <c r="S106" s="97"/>
      <c r="T106" s="98"/>
      <c r="U106" s="100"/>
      <c r="V106" s="97"/>
    </row>
    <row r="107" spans="1:22" s="74" customFormat="1" ht="12.75">
      <c r="A107" s="212" t="s">
        <v>58</v>
      </c>
      <c r="B107" s="189">
        <f>SV_SO_2021_2a!B107/SV_SO_2021_2a!$H107*100</f>
        <v>0.06775439945796481</v>
      </c>
      <c r="C107" s="190">
        <f>SV_SO_2021_2a!C107/SV_SO_2021_2a!$H107*100</f>
        <v>3.3108095735135237</v>
      </c>
      <c r="D107" s="191">
        <f>SV_SO_2021_2a!D107/SV_SO_2021_2a!$H107*100</f>
        <v>85.408998516728</v>
      </c>
      <c r="E107" s="190">
        <f>SV_SO_2021_2a!E107/SV_SO_2021_2a!$H107*100</f>
        <v>9.782270321741837</v>
      </c>
      <c r="F107" s="190">
        <f>SV_SO_2021_2a!F107/SV_SO_2021_2a!$H107*100</f>
        <v>1.258034389935725</v>
      </c>
      <c r="G107" s="190">
        <f>SV_SO_2021_2a!G107/SV_SO_2021_2a!$H107*100</f>
        <v>0.17213279862293762</v>
      </c>
      <c r="H107" s="189">
        <f>SV_SO_2021_2a!H107/SV_SO_2021_2a!$H107*100</f>
        <v>100</v>
      </c>
      <c r="I107" s="189">
        <f>SV_SO_2021_2a!I107/SV_SO_2021_2a!$O107*100</f>
        <v>0.02858939905083195</v>
      </c>
      <c r="J107" s="190">
        <f>SV_SO_2021_2a!J107/SV_SO_2021_2a!$O107*100</f>
        <v>2.3429012522156785</v>
      </c>
      <c r="K107" s="191">
        <f>SV_SO_2021_2a!K107/SV_SO_2021_2a!$O107*100</f>
        <v>88.28120532906398</v>
      </c>
      <c r="L107" s="190">
        <f>SV_SO_2021_2a!L107/SV_SO_2021_2a!$O107*100</f>
        <v>8.112241980673566</v>
      </c>
      <c r="M107" s="190">
        <f>SV_SO_2021_2a!M107/SV_SO_2021_2a!$O107*100</f>
        <v>1.1092686831722798</v>
      </c>
      <c r="N107" s="190">
        <f>SV_SO_2021_2a!N107/SV_SO_2021_2a!$O107*100</f>
        <v>0.1257933558236606</v>
      </c>
      <c r="O107" s="189">
        <f>SV_SO_2021_2a!O107/SV_SO_2021_2a!$O107*100</f>
        <v>100</v>
      </c>
      <c r="P107" s="189">
        <f>SV_SO_2021_2a!P107/SV_SO_2021_2a!$V107*100</f>
        <v>0.04575924216272629</v>
      </c>
      <c r="Q107" s="190">
        <f>SV_SO_2021_2a!Q107/SV_SO_2021_2a!$V107*100</f>
        <v>2.7672299602617105</v>
      </c>
      <c r="R107" s="189">
        <f>SV_SO_2021_2a!R107/SV_SO_2021_2a!$V107*100</f>
        <v>87.0220366876731</v>
      </c>
      <c r="S107" s="189">
        <f>SV_SO_2021_2a!S107/SV_SO_2021_2a!$V107*100</f>
        <v>8.844378436960623</v>
      </c>
      <c r="T107" s="190">
        <f>SV_SO_2021_2a!T107/SV_SO_2021_2a!$V107*100</f>
        <v>1.1744872155099748</v>
      </c>
      <c r="U107" s="192">
        <f>SV_SO_2021_2a!U107/SV_SO_2021_2a!$V107*100</f>
        <v>0.14610845743186288</v>
      </c>
      <c r="V107" s="189">
        <f>SV_SO_2021_2a!V107/SV_SO_2021_2a!$V107*100</f>
        <v>100</v>
      </c>
    </row>
    <row r="108" spans="1:22" s="74" customFormat="1" ht="12.75">
      <c r="A108" s="212" t="s">
        <v>60</v>
      </c>
      <c r="B108" s="189">
        <f>SV_SO_2021_2a!B108/SV_SO_2021_2a!$H108*100</f>
        <v>0.010064614827190562</v>
      </c>
      <c r="C108" s="190">
        <f>SV_SO_2021_2a!C108/SV_SO_2021_2a!$H108*100</f>
        <v>0.4810885887397089</v>
      </c>
      <c r="D108" s="191">
        <f>SV_SO_2021_2a!D108/SV_SO_2021_2a!$H108*100</f>
        <v>66.40632862980334</v>
      </c>
      <c r="E108" s="190">
        <f>SV_SO_2021_2a!E108/SV_SO_2021_2a!$H108*100</f>
        <v>25.795607802089414</v>
      </c>
      <c r="F108" s="190">
        <f>SV_SO_2021_2a!F108/SV_SO_2021_2a!$H108*100</f>
        <v>6.183699349825882</v>
      </c>
      <c r="G108" s="190">
        <f>SV_SO_2021_2a!G108/SV_SO_2021_2a!$H108*100</f>
        <v>1.1232110147144667</v>
      </c>
      <c r="H108" s="189">
        <f>SV_SO_2021_2a!H108/SV_SO_2021_2a!$H108*100</f>
        <v>100</v>
      </c>
      <c r="I108" s="189">
        <f>SV_SO_2021_2a!I108/SV_SO_2021_2a!$O108*100</f>
        <v>0.0027184993883376377</v>
      </c>
      <c r="J108" s="190">
        <f>SV_SO_2021_2a!J108/SV_SO_2021_2a!$O108*100</f>
        <v>0.3262199266005165</v>
      </c>
      <c r="K108" s="191">
        <f>SV_SO_2021_2a!K108/SV_SO_2021_2a!$O108*100</f>
        <v>69.52562185673509</v>
      </c>
      <c r="L108" s="190">
        <f>SV_SO_2021_2a!L108/SV_SO_2021_2a!$O108*100</f>
        <v>23.838521136332744</v>
      </c>
      <c r="M108" s="190">
        <f>SV_SO_2021_2a!M108/SV_SO_2021_2a!$O108*100</f>
        <v>5.279325812151693</v>
      </c>
      <c r="N108" s="190">
        <f>SV_SO_2021_2a!N108/SV_SO_2021_2a!$O108*100</f>
        <v>1.027592768791627</v>
      </c>
      <c r="O108" s="189">
        <f>SV_SO_2021_2a!O108/SV_SO_2021_2a!$O108*100</f>
        <v>100</v>
      </c>
      <c r="P108" s="189">
        <f>SV_SO_2021_2a!P108/SV_SO_2021_2a!$V108*100</f>
        <v>0.006939304219096965</v>
      </c>
      <c r="Q108" s="190">
        <f>SV_SO_2021_2a!Q108/SV_SO_2021_2a!$V108*100</f>
        <v>0.4152017024426351</v>
      </c>
      <c r="R108" s="189">
        <f>SV_SO_2021_2a!R108/SV_SO_2021_2a!$V108*100</f>
        <v>67.7333919319023</v>
      </c>
      <c r="S108" s="189">
        <f>SV_SO_2021_2a!S108/SV_SO_2021_2a!$V108*100</f>
        <v>24.962990377498148</v>
      </c>
      <c r="T108" s="190">
        <f>SV_SO_2021_2a!T108/SV_SO_2021_2a!$V108*100</f>
        <v>5.798945225758697</v>
      </c>
      <c r="U108" s="192">
        <f>SV_SO_2021_2a!U108/SV_SO_2021_2a!$V108*100</f>
        <v>1.0825314581791265</v>
      </c>
      <c r="V108" s="189">
        <f>SV_SO_2021_2a!V108/SV_SO_2021_2a!$V108*100</f>
        <v>100</v>
      </c>
    </row>
    <row r="109" spans="1:22" s="74" customFormat="1" ht="12.75">
      <c r="A109" s="212" t="s">
        <v>59</v>
      </c>
      <c r="B109" s="189">
        <f>SV_SO_2021_2a!B109/SV_SO_2021_2a!$H109*100</f>
        <v>0</v>
      </c>
      <c r="C109" s="190">
        <f>SV_SO_2021_2a!C109/SV_SO_2021_2a!$H109*100</f>
        <v>1.4443909484833894</v>
      </c>
      <c r="D109" s="191">
        <f>SV_SO_2021_2a!D109/SV_SO_2021_2a!$H109*100</f>
        <v>59.70149253731343</v>
      </c>
      <c r="E109" s="190">
        <f>SV_SO_2021_2a!E109/SV_SO_2021_2a!$H109*100</f>
        <v>27.87674530572942</v>
      </c>
      <c r="F109" s="190">
        <f>SV_SO_2021_2a!F109/SV_SO_2021_2a!$H109*100</f>
        <v>8.76263842079923</v>
      </c>
      <c r="G109" s="190">
        <f>SV_SO_2021_2a!G109/SV_SO_2021_2a!$H109*100</f>
        <v>2.2147327876745306</v>
      </c>
      <c r="H109" s="189">
        <f>SV_SO_2021_2a!H109/SV_SO_2021_2a!$H109*100</f>
        <v>100</v>
      </c>
      <c r="I109" s="189">
        <f>SV_SO_2021_2a!I109/SV_SO_2021_2a!$O109*100</f>
        <v>0.08568980291345331</v>
      </c>
      <c r="J109" s="190">
        <f>SV_SO_2021_2a!J109/SV_SO_2021_2a!$O109*100</f>
        <v>1.0282776349614395</v>
      </c>
      <c r="K109" s="191">
        <f>SV_SO_2021_2a!K109/SV_SO_2021_2a!$O109*100</f>
        <v>69.55869751499571</v>
      </c>
      <c r="L109" s="190">
        <f>SV_SO_2021_2a!L109/SV_SO_2021_2a!$O109*100</f>
        <v>23.671808054841474</v>
      </c>
      <c r="M109" s="190">
        <f>SV_SO_2021_2a!M109/SV_SO_2021_2a!$O109*100</f>
        <v>4.455869751499572</v>
      </c>
      <c r="N109" s="190">
        <f>SV_SO_2021_2a!N109/SV_SO_2021_2a!$O109*100</f>
        <v>1.1996572407883461</v>
      </c>
      <c r="O109" s="189">
        <f>SV_SO_2021_2a!O109/SV_SO_2021_2a!$O109*100</f>
        <v>100</v>
      </c>
      <c r="P109" s="189">
        <f>SV_SO_2021_2a!P109/SV_SO_2021_2a!$V109*100</f>
        <v>0.05930318754633062</v>
      </c>
      <c r="Q109" s="190">
        <f>SV_SO_2021_2a!Q109/SV_SO_2021_2a!$V109*100</f>
        <v>1.156412157153447</v>
      </c>
      <c r="R109" s="189">
        <f>SV_SO_2021_2a!R109/SV_SO_2021_2a!$V109*100</f>
        <v>66.52335063009637</v>
      </c>
      <c r="S109" s="189">
        <f>SV_SO_2021_2a!S109/SV_SO_2021_2a!$V109*100</f>
        <v>24.96664195700519</v>
      </c>
      <c r="T109" s="190">
        <f>SV_SO_2021_2a!T109/SV_SO_2021_2a!$V109*100</f>
        <v>5.782060785767236</v>
      </c>
      <c r="U109" s="192">
        <f>SV_SO_2021_2a!U109/SV_SO_2021_2a!$V109*100</f>
        <v>1.5122312824314306</v>
      </c>
      <c r="V109" s="189">
        <f>SV_SO_2021_2a!V109/SV_SO_2021_2a!$V109*100</f>
        <v>100</v>
      </c>
    </row>
    <row r="110" spans="1:22" s="74" customFormat="1" ht="12.75">
      <c r="A110" s="212" t="s">
        <v>61</v>
      </c>
      <c r="B110" s="189">
        <f>SV_SO_2021_2a!B110/SV_SO_2021_2a!$H110*100</f>
        <v>0</v>
      </c>
      <c r="C110" s="190">
        <f>SV_SO_2021_2a!C110/SV_SO_2021_2a!$H110*100</f>
        <v>0.05644346741132435</v>
      </c>
      <c r="D110" s="191">
        <f>SV_SO_2021_2a!D110/SV_SO_2021_2a!$H110*100</f>
        <v>44.24870774166716</v>
      </c>
      <c r="E110" s="190">
        <f>SV_SO_2021_2a!E110/SV_SO_2021_2a!$H110*100</f>
        <v>42.546491592894064</v>
      </c>
      <c r="F110" s="190">
        <f>SV_SO_2021_2a!F110/SV_SO_2021_2a!$H110*100</f>
        <v>10.546016279484286</v>
      </c>
      <c r="G110" s="190">
        <f>SV_SO_2021_2a!G110/SV_SO_2021_2a!$H110*100</f>
        <v>2.6023409185431645</v>
      </c>
      <c r="H110" s="189">
        <f>SV_SO_2021_2a!H110/SV_SO_2021_2a!$H110*100</f>
        <v>100</v>
      </c>
      <c r="I110" s="189">
        <f>SV_SO_2021_2a!I110/SV_SO_2021_2a!$O110*100</f>
        <v>0.003966050606805743</v>
      </c>
      <c r="J110" s="190">
        <f>SV_SO_2021_2a!J110/SV_SO_2021_2a!$O110*100</f>
        <v>0.031728404854445946</v>
      </c>
      <c r="K110" s="191">
        <f>SV_SO_2021_2a!K110/SV_SO_2021_2a!$O110*100</f>
        <v>47.83057031807726</v>
      </c>
      <c r="L110" s="190">
        <f>SV_SO_2021_2a!L110/SV_SO_2021_2a!$O110*100</f>
        <v>41.992543824859204</v>
      </c>
      <c r="M110" s="190">
        <f>SV_SO_2021_2a!M110/SV_SO_2021_2a!$O110*100</f>
        <v>8.14230189577219</v>
      </c>
      <c r="N110" s="190">
        <f>SV_SO_2021_2a!N110/SV_SO_2021_2a!$O110*100</f>
        <v>1.9988895058300944</v>
      </c>
      <c r="O110" s="189">
        <f>SV_SO_2021_2a!O110/SV_SO_2021_2a!$O110*100</f>
        <v>100</v>
      </c>
      <c r="P110" s="189">
        <f>SV_SO_2021_2a!P110/SV_SO_2021_2a!$V110*100</f>
        <v>0.0016984849514233304</v>
      </c>
      <c r="Q110" s="190">
        <f>SV_SO_2021_2a!Q110/SV_SO_2021_2a!$V110*100</f>
        <v>0.04585909368842992</v>
      </c>
      <c r="R110" s="189">
        <f>SV_SO_2021_2a!R110/SV_SO_2021_2a!$V110*100</f>
        <v>45.78266186561587</v>
      </c>
      <c r="S110" s="189">
        <f>SV_SO_2021_2a!S110/SV_SO_2021_2a!$V110*100</f>
        <v>42.309260139955164</v>
      </c>
      <c r="T110" s="190">
        <f>SV_SO_2021_2a!T110/SV_SO_2021_2a!$V110*100</f>
        <v>9.51661118282492</v>
      </c>
      <c r="U110" s="192">
        <f>SV_SO_2021_2a!U110/SV_SO_2021_2a!$V110*100</f>
        <v>2.343909232964196</v>
      </c>
      <c r="V110" s="189">
        <f>SV_SO_2021_2a!V110/SV_SO_2021_2a!$V110*100</f>
        <v>100</v>
      </c>
    </row>
    <row r="111" spans="1:22" s="74" customFormat="1" ht="12.75">
      <c r="A111" s="29" t="s">
        <v>1</v>
      </c>
      <c r="B111" s="154">
        <f>SV_SO_2021_2a!B111/SV_SO_2021_2a!$H111*100</f>
        <v>0.029994215401315458</v>
      </c>
      <c r="C111" s="155">
        <f>SV_SO_2021_2a!C111/SV_SO_2021_2a!$H111*100</f>
        <v>1.4968541781227906</v>
      </c>
      <c r="D111" s="156">
        <f>SV_SO_2021_2a!D111/SV_SO_2021_2a!$H111*100</f>
        <v>68.39109600291373</v>
      </c>
      <c r="E111" s="155">
        <f>SV_SO_2021_2a!E111/SV_SO_2021_2a!$H111*100</f>
        <v>23.60830411277825</v>
      </c>
      <c r="F111" s="155">
        <f>SV_SO_2021_2a!F111/SV_SO_2021_2a!$H111*100</f>
        <v>5.3496825612203365</v>
      </c>
      <c r="G111" s="155">
        <f>SV_SO_2021_2a!G111/SV_SO_2021_2a!$H111*100</f>
        <v>1.1240689295635842</v>
      </c>
      <c r="H111" s="154">
        <f>SV_SO_2021_2a!H111/SV_SO_2021_2a!$H111*100</f>
        <v>100</v>
      </c>
      <c r="I111" s="154">
        <f>SV_SO_2021_2a!I111/SV_SO_2021_2a!$O111*100</f>
        <v>0.019030470711373634</v>
      </c>
      <c r="J111" s="155">
        <f>SV_SO_2021_2a!J111/SV_SO_2021_2a!$O111*100</f>
        <v>1.328473243890121</v>
      </c>
      <c r="K111" s="156">
        <f>SV_SO_2021_2a!K111/SV_SO_2021_2a!$O111*100</f>
        <v>75.12644283905345</v>
      </c>
      <c r="L111" s="155">
        <f>SV_SO_2021_2a!L111/SV_SO_2021_2a!$O111*100</f>
        <v>19.130746653198948</v>
      </c>
      <c r="M111" s="155">
        <f>SV_SO_2021_2a!M111/SV_SO_2021_2a!$O111*100</f>
        <v>3.644335141228051</v>
      </c>
      <c r="N111" s="155">
        <f>SV_SO_2021_2a!N111/SV_SO_2021_2a!$O111*100</f>
        <v>0.7509716519180518</v>
      </c>
      <c r="O111" s="154">
        <f>SV_SO_2021_2a!O111/SV_SO_2021_2a!$O111*100</f>
        <v>100</v>
      </c>
      <c r="P111" s="154">
        <f>SV_SO_2021_2a!P111/SV_SO_2021_2a!$V111*100</f>
        <v>0.024579793963491775</v>
      </c>
      <c r="Q111" s="155">
        <f>SV_SO_2021_2a!Q111/SV_SO_2021_2a!$V111*100</f>
        <v>1.413699620459064</v>
      </c>
      <c r="R111" s="154">
        <f>SV_SO_2021_2a!R111/SV_SO_2021_2a!$V111*100</f>
        <v>71.71733236941984</v>
      </c>
      <c r="S111" s="154">
        <f>SV_SO_2021_2a!S111/SV_SO_2021_2a!$V111*100</f>
        <v>21.397072112777877</v>
      </c>
      <c r="T111" s="155">
        <f>SV_SO_2021_2a!T111/SV_SO_2021_2a!$V111*100</f>
        <v>4.507500451834448</v>
      </c>
      <c r="U111" s="188">
        <f>SV_SO_2021_2a!U111/SV_SO_2021_2a!$V111*100</f>
        <v>0.9398156515452737</v>
      </c>
      <c r="V111" s="154">
        <f>SV_SO_2021_2a!V111/SV_SO_2021_2a!$V111*100</f>
        <v>100</v>
      </c>
    </row>
  </sheetData>
  <sheetProtection/>
  <mergeCells count="39">
    <mergeCell ref="A2:V2"/>
    <mergeCell ref="A3:V3"/>
    <mergeCell ref="A4:V4"/>
    <mergeCell ref="A6:V6"/>
    <mergeCell ref="B8:H8"/>
    <mergeCell ref="I8:O8"/>
    <mergeCell ref="P8:V8"/>
    <mergeCell ref="B9:C9"/>
    <mergeCell ref="E9:G9"/>
    <mergeCell ref="I9:J9"/>
    <mergeCell ref="L9:N9"/>
    <mergeCell ref="P9:Q9"/>
    <mergeCell ref="S9:U9"/>
    <mergeCell ref="L51:N51"/>
    <mergeCell ref="P51:Q51"/>
    <mergeCell ref="S51:U51"/>
    <mergeCell ref="A44:V44"/>
    <mergeCell ref="A45:V45"/>
    <mergeCell ref="A46:V46"/>
    <mergeCell ref="A48:V48"/>
    <mergeCell ref="A84:V84"/>
    <mergeCell ref="A85:V85"/>
    <mergeCell ref="A86:V86"/>
    <mergeCell ref="A88:V88"/>
    <mergeCell ref="B50:H50"/>
    <mergeCell ref="I50:O50"/>
    <mergeCell ref="P50:V50"/>
    <mergeCell ref="B51:C51"/>
    <mergeCell ref="E51:G51"/>
    <mergeCell ref="I51:J51"/>
    <mergeCell ref="B90:H90"/>
    <mergeCell ref="I90:O90"/>
    <mergeCell ref="P90:V90"/>
    <mergeCell ref="B91:C91"/>
    <mergeCell ref="E91:G91"/>
    <mergeCell ref="I91:J91"/>
    <mergeCell ref="L91:N91"/>
    <mergeCell ref="P91:Q91"/>
    <mergeCell ref="S91:U91"/>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4"/>
  <sheetViews>
    <sheetView zoomScalePageLayoutView="0" workbookViewId="0" topLeftCell="A1">
      <selection activeCell="A67" sqref="A67"/>
    </sheetView>
  </sheetViews>
  <sheetFormatPr defaultColWidth="9.28125" defaultRowHeight="12.75"/>
  <cols>
    <col min="1" max="1" width="27.57421875" style="2" customWidth="1"/>
    <col min="2" max="12" width="8.7109375" style="2" customWidth="1"/>
    <col min="13" max="13" width="8.7109375" style="3" customWidth="1"/>
    <col min="14" max="14" width="1.421875" style="2" customWidth="1"/>
    <col min="15" max="16384" width="9.28125" style="2" customWidth="1"/>
  </cols>
  <sheetData>
    <row r="1" ht="12.75">
      <c r="A1" s="30" t="s">
        <v>64</v>
      </c>
    </row>
    <row r="2" spans="1:17" ht="12.75">
      <c r="A2" s="223" t="s">
        <v>5</v>
      </c>
      <c r="B2" s="223"/>
      <c r="C2" s="223"/>
      <c r="D2" s="223"/>
      <c r="E2" s="223"/>
      <c r="F2" s="223"/>
      <c r="G2" s="223"/>
      <c r="H2" s="223"/>
      <c r="I2" s="223"/>
      <c r="J2" s="223"/>
      <c r="K2" s="223"/>
      <c r="L2" s="223"/>
      <c r="M2" s="223"/>
      <c r="N2" s="223"/>
      <c r="O2" s="223"/>
      <c r="P2" s="223"/>
      <c r="Q2" s="223"/>
    </row>
    <row r="3" spans="1:17" ht="12.75">
      <c r="A3" s="223" t="s">
        <v>25</v>
      </c>
      <c r="B3" s="223"/>
      <c r="C3" s="223"/>
      <c r="D3" s="223"/>
      <c r="E3" s="223"/>
      <c r="F3" s="223"/>
      <c r="G3" s="223"/>
      <c r="H3" s="223"/>
      <c r="I3" s="223"/>
      <c r="J3" s="223"/>
      <c r="K3" s="223"/>
      <c r="L3" s="223"/>
      <c r="M3" s="223"/>
      <c r="N3" s="223"/>
      <c r="O3" s="223"/>
      <c r="P3" s="223"/>
      <c r="Q3" s="223"/>
    </row>
    <row r="4" spans="1:17" ht="12.75">
      <c r="A4" s="239" t="s">
        <v>73</v>
      </c>
      <c r="B4" s="239"/>
      <c r="C4" s="239"/>
      <c r="D4" s="239"/>
      <c r="E4" s="239"/>
      <c r="F4" s="239"/>
      <c r="G4" s="239"/>
      <c r="H4" s="239"/>
      <c r="I4" s="239"/>
      <c r="J4" s="239"/>
      <c r="K4" s="239"/>
      <c r="L4" s="239"/>
      <c r="M4" s="239"/>
      <c r="N4" s="239"/>
      <c r="O4" s="239"/>
      <c r="P4" s="239"/>
      <c r="Q4" s="239"/>
    </row>
    <row r="5" ht="12.75">
      <c r="A5" s="1"/>
    </row>
    <row r="6" spans="1:17" ht="12.75">
      <c r="A6" s="223" t="s">
        <v>6</v>
      </c>
      <c r="B6" s="223"/>
      <c r="C6" s="223"/>
      <c r="D6" s="223"/>
      <c r="E6" s="223"/>
      <c r="F6" s="223"/>
      <c r="G6" s="223"/>
      <c r="H6" s="223"/>
      <c r="I6" s="223"/>
      <c r="J6" s="223"/>
      <c r="K6" s="223"/>
      <c r="L6" s="223"/>
      <c r="M6" s="223"/>
      <c r="N6" s="223"/>
      <c r="O6" s="223"/>
      <c r="P6" s="223"/>
      <c r="Q6" s="223"/>
    </row>
    <row r="7" ht="9" customHeight="1" thickBot="1"/>
    <row r="8" spans="1:17" ht="12.75" customHeight="1">
      <c r="A8" s="4"/>
      <c r="B8" s="241" t="s">
        <v>2</v>
      </c>
      <c r="C8" s="240"/>
      <c r="D8" s="242"/>
      <c r="E8" s="240" t="s">
        <v>3</v>
      </c>
      <c r="F8" s="240"/>
      <c r="G8" s="240"/>
      <c r="H8" s="243" t="s">
        <v>7</v>
      </c>
      <c r="I8" s="244"/>
      <c r="J8" s="245"/>
      <c r="K8" s="240" t="s">
        <v>1</v>
      </c>
      <c r="L8" s="240"/>
      <c r="M8" s="240"/>
      <c r="N8" s="54"/>
      <c r="O8" s="240" t="s">
        <v>50</v>
      </c>
      <c r="P8" s="240"/>
      <c r="Q8" s="240"/>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3" customFormat="1" ht="12.75">
      <c r="A10" s="17" t="s">
        <v>10</v>
      </c>
      <c r="B10" s="193"/>
      <c r="C10" s="194"/>
      <c r="D10" s="195"/>
      <c r="E10" s="194"/>
      <c r="F10" s="194"/>
      <c r="G10" s="194"/>
      <c r="H10" s="193"/>
      <c r="I10" s="194"/>
      <c r="J10" s="195"/>
      <c r="K10" s="194"/>
      <c r="L10" s="194"/>
      <c r="M10" s="194"/>
      <c r="N10" s="55"/>
      <c r="O10" s="194"/>
      <c r="P10" s="194"/>
      <c r="Q10" s="194"/>
    </row>
    <row r="11" spans="1:17" s="1" customFormat="1" ht="12.75">
      <c r="A11" s="17" t="s">
        <v>13</v>
      </c>
      <c r="B11" s="196"/>
      <c r="C11" s="197"/>
      <c r="D11" s="198"/>
      <c r="E11" s="197"/>
      <c r="F11" s="197"/>
      <c r="G11" s="197"/>
      <c r="H11" s="196"/>
      <c r="I11" s="197"/>
      <c r="J11" s="198"/>
      <c r="K11" s="197"/>
      <c r="L11" s="197"/>
      <c r="M11" s="197"/>
      <c r="N11" s="56"/>
      <c r="O11" s="197"/>
      <c r="P11" s="197"/>
      <c r="Q11" s="197"/>
    </row>
    <row r="12" spans="1:17" ht="12.75">
      <c r="A12" s="71" t="s">
        <v>11</v>
      </c>
      <c r="B12" s="11">
        <v>317</v>
      </c>
      <c r="C12" s="12">
        <v>258</v>
      </c>
      <c r="D12" s="13">
        <v>575</v>
      </c>
      <c r="E12" s="12">
        <v>29949</v>
      </c>
      <c r="F12" s="12">
        <v>30351</v>
      </c>
      <c r="G12" s="12">
        <v>60300</v>
      </c>
      <c r="H12" s="11">
        <v>147</v>
      </c>
      <c r="I12" s="12">
        <v>167</v>
      </c>
      <c r="J12" s="13">
        <v>314</v>
      </c>
      <c r="K12" s="12">
        <f aca="true" t="shared" si="0" ref="K12:M13">SUM(H12,E12,B12)</f>
        <v>30413</v>
      </c>
      <c r="L12" s="12">
        <f t="shared" si="0"/>
        <v>30776</v>
      </c>
      <c r="M12" s="12">
        <f t="shared" si="0"/>
        <v>61189</v>
      </c>
      <c r="N12" s="55"/>
      <c r="O12" s="51">
        <f aca="true" t="shared" si="1" ref="O12:Q14">B12/(B12+E12)*100</f>
        <v>1.0473798982356441</v>
      </c>
      <c r="P12" s="51">
        <f t="shared" si="1"/>
        <v>0.8428893462707046</v>
      </c>
      <c r="Q12" s="51">
        <f t="shared" si="1"/>
        <v>0.944558521560575</v>
      </c>
    </row>
    <row r="13" spans="1:17" ht="12.75">
      <c r="A13" s="71" t="s">
        <v>12</v>
      </c>
      <c r="B13" s="14">
        <v>65</v>
      </c>
      <c r="C13" s="15">
        <v>27</v>
      </c>
      <c r="D13" s="16">
        <v>92</v>
      </c>
      <c r="E13" s="15">
        <v>3928</v>
      </c>
      <c r="F13" s="15">
        <v>3306</v>
      </c>
      <c r="G13" s="15">
        <v>7234</v>
      </c>
      <c r="H13" s="14">
        <v>34</v>
      </c>
      <c r="I13" s="15">
        <v>19</v>
      </c>
      <c r="J13" s="16">
        <v>53</v>
      </c>
      <c r="K13" s="15">
        <f t="shared" si="0"/>
        <v>4027</v>
      </c>
      <c r="L13" s="15">
        <f t="shared" si="0"/>
        <v>3352</v>
      </c>
      <c r="M13" s="15">
        <f t="shared" si="0"/>
        <v>7379</v>
      </c>
      <c r="N13" s="55"/>
      <c r="O13" s="52">
        <f t="shared" si="1"/>
        <v>1.6278487352867517</v>
      </c>
      <c r="P13" s="52">
        <f t="shared" si="1"/>
        <v>0.8100810081008101</v>
      </c>
      <c r="Q13" s="52">
        <f t="shared" si="1"/>
        <v>1.255801255801256</v>
      </c>
    </row>
    <row r="14" spans="1:17" s="1" customFormat="1" ht="12.75">
      <c r="A14" s="24" t="s">
        <v>23</v>
      </c>
      <c r="B14" s="18">
        <f>SUM(B12:B13)</f>
        <v>382</v>
      </c>
      <c r="C14" s="19">
        <f aca="true" t="shared" si="2" ref="C14:J14">SUM(C12:C13)</f>
        <v>285</v>
      </c>
      <c r="D14" s="20">
        <f t="shared" si="2"/>
        <v>667</v>
      </c>
      <c r="E14" s="19">
        <f t="shared" si="2"/>
        <v>33877</v>
      </c>
      <c r="F14" s="19">
        <f t="shared" si="2"/>
        <v>33657</v>
      </c>
      <c r="G14" s="19">
        <f t="shared" si="2"/>
        <v>67534</v>
      </c>
      <c r="H14" s="18">
        <f t="shared" si="2"/>
        <v>181</v>
      </c>
      <c r="I14" s="19">
        <f t="shared" si="2"/>
        <v>186</v>
      </c>
      <c r="J14" s="20">
        <f t="shared" si="2"/>
        <v>367</v>
      </c>
      <c r="K14" s="19">
        <f>SUM(K12:K13)</f>
        <v>34440</v>
      </c>
      <c r="L14" s="19">
        <f>SUM(L12:L13)</f>
        <v>34128</v>
      </c>
      <c r="M14" s="19">
        <f>SUM(M12:M13)</f>
        <v>68568</v>
      </c>
      <c r="N14" s="56"/>
      <c r="O14" s="57">
        <f t="shared" si="1"/>
        <v>1.1150354651332497</v>
      </c>
      <c r="P14" s="57">
        <f t="shared" si="1"/>
        <v>0.839667668375464</v>
      </c>
      <c r="Q14" s="57">
        <f t="shared" si="1"/>
        <v>0.9779915250509523</v>
      </c>
    </row>
    <row r="15" spans="1:17" s="1" customFormat="1" ht="12.75">
      <c r="A15" s="28" t="s">
        <v>14</v>
      </c>
      <c r="B15" s="25"/>
      <c r="C15" s="26"/>
      <c r="D15" s="27"/>
      <c r="E15" s="26"/>
      <c r="F15" s="26"/>
      <c r="G15" s="26"/>
      <c r="H15" s="25"/>
      <c r="I15" s="26"/>
      <c r="J15" s="27"/>
      <c r="K15" s="26"/>
      <c r="L15" s="26"/>
      <c r="M15" s="26"/>
      <c r="N15" s="56"/>
      <c r="O15" s="53"/>
      <c r="P15" s="53"/>
      <c r="Q15" s="53"/>
    </row>
    <row r="16" spans="1:17" ht="12.75">
      <c r="A16" s="71" t="s">
        <v>71</v>
      </c>
      <c r="B16" s="11">
        <v>298</v>
      </c>
      <c r="C16" s="12">
        <v>181</v>
      </c>
      <c r="D16" s="13">
        <v>479</v>
      </c>
      <c r="E16" s="12">
        <v>28527</v>
      </c>
      <c r="F16" s="12">
        <v>29206</v>
      </c>
      <c r="G16" s="12">
        <v>57733</v>
      </c>
      <c r="H16" s="11">
        <v>61</v>
      </c>
      <c r="I16" s="12">
        <v>66</v>
      </c>
      <c r="J16" s="13">
        <v>127</v>
      </c>
      <c r="K16" s="12">
        <f aca="true" t="shared" si="3" ref="K16:M19">SUM(H16,E16,B16)</f>
        <v>28886</v>
      </c>
      <c r="L16" s="12">
        <f t="shared" si="3"/>
        <v>29453</v>
      </c>
      <c r="M16" s="12">
        <f t="shared" si="3"/>
        <v>58339</v>
      </c>
      <c r="N16" s="55"/>
      <c r="O16" s="51">
        <f aca="true" t="shared" si="4" ref="O16:Q19">B16/(B16+E16)*100</f>
        <v>1.033824804856895</v>
      </c>
      <c r="P16" s="51">
        <f t="shared" si="4"/>
        <v>0.6159186034641168</v>
      </c>
      <c r="Q16" s="51">
        <f t="shared" si="4"/>
        <v>0.8228543942829658</v>
      </c>
    </row>
    <row r="17" spans="1:17" ht="12.75">
      <c r="A17" s="212" t="s">
        <v>72</v>
      </c>
      <c r="B17" s="14">
        <v>168</v>
      </c>
      <c r="C17" s="15">
        <v>67</v>
      </c>
      <c r="D17" s="16">
        <v>235</v>
      </c>
      <c r="E17" s="15">
        <v>5251</v>
      </c>
      <c r="F17" s="15">
        <v>4105</v>
      </c>
      <c r="G17" s="15">
        <v>9356</v>
      </c>
      <c r="H17" s="14">
        <v>32</v>
      </c>
      <c r="I17" s="15">
        <v>16</v>
      </c>
      <c r="J17" s="16">
        <v>48</v>
      </c>
      <c r="K17" s="15">
        <f t="shared" si="3"/>
        <v>5451</v>
      </c>
      <c r="L17" s="15">
        <f t="shared" si="3"/>
        <v>4188</v>
      </c>
      <c r="M17" s="15">
        <f t="shared" si="3"/>
        <v>9639</v>
      </c>
      <c r="N17" s="55"/>
      <c r="O17" s="52">
        <f t="shared" si="4"/>
        <v>3.1002029894814545</v>
      </c>
      <c r="P17" s="52">
        <f t="shared" si="4"/>
        <v>1.6059443911792906</v>
      </c>
      <c r="Q17" s="52">
        <f t="shared" si="4"/>
        <v>2.450213742049838</v>
      </c>
    </row>
    <row r="18" spans="1:17" s="1" customFormat="1" ht="12.75">
      <c r="A18" s="24" t="s">
        <v>24</v>
      </c>
      <c r="B18" s="21">
        <f>SUM(B16:B17)</f>
        <v>466</v>
      </c>
      <c r="C18" s="22">
        <f aca="true" t="shared" si="5" ref="C18:J18">SUM(C16:C17)</f>
        <v>248</v>
      </c>
      <c r="D18" s="23">
        <f t="shared" si="5"/>
        <v>714</v>
      </c>
      <c r="E18" s="22">
        <f t="shared" si="5"/>
        <v>33778</v>
      </c>
      <c r="F18" s="22">
        <f t="shared" si="5"/>
        <v>33311</v>
      </c>
      <c r="G18" s="22">
        <f t="shared" si="5"/>
        <v>67089</v>
      </c>
      <c r="H18" s="21">
        <f t="shared" si="5"/>
        <v>93</v>
      </c>
      <c r="I18" s="22">
        <f t="shared" si="5"/>
        <v>82</v>
      </c>
      <c r="J18" s="23">
        <f t="shared" si="5"/>
        <v>175</v>
      </c>
      <c r="K18" s="22">
        <f>SUM(K16:K17)</f>
        <v>34337</v>
      </c>
      <c r="L18" s="22">
        <f>SUM(L16:L17)</f>
        <v>33641</v>
      </c>
      <c r="M18" s="22">
        <f>SUM(M16:M17)</f>
        <v>67978</v>
      </c>
      <c r="N18" s="56"/>
      <c r="O18" s="58">
        <f t="shared" si="4"/>
        <v>1.3608223338395047</v>
      </c>
      <c r="P18" s="58">
        <f t="shared" si="4"/>
        <v>0.7389969903751602</v>
      </c>
      <c r="Q18" s="58">
        <f t="shared" si="4"/>
        <v>1.0530507499668156</v>
      </c>
    </row>
    <row r="19" spans="1:17" s="1" customFormat="1" ht="12.75">
      <c r="A19" s="24" t="s">
        <v>15</v>
      </c>
      <c r="B19" s="18">
        <f>SUM(B18,B14)</f>
        <v>848</v>
      </c>
      <c r="C19" s="19">
        <f aca="true" t="shared" si="6" ref="C19:J19">SUM(C18,C14)</f>
        <v>533</v>
      </c>
      <c r="D19" s="20">
        <f t="shared" si="6"/>
        <v>1381</v>
      </c>
      <c r="E19" s="19">
        <f t="shared" si="6"/>
        <v>67655</v>
      </c>
      <c r="F19" s="19">
        <f t="shared" si="6"/>
        <v>66968</v>
      </c>
      <c r="G19" s="19">
        <f t="shared" si="6"/>
        <v>134623</v>
      </c>
      <c r="H19" s="18">
        <f t="shared" si="6"/>
        <v>274</v>
      </c>
      <c r="I19" s="19">
        <f t="shared" si="6"/>
        <v>268</v>
      </c>
      <c r="J19" s="20">
        <f t="shared" si="6"/>
        <v>542</v>
      </c>
      <c r="K19" s="19">
        <f t="shared" si="3"/>
        <v>68777</v>
      </c>
      <c r="L19" s="19">
        <f t="shared" si="3"/>
        <v>67769</v>
      </c>
      <c r="M19" s="19">
        <f t="shared" si="3"/>
        <v>136546</v>
      </c>
      <c r="N19" s="56"/>
      <c r="O19" s="57">
        <f t="shared" si="4"/>
        <v>1.2379019896938819</v>
      </c>
      <c r="P19" s="57">
        <f t="shared" si="4"/>
        <v>0.7896179315861988</v>
      </c>
      <c r="Q19" s="57">
        <f t="shared" si="4"/>
        <v>1.0154113114320167</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16</v>
      </c>
      <c r="B21" s="25"/>
      <c r="C21" s="26"/>
      <c r="D21" s="27"/>
      <c r="E21" s="26"/>
      <c r="F21" s="26"/>
      <c r="G21" s="26"/>
      <c r="H21" s="25"/>
      <c r="I21" s="26"/>
      <c r="J21" s="27"/>
      <c r="K21" s="26"/>
      <c r="L21" s="26"/>
      <c r="M21" s="26"/>
      <c r="N21" s="56"/>
      <c r="O21" s="26"/>
      <c r="P21" s="26"/>
      <c r="Q21" s="26"/>
    </row>
    <row r="22" spans="1:17" s="1" customFormat="1" ht="12.75">
      <c r="A22" s="17" t="s">
        <v>13</v>
      </c>
      <c r="B22" s="25"/>
      <c r="C22" s="26"/>
      <c r="D22" s="27"/>
      <c r="E22" s="26"/>
      <c r="F22" s="26"/>
      <c r="G22" s="26"/>
      <c r="H22" s="25"/>
      <c r="I22" s="26"/>
      <c r="J22" s="27"/>
      <c r="K22" s="26"/>
      <c r="L22" s="26"/>
      <c r="M22" s="26"/>
      <c r="N22" s="56"/>
      <c r="O22" s="26"/>
      <c r="P22" s="26"/>
      <c r="Q22" s="26"/>
    </row>
    <row r="23" spans="1:17" ht="12.75">
      <c r="A23" s="212" t="s">
        <v>58</v>
      </c>
      <c r="B23" s="11">
        <v>154</v>
      </c>
      <c r="C23" s="12">
        <v>91</v>
      </c>
      <c r="D23" s="13">
        <v>245</v>
      </c>
      <c r="E23" s="12">
        <v>16002</v>
      </c>
      <c r="F23" s="12">
        <v>19300</v>
      </c>
      <c r="G23" s="12">
        <v>35302</v>
      </c>
      <c r="H23" s="11">
        <v>34</v>
      </c>
      <c r="I23" s="12">
        <v>42</v>
      </c>
      <c r="J23" s="13">
        <v>76</v>
      </c>
      <c r="K23" s="12">
        <f aca="true" t="shared" si="7" ref="K23:M27">SUM(H23,E23,B23)</f>
        <v>16190</v>
      </c>
      <c r="L23" s="12">
        <f t="shared" si="7"/>
        <v>19433</v>
      </c>
      <c r="M23" s="12">
        <f t="shared" si="7"/>
        <v>35623</v>
      </c>
      <c r="N23" s="55"/>
      <c r="O23" s="51">
        <f aca="true" t="shared" si="8" ref="O23:Q27">B23/(B23+E23)*100</f>
        <v>0.9532062391681109</v>
      </c>
      <c r="P23" s="51">
        <f t="shared" si="8"/>
        <v>0.4692898767469445</v>
      </c>
      <c r="Q23" s="51">
        <f t="shared" si="8"/>
        <v>0.6892283455706529</v>
      </c>
    </row>
    <row r="24" spans="1:17" ht="12.75">
      <c r="A24" s="212" t="s">
        <v>60</v>
      </c>
      <c r="B24" s="11">
        <v>555</v>
      </c>
      <c r="C24" s="12">
        <v>260</v>
      </c>
      <c r="D24" s="13">
        <v>815</v>
      </c>
      <c r="E24" s="12">
        <v>10213</v>
      </c>
      <c r="F24" s="12">
        <v>7422</v>
      </c>
      <c r="G24" s="12">
        <v>17635</v>
      </c>
      <c r="H24" s="11">
        <v>31</v>
      </c>
      <c r="I24" s="12">
        <v>22</v>
      </c>
      <c r="J24" s="13">
        <v>53</v>
      </c>
      <c r="K24" s="12">
        <f t="shared" si="7"/>
        <v>10799</v>
      </c>
      <c r="L24" s="12">
        <f t="shared" si="7"/>
        <v>7704</v>
      </c>
      <c r="M24" s="12">
        <f t="shared" si="7"/>
        <v>18503</v>
      </c>
      <c r="N24" s="55"/>
      <c r="O24" s="51">
        <f t="shared" si="8"/>
        <v>5.154160475482912</v>
      </c>
      <c r="P24" s="51">
        <f t="shared" si="8"/>
        <v>3.3845352772715436</v>
      </c>
      <c r="Q24" s="51">
        <f t="shared" si="8"/>
        <v>4.417344173441735</v>
      </c>
    </row>
    <row r="25" spans="1:17" ht="12.75">
      <c r="A25" s="212" t="s">
        <v>59</v>
      </c>
      <c r="B25" s="11">
        <v>26</v>
      </c>
      <c r="C25" s="12">
        <v>76</v>
      </c>
      <c r="D25" s="13">
        <v>102</v>
      </c>
      <c r="E25" s="12">
        <v>374</v>
      </c>
      <c r="F25" s="12">
        <v>945</v>
      </c>
      <c r="G25" s="12">
        <v>1319</v>
      </c>
      <c r="H25" s="11">
        <v>3</v>
      </c>
      <c r="I25" s="12">
        <v>7</v>
      </c>
      <c r="J25" s="13">
        <v>10</v>
      </c>
      <c r="K25" s="12">
        <f t="shared" si="7"/>
        <v>403</v>
      </c>
      <c r="L25" s="12">
        <f t="shared" si="7"/>
        <v>1028</v>
      </c>
      <c r="M25" s="12">
        <f t="shared" si="7"/>
        <v>1431</v>
      </c>
      <c r="N25" s="55"/>
      <c r="O25" s="51">
        <f t="shared" si="8"/>
        <v>6.5</v>
      </c>
      <c r="P25" s="51">
        <f t="shared" si="8"/>
        <v>7.443682664054848</v>
      </c>
      <c r="Q25" s="51">
        <f t="shared" si="8"/>
        <v>7.178043631245602</v>
      </c>
    </row>
    <row r="26" spans="1:17" ht="12.75">
      <c r="A26" s="212" t="s">
        <v>61</v>
      </c>
      <c r="B26" s="11">
        <v>444</v>
      </c>
      <c r="C26" s="12">
        <v>184</v>
      </c>
      <c r="D26" s="13">
        <v>628</v>
      </c>
      <c r="E26" s="12">
        <v>6499</v>
      </c>
      <c r="F26" s="12">
        <v>5025</v>
      </c>
      <c r="G26" s="12">
        <v>11524</v>
      </c>
      <c r="H26" s="11">
        <v>98</v>
      </c>
      <c r="I26" s="12">
        <v>54</v>
      </c>
      <c r="J26" s="13">
        <v>152</v>
      </c>
      <c r="K26" s="12">
        <f t="shared" si="7"/>
        <v>7041</v>
      </c>
      <c r="L26" s="12">
        <f t="shared" si="7"/>
        <v>5263</v>
      </c>
      <c r="M26" s="12">
        <f t="shared" si="7"/>
        <v>12304</v>
      </c>
      <c r="N26" s="55"/>
      <c r="O26" s="51">
        <f t="shared" si="8"/>
        <v>6.3949301454702585</v>
      </c>
      <c r="P26" s="51">
        <f t="shared" si="8"/>
        <v>3.532347859473987</v>
      </c>
      <c r="Q26" s="51">
        <f t="shared" si="8"/>
        <v>5.167873601053325</v>
      </c>
    </row>
    <row r="27" spans="1:17" s="60" customFormat="1" ht="12.75">
      <c r="A27" s="24" t="s">
        <v>1</v>
      </c>
      <c r="B27" s="18">
        <f>SUM(B23:B26)</f>
        <v>1179</v>
      </c>
      <c r="C27" s="19">
        <f aca="true" t="shared" si="9" ref="C27:I27">SUM(C23:C26)</f>
        <v>611</v>
      </c>
      <c r="D27" s="20">
        <f t="shared" si="9"/>
        <v>1790</v>
      </c>
      <c r="E27" s="19">
        <f t="shared" si="9"/>
        <v>33088</v>
      </c>
      <c r="F27" s="19">
        <f t="shared" si="9"/>
        <v>32692</v>
      </c>
      <c r="G27" s="19">
        <f t="shared" si="9"/>
        <v>65780</v>
      </c>
      <c r="H27" s="18">
        <f t="shared" si="9"/>
        <v>166</v>
      </c>
      <c r="I27" s="19">
        <f t="shared" si="9"/>
        <v>125</v>
      </c>
      <c r="J27" s="20">
        <f>SUM(H27:I27)</f>
        <v>291</v>
      </c>
      <c r="K27" s="19">
        <f t="shared" si="7"/>
        <v>34433</v>
      </c>
      <c r="L27" s="19">
        <f t="shared" si="7"/>
        <v>33428</v>
      </c>
      <c r="M27" s="20">
        <f t="shared" si="7"/>
        <v>67861</v>
      </c>
      <c r="N27" s="59"/>
      <c r="O27" s="63">
        <f t="shared" si="8"/>
        <v>3.440628009455161</v>
      </c>
      <c r="P27" s="57">
        <f t="shared" si="8"/>
        <v>1.8346695492898537</v>
      </c>
      <c r="Q27" s="57">
        <f t="shared" si="8"/>
        <v>2.64910463223324</v>
      </c>
    </row>
    <row r="28" spans="1:17" ht="12.75">
      <c r="A28" s="17" t="s">
        <v>14</v>
      </c>
      <c r="B28" s="11"/>
      <c r="C28" s="12"/>
      <c r="D28" s="13"/>
      <c r="E28" s="12"/>
      <c r="F28" s="12"/>
      <c r="G28" s="12"/>
      <c r="H28" s="11"/>
      <c r="I28" s="12"/>
      <c r="J28" s="13"/>
      <c r="K28" s="12"/>
      <c r="L28" s="12"/>
      <c r="M28" s="12"/>
      <c r="N28" s="55"/>
      <c r="O28" s="51"/>
      <c r="P28" s="51"/>
      <c r="Q28" s="51"/>
    </row>
    <row r="29" spans="1:17" ht="12.75">
      <c r="A29" s="212" t="s">
        <v>58</v>
      </c>
      <c r="B29" s="11">
        <v>146</v>
      </c>
      <c r="C29" s="12">
        <v>71</v>
      </c>
      <c r="D29" s="13">
        <v>217</v>
      </c>
      <c r="E29" s="12">
        <v>13759</v>
      </c>
      <c r="F29" s="12">
        <v>17131</v>
      </c>
      <c r="G29" s="12">
        <v>30890</v>
      </c>
      <c r="H29" s="11">
        <v>25</v>
      </c>
      <c r="I29" s="12">
        <v>46</v>
      </c>
      <c r="J29" s="13">
        <v>71</v>
      </c>
      <c r="K29" s="12">
        <f aca="true" t="shared" si="10" ref="K29:M33">SUM(H29,E29,B29)</f>
        <v>13930</v>
      </c>
      <c r="L29" s="12">
        <f t="shared" si="10"/>
        <v>17248</v>
      </c>
      <c r="M29" s="12">
        <f t="shared" si="10"/>
        <v>31178</v>
      </c>
      <c r="N29" s="55"/>
      <c r="O29" s="51">
        <f aca="true" t="shared" si="11" ref="O29:O34">B29/(B29+E29)*100</f>
        <v>1.0499820208558073</v>
      </c>
      <c r="P29" s="51">
        <f aca="true" t="shared" si="12" ref="P29:P34">C29/(C29+F29)*100</f>
        <v>0.41274270433670507</v>
      </c>
      <c r="Q29" s="51">
        <f aca="true" t="shared" si="13" ref="Q29:Q34">D29/(D29+G29)*100</f>
        <v>0.6975921818240267</v>
      </c>
    </row>
    <row r="30" spans="1:17" s="3" customFormat="1" ht="12.75">
      <c r="A30" s="212" t="s">
        <v>60</v>
      </c>
      <c r="B30" s="11">
        <v>448</v>
      </c>
      <c r="C30" s="12">
        <v>190</v>
      </c>
      <c r="D30" s="13">
        <v>638</v>
      </c>
      <c r="E30" s="12">
        <v>11355</v>
      </c>
      <c r="F30" s="12">
        <v>8207</v>
      </c>
      <c r="G30" s="12">
        <v>19562</v>
      </c>
      <c r="H30" s="11">
        <v>27</v>
      </c>
      <c r="I30" s="12">
        <v>16</v>
      </c>
      <c r="J30" s="13">
        <v>43</v>
      </c>
      <c r="K30" s="12">
        <f t="shared" si="10"/>
        <v>11830</v>
      </c>
      <c r="L30" s="12">
        <f t="shared" si="10"/>
        <v>8413</v>
      </c>
      <c r="M30" s="12">
        <f t="shared" si="10"/>
        <v>20243</v>
      </c>
      <c r="N30" s="55"/>
      <c r="O30" s="51">
        <f t="shared" si="11"/>
        <v>3.79564517495552</v>
      </c>
      <c r="P30" s="51">
        <f t="shared" si="12"/>
        <v>2.2627128736453495</v>
      </c>
      <c r="Q30" s="51">
        <f t="shared" si="13"/>
        <v>3.1584158415841586</v>
      </c>
    </row>
    <row r="31" spans="1:17" s="3" customFormat="1" ht="12.75">
      <c r="A31" s="212" t="s">
        <v>59</v>
      </c>
      <c r="B31" s="11">
        <v>24</v>
      </c>
      <c r="C31" s="12">
        <v>34</v>
      </c>
      <c r="D31" s="13">
        <v>58</v>
      </c>
      <c r="E31" s="12">
        <v>449</v>
      </c>
      <c r="F31" s="12">
        <v>1093</v>
      </c>
      <c r="G31" s="12">
        <v>1542</v>
      </c>
      <c r="H31" s="11">
        <v>4</v>
      </c>
      <c r="I31" s="12"/>
      <c r="J31" s="13">
        <v>4</v>
      </c>
      <c r="K31" s="12">
        <f t="shared" si="10"/>
        <v>477</v>
      </c>
      <c r="L31" s="12">
        <f t="shared" si="10"/>
        <v>1127</v>
      </c>
      <c r="M31" s="12">
        <f t="shared" si="10"/>
        <v>1604</v>
      </c>
      <c r="N31" s="55"/>
      <c r="O31" s="51">
        <f t="shared" si="11"/>
        <v>5.07399577167019</v>
      </c>
      <c r="P31" s="51">
        <f t="shared" si="12"/>
        <v>3.0168589174800355</v>
      </c>
      <c r="Q31" s="51">
        <f t="shared" si="13"/>
        <v>3.6249999999999996</v>
      </c>
    </row>
    <row r="32" spans="1:17" ht="12.75">
      <c r="A32" s="212" t="s">
        <v>61</v>
      </c>
      <c r="B32" s="14">
        <v>310</v>
      </c>
      <c r="C32" s="15">
        <v>133</v>
      </c>
      <c r="D32" s="16">
        <v>443</v>
      </c>
      <c r="E32" s="15">
        <v>7030</v>
      </c>
      <c r="F32" s="15">
        <v>5362</v>
      </c>
      <c r="G32" s="15">
        <v>12392</v>
      </c>
      <c r="H32" s="14">
        <v>56</v>
      </c>
      <c r="I32" s="15">
        <v>47</v>
      </c>
      <c r="J32" s="16">
        <v>103</v>
      </c>
      <c r="K32" s="12">
        <f t="shared" si="10"/>
        <v>7396</v>
      </c>
      <c r="L32" s="12">
        <f t="shared" si="10"/>
        <v>5542</v>
      </c>
      <c r="M32" s="12">
        <f t="shared" si="10"/>
        <v>12938</v>
      </c>
      <c r="N32" s="55"/>
      <c r="O32" s="52">
        <f t="shared" si="11"/>
        <v>4.223433242506812</v>
      </c>
      <c r="P32" s="52">
        <f t="shared" si="12"/>
        <v>2.420382165605096</v>
      </c>
      <c r="Q32" s="52">
        <f t="shared" si="13"/>
        <v>3.4514998052201014</v>
      </c>
    </row>
    <row r="33" spans="1:17" s="60" customFormat="1" ht="12.75">
      <c r="A33" s="24" t="s">
        <v>1</v>
      </c>
      <c r="B33" s="25">
        <f aca="true" t="shared" si="14" ref="B33:J33">SUM(B29:B32)</f>
        <v>928</v>
      </c>
      <c r="C33" s="26">
        <f t="shared" si="14"/>
        <v>428</v>
      </c>
      <c r="D33" s="27">
        <f t="shared" si="14"/>
        <v>1356</v>
      </c>
      <c r="E33" s="26">
        <f t="shared" si="14"/>
        <v>32593</v>
      </c>
      <c r="F33" s="26">
        <f t="shared" si="14"/>
        <v>31793</v>
      </c>
      <c r="G33" s="26">
        <f t="shared" si="14"/>
        <v>64386</v>
      </c>
      <c r="H33" s="25">
        <f t="shared" si="14"/>
        <v>112</v>
      </c>
      <c r="I33" s="26">
        <f t="shared" si="14"/>
        <v>109</v>
      </c>
      <c r="J33" s="27">
        <f t="shared" si="14"/>
        <v>221</v>
      </c>
      <c r="K33" s="21">
        <f t="shared" si="10"/>
        <v>33633</v>
      </c>
      <c r="L33" s="22">
        <f t="shared" si="10"/>
        <v>32330</v>
      </c>
      <c r="M33" s="23">
        <f t="shared" si="10"/>
        <v>65963</v>
      </c>
      <c r="N33" s="59"/>
      <c r="O33" s="53">
        <f t="shared" si="11"/>
        <v>2.7684138301363324</v>
      </c>
      <c r="P33" s="53">
        <f t="shared" si="12"/>
        <v>1.3283262468576393</v>
      </c>
      <c r="Q33" s="53">
        <f t="shared" si="13"/>
        <v>2.062608378205713</v>
      </c>
    </row>
    <row r="34" spans="1:17" s="1" customFormat="1" ht="12.75">
      <c r="A34" s="24" t="s">
        <v>17</v>
      </c>
      <c r="B34" s="18">
        <f>SUM(B33,B27)</f>
        <v>2107</v>
      </c>
      <c r="C34" s="19">
        <f aca="true" t="shared" si="15" ref="C34:J34">SUM(C33,C27)</f>
        <v>1039</v>
      </c>
      <c r="D34" s="20">
        <f t="shared" si="15"/>
        <v>3146</v>
      </c>
      <c r="E34" s="19">
        <f t="shared" si="15"/>
        <v>65681</v>
      </c>
      <c r="F34" s="19">
        <f t="shared" si="15"/>
        <v>64485</v>
      </c>
      <c r="G34" s="19">
        <f t="shared" si="15"/>
        <v>130166</v>
      </c>
      <c r="H34" s="18">
        <f t="shared" si="15"/>
        <v>278</v>
      </c>
      <c r="I34" s="19">
        <f t="shared" si="15"/>
        <v>234</v>
      </c>
      <c r="J34" s="20">
        <f t="shared" si="15"/>
        <v>512</v>
      </c>
      <c r="K34" s="19">
        <f>SUM(K27,K33)</f>
        <v>68066</v>
      </c>
      <c r="L34" s="19">
        <f>SUM(L27,L33)</f>
        <v>65758</v>
      </c>
      <c r="M34" s="19">
        <f>SUM(M27,M33)</f>
        <v>133824</v>
      </c>
      <c r="N34" s="56"/>
      <c r="O34" s="57">
        <f t="shared" si="11"/>
        <v>3.108219743907476</v>
      </c>
      <c r="P34" s="57">
        <f t="shared" si="12"/>
        <v>1.5856785300042733</v>
      </c>
      <c r="Q34" s="57">
        <f t="shared" si="13"/>
        <v>2.359877580412866</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18</v>
      </c>
      <c r="B36" s="25"/>
      <c r="C36" s="26"/>
      <c r="D36" s="27"/>
      <c r="E36" s="26"/>
      <c r="F36" s="26"/>
      <c r="G36" s="26"/>
      <c r="H36" s="25"/>
      <c r="I36" s="26"/>
      <c r="J36" s="27"/>
      <c r="K36" s="26"/>
      <c r="L36" s="26"/>
      <c r="M36" s="26"/>
      <c r="N36" s="56"/>
      <c r="O36" s="26"/>
      <c r="P36" s="26"/>
      <c r="Q36" s="26"/>
    </row>
    <row r="37" spans="1:17" s="1" customFormat="1" ht="12.75">
      <c r="A37" s="17" t="s">
        <v>13</v>
      </c>
      <c r="B37" s="25"/>
      <c r="C37" s="26"/>
      <c r="D37" s="27"/>
      <c r="E37" s="26"/>
      <c r="F37" s="26"/>
      <c r="G37" s="26"/>
      <c r="H37" s="25"/>
      <c r="I37" s="26"/>
      <c r="J37" s="27"/>
      <c r="K37" s="26"/>
      <c r="L37" s="26"/>
      <c r="M37" s="26"/>
      <c r="N37" s="56"/>
      <c r="O37" s="26"/>
      <c r="P37" s="26"/>
      <c r="Q37" s="26"/>
    </row>
    <row r="38" spans="1:17" ht="12.75">
      <c r="A38" s="212" t="s">
        <v>58</v>
      </c>
      <c r="B38" s="11">
        <v>279</v>
      </c>
      <c r="C38" s="12">
        <v>170</v>
      </c>
      <c r="D38" s="13">
        <v>449</v>
      </c>
      <c r="E38" s="12">
        <v>11136</v>
      </c>
      <c r="F38" s="12">
        <v>15076</v>
      </c>
      <c r="G38" s="12">
        <v>26212</v>
      </c>
      <c r="H38" s="11">
        <v>34</v>
      </c>
      <c r="I38" s="12">
        <v>46</v>
      </c>
      <c r="J38" s="13">
        <v>80</v>
      </c>
      <c r="K38" s="12">
        <f aca="true" t="shared" si="16" ref="K38:M42">SUM(H38,E38,B38)</f>
        <v>11449</v>
      </c>
      <c r="L38" s="12">
        <f t="shared" si="16"/>
        <v>15292</v>
      </c>
      <c r="M38" s="12">
        <f t="shared" si="16"/>
        <v>26741</v>
      </c>
      <c r="N38" s="55"/>
      <c r="O38" s="51">
        <f aca="true" t="shared" si="17" ref="O38:Q42">B38/(B38+E38)*100</f>
        <v>2.4441524310118266</v>
      </c>
      <c r="P38" s="51">
        <f t="shared" si="17"/>
        <v>1.1150465695920242</v>
      </c>
      <c r="Q38" s="51">
        <f t="shared" si="17"/>
        <v>1.684107872922996</v>
      </c>
    </row>
    <row r="39" spans="1:17" ht="12.75">
      <c r="A39" s="212" t="s">
        <v>60</v>
      </c>
      <c r="B39" s="11">
        <v>908</v>
      </c>
      <c r="C39" s="12">
        <v>372</v>
      </c>
      <c r="D39" s="13">
        <v>1280</v>
      </c>
      <c r="E39" s="12">
        <v>11534</v>
      </c>
      <c r="F39" s="12">
        <v>8793</v>
      </c>
      <c r="G39" s="12">
        <v>20327</v>
      </c>
      <c r="H39" s="11">
        <v>32</v>
      </c>
      <c r="I39" s="12">
        <v>38</v>
      </c>
      <c r="J39" s="13">
        <v>70</v>
      </c>
      <c r="K39" s="12">
        <f t="shared" si="16"/>
        <v>12474</v>
      </c>
      <c r="L39" s="12">
        <f t="shared" si="16"/>
        <v>9203</v>
      </c>
      <c r="M39" s="12">
        <f t="shared" si="16"/>
        <v>21677</v>
      </c>
      <c r="N39" s="55"/>
      <c r="O39" s="51">
        <f t="shared" si="17"/>
        <v>7.297862080051439</v>
      </c>
      <c r="P39" s="51">
        <f t="shared" si="17"/>
        <v>4.058919803600655</v>
      </c>
      <c r="Q39" s="51">
        <f t="shared" si="17"/>
        <v>5.9240061091313</v>
      </c>
    </row>
    <row r="40" spans="1:17" ht="12.75">
      <c r="A40" s="212" t="s">
        <v>59</v>
      </c>
      <c r="B40" s="11">
        <v>66</v>
      </c>
      <c r="C40" s="12">
        <v>90</v>
      </c>
      <c r="D40" s="13">
        <v>156</v>
      </c>
      <c r="E40" s="12">
        <v>472</v>
      </c>
      <c r="F40" s="12">
        <v>1085</v>
      </c>
      <c r="G40" s="12">
        <v>1557</v>
      </c>
      <c r="H40" s="11">
        <v>8</v>
      </c>
      <c r="I40" s="12">
        <v>13</v>
      </c>
      <c r="J40" s="13">
        <v>21</v>
      </c>
      <c r="K40" s="12">
        <f t="shared" si="16"/>
        <v>546</v>
      </c>
      <c r="L40" s="12">
        <f t="shared" si="16"/>
        <v>1188</v>
      </c>
      <c r="M40" s="12">
        <f t="shared" si="16"/>
        <v>1734</v>
      </c>
      <c r="N40" s="55"/>
      <c r="O40" s="51">
        <f t="shared" si="17"/>
        <v>12.267657992565056</v>
      </c>
      <c r="P40" s="51">
        <f t="shared" si="17"/>
        <v>7.659574468085106</v>
      </c>
      <c r="Q40" s="51">
        <f t="shared" si="17"/>
        <v>9.106830122591944</v>
      </c>
    </row>
    <row r="41" spans="1:17" ht="12.75">
      <c r="A41" s="212" t="s">
        <v>61</v>
      </c>
      <c r="B41" s="11">
        <v>500</v>
      </c>
      <c r="C41" s="12">
        <v>281</v>
      </c>
      <c r="D41" s="13">
        <v>781</v>
      </c>
      <c r="E41" s="12">
        <v>6901</v>
      </c>
      <c r="F41" s="12">
        <v>5269</v>
      </c>
      <c r="G41" s="12">
        <v>12170</v>
      </c>
      <c r="H41" s="11">
        <v>83</v>
      </c>
      <c r="I41" s="12">
        <v>80</v>
      </c>
      <c r="J41" s="13">
        <v>163</v>
      </c>
      <c r="K41" s="12">
        <f t="shared" si="16"/>
        <v>7484</v>
      </c>
      <c r="L41" s="12">
        <f t="shared" si="16"/>
        <v>5630</v>
      </c>
      <c r="M41" s="12">
        <f t="shared" si="16"/>
        <v>13114</v>
      </c>
      <c r="N41" s="55"/>
      <c r="O41" s="51">
        <f t="shared" si="17"/>
        <v>6.755843804891231</v>
      </c>
      <c r="P41" s="51">
        <f t="shared" si="17"/>
        <v>5.063063063063064</v>
      </c>
      <c r="Q41" s="51">
        <f t="shared" si="17"/>
        <v>6.030422361207629</v>
      </c>
    </row>
    <row r="42" spans="1:17" s="60" customFormat="1" ht="12.75">
      <c r="A42" s="24" t="s">
        <v>1</v>
      </c>
      <c r="B42" s="18">
        <f aca="true" t="shared" si="18" ref="B42:J42">SUM(B38:B41)</f>
        <v>1753</v>
      </c>
      <c r="C42" s="19">
        <f t="shared" si="18"/>
        <v>913</v>
      </c>
      <c r="D42" s="20">
        <f t="shared" si="18"/>
        <v>2666</v>
      </c>
      <c r="E42" s="19">
        <f t="shared" si="18"/>
        <v>30043</v>
      </c>
      <c r="F42" s="19">
        <f t="shared" si="18"/>
        <v>30223</v>
      </c>
      <c r="G42" s="19">
        <f t="shared" si="18"/>
        <v>60266</v>
      </c>
      <c r="H42" s="18">
        <f t="shared" si="18"/>
        <v>157</v>
      </c>
      <c r="I42" s="19">
        <f t="shared" si="18"/>
        <v>177</v>
      </c>
      <c r="J42" s="20">
        <f t="shared" si="18"/>
        <v>334</v>
      </c>
      <c r="K42" s="19">
        <f t="shared" si="16"/>
        <v>31953</v>
      </c>
      <c r="L42" s="19">
        <f t="shared" si="16"/>
        <v>31313</v>
      </c>
      <c r="M42" s="20">
        <f t="shared" si="16"/>
        <v>63266</v>
      </c>
      <c r="N42" s="59"/>
      <c r="O42" s="63">
        <f t="shared" si="17"/>
        <v>5.513272109699333</v>
      </c>
      <c r="P42" s="57">
        <f t="shared" si="17"/>
        <v>2.9322970195272355</v>
      </c>
      <c r="Q42" s="57">
        <f t="shared" si="17"/>
        <v>4.236318566071315</v>
      </c>
    </row>
    <row r="43" spans="1:17" ht="12.75">
      <c r="A43" s="17" t="s">
        <v>14</v>
      </c>
      <c r="B43" s="11"/>
      <c r="C43" s="12"/>
      <c r="D43" s="13"/>
      <c r="E43" s="12"/>
      <c r="F43" s="12"/>
      <c r="G43" s="12"/>
      <c r="H43" s="11"/>
      <c r="I43" s="12"/>
      <c r="J43" s="13"/>
      <c r="K43" s="12"/>
      <c r="L43" s="12"/>
      <c r="M43" s="12"/>
      <c r="N43" s="55"/>
      <c r="O43" s="51"/>
      <c r="P43" s="51"/>
      <c r="Q43" s="51"/>
    </row>
    <row r="44" spans="1:17" ht="12.75">
      <c r="A44" s="212" t="s">
        <v>58</v>
      </c>
      <c r="B44" s="11">
        <v>59</v>
      </c>
      <c r="C44" s="12">
        <v>51</v>
      </c>
      <c r="D44" s="13">
        <v>110</v>
      </c>
      <c r="E44" s="12">
        <v>10457</v>
      </c>
      <c r="F44" s="12">
        <v>14248</v>
      </c>
      <c r="G44" s="12">
        <v>24705</v>
      </c>
      <c r="H44" s="11">
        <v>21</v>
      </c>
      <c r="I44" s="12">
        <v>19</v>
      </c>
      <c r="J44" s="13">
        <v>40</v>
      </c>
      <c r="K44" s="12">
        <f aca="true" t="shared" si="19" ref="K44:M48">SUM(H44,E44,B44)</f>
        <v>10537</v>
      </c>
      <c r="L44" s="12">
        <f t="shared" si="19"/>
        <v>14318</v>
      </c>
      <c r="M44" s="12">
        <f t="shared" si="19"/>
        <v>24855</v>
      </c>
      <c r="N44" s="55"/>
      <c r="O44" s="51">
        <f aca="true" t="shared" si="20" ref="O44:O50">B44/(B44+E44)*100</f>
        <v>0.5610498288322556</v>
      </c>
      <c r="P44" s="51">
        <f aca="true" t="shared" si="21" ref="P44:P50">C44/(C44+F44)*100</f>
        <v>0.3566682984824114</v>
      </c>
      <c r="Q44" s="51">
        <f aca="true" t="shared" si="22" ref="Q44:Q50">D44/(D44+G44)*100</f>
        <v>0.4432802740278058</v>
      </c>
    </row>
    <row r="45" spans="1:17" s="3" customFormat="1" ht="12.75">
      <c r="A45" s="212" t="s">
        <v>60</v>
      </c>
      <c r="B45" s="11">
        <v>218</v>
      </c>
      <c r="C45" s="12">
        <v>70</v>
      </c>
      <c r="D45" s="13">
        <v>288</v>
      </c>
      <c r="E45" s="12">
        <v>10964</v>
      </c>
      <c r="F45" s="12">
        <v>8591</v>
      </c>
      <c r="G45" s="12">
        <v>19555</v>
      </c>
      <c r="H45" s="11">
        <v>12</v>
      </c>
      <c r="I45" s="12">
        <v>7</v>
      </c>
      <c r="J45" s="13">
        <v>19</v>
      </c>
      <c r="K45" s="12">
        <f t="shared" si="19"/>
        <v>11194</v>
      </c>
      <c r="L45" s="12">
        <f t="shared" si="19"/>
        <v>8668</v>
      </c>
      <c r="M45" s="12">
        <f t="shared" si="19"/>
        <v>19862</v>
      </c>
      <c r="N45" s="55"/>
      <c r="O45" s="51">
        <f t="shared" si="20"/>
        <v>1.9495617957431586</v>
      </c>
      <c r="P45" s="51">
        <f t="shared" si="21"/>
        <v>0.8082207597275142</v>
      </c>
      <c r="Q45" s="51">
        <f t="shared" si="22"/>
        <v>1.4513934384921636</v>
      </c>
    </row>
    <row r="46" spans="1:17" s="3" customFormat="1" ht="12.75">
      <c r="A46" s="212" t="s">
        <v>59</v>
      </c>
      <c r="B46" s="11">
        <v>13</v>
      </c>
      <c r="C46" s="12">
        <v>19</v>
      </c>
      <c r="D46" s="13">
        <v>32</v>
      </c>
      <c r="E46" s="12">
        <v>497</v>
      </c>
      <c r="F46" s="12">
        <v>955</v>
      </c>
      <c r="G46" s="12">
        <v>1452</v>
      </c>
      <c r="H46" s="11">
        <v>1</v>
      </c>
      <c r="I46" s="12">
        <v>1</v>
      </c>
      <c r="J46" s="13">
        <v>2</v>
      </c>
      <c r="K46" s="12">
        <f t="shared" si="19"/>
        <v>511</v>
      </c>
      <c r="L46" s="12">
        <f t="shared" si="19"/>
        <v>975</v>
      </c>
      <c r="M46" s="12">
        <f t="shared" si="19"/>
        <v>1486</v>
      </c>
      <c r="N46" s="55"/>
      <c r="O46" s="51">
        <f t="shared" si="20"/>
        <v>2.549019607843137</v>
      </c>
      <c r="P46" s="51">
        <f t="shared" si="21"/>
        <v>1.9507186858316223</v>
      </c>
      <c r="Q46" s="51">
        <f t="shared" si="22"/>
        <v>2.15633423180593</v>
      </c>
    </row>
    <row r="47" spans="1:17" ht="12.75">
      <c r="A47" s="212" t="s">
        <v>61</v>
      </c>
      <c r="B47" s="14">
        <v>242</v>
      </c>
      <c r="C47" s="15">
        <v>128</v>
      </c>
      <c r="D47" s="16">
        <v>370</v>
      </c>
      <c r="E47" s="15">
        <v>6137</v>
      </c>
      <c r="F47" s="15">
        <v>4990</v>
      </c>
      <c r="G47" s="15">
        <v>11127</v>
      </c>
      <c r="H47" s="14">
        <v>24</v>
      </c>
      <c r="I47" s="15">
        <v>20</v>
      </c>
      <c r="J47" s="16">
        <v>44</v>
      </c>
      <c r="K47" s="15">
        <f t="shared" si="19"/>
        <v>6403</v>
      </c>
      <c r="L47" s="15">
        <f t="shared" si="19"/>
        <v>5138</v>
      </c>
      <c r="M47" s="15">
        <f t="shared" si="19"/>
        <v>11541</v>
      </c>
      <c r="N47" s="55"/>
      <c r="O47" s="52">
        <f t="shared" si="20"/>
        <v>3.793698071798087</v>
      </c>
      <c r="P47" s="52">
        <f t="shared" si="21"/>
        <v>2.5009769441187966</v>
      </c>
      <c r="Q47" s="52">
        <f t="shared" si="22"/>
        <v>3.2182308428285644</v>
      </c>
    </row>
    <row r="48" spans="1:17" s="1" customFormat="1" ht="12.75">
      <c r="A48" s="24" t="s">
        <v>1</v>
      </c>
      <c r="B48" s="18">
        <f aca="true" t="shared" si="23" ref="B48:J48">SUM(B44:B47)</f>
        <v>532</v>
      </c>
      <c r="C48" s="19">
        <f t="shared" si="23"/>
        <v>268</v>
      </c>
      <c r="D48" s="20">
        <f t="shared" si="23"/>
        <v>800</v>
      </c>
      <c r="E48" s="19">
        <f t="shared" si="23"/>
        <v>28055</v>
      </c>
      <c r="F48" s="19">
        <f t="shared" si="23"/>
        <v>28784</v>
      </c>
      <c r="G48" s="19">
        <f t="shared" si="23"/>
        <v>56839</v>
      </c>
      <c r="H48" s="18">
        <f t="shared" si="23"/>
        <v>58</v>
      </c>
      <c r="I48" s="19">
        <f t="shared" si="23"/>
        <v>47</v>
      </c>
      <c r="J48" s="20">
        <f t="shared" si="23"/>
        <v>105</v>
      </c>
      <c r="K48" s="19">
        <f t="shared" si="19"/>
        <v>28645</v>
      </c>
      <c r="L48" s="19">
        <f t="shared" si="19"/>
        <v>29099</v>
      </c>
      <c r="M48" s="19">
        <f t="shared" si="19"/>
        <v>57744</v>
      </c>
      <c r="N48" s="56"/>
      <c r="O48" s="57">
        <f t="shared" si="20"/>
        <v>1.860985762759296</v>
      </c>
      <c r="P48" s="57">
        <f t="shared" si="21"/>
        <v>0.9224838221120749</v>
      </c>
      <c r="Q48" s="57">
        <f t="shared" si="22"/>
        <v>1.3879491316643244</v>
      </c>
    </row>
    <row r="49" spans="1:17" s="1" customFormat="1" ht="12.75">
      <c r="A49" s="29" t="s">
        <v>19</v>
      </c>
      <c r="B49" s="18">
        <f>SUM(B48,B42)</f>
        <v>2285</v>
      </c>
      <c r="C49" s="19">
        <f aca="true" t="shared" si="24" ref="C49:M49">SUM(C48,C42)</f>
        <v>1181</v>
      </c>
      <c r="D49" s="20">
        <f t="shared" si="24"/>
        <v>3466</v>
      </c>
      <c r="E49" s="19">
        <f t="shared" si="24"/>
        <v>58098</v>
      </c>
      <c r="F49" s="19">
        <f t="shared" si="24"/>
        <v>59007</v>
      </c>
      <c r="G49" s="19">
        <f t="shared" si="24"/>
        <v>117105</v>
      </c>
      <c r="H49" s="18">
        <f t="shared" si="24"/>
        <v>215</v>
      </c>
      <c r="I49" s="19">
        <f t="shared" si="24"/>
        <v>224</v>
      </c>
      <c r="J49" s="20">
        <f t="shared" si="24"/>
        <v>439</v>
      </c>
      <c r="K49" s="19">
        <f t="shared" si="24"/>
        <v>60598</v>
      </c>
      <c r="L49" s="19">
        <f t="shared" si="24"/>
        <v>60412</v>
      </c>
      <c r="M49" s="19">
        <f t="shared" si="24"/>
        <v>121010</v>
      </c>
      <c r="N49" s="56"/>
      <c r="O49" s="57">
        <f t="shared" si="20"/>
        <v>3.7841776658993425</v>
      </c>
      <c r="P49" s="57">
        <f t="shared" si="21"/>
        <v>1.9621851531866816</v>
      </c>
      <c r="Q49" s="57">
        <f t="shared" si="22"/>
        <v>2.8746547677302168</v>
      </c>
    </row>
    <row r="50" spans="1:17" s="210" customFormat="1" ht="18" customHeight="1">
      <c r="A50" s="204" t="s">
        <v>20</v>
      </c>
      <c r="B50" s="205">
        <f>SUM(B49,B34,B19)</f>
        <v>5240</v>
      </c>
      <c r="C50" s="206">
        <f aca="true" t="shared" si="25" ref="C50:M50">SUM(C49,C34,C19)</f>
        <v>2753</v>
      </c>
      <c r="D50" s="207">
        <f t="shared" si="25"/>
        <v>7993</v>
      </c>
      <c r="E50" s="206">
        <f t="shared" si="25"/>
        <v>191434</v>
      </c>
      <c r="F50" s="206">
        <f t="shared" si="25"/>
        <v>190460</v>
      </c>
      <c r="G50" s="206">
        <f t="shared" si="25"/>
        <v>381894</v>
      </c>
      <c r="H50" s="205">
        <f t="shared" si="25"/>
        <v>767</v>
      </c>
      <c r="I50" s="206">
        <f t="shared" si="25"/>
        <v>726</v>
      </c>
      <c r="J50" s="207">
        <f t="shared" si="25"/>
        <v>1493</v>
      </c>
      <c r="K50" s="206">
        <f t="shared" si="25"/>
        <v>197441</v>
      </c>
      <c r="L50" s="206">
        <f t="shared" si="25"/>
        <v>193939</v>
      </c>
      <c r="M50" s="206">
        <f t="shared" si="25"/>
        <v>391380</v>
      </c>
      <c r="N50" s="208"/>
      <c r="O50" s="209">
        <f t="shared" si="20"/>
        <v>2.664307432604208</v>
      </c>
      <c r="P50" s="209">
        <f t="shared" si="21"/>
        <v>1.4248523650064955</v>
      </c>
      <c r="Q50" s="209">
        <f t="shared" si="22"/>
        <v>2.0500811773667755</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spans="1:17" s="30" customFormat="1" ht="12.75">
      <c r="A62" s="24"/>
      <c r="B62" s="26"/>
      <c r="C62" s="26"/>
      <c r="D62" s="26"/>
      <c r="E62" s="26"/>
      <c r="F62" s="26"/>
      <c r="G62" s="26"/>
      <c r="H62" s="26"/>
      <c r="I62" s="26"/>
      <c r="J62" s="26"/>
      <c r="K62" s="26"/>
      <c r="L62" s="26"/>
      <c r="M62" s="26"/>
      <c r="O62" s="53"/>
      <c r="P62" s="53"/>
      <c r="Q62" s="53"/>
    </row>
    <row r="63" spans="1:17" s="30" customFormat="1" ht="12.75">
      <c r="A63" s="24"/>
      <c r="B63" s="26"/>
      <c r="C63" s="26"/>
      <c r="D63" s="26"/>
      <c r="E63" s="26"/>
      <c r="F63" s="26"/>
      <c r="G63" s="26"/>
      <c r="H63" s="26"/>
      <c r="I63" s="26"/>
      <c r="J63" s="26"/>
      <c r="K63" s="26"/>
      <c r="L63" s="26"/>
      <c r="M63" s="26"/>
      <c r="O63" s="53"/>
      <c r="P63" s="53"/>
      <c r="Q63" s="53"/>
    </row>
    <row r="64" spans="1:17" s="30" customFormat="1" ht="12.75">
      <c r="A64" s="24"/>
      <c r="B64" s="26"/>
      <c r="C64" s="26"/>
      <c r="D64" s="26"/>
      <c r="E64" s="26"/>
      <c r="F64" s="26"/>
      <c r="G64" s="26"/>
      <c r="H64" s="26"/>
      <c r="I64" s="26"/>
      <c r="J64" s="26"/>
      <c r="K64" s="26"/>
      <c r="L64" s="26"/>
      <c r="M64" s="26"/>
      <c r="O64" s="53"/>
      <c r="P64" s="53"/>
      <c r="Q64" s="53"/>
    </row>
    <row r="65" spans="1:17" s="30" customFormat="1" ht="12.75">
      <c r="A65" s="24"/>
      <c r="B65" s="26"/>
      <c r="C65" s="26"/>
      <c r="D65" s="26"/>
      <c r="E65" s="26"/>
      <c r="F65" s="26"/>
      <c r="G65" s="26"/>
      <c r="H65" s="26"/>
      <c r="I65" s="26"/>
      <c r="J65" s="26"/>
      <c r="K65" s="26"/>
      <c r="L65" s="26"/>
      <c r="M65" s="26"/>
      <c r="O65" s="53"/>
      <c r="P65" s="53"/>
      <c r="Q65" s="53"/>
    </row>
    <row r="66" spans="1:17" s="30" customFormat="1" ht="12.75">
      <c r="A66" s="24"/>
      <c r="B66" s="26"/>
      <c r="C66" s="26"/>
      <c r="D66" s="26"/>
      <c r="E66" s="26"/>
      <c r="F66" s="26"/>
      <c r="G66" s="26"/>
      <c r="H66" s="26"/>
      <c r="I66" s="26"/>
      <c r="J66" s="26"/>
      <c r="K66" s="26"/>
      <c r="L66" s="26"/>
      <c r="M66" s="26"/>
      <c r="O66" s="53"/>
      <c r="P66" s="53"/>
      <c r="Q66" s="53"/>
    </row>
    <row r="67" spans="1:17" s="30" customFormat="1" ht="12.75">
      <c r="A67" s="24"/>
      <c r="B67" s="26"/>
      <c r="C67" s="26"/>
      <c r="D67" s="26"/>
      <c r="E67" s="26"/>
      <c r="F67" s="26"/>
      <c r="G67" s="26"/>
      <c r="H67" s="26"/>
      <c r="I67" s="26"/>
      <c r="J67" s="26"/>
      <c r="K67" s="26"/>
      <c r="L67" s="26"/>
      <c r="M67" s="26"/>
      <c r="O67" s="53"/>
      <c r="P67" s="53"/>
      <c r="Q67" s="53"/>
    </row>
    <row r="68" ht="12.75">
      <c r="A68" s="30" t="s">
        <v>64</v>
      </c>
    </row>
    <row r="69" spans="1:17" ht="12.75">
      <c r="A69" s="223" t="s">
        <v>5</v>
      </c>
      <c r="B69" s="223"/>
      <c r="C69" s="223"/>
      <c r="D69" s="223"/>
      <c r="E69" s="223"/>
      <c r="F69" s="223"/>
      <c r="G69" s="223"/>
      <c r="H69" s="223"/>
      <c r="I69" s="223"/>
      <c r="J69" s="223"/>
      <c r="K69" s="223"/>
      <c r="L69" s="223"/>
      <c r="M69" s="223"/>
      <c r="N69" s="223"/>
      <c r="O69" s="223"/>
      <c r="P69" s="223"/>
      <c r="Q69" s="223"/>
    </row>
    <row r="70" spans="1:17" ht="12.75">
      <c r="A70" s="223" t="s">
        <v>25</v>
      </c>
      <c r="B70" s="223"/>
      <c r="C70" s="223"/>
      <c r="D70" s="223"/>
      <c r="E70" s="223"/>
      <c r="F70" s="223"/>
      <c r="G70" s="223"/>
      <c r="H70" s="223"/>
      <c r="I70" s="223"/>
      <c r="J70" s="223"/>
      <c r="K70" s="223"/>
      <c r="L70" s="223"/>
      <c r="M70" s="223"/>
      <c r="N70" s="223"/>
      <c r="O70" s="223"/>
      <c r="P70" s="223"/>
      <c r="Q70" s="223"/>
    </row>
    <row r="71" spans="1:17" ht="12.75">
      <c r="A71" s="239" t="s">
        <v>73</v>
      </c>
      <c r="B71" s="239"/>
      <c r="C71" s="239"/>
      <c r="D71" s="239"/>
      <c r="E71" s="239"/>
      <c r="F71" s="239"/>
      <c r="G71" s="239"/>
      <c r="H71" s="239"/>
      <c r="I71" s="239"/>
      <c r="J71" s="239"/>
      <c r="K71" s="239"/>
      <c r="L71" s="239"/>
      <c r="M71" s="239"/>
      <c r="N71" s="239"/>
      <c r="O71" s="239"/>
      <c r="P71" s="239"/>
      <c r="Q71" s="239"/>
    </row>
    <row r="72" ht="12.75">
      <c r="A72" s="1"/>
    </row>
    <row r="73" spans="1:17" ht="12.75">
      <c r="A73" s="223" t="s">
        <v>21</v>
      </c>
      <c r="B73" s="223"/>
      <c r="C73" s="223"/>
      <c r="D73" s="223"/>
      <c r="E73" s="223"/>
      <c r="F73" s="223"/>
      <c r="G73" s="223"/>
      <c r="H73" s="223"/>
      <c r="I73" s="223"/>
      <c r="J73" s="223"/>
      <c r="K73" s="223"/>
      <c r="L73" s="223"/>
      <c r="M73" s="223"/>
      <c r="N73" s="223"/>
      <c r="O73" s="223"/>
      <c r="P73" s="223"/>
      <c r="Q73" s="223"/>
    </row>
    <row r="74" ht="7.5" customHeight="1" thickBot="1"/>
    <row r="75" spans="1:109" ht="13.5" customHeight="1">
      <c r="A75" s="4"/>
      <c r="B75" s="241" t="s">
        <v>2</v>
      </c>
      <c r="C75" s="240"/>
      <c r="D75" s="242"/>
      <c r="E75" s="240" t="s">
        <v>3</v>
      </c>
      <c r="F75" s="240"/>
      <c r="G75" s="240"/>
      <c r="H75" s="243" t="s">
        <v>7</v>
      </c>
      <c r="I75" s="244"/>
      <c r="J75" s="245"/>
      <c r="K75" s="240" t="s">
        <v>1</v>
      </c>
      <c r="L75" s="240"/>
      <c r="M75" s="240"/>
      <c r="N75" s="54"/>
      <c r="O75" s="240" t="s">
        <v>50</v>
      </c>
      <c r="P75" s="240"/>
      <c r="Q75" s="240"/>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row>
    <row r="76" spans="1:109" ht="12.75">
      <c r="A76" s="5"/>
      <c r="B76" s="6" t="s">
        <v>8</v>
      </c>
      <c r="C76" s="7" t="s">
        <v>0</v>
      </c>
      <c r="D76" s="8" t="s">
        <v>9</v>
      </c>
      <c r="E76" s="7" t="s">
        <v>8</v>
      </c>
      <c r="F76" s="7" t="s">
        <v>0</v>
      </c>
      <c r="G76" s="7" t="s">
        <v>9</v>
      </c>
      <c r="H76" s="6" t="s">
        <v>8</v>
      </c>
      <c r="I76" s="7" t="s">
        <v>0</v>
      </c>
      <c r="J76" s="8" t="s">
        <v>9</v>
      </c>
      <c r="K76" s="7" t="s">
        <v>8</v>
      </c>
      <c r="L76" s="7" t="s">
        <v>0</v>
      </c>
      <c r="M76" s="7" t="s">
        <v>9</v>
      </c>
      <c r="N76" s="55"/>
      <c r="O76" s="7" t="s">
        <v>8</v>
      </c>
      <c r="P76" s="7" t="s">
        <v>0</v>
      </c>
      <c r="Q76" s="7" t="s">
        <v>9</v>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row>
    <row r="77" spans="1:93" s="3" customFormat="1" ht="12.75">
      <c r="A77" s="9" t="s">
        <v>10</v>
      </c>
      <c r="B77" s="32"/>
      <c r="C77" s="33"/>
      <c r="D77" s="34"/>
      <c r="E77" s="33"/>
      <c r="F77" s="33"/>
      <c r="G77" s="33"/>
      <c r="H77" s="32"/>
      <c r="I77" s="33"/>
      <c r="J77" s="34"/>
      <c r="K77" s="33"/>
      <c r="L77" s="33"/>
      <c r="M77" s="33"/>
      <c r="N77" s="56"/>
      <c r="O77" s="10"/>
      <c r="P77" s="10"/>
      <c r="Q77" s="10"/>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row>
    <row r="78" spans="1:93" s="3" customFormat="1" ht="12.75">
      <c r="A78" s="28" t="s">
        <v>13</v>
      </c>
      <c r="B78" s="48"/>
      <c r="C78" s="35"/>
      <c r="D78" s="49"/>
      <c r="E78" s="35"/>
      <c r="F78" s="35"/>
      <c r="G78" s="35"/>
      <c r="H78" s="48"/>
      <c r="I78" s="35"/>
      <c r="J78" s="49"/>
      <c r="K78" s="35"/>
      <c r="L78" s="35"/>
      <c r="M78" s="35"/>
      <c r="N78" s="56"/>
      <c r="O78" s="197"/>
      <c r="P78" s="197"/>
      <c r="Q78" s="197"/>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row>
    <row r="79" spans="1:65" s="37" customFormat="1" ht="12.75">
      <c r="A79" s="71" t="s">
        <v>11</v>
      </c>
      <c r="B79" s="11">
        <v>99</v>
      </c>
      <c r="C79" s="12">
        <v>82</v>
      </c>
      <c r="D79" s="13">
        <v>181</v>
      </c>
      <c r="E79" s="12">
        <v>1965</v>
      </c>
      <c r="F79" s="12">
        <v>2177</v>
      </c>
      <c r="G79" s="12">
        <v>4142</v>
      </c>
      <c r="H79" s="11">
        <v>180</v>
      </c>
      <c r="I79" s="12">
        <v>178</v>
      </c>
      <c r="J79" s="13">
        <v>358</v>
      </c>
      <c r="K79" s="12">
        <f aca="true" t="shared" si="26" ref="K79:M80">SUM(H79,E79,B79)</f>
        <v>2244</v>
      </c>
      <c r="L79" s="12">
        <f t="shared" si="26"/>
        <v>2437</v>
      </c>
      <c r="M79" s="12">
        <f t="shared" si="26"/>
        <v>4681</v>
      </c>
      <c r="N79" s="55"/>
      <c r="O79" s="51">
        <f aca="true" t="shared" si="27" ref="O79:Q81">B79/(B79+E79)*100</f>
        <v>4.796511627906977</v>
      </c>
      <c r="P79" s="51">
        <f t="shared" si="27"/>
        <v>3.6299247454625942</v>
      </c>
      <c r="Q79" s="51">
        <f t="shared" si="27"/>
        <v>4.1869072403423555</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2.75">
      <c r="A80" s="71" t="s">
        <v>12</v>
      </c>
      <c r="B80" s="38">
        <v>38</v>
      </c>
      <c r="C80" s="39">
        <v>17</v>
      </c>
      <c r="D80" s="40">
        <v>55</v>
      </c>
      <c r="E80" s="39">
        <v>845</v>
      </c>
      <c r="F80" s="39">
        <v>677</v>
      </c>
      <c r="G80" s="39">
        <v>1522</v>
      </c>
      <c r="H80" s="38">
        <v>267</v>
      </c>
      <c r="I80" s="39">
        <v>146</v>
      </c>
      <c r="J80" s="40">
        <v>413</v>
      </c>
      <c r="K80" s="39">
        <f t="shared" si="26"/>
        <v>1150</v>
      </c>
      <c r="L80" s="39">
        <f t="shared" si="26"/>
        <v>840</v>
      </c>
      <c r="M80" s="39">
        <f t="shared" si="26"/>
        <v>1990</v>
      </c>
      <c r="N80" s="55"/>
      <c r="O80" s="52">
        <f t="shared" si="27"/>
        <v>4.303510758776897</v>
      </c>
      <c r="P80" s="52">
        <f t="shared" si="27"/>
        <v>2.4495677233429394</v>
      </c>
      <c r="Q80" s="52">
        <f t="shared" si="27"/>
        <v>3.487634749524413</v>
      </c>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2.75">
      <c r="A81" s="24" t="s">
        <v>23</v>
      </c>
      <c r="B81" s="41">
        <f>SUM(B79:B80)</f>
        <v>137</v>
      </c>
      <c r="C81" s="42">
        <f aca="true" t="shared" si="28" ref="C81:J81">SUM(C79:C80)</f>
        <v>99</v>
      </c>
      <c r="D81" s="43">
        <f t="shared" si="28"/>
        <v>236</v>
      </c>
      <c r="E81" s="42">
        <f t="shared" si="28"/>
        <v>2810</v>
      </c>
      <c r="F81" s="42">
        <f t="shared" si="28"/>
        <v>2854</v>
      </c>
      <c r="G81" s="42">
        <f t="shared" si="28"/>
        <v>5664</v>
      </c>
      <c r="H81" s="41">
        <f t="shared" si="28"/>
        <v>447</v>
      </c>
      <c r="I81" s="42">
        <f t="shared" si="28"/>
        <v>324</v>
      </c>
      <c r="J81" s="43">
        <f t="shared" si="28"/>
        <v>771</v>
      </c>
      <c r="K81" s="42">
        <f>SUM(K79:K80)</f>
        <v>3394</v>
      </c>
      <c r="L81" s="42">
        <f>SUM(L79:L80)</f>
        <v>3277</v>
      </c>
      <c r="M81" s="42">
        <f>SUM(M79:M80)</f>
        <v>6671</v>
      </c>
      <c r="N81" s="56"/>
      <c r="O81" s="57">
        <f t="shared" si="27"/>
        <v>4.648795385137428</v>
      </c>
      <c r="P81" s="57">
        <f t="shared" si="27"/>
        <v>3.352522858110396</v>
      </c>
      <c r="Q81" s="57">
        <f t="shared" si="27"/>
        <v>4</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2.75">
      <c r="A82" s="28" t="s">
        <v>14</v>
      </c>
      <c r="B82" s="25"/>
      <c r="C82" s="26"/>
      <c r="D82" s="27"/>
      <c r="E82" s="26"/>
      <c r="F82" s="26"/>
      <c r="G82" s="26"/>
      <c r="H82" s="25"/>
      <c r="I82" s="26"/>
      <c r="J82" s="27"/>
      <c r="K82" s="26"/>
      <c r="L82" s="26"/>
      <c r="M82" s="26"/>
      <c r="N82" s="56"/>
      <c r="O82" s="53"/>
      <c r="P82" s="53"/>
      <c r="Q82" s="53"/>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2.75">
      <c r="A83" s="71" t="s">
        <v>71</v>
      </c>
      <c r="B83" s="11">
        <v>57</v>
      </c>
      <c r="C83" s="12">
        <v>26</v>
      </c>
      <c r="D83" s="13">
        <v>83</v>
      </c>
      <c r="E83" s="12">
        <v>1798</v>
      </c>
      <c r="F83" s="12">
        <v>1996</v>
      </c>
      <c r="G83" s="12">
        <v>3794</v>
      </c>
      <c r="H83" s="11">
        <v>86</v>
      </c>
      <c r="I83" s="12">
        <v>115</v>
      </c>
      <c r="J83" s="13">
        <v>201</v>
      </c>
      <c r="K83" s="12">
        <f aca="true" t="shared" si="29" ref="K83:M86">SUM(H83,E83,B83)</f>
        <v>1941</v>
      </c>
      <c r="L83" s="12">
        <f t="shared" si="29"/>
        <v>2137</v>
      </c>
      <c r="M83" s="12">
        <f t="shared" si="29"/>
        <v>4078</v>
      </c>
      <c r="N83" s="55"/>
      <c r="O83" s="51">
        <f aca="true" t="shared" si="30" ref="O83:Q86">B83/(B83+E83)*100</f>
        <v>3.0727762803234504</v>
      </c>
      <c r="P83" s="51">
        <f t="shared" si="30"/>
        <v>1.2858555885262115</v>
      </c>
      <c r="Q83" s="51">
        <f t="shared" si="30"/>
        <v>2.140830539076606</v>
      </c>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2.75">
      <c r="A84" s="212" t="s">
        <v>72</v>
      </c>
      <c r="B84" s="38">
        <v>50</v>
      </c>
      <c r="C84" s="39">
        <v>27</v>
      </c>
      <c r="D84" s="40">
        <v>77</v>
      </c>
      <c r="E84" s="39">
        <v>1065</v>
      </c>
      <c r="F84" s="39">
        <v>710</v>
      </c>
      <c r="G84" s="39">
        <v>1775</v>
      </c>
      <c r="H84" s="38">
        <v>164</v>
      </c>
      <c r="I84" s="39">
        <v>135</v>
      </c>
      <c r="J84" s="40">
        <v>299</v>
      </c>
      <c r="K84" s="39">
        <f t="shared" si="29"/>
        <v>1279</v>
      </c>
      <c r="L84" s="39">
        <f t="shared" si="29"/>
        <v>872</v>
      </c>
      <c r="M84" s="39">
        <f t="shared" si="29"/>
        <v>2151</v>
      </c>
      <c r="N84" s="55"/>
      <c r="O84" s="52">
        <f t="shared" si="30"/>
        <v>4.484304932735426</v>
      </c>
      <c r="P84" s="52">
        <f t="shared" si="30"/>
        <v>3.6635006784260513</v>
      </c>
      <c r="Q84" s="52">
        <f t="shared" si="30"/>
        <v>4.157667386609072</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2.75">
      <c r="A85" s="24" t="s">
        <v>24</v>
      </c>
      <c r="B85" s="44">
        <f>SUM(B83:B84)</f>
        <v>107</v>
      </c>
      <c r="C85" s="45">
        <f aca="true" t="shared" si="31" ref="C85:J85">SUM(C83:C84)</f>
        <v>53</v>
      </c>
      <c r="D85" s="46">
        <f t="shared" si="31"/>
        <v>160</v>
      </c>
      <c r="E85" s="45">
        <f t="shared" si="31"/>
        <v>2863</v>
      </c>
      <c r="F85" s="45">
        <f t="shared" si="31"/>
        <v>2706</v>
      </c>
      <c r="G85" s="45">
        <f t="shared" si="31"/>
        <v>5569</v>
      </c>
      <c r="H85" s="44">
        <f t="shared" si="31"/>
        <v>250</v>
      </c>
      <c r="I85" s="45">
        <f t="shared" si="31"/>
        <v>250</v>
      </c>
      <c r="J85" s="46">
        <f t="shared" si="31"/>
        <v>500</v>
      </c>
      <c r="K85" s="45">
        <f>SUM(K83:K84)</f>
        <v>3220</v>
      </c>
      <c r="L85" s="45">
        <f>SUM(L83:L84)</f>
        <v>3009</v>
      </c>
      <c r="M85" s="45">
        <f>SUM(M83:M84)</f>
        <v>6229</v>
      </c>
      <c r="N85" s="56"/>
      <c r="O85" s="58">
        <f t="shared" si="30"/>
        <v>3.6026936026936025</v>
      </c>
      <c r="P85" s="58">
        <f t="shared" si="30"/>
        <v>1.9209858644436388</v>
      </c>
      <c r="Q85" s="58">
        <f t="shared" si="30"/>
        <v>2.7928085180659803</v>
      </c>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3.5" customHeight="1">
      <c r="A86" s="24" t="s">
        <v>15</v>
      </c>
      <c r="B86" s="41">
        <f>SUM(B85,B81)</f>
        <v>244</v>
      </c>
      <c r="C86" s="42">
        <f aca="true" t="shared" si="32" ref="C86:J86">SUM(C85,C81)</f>
        <v>152</v>
      </c>
      <c r="D86" s="43">
        <f t="shared" si="32"/>
        <v>396</v>
      </c>
      <c r="E86" s="42">
        <f t="shared" si="32"/>
        <v>5673</v>
      </c>
      <c r="F86" s="42">
        <f t="shared" si="32"/>
        <v>5560</v>
      </c>
      <c r="G86" s="42">
        <f t="shared" si="32"/>
        <v>11233</v>
      </c>
      <c r="H86" s="41">
        <f t="shared" si="32"/>
        <v>697</v>
      </c>
      <c r="I86" s="42">
        <f t="shared" si="32"/>
        <v>574</v>
      </c>
      <c r="J86" s="43">
        <f t="shared" si="32"/>
        <v>1271</v>
      </c>
      <c r="K86" s="42">
        <f t="shared" si="29"/>
        <v>6614</v>
      </c>
      <c r="L86" s="42">
        <f t="shared" si="29"/>
        <v>6286</v>
      </c>
      <c r="M86" s="42">
        <f t="shared" si="29"/>
        <v>12900</v>
      </c>
      <c r="N86" s="56"/>
      <c r="O86" s="57">
        <f t="shared" si="30"/>
        <v>4.123711340206185</v>
      </c>
      <c r="P86" s="57">
        <f t="shared" si="30"/>
        <v>2.661064425770308</v>
      </c>
      <c r="Q86" s="57">
        <f t="shared" si="30"/>
        <v>3.4052799036890535</v>
      </c>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3.5" customHeight="1">
      <c r="A87" s="24"/>
      <c r="B87" s="25"/>
      <c r="C87" s="26"/>
      <c r="D87" s="27"/>
      <c r="E87" s="26"/>
      <c r="F87" s="26"/>
      <c r="G87" s="26"/>
      <c r="H87" s="25"/>
      <c r="I87" s="26"/>
      <c r="J87" s="27"/>
      <c r="K87" s="26"/>
      <c r="L87" s="26"/>
      <c r="M87" s="26"/>
      <c r="N87" s="56"/>
      <c r="O87" s="53"/>
      <c r="P87" s="53"/>
      <c r="Q87" s="53"/>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37" customFormat="1" ht="13.5" customHeight="1">
      <c r="A88" s="28" t="s">
        <v>4</v>
      </c>
      <c r="B88" s="25"/>
      <c r="C88" s="26"/>
      <c r="D88" s="27"/>
      <c r="E88" s="26"/>
      <c r="F88" s="26"/>
      <c r="G88" s="26"/>
      <c r="H88" s="25"/>
      <c r="I88" s="26"/>
      <c r="J88" s="27"/>
      <c r="K88" s="26"/>
      <c r="L88" s="26"/>
      <c r="M88" s="26"/>
      <c r="N88" s="56"/>
      <c r="O88" s="26"/>
      <c r="P88" s="26"/>
      <c r="Q88" s="2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3.5" customHeight="1">
      <c r="A89" s="17" t="s">
        <v>13</v>
      </c>
      <c r="B89" s="25"/>
      <c r="C89" s="26"/>
      <c r="D89" s="27"/>
      <c r="E89" s="26"/>
      <c r="F89" s="26"/>
      <c r="G89" s="26"/>
      <c r="H89" s="25"/>
      <c r="I89" s="26"/>
      <c r="J89" s="27"/>
      <c r="K89" s="26"/>
      <c r="L89" s="26"/>
      <c r="M89" s="26"/>
      <c r="N89" s="56"/>
      <c r="O89" s="26"/>
      <c r="P89" s="26"/>
      <c r="Q89" s="2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212" t="s">
        <v>58</v>
      </c>
      <c r="B90" s="11">
        <v>21</v>
      </c>
      <c r="C90" s="12">
        <v>15</v>
      </c>
      <c r="D90" s="13">
        <v>36</v>
      </c>
      <c r="E90" s="12">
        <v>806</v>
      </c>
      <c r="F90" s="12">
        <v>1154</v>
      </c>
      <c r="G90" s="12">
        <v>1960</v>
      </c>
      <c r="H90" s="11">
        <v>34</v>
      </c>
      <c r="I90" s="12">
        <v>55</v>
      </c>
      <c r="J90" s="13">
        <v>89</v>
      </c>
      <c r="K90" s="12">
        <f aca="true" t="shared" si="33" ref="K90:M94">SUM(H90,E90,B90)</f>
        <v>861</v>
      </c>
      <c r="L90" s="12">
        <f t="shared" si="33"/>
        <v>1224</v>
      </c>
      <c r="M90" s="12">
        <f t="shared" si="33"/>
        <v>2085</v>
      </c>
      <c r="N90" s="55"/>
      <c r="O90" s="51">
        <f aca="true" t="shared" si="34" ref="O90:Q94">B90/(B90+E90)*100</f>
        <v>2.539298669891173</v>
      </c>
      <c r="P90" s="51">
        <f t="shared" si="34"/>
        <v>1.2831479897348161</v>
      </c>
      <c r="Q90" s="51">
        <f t="shared" si="34"/>
        <v>1.8036072144288577</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212" t="s">
        <v>60</v>
      </c>
      <c r="B91" s="11">
        <v>71</v>
      </c>
      <c r="C91" s="12">
        <v>55</v>
      </c>
      <c r="D91" s="13">
        <v>126</v>
      </c>
      <c r="E91" s="12">
        <v>768</v>
      </c>
      <c r="F91" s="12">
        <v>528</v>
      </c>
      <c r="G91" s="12">
        <v>1296</v>
      </c>
      <c r="H91" s="11">
        <v>94</v>
      </c>
      <c r="I91" s="12">
        <v>82</v>
      </c>
      <c r="J91" s="13">
        <v>176</v>
      </c>
      <c r="K91" s="12">
        <f t="shared" si="33"/>
        <v>933</v>
      </c>
      <c r="L91" s="12">
        <f t="shared" si="33"/>
        <v>665</v>
      </c>
      <c r="M91" s="12">
        <f t="shared" si="33"/>
        <v>1598</v>
      </c>
      <c r="N91" s="55"/>
      <c r="O91" s="51">
        <f t="shared" si="34"/>
        <v>8.462455303933254</v>
      </c>
      <c r="P91" s="51">
        <f t="shared" si="34"/>
        <v>9.433962264150944</v>
      </c>
      <c r="Q91" s="51">
        <f t="shared" si="34"/>
        <v>8.860759493670885</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37" customFormat="1" ht="12.75">
      <c r="A92" s="212" t="s">
        <v>59</v>
      </c>
      <c r="B92" s="11">
        <v>5</v>
      </c>
      <c r="C92" s="12">
        <v>3</v>
      </c>
      <c r="D92" s="13">
        <v>8</v>
      </c>
      <c r="E92" s="12">
        <v>26</v>
      </c>
      <c r="F92" s="12">
        <v>75</v>
      </c>
      <c r="G92" s="12">
        <v>101</v>
      </c>
      <c r="H92" s="11">
        <v>5</v>
      </c>
      <c r="I92" s="12">
        <v>12</v>
      </c>
      <c r="J92" s="13">
        <v>17</v>
      </c>
      <c r="K92" s="12">
        <f t="shared" si="33"/>
        <v>36</v>
      </c>
      <c r="L92" s="12">
        <f t="shared" si="33"/>
        <v>90</v>
      </c>
      <c r="M92" s="12">
        <f t="shared" si="33"/>
        <v>126</v>
      </c>
      <c r="N92" s="55"/>
      <c r="O92" s="51">
        <f t="shared" si="34"/>
        <v>16.129032258064516</v>
      </c>
      <c r="P92" s="51">
        <f t="shared" si="34"/>
        <v>3.8461538461538463</v>
      </c>
      <c r="Q92" s="51">
        <f t="shared" si="34"/>
        <v>7.339449541284404</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37" customFormat="1" ht="12.75">
      <c r="A93" s="212" t="s">
        <v>61</v>
      </c>
      <c r="B93" s="11">
        <v>153</v>
      </c>
      <c r="C93" s="12">
        <v>82</v>
      </c>
      <c r="D93" s="13">
        <v>235</v>
      </c>
      <c r="E93" s="12">
        <v>1154</v>
      </c>
      <c r="F93" s="12">
        <v>829</v>
      </c>
      <c r="G93" s="12">
        <v>1983</v>
      </c>
      <c r="H93" s="11">
        <v>213</v>
      </c>
      <c r="I93" s="12">
        <v>128</v>
      </c>
      <c r="J93" s="13">
        <v>341</v>
      </c>
      <c r="K93" s="12">
        <f t="shared" si="33"/>
        <v>1520</v>
      </c>
      <c r="L93" s="12">
        <f t="shared" si="33"/>
        <v>1039</v>
      </c>
      <c r="M93" s="12">
        <f t="shared" si="33"/>
        <v>2559</v>
      </c>
      <c r="N93" s="55"/>
      <c r="O93" s="51">
        <f t="shared" si="34"/>
        <v>11.7061973986228</v>
      </c>
      <c r="P93" s="51">
        <f t="shared" si="34"/>
        <v>9.001097694840835</v>
      </c>
      <c r="Q93" s="51">
        <f t="shared" si="34"/>
        <v>10.595130748422003</v>
      </c>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64" customFormat="1" ht="12.75">
      <c r="A94" s="24" t="s">
        <v>1</v>
      </c>
      <c r="B94" s="18">
        <f aca="true" t="shared" si="35" ref="B94:J94">SUM(B90:B93)</f>
        <v>250</v>
      </c>
      <c r="C94" s="19">
        <f t="shared" si="35"/>
        <v>155</v>
      </c>
      <c r="D94" s="20">
        <f t="shared" si="35"/>
        <v>405</v>
      </c>
      <c r="E94" s="19">
        <f t="shared" si="35"/>
        <v>2754</v>
      </c>
      <c r="F94" s="19">
        <f t="shared" si="35"/>
        <v>2586</v>
      </c>
      <c r="G94" s="19">
        <f t="shared" si="35"/>
        <v>5340</v>
      </c>
      <c r="H94" s="18">
        <f t="shared" si="35"/>
        <v>346</v>
      </c>
      <c r="I94" s="19">
        <f t="shared" si="35"/>
        <v>277</v>
      </c>
      <c r="J94" s="20">
        <f t="shared" si="35"/>
        <v>623</v>
      </c>
      <c r="K94" s="19">
        <f t="shared" si="33"/>
        <v>3350</v>
      </c>
      <c r="L94" s="19">
        <f t="shared" si="33"/>
        <v>3018</v>
      </c>
      <c r="M94" s="20">
        <f t="shared" si="33"/>
        <v>6368</v>
      </c>
      <c r="N94" s="59"/>
      <c r="O94" s="63">
        <f t="shared" si="34"/>
        <v>8.322237017310254</v>
      </c>
      <c r="P94" s="57">
        <f t="shared" si="34"/>
        <v>5.654870485224371</v>
      </c>
      <c r="Q94" s="57">
        <f t="shared" si="34"/>
        <v>7.049608355091384</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37" customFormat="1" ht="12.75">
      <c r="A95" s="17" t="s">
        <v>14</v>
      </c>
      <c r="B95" s="11"/>
      <c r="C95" s="12"/>
      <c r="D95" s="13"/>
      <c r="E95" s="12"/>
      <c r="F95" s="12"/>
      <c r="G95" s="12"/>
      <c r="H95" s="11"/>
      <c r="I95" s="12"/>
      <c r="J95" s="13"/>
      <c r="K95" s="12"/>
      <c r="L95" s="12"/>
      <c r="M95" s="12"/>
      <c r="N95" s="55"/>
      <c r="O95" s="51"/>
      <c r="P95" s="51"/>
      <c r="Q95" s="51"/>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37" customFormat="1" ht="12.75">
      <c r="A96" s="212" t="s">
        <v>58</v>
      </c>
      <c r="B96" s="11">
        <v>19</v>
      </c>
      <c r="C96" s="12">
        <v>10</v>
      </c>
      <c r="D96" s="13">
        <v>29</v>
      </c>
      <c r="E96" s="12">
        <v>632</v>
      </c>
      <c r="F96" s="12">
        <v>921</v>
      </c>
      <c r="G96" s="12">
        <v>1553</v>
      </c>
      <c r="H96" s="11">
        <v>34</v>
      </c>
      <c r="I96" s="12">
        <v>44</v>
      </c>
      <c r="J96" s="13">
        <v>78</v>
      </c>
      <c r="K96" s="12">
        <f aca="true" t="shared" si="36" ref="K96:M100">SUM(H96,E96,B96)</f>
        <v>685</v>
      </c>
      <c r="L96" s="12">
        <f t="shared" si="36"/>
        <v>975</v>
      </c>
      <c r="M96" s="12">
        <f t="shared" si="36"/>
        <v>1660</v>
      </c>
      <c r="N96" s="55"/>
      <c r="O96" s="51">
        <f aca="true" t="shared" si="37" ref="O96:O101">B96/(B96+E96)*100</f>
        <v>2.9185867895545314</v>
      </c>
      <c r="P96" s="51">
        <f aca="true" t="shared" si="38" ref="P96:P101">C96/(C96+F96)*100</f>
        <v>1.0741138560687433</v>
      </c>
      <c r="Q96" s="51">
        <f aca="true" t="shared" si="39" ref="Q96:Q101">D96/(D96+G96)*100</f>
        <v>1.8331226295828067</v>
      </c>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37" customFormat="1" ht="12.75">
      <c r="A97" s="212" t="s">
        <v>60</v>
      </c>
      <c r="B97" s="11">
        <v>48</v>
      </c>
      <c r="C97" s="12">
        <v>34</v>
      </c>
      <c r="D97" s="13">
        <v>82</v>
      </c>
      <c r="E97" s="12">
        <v>825</v>
      </c>
      <c r="F97" s="12">
        <v>651</v>
      </c>
      <c r="G97" s="12">
        <v>1476</v>
      </c>
      <c r="H97" s="11">
        <v>64</v>
      </c>
      <c r="I97" s="12">
        <v>60</v>
      </c>
      <c r="J97" s="13">
        <v>124</v>
      </c>
      <c r="K97" s="12">
        <f t="shared" si="36"/>
        <v>937</v>
      </c>
      <c r="L97" s="12">
        <f t="shared" si="36"/>
        <v>745</v>
      </c>
      <c r="M97" s="12">
        <f t="shared" si="36"/>
        <v>1682</v>
      </c>
      <c r="N97" s="55"/>
      <c r="O97" s="51">
        <f t="shared" si="37"/>
        <v>5.498281786941581</v>
      </c>
      <c r="P97" s="51">
        <f t="shared" si="38"/>
        <v>4.963503649635037</v>
      </c>
      <c r="Q97" s="51">
        <f t="shared" si="39"/>
        <v>5.263157894736842</v>
      </c>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37" customFormat="1" ht="12.75">
      <c r="A98" s="212" t="s">
        <v>59</v>
      </c>
      <c r="B98" s="11">
        <v>4</v>
      </c>
      <c r="C98" s="12">
        <v>3</v>
      </c>
      <c r="D98" s="13">
        <v>7</v>
      </c>
      <c r="E98" s="12">
        <v>33</v>
      </c>
      <c r="F98" s="12">
        <v>82</v>
      </c>
      <c r="G98" s="12">
        <v>115</v>
      </c>
      <c r="H98" s="11">
        <v>5</v>
      </c>
      <c r="I98" s="12">
        <v>9</v>
      </c>
      <c r="J98" s="13">
        <v>14</v>
      </c>
      <c r="K98" s="12">
        <f t="shared" si="36"/>
        <v>42</v>
      </c>
      <c r="L98" s="12">
        <f t="shared" si="36"/>
        <v>94</v>
      </c>
      <c r="M98" s="12">
        <f t="shared" si="36"/>
        <v>136</v>
      </c>
      <c r="N98" s="55"/>
      <c r="O98" s="51">
        <f t="shared" si="37"/>
        <v>10.81081081081081</v>
      </c>
      <c r="P98" s="51">
        <f t="shared" si="38"/>
        <v>3.5294117647058822</v>
      </c>
      <c r="Q98" s="51">
        <f t="shared" si="39"/>
        <v>5.737704918032787</v>
      </c>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s="17" customFormat="1" ht="12.75">
      <c r="A99" s="212" t="s">
        <v>61</v>
      </c>
      <c r="B99" s="38">
        <v>82</v>
      </c>
      <c r="C99" s="39">
        <v>43</v>
      </c>
      <c r="D99" s="40">
        <v>125</v>
      </c>
      <c r="E99" s="39">
        <v>1232</v>
      </c>
      <c r="F99" s="39">
        <v>851</v>
      </c>
      <c r="G99" s="39">
        <v>2083</v>
      </c>
      <c r="H99" s="38">
        <v>134</v>
      </c>
      <c r="I99" s="39">
        <v>107</v>
      </c>
      <c r="J99" s="40">
        <v>241</v>
      </c>
      <c r="K99" s="39">
        <f t="shared" si="36"/>
        <v>1448</v>
      </c>
      <c r="L99" s="39">
        <f t="shared" si="36"/>
        <v>1001</v>
      </c>
      <c r="M99" s="39">
        <f t="shared" si="36"/>
        <v>2449</v>
      </c>
      <c r="N99" s="55"/>
      <c r="O99" s="52">
        <f t="shared" si="37"/>
        <v>6.2404870624048705</v>
      </c>
      <c r="P99" s="52">
        <f t="shared" si="38"/>
        <v>4.809843400447427</v>
      </c>
      <c r="Q99" s="52">
        <f t="shared" si="39"/>
        <v>5.661231884057971</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65" s="17" customFormat="1" ht="12.75">
      <c r="A100" s="24" t="s">
        <v>1</v>
      </c>
      <c r="B100" s="44">
        <f aca="true" t="shared" si="40" ref="B100:J100">SUM(B96:B99)</f>
        <v>153</v>
      </c>
      <c r="C100" s="45">
        <f t="shared" si="40"/>
        <v>90</v>
      </c>
      <c r="D100" s="46">
        <f t="shared" si="40"/>
        <v>243</v>
      </c>
      <c r="E100" s="45">
        <f t="shared" si="40"/>
        <v>2722</v>
      </c>
      <c r="F100" s="45">
        <f t="shared" si="40"/>
        <v>2505</v>
      </c>
      <c r="G100" s="45">
        <f t="shared" si="40"/>
        <v>5227</v>
      </c>
      <c r="H100" s="44">
        <f t="shared" si="40"/>
        <v>237</v>
      </c>
      <c r="I100" s="45">
        <f t="shared" si="40"/>
        <v>220</v>
      </c>
      <c r="J100" s="46">
        <f t="shared" si="40"/>
        <v>457</v>
      </c>
      <c r="K100" s="45">
        <f t="shared" si="36"/>
        <v>3112</v>
      </c>
      <c r="L100" s="45">
        <f t="shared" si="36"/>
        <v>2815</v>
      </c>
      <c r="M100" s="45">
        <f t="shared" si="36"/>
        <v>5927</v>
      </c>
      <c r="N100" s="56"/>
      <c r="O100" s="53">
        <f t="shared" si="37"/>
        <v>5.321739130434783</v>
      </c>
      <c r="P100" s="53">
        <f t="shared" si="38"/>
        <v>3.4682080924855487</v>
      </c>
      <c r="Q100" s="53">
        <f t="shared" si="39"/>
        <v>4.442413162705668</v>
      </c>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5" s="17" customFormat="1" ht="12.75">
      <c r="A101" s="24" t="s">
        <v>17</v>
      </c>
      <c r="B101" s="41">
        <f>SUM(B100,B94)</f>
        <v>403</v>
      </c>
      <c r="C101" s="42">
        <f aca="true" t="shared" si="41" ref="C101:M101">SUM(C100,C94)</f>
        <v>245</v>
      </c>
      <c r="D101" s="43">
        <f t="shared" si="41"/>
        <v>648</v>
      </c>
      <c r="E101" s="42">
        <f t="shared" si="41"/>
        <v>5476</v>
      </c>
      <c r="F101" s="42">
        <f t="shared" si="41"/>
        <v>5091</v>
      </c>
      <c r="G101" s="42">
        <f t="shared" si="41"/>
        <v>10567</v>
      </c>
      <c r="H101" s="41">
        <f t="shared" si="41"/>
        <v>583</v>
      </c>
      <c r="I101" s="42">
        <f t="shared" si="41"/>
        <v>497</v>
      </c>
      <c r="J101" s="43">
        <f t="shared" si="41"/>
        <v>1080</v>
      </c>
      <c r="K101" s="42">
        <f t="shared" si="41"/>
        <v>6462</v>
      </c>
      <c r="L101" s="42">
        <f t="shared" si="41"/>
        <v>5833</v>
      </c>
      <c r="M101" s="42">
        <f t="shared" si="41"/>
        <v>12295</v>
      </c>
      <c r="N101" s="56"/>
      <c r="O101" s="57">
        <f t="shared" si="37"/>
        <v>6.8549072971593805</v>
      </c>
      <c r="P101" s="57">
        <f t="shared" si="38"/>
        <v>4.591454272863568</v>
      </c>
      <c r="Q101" s="57">
        <f t="shared" si="39"/>
        <v>5.777975925100312</v>
      </c>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5" s="17" customFormat="1" ht="12.75">
      <c r="A102" s="24"/>
      <c r="B102" s="25"/>
      <c r="C102" s="26"/>
      <c r="D102" s="27"/>
      <c r="E102" s="26"/>
      <c r="F102" s="26"/>
      <c r="G102" s="26"/>
      <c r="H102" s="25"/>
      <c r="I102" s="26"/>
      <c r="J102" s="27"/>
      <c r="K102" s="26"/>
      <c r="L102" s="26"/>
      <c r="M102" s="26"/>
      <c r="N102" s="56"/>
      <c r="O102" s="53"/>
      <c r="P102" s="53"/>
      <c r="Q102" s="53"/>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row>
    <row r="103" spans="1:65" s="17" customFormat="1" ht="12.75">
      <c r="A103" s="28" t="s">
        <v>18</v>
      </c>
      <c r="B103" s="25"/>
      <c r="C103" s="26"/>
      <c r="D103" s="27"/>
      <c r="E103" s="26"/>
      <c r="F103" s="26"/>
      <c r="G103" s="26"/>
      <c r="H103" s="25"/>
      <c r="I103" s="26"/>
      <c r="J103" s="27"/>
      <c r="K103" s="26"/>
      <c r="L103" s="26"/>
      <c r="M103" s="26"/>
      <c r="N103" s="56"/>
      <c r="O103" s="26"/>
      <c r="P103" s="26"/>
      <c r="Q103" s="2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65" s="17" customFormat="1" ht="12.75">
      <c r="A104" s="17" t="s">
        <v>13</v>
      </c>
      <c r="B104" s="25"/>
      <c r="C104" s="26"/>
      <c r="D104" s="27"/>
      <c r="E104" s="26"/>
      <c r="F104" s="26"/>
      <c r="G104" s="26"/>
      <c r="H104" s="25"/>
      <c r="I104" s="26"/>
      <c r="J104" s="27"/>
      <c r="K104" s="26"/>
      <c r="L104" s="26"/>
      <c r="M104" s="26"/>
      <c r="N104" s="56"/>
      <c r="O104" s="26"/>
      <c r="P104" s="26"/>
      <c r="Q104" s="2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row>
    <row r="105" spans="1:65" ht="12.75">
      <c r="A105" s="212" t="s">
        <v>58</v>
      </c>
      <c r="B105" s="11">
        <v>24</v>
      </c>
      <c r="C105" s="12">
        <v>20</v>
      </c>
      <c r="D105" s="13">
        <v>44</v>
      </c>
      <c r="E105" s="12">
        <v>464</v>
      </c>
      <c r="F105" s="12">
        <v>757</v>
      </c>
      <c r="G105" s="12">
        <v>1221</v>
      </c>
      <c r="H105" s="11">
        <v>25</v>
      </c>
      <c r="I105" s="12">
        <v>41</v>
      </c>
      <c r="J105" s="13">
        <v>66</v>
      </c>
      <c r="K105" s="12">
        <f aca="true" t="shared" si="42" ref="K105:M109">SUM(H105,E105,B105)</f>
        <v>513</v>
      </c>
      <c r="L105" s="12">
        <f t="shared" si="42"/>
        <v>818</v>
      </c>
      <c r="M105" s="12">
        <f t="shared" si="42"/>
        <v>1331</v>
      </c>
      <c r="N105" s="55"/>
      <c r="O105" s="51">
        <f aca="true" t="shared" si="43" ref="O105:Q109">B105/(B105+E105)*100</f>
        <v>4.918032786885246</v>
      </c>
      <c r="P105" s="51">
        <f t="shared" si="43"/>
        <v>2.574002574002574</v>
      </c>
      <c r="Q105" s="51">
        <f t="shared" si="43"/>
        <v>3.4782608695652173</v>
      </c>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row>
    <row r="106" spans="1:17" ht="12.75">
      <c r="A106" s="212" t="s">
        <v>60</v>
      </c>
      <c r="B106" s="11">
        <v>95</v>
      </c>
      <c r="C106" s="12">
        <v>37</v>
      </c>
      <c r="D106" s="13">
        <v>132</v>
      </c>
      <c r="E106" s="12">
        <v>711</v>
      </c>
      <c r="F106" s="12">
        <v>681</v>
      </c>
      <c r="G106" s="12">
        <v>1392</v>
      </c>
      <c r="H106" s="11">
        <v>43</v>
      </c>
      <c r="I106" s="12">
        <v>63</v>
      </c>
      <c r="J106" s="13">
        <v>106</v>
      </c>
      <c r="K106" s="12">
        <f t="shared" si="42"/>
        <v>849</v>
      </c>
      <c r="L106" s="12">
        <f t="shared" si="42"/>
        <v>781</v>
      </c>
      <c r="M106" s="12">
        <f t="shared" si="42"/>
        <v>1630</v>
      </c>
      <c r="N106" s="55"/>
      <c r="O106" s="51">
        <f t="shared" si="43"/>
        <v>11.786600496277917</v>
      </c>
      <c r="P106" s="51">
        <f t="shared" si="43"/>
        <v>5.153203342618385</v>
      </c>
      <c r="Q106" s="51">
        <f t="shared" si="43"/>
        <v>8.661417322834646</v>
      </c>
    </row>
    <row r="107" spans="1:17" ht="12.75">
      <c r="A107" s="212" t="s">
        <v>59</v>
      </c>
      <c r="B107" s="11">
        <v>4</v>
      </c>
      <c r="C107" s="12">
        <v>5</v>
      </c>
      <c r="D107" s="13">
        <v>9</v>
      </c>
      <c r="E107" s="12">
        <v>35</v>
      </c>
      <c r="F107" s="12">
        <v>68</v>
      </c>
      <c r="G107" s="12">
        <v>103</v>
      </c>
      <c r="H107" s="11">
        <v>4</v>
      </c>
      <c r="I107" s="12">
        <v>14</v>
      </c>
      <c r="J107" s="13">
        <v>18</v>
      </c>
      <c r="K107" s="12">
        <f t="shared" si="42"/>
        <v>43</v>
      </c>
      <c r="L107" s="12">
        <f t="shared" si="42"/>
        <v>87</v>
      </c>
      <c r="M107" s="12">
        <f t="shared" si="42"/>
        <v>130</v>
      </c>
      <c r="N107" s="55"/>
      <c r="O107" s="51">
        <f t="shared" si="43"/>
        <v>10.256410256410255</v>
      </c>
      <c r="P107" s="51">
        <f t="shared" si="43"/>
        <v>6.8493150684931505</v>
      </c>
      <c r="Q107" s="51">
        <f t="shared" si="43"/>
        <v>8.035714285714286</v>
      </c>
    </row>
    <row r="108" spans="1:17" ht="12.75">
      <c r="A108" s="212" t="s">
        <v>61</v>
      </c>
      <c r="B108" s="11">
        <v>96</v>
      </c>
      <c r="C108" s="12">
        <v>54</v>
      </c>
      <c r="D108" s="13">
        <v>150</v>
      </c>
      <c r="E108" s="12">
        <v>1084</v>
      </c>
      <c r="F108" s="12">
        <v>737</v>
      </c>
      <c r="G108" s="12">
        <v>1821</v>
      </c>
      <c r="H108" s="11">
        <v>119</v>
      </c>
      <c r="I108" s="12">
        <v>96</v>
      </c>
      <c r="J108" s="13">
        <v>215</v>
      </c>
      <c r="K108" s="12">
        <f t="shared" si="42"/>
        <v>1299</v>
      </c>
      <c r="L108" s="12">
        <f t="shared" si="42"/>
        <v>887</v>
      </c>
      <c r="M108" s="12">
        <f t="shared" si="42"/>
        <v>2186</v>
      </c>
      <c r="N108" s="55"/>
      <c r="O108" s="51">
        <f t="shared" si="43"/>
        <v>8.135593220338983</v>
      </c>
      <c r="P108" s="51">
        <f t="shared" si="43"/>
        <v>6.826801517067003</v>
      </c>
      <c r="Q108" s="51">
        <f t="shared" si="43"/>
        <v>7.610350076103501</v>
      </c>
    </row>
    <row r="109" spans="1:65" s="24" customFormat="1" ht="12.75">
      <c r="A109" s="24" t="s">
        <v>1</v>
      </c>
      <c r="B109" s="18">
        <f aca="true" t="shared" si="44" ref="B109:J109">SUM(B105:B108)</f>
        <v>219</v>
      </c>
      <c r="C109" s="19">
        <f t="shared" si="44"/>
        <v>116</v>
      </c>
      <c r="D109" s="20">
        <f t="shared" si="44"/>
        <v>335</v>
      </c>
      <c r="E109" s="19">
        <f t="shared" si="44"/>
        <v>2294</v>
      </c>
      <c r="F109" s="19">
        <f t="shared" si="44"/>
        <v>2243</v>
      </c>
      <c r="G109" s="19">
        <f t="shared" si="44"/>
        <v>4537</v>
      </c>
      <c r="H109" s="18">
        <f t="shared" si="44"/>
        <v>191</v>
      </c>
      <c r="I109" s="19">
        <f t="shared" si="44"/>
        <v>214</v>
      </c>
      <c r="J109" s="20">
        <f t="shared" si="44"/>
        <v>405</v>
      </c>
      <c r="K109" s="19">
        <f t="shared" si="42"/>
        <v>2704</v>
      </c>
      <c r="L109" s="19">
        <f t="shared" si="42"/>
        <v>2573</v>
      </c>
      <c r="M109" s="20">
        <f t="shared" si="42"/>
        <v>5277</v>
      </c>
      <c r="N109" s="59"/>
      <c r="O109" s="63">
        <f t="shared" si="43"/>
        <v>8.714683645045762</v>
      </c>
      <c r="P109" s="57">
        <f t="shared" si="43"/>
        <v>4.917337855023315</v>
      </c>
      <c r="Q109" s="57">
        <f t="shared" si="43"/>
        <v>6.876026272577997</v>
      </c>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row>
    <row r="110" spans="1:17" ht="12.75">
      <c r="A110" s="17" t="s">
        <v>14</v>
      </c>
      <c r="B110" s="65"/>
      <c r="C110" s="3"/>
      <c r="D110" s="66"/>
      <c r="H110" s="65"/>
      <c r="I110" s="3"/>
      <c r="J110" s="66"/>
      <c r="K110" s="65"/>
      <c r="L110" s="3"/>
      <c r="M110" s="66"/>
      <c r="N110" s="55"/>
      <c r="O110" s="51"/>
      <c r="P110" s="51"/>
      <c r="Q110" s="51"/>
    </row>
    <row r="111" spans="1:65" ht="12.75">
      <c r="A111" s="212" t="s">
        <v>58</v>
      </c>
      <c r="B111" s="11">
        <v>10</v>
      </c>
      <c r="C111" s="12">
        <v>4</v>
      </c>
      <c r="D111" s="13">
        <v>14</v>
      </c>
      <c r="E111" s="12">
        <v>419</v>
      </c>
      <c r="F111" s="12">
        <v>632</v>
      </c>
      <c r="G111" s="12">
        <v>1051</v>
      </c>
      <c r="H111" s="11">
        <v>15</v>
      </c>
      <c r="I111" s="12">
        <v>12</v>
      </c>
      <c r="J111" s="13">
        <v>27</v>
      </c>
      <c r="K111" s="12">
        <f aca="true" t="shared" si="45" ref="K111:M115">SUM(H111,E111,B111)</f>
        <v>444</v>
      </c>
      <c r="L111" s="12">
        <f t="shared" si="45"/>
        <v>648</v>
      </c>
      <c r="M111" s="12">
        <f t="shared" si="45"/>
        <v>1092</v>
      </c>
      <c r="N111" s="55"/>
      <c r="O111" s="51">
        <f aca="true" t="shared" si="46" ref="O111:O117">B111/(B111+E111)*100</f>
        <v>2.331002331002331</v>
      </c>
      <c r="P111" s="51">
        <f aca="true" t="shared" si="47" ref="P111:P117">C111/(C111+F111)*100</f>
        <v>0.628930817610063</v>
      </c>
      <c r="Q111" s="51">
        <f aca="true" t="shared" si="48" ref="Q111:Q117">D111/(D111+G111)*100</f>
        <v>1.3145539906103285</v>
      </c>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row>
    <row r="112" spans="1:17" s="3" customFormat="1" ht="12.75">
      <c r="A112" s="212" t="s">
        <v>60</v>
      </c>
      <c r="B112" s="11">
        <v>19</v>
      </c>
      <c r="C112" s="12">
        <v>9</v>
      </c>
      <c r="D112" s="13">
        <v>28</v>
      </c>
      <c r="E112" s="12">
        <v>638</v>
      </c>
      <c r="F112" s="12">
        <v>591</v>
      </c>
      <c r="G112" s="12">
        <v>1229</v>
      </c>
      <c r="H112" s="11">
        <v>6</v>
      </c>
      <c r="I112" s="12">
        <v>6</v>
      </c>
      <c r="J112" s="13">
        <v>12</v>
      </c>
      <c r="K112" s="12">
        <f t="shared" si="45"/>
        <v>663</v>
      </c>
      <c r="L112" s="12">
        <f t="shared" si="45"/>
        <v>606</v>
      </c>
      <c r="M112" s="12">
        <f t="shared" si="45"/>
        <v>1269</v>
      </c>
      <c r="N112" s="55"/>
      <c r="O112" s="51">
        <f t="shared" si="46"/>
        <v>2.89193302891933</v>
      </c>
      <c r="P112" s="51">
        <f t="shared" si="47"/>
        <v>1.5</v>
      </c>
      <c r="Q112" s="51">
        <f t="shared" si="48"/>
        <v>2.2275258552108195</v>
      </c>
    </row>
    <row r="113" spans="1:17" s="3" customFormat="1" ht="12.75">
      <c r="A113" s="212" t="s">
        <v>59</v>
      </c>
      <c r="B113" s="11">
        <v>1</v>
      </c>
      <c r="C113" s="12">
        <v>2</v>
      </c>
      <c r="D113" s="13">
        <v>3</v>
      </c>
      <c r="E113" s="12">
        <v>18</v>
      </c>
      <c r="F113" s="12">
        <v>76</v>
      </c>
      <c r="G113" s="12">
        <v>94</v>
      </c>
      <c r="H113" s="11">
        <v>0</v>
      </c>
      <c r="I113" s="12">
        <v>1</v>
      </c>
      <c r="J113" s="13">
        <v>1</v>
      </c>
      <c r="K113" s="12">
        <f t="shared" si="45"/>
        <v>19</v>
      </c>
      <c r="L113" s="12">
        <f t="shared" si="45"/>
        <v>79</v>
      </c>
      <c r="M113" s="12">
        <f t="shared" si="45"/>
        <v>98</v>
      </c>
      <c r="N113" s="55"/>
      <c r="O113" s="51">
        <f t="shared" si="46"/>
        <v>5.263157894736842</v>
      </c>
      <c r="P113" s="51">
        <f t="shared" si="47"/>
        <v>2.564102564102564</v>
      </c>
      <c r="Q113" s="51">
        <f t="shared" si="48"/>
        <v>3.0927835051546393</v>
      </c>
    </row>
    <row r="114" spans="1:17" ht="12.75">
      <c r="A114" s="212" t="s">
        <v>61</v>
      </c>
      <c r="B114" s="38">
        <v>50</v>
      </c>
      <c r="C114" s="39">
        <v>25</v>
      </c>
      <c r="D114" s="40">
        <v>75</v>
      </c>
      <c r="E114" s="39">
        <v>1011</v>
      </c>
      <c r="F114" s="39">
        <v>686</v>
      </c>
      <c r="G114" s="39">
        <v>1697</v>
      </c>
      <c r="H114" s="38">
        <v>10</v>
      </c>
      <c r="I114" s="39">
        <v>3</v>
      </c>
      <c r="J114" s="40">
        <v>13</v>
      </c>
      <c r="K114" s="39">
        <f t="shared" si="45"/>
        <v>1071</v>
      </c>
      <c r="L114" s="39">
        <f t="shared" si="45"/>
        <v>714</v>
      </c>
      <c r="M114" s="39">
        <f t="shared" si="45"/>
        <v>1785</v>
      </c>
      <c r="N114" s="55"/>
      <c r="O114" s="52">
        <f t="shared" si="46"/>
        <v>4.71253534401508</v>
      </c>
      <c r="P114" s="52">
        <f t="shared" si="47"/>
        <v>3.5161744022503516</v>
      </c>
      <c r="Q114" s="52">
        <f t="shared" si="48"/>
        <v>4.232505643340858</v>
      </c>
    </row>
    <row r="115" spans="1:17" s="1" customFormat="1" ht="12.75">
      <c r="A115" s="24" t="s">
        <v>1</v>
      </c>
      <c r="B115" s="41">
        <f aca="true" t="shared" si="49" ref="B115:J115">SUM(B111:B114)</f>
        <v>80</v>
      </c>
      <c r="C115" s="42">
        <f t="shared" si="49"/>
        <v>40</v>
      </c>
      <c r="D115" s="43">
        <f t="shared" si="49"/>
        <v>120</v>
      </c>
      <c r="E115" s="42">
        <f t="shared" si="49"/>
        <v>2086</v>
      </c>
      <c r="F115" s="42">
        <f t="shared" si="49"/>
        <v>1985</v>
      </c>
      <c r="G115" s="42">
        <f t="shared" si="49"/>
        <v>4071</v>
      </c>
      <c r="H115" s="41">
        <f t="shared" si="49"/>
        <v>31</v>
      </c>
      <c r="I115" s="42">
        <f t="shared" si="49"/>
        <v>22</v>
      </c>
      <c r="J115" s="43">
        <f t="shared" si="49"/>
        <v>53</v>
      </c>
      <c r="K115" s="42">
        <f t="shared" si="45"/>
        <v>2197</v>
      </c>
      <c r="L115" s="42">
        <f t="shared" si="45"/>
        <v>2047</v>
      </c>
      <c r="M115" s="42">
        <f t="shared" si="45"/>
        <v>4244</v>
      </c>
      <c r="N115" s="56"/>
      <c r="O115" s="57">
        <f t="shared" si="46"/>
        <v>3.6934441366574333</v>
      </c>
      <c r="P115" s="57">
        <f t="shared" si="47"/>
        <v>1.9753086419753085</v>
      </c>
      <c r="Q115" s="57">
        <f t="shared" si="48"/>
        <v>2.863278453829635</v>
      </c>
    </row>
    <row r="116" spans="1:17" s="1" customFormat="1" ht="12.75">
      <c r="A116" s="29" t="s">
        <v>19</v>
      </c>
      <c r="B116" s="18">
        <f>SUM(B115,B109)</f>
        <v>299</v>
      </c>
      <c r="C116" s="19">
        <f aca="true" t="shared" si="50" ref="C116:M116">SUM(C115,C109)</f>
        <v>156</v>
      </c>
      <c r="D116" s="20">
        <f t="shared" si="50"/>
        <v>455</v>
      </c>
      <c r="E116" s="19">
        <f t="shared" si="50"/>
        <v>4380</v>
      </c>
      <c r="F116" s="19">
        <f t="shared" si="50"/>
        <v>4228</v>
      </c>
      <c r="G116" s="19">
        <f t="shared" si="50"/>
        <v>8608</v>
      </c>
      <c r="H116" s="18">
        <f t="shared" si="50"/>
        <v>222</v>
      </c>
      <c r="I116" s="19">
        <f t="shared" si="50"/>
        <v>236</v>
      </c>
      <c r="J116" s="20">
        <f t="shared" si="50"/>
        <v>458</v>
      </c>
      <c r="K116" s="19">
        <f t="shared" si="50"/>
        <v>4901</v>
      </c>
      <c r="L116" s="19">
        <f t="shared" si="50"/>
        <v>4620</v>
      </c>
      <c r="M116" s="19">
        <f t="shared" si="50"/>
        <v>9521</v>
      </c>
      <c r="N116" s="56"/>
      <c r="O116" s="57">
        <f t="shared" si="46"/>
        <v>6.39025432784783</v>
      </c>
      <c r="P116" s="57">
        <f t="shared" si="47"/>
        <v>3.5583941605839415</v>
      </c>
      <c r="Q116" s="57">
        <f t="shared" si="48"/>
        <v>5.020412666887345</v>
      </c>
    </row>
    <row r="117" spans="1:17" s="210" customFormat="1" ht="16.5" customHeight="1">
      <c r="A117" s="204" t="s">
        <v>20</v>
      </c>
      <c r="B117" s="205">
        <f>SUM(B116,B101,B86)</f>
        <v>946</v>
      </c>
      <c r="C117" s="206">
        <f aca="true" t="shared" si="51" ref="C117:M117">SUM(C116,C101,C86)</f>
        <v>553</v>
      </c>
      <c r="D117" s="207">
        <f t="shared" si="51"/>
        <v>1499</v>
      </c>
      <c r="E117" s="206">
        <f t="shared" si="51"/>
        <v>15529</v>
      </c>
      <c r="F117" s="206">
        <f t="shared" si="51"/>
        <v>14879</v>
      </c>
      <c r="G117" s="206">
        <f t="shared" si="51"/>
        <v>30408</v>
      </c>
      <c r="H117" s="205">
        <f t="shared" si="51"/>
        <v>1502</v>
      </c>
      <c r="I117" s="206">
        <f t="shared" si="51"/>
        <v>1307</v>
      </c>
      <c r="J117" s="207">
        <f t="shared" si="51"/>
        <v>2809</v>
      </c>
      <c r="K117" s="206">
        <f t="shared" si="51"/>
        <v>17977</v>
      </c>
      <c r="L117" s="206">
        <f t="shared" si="51"/>
        <v>16739</v>
      </c>
      <c r="M117" s="206">
        <f t="shared" si="51"/>
        <v>34716</v>
      </c>
      <c r="N117" s="208"/>
      <c r="O117" s="209">
        <f t="shared" si="46"/>
        <v>5.742033383915023</v>
      </c>
      <c r="P117" s="209">
        <f t="shared" si="47"/>
        <v>3.583462934162779</v>
      </c>
      <c r="Q117" s="209">
        <f t="shared" si="48"/>
        <v>4.698028645751716</v>
      </c>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spans="1:13" s="30" customFormat="1" ht="12.75">
      <c r="A123" s="24"/>
      <c r="B123" s="26"/>
      <c r="C123" s="26"/>
      <c r="D123" s="26"/>
      <c r="E123" s="26"/>
      <c r="F123" s="26"/>
      <c r="G123" s="26"/>
      <c r="H123" s="26"/>
      <c r="I123" s="26"/>
      <c r="J123" s="26"/>
      <c r="K123" s="26"/>
      <c r="L123" s="26"/>
      <c r="M123" s="26"/>
    </row>
    <row r="124" spans="1:13" s="30" customFormat="1" ht="12.75">
      <c r="A124" s="24"/>
      <c r="B124" s="26"/>
      <c r="C124" s="26"/>
      <c r="D124" s="26"/>
      <c r="E124" s="26"/>
      <c r="F124" s="26"/>
      <c r="G124" s="26"/>
      <c r="H124" s="26"/>
      <c r="I124" s="26"/>
      <c r="J124" s="26"/>
      <c r="K124" s="26"/>
      <c r="L124" s="26"/>
      <c r="M124" s="26"/>
    </row>
    <row r="125" spans="1:13" s="30" customFormat="1" ht="12.75">
      <c r="A125" s="24"/>
      <c r="B125" s="26"/>
      <c r="C125" s="26"/>
      <c r="D125" s="26"/>
      <c r="E125" s="26"/>
      <c r="F125" s="26"/>
      <c r="G125" s="26"/>
      <c r="H125" s="26"/>
      <c r="I125" s="26"/>
      <c r="J125" s="26"/>
      <c r="K125" s="26"/>
      <c r="L125" s="26"/>
      <c r="M125" s="26"/>
    </row>
    <row r="126" spans="1:13" s="30" customFormat="1" ht="12.75">
      <c r="A126" s="24"/>
      <c r="B126" s="26"/>
      <c r="C126" s="26"/>
      <c r="D126" s="26"/>
      <c r="E126" s="26"/>
      <c r="F126" s="26"/>
      <c r="G126" s="26"/>
      <c r="H126" s="26"/>
      <c r="I126" s="26"/>
      <c r="J126" s="26"/>
      <c r="K126" s="26"/>
      <c r="L126" s="26"/>
      <c r="M126" s="26"/>
    </row>
    <row r="127" spans="1:13" s="30" customFormat="1" ht="12.75">
      <c r="A127" s="24"/>
      <c r="B127" s="26"/>
      <c r="C127" s="26"/>
      <c r="D127" s="26"/>
      <c r="E127" s="26"/>
      <c r="F127" s="26"/>
      <c r="G127" s="26"/>
      <c r="H127" s="26"/>
      <c r="I127" s="26"/>
      <c r="J127" s="26"/>
      <c r="K127" s="26"/>
      <c r="L127" s="26"/>
      <c r="M127" s="26"/>
    </row>
    <row r="128" spans="1:13" s="30" customFormat="1" ht="12.75">
      <c r="A128" s="24"/>
      <c r="B128" s="26"/>
      <c r="C128" s="26"/>
      <c r="D128" s="26"/>
      <c r="E128" s="26"/>
      <c r="F128" s="26"/>
      <c r="G128" s="26"/>
      <c r="H128" s="26"/>
      <c r="I128" s="26"/>
      <c r="J128" s="26"/>
      <c r="K128" s="26"/>
      <c r="L128" s="26"/>
      <c r="M128" s="26"/>
    </row>
    <row r="129" spans="1:13" s="30" customFormat="1" ht="12.75">
      <c r="A129" s="24"/>
      <c r="B129" s="26"/>
      <c r="C129" s="26"/>
      <c r="D129" s="26"/>
      <c r="E129" s="26"/>
      <c r="F129" s="26"/>
      <c r="G129" s="26"/>
      <c r="H129" s="26"/>
      <c r="I129" s="26"/>
      <c r="J129" s="26"/>
      <c r="K129" s="26"/>
      <c r="L129" s="26"/>
      <c r="M129" s="26"/>
    </row>
    <row r="130" spans="1:13" s="30" customFormat="1" ht="12.75">
      <c r="A130" s="24"/>
      <c r="B130" s="26"/>
      <c r="C130" s="26"/>
      <c r="D130" s="26"/>
      <c r="E130" s="26"/>
      <c r="F130" s="26"/>
      <c r="G130" s="26"/>
      <c r="H130" s="26"/>
      <c r="I130" s="26"/>
      <c r="J130" s="26"/>
      <c r="K130" s="26"/>
      <c r="L130" s="26"/>
      <c r="M130" s="26"/>
    </row>
    <row r="131" spans="1:13" s="30" customFormat="1" ht="18.75" customHeight="1">
      <c r="A131" s="24"/>
      <c r="B131" s="26"/>
      <c r="C131" s="26"/>
      <c r="D131" s="26"/>
      <c r="E131" s="26"/>
      <c r="F131" s="26"/>
      <c r="G131" s="26"/>
      <c r="H131" s="26"/>
      <c r="I131" s="26"/>
      <c r="J131" s="26"/>
      <c r="K131" s="26"/>
      <c r="L131" s="26"/>
      <c r="M131" s="26"/>
    </row>
    <row r="132" spans="1:13" s="30" customFormat="1" ht="12.75">
      <c r="A132" s="24"/>
      <c r="B132" s="26"/>
      <c r="C132" s="26"/>
      <c r="D132" s="26"/>
      <c r="E132" s="26"/>
      <c r="F132" s="26"/>
      <c r="G132" s="26"/>
      <c r="H132" s="26"/>
      <c r="I132" s="26"/>
      <c r="J132" s="26"/>
      <c r="K132" s="26"/>
      <c r="L132" s="26"/>
      <c r="M132" s="26"/>
    </row>
    <row r="133" ht="12.75">
      <c r="A133" s="30" t="s">
        <v>64</v>
      </c>
    </row>
    <row r="134" spans="1:17" ht="12.75">
      <c r="A134" s="223" t="s">
        <v>5</v>
      </c>
      <c r="B134" s="223"/>
      <c r="C134" s="223"/>
      <c r="D134" s="223"/>
      <c r="E134" s="223"/>
      <c r="F134" s="223"/>
      <c r="G134" s="223"/>
      <c r="H134" s="223"/>
      <c r="I134" s="223"/>
      <c r="J134" s="223"/>
      <c r="K134" s="223"/>
      <c r="L134" s="223"/>
      <c r="M134" s="223"/>
      <c r="N134" s="223"/>
      <c r="O134" s="223"/>
      <c r="P134" s="223"/>
      <c r="Q134" s="223"/>
    </row>
    <row r="135" spans="1:17" ht="12.75">
      <c r="A135" s="223" t="s">
        <v>25</v>
      </c>
      <c r="B135" s="223"/>
      <c r="C135" s="223"/>
      <c r="D135" s="223"/>
      <c r="E135" s="223"/>
      <c r="F135" s="223"/>
      <c r="G135" s="223"/>
      <c r="H135" s="223"/>
      <c r="I135" s="223"/>
      <c r="J135" s="223"/>
      <c r="K135" s="223"/>
      <c r="L135" s="223"/>
      <c r="M135" s="223"/>
      <c r="N135" s="223"/>
      <c r="O135" s="223"/>
      <c r="P135" s="223"/>
      <c r="Q135" s="223"/>
    </row>
    <row r="136" spans="1:17" ht="12.75">
      <c r="A136" s="239" t="s">
        <v>73</v>
      </c>
      <c r="B136" s="239"/>
      <c r="C136" s="239"/>
      <c r="D136" s="239"/>
      <c r="E136" s="239"/>
      <c r="F136" s="239"/>
      <c r="G136" s="239"/>
      <c r="H136" s="239"/>
      <c r="I136" s="239"/>
      <c r="J136" s="239"/>
      <c r="K136" s="239"/>
      <c r="L136" s="239"/>
      <c r="M136" s="239"/>
      <c r="N136" s="239"/>
      <c r="O136" s="239"/>
      <c r="P136" s="239"/>
      <c r="Q136" s="239"/>
    </row>
    <row r="137" ht="12.75">
      <c r="A137" s="1"/>
    </row>
    <row r="138" spans="1:17" ht="12.75">
      <c r="A138" s="223" t="s">
        <v>22</v>
      </c>
      <c r="B138" s="223"/>
      <c r="C138" s="223"/>
      <c r="D138" s="223"/>
      <c r="E138" s="223"/>
      <c r="F138" s="223"/>
      <c r="G138" s="223"/>
      <c r="H138" s="223"/>
      <c r="I138" s="223"/>
      <c r="J138" s="223"/>
      <c r="K138" s="223"/>
      <c r="L138" s="223"/>
      <c r="M138" s="223"/>
      <c r="N138" s="223"/>
      <c r="O138" s="223"/>
      <c r="P138" s="223"/>
      <c r="Q138" s="223"/>
    </row>
    <row r="139" ht="13.5" thickBot="1"/>
    <row r="140" spans="1:17" ht="13.5" customHeight="1">
      <c r="A140" s="4"/>
      <c r="B140" s="241" t="s">
        <v>2</v>
      </c>
      <c r="C140" s="240"/>
      <c r="D140" s="242"/>
      <c r="E140" s="240" t="s">
        <v>3</v>
      </c>
      <c r="F140" s="240"/>
      <c r="G140" s="240"/>
      <c r="H140" s="243" t="s">
        <v>7</v>
      </c>
      <c r="I140" s="244"/>
      <c r="J140" s="245"/>
      <c r="K140" s="240" t="s">
        <v>1</v>
      </c>
      <c r="L140" s="240"/>
      <c r="M140" s="240"/>
      <c r="N140" s="54"/>
      <c r="O140" s="240" t="s">
        <v>50</v>
      </c>
      <c r="P140" s="240"/>
      <c r="Q140" s="240"/>
    </row>
    <row r="141" spans="1:17" ht="12.75">
      <c r="A141" s="5"/>
      <c r="B141" s="6" t="s">
        <v>8</v>
      </c>
      <c r="C141" s="7" t="s">
        <v>0</v>
      </c>
      <c r="D141" s="8" t="s">
        <v>9</v>
      </c>
      <c r="E141" s="7" t="s">
        <v>8</v>
      </c>
      <c r="F141" s="7" t="s">
        <v>0</v>
      </c>
      <c r="G141" s="7" t="s">
        <v>9</v>
      </c>
      <c r="H141" s="6" t="s">
        <v>8</v>
      </c>
      <c r="I141" s="7" t="s">
        <v>0</v>
      </c>
      <c r="J141" s="8" t="s">
        <v>9</v>
      </c>
      <c r="K141" s="7" t="s">
        <v>8</v>
      </c>
      <c r="L141" s="7" t="s">
        <v>0</v>
      </c>
      <c r="M141" s="7" t="s">
        <v>9</v>
      </c>
      <c r="N141" s="55"/>
      <c r="O141" s="7" t="s">
        <v>8</v>
      </c>
      <c r="P141" s="7" t="s">
        <v>0</v>
      </c>
      <c r="Q141" s="7" t="s">
        <v>9</v>
      </c>
    </row>
    <row r="142" spans="1:17" s="30" customFormat="1" ht="12.75">
      <c r="A142" s="17" t="s">
        <v>10</v>
      </c>
      <c r="B142" s="48"/>
      <c r="C142" s="35"/>
      <c r="D142" s="49"/>
      <c r="E142" s="35"/>
      <c r="F142" s="35"/>
      <c r="G142" s="35"/>
      <c r="H142" s="48"/>
      <c r="I142" s="35"/>
      <c r="J142" s="49"/>
      <c r="K142" s="35"/>
      <c r="L142" s="35"/>
      <c r="M142" s="35"/>
      <c r="N142" s="56"/>
      <c r="O142" s="10"/>
      <c r="P142" s="10"/>
      <c r="Q142" s="10"/>
    </row>
    <row r="143" spans="1:17" s="30" customFormat="1" ht="12.75">
      <c r="A143" s="28" t="s">
        <v>13</v>
      </c>
      <c r="B143" s="48"/>
      <c r="C143" s="35"/>
      <c r="D143" s="49"/>
      <c r="E143" s="35"/>
      <c r="F143" s="35"/>
      <c r="G143" s="35"/>
      <c r="H143" s="48"/>
      <c r="I143" s="35"/>
      <c r="J143" s="49"/>
      <c r="K143" s="35"/>
      <c r="L143" s="35"/>
      <c r="M143" s="35"/>
      <c r="N143" s="56"/>
      <c r="O143" s="197"/>
      <c r="P143" s="197"/>
      <c r="Q143" s="197"/>
    </row>
    <row r="144" spans="1:17" ht="12.75">
      <c r="A144" s="71" t="s">
        <v>11</v>
      </c>
      <c r="B144" s="11">
        <f>SUM(B79,B12)</f>
        <v>416</v>
      </c>
      <c r="C144" s="12">
        <f aca="true" t="shared" si="52" ref="C144:M144">SUM(C79,C12)</f>
        <v>340</v>
      </c>
      <c r="D144" s="13">
        <f t="shared" si="52"/>
        <v>756</v>
      </c>
      <c r="E144" s="12">
        <f t="shared" si="52"/>
        <v>31914</v>
      </c>
      <c r="F144" s="12">
        <f t="shared" si="52"/>
        <v>32528</v>
      </c>
      <c r="G144" s="12">
        <f t="shared" si="52"/>
        <v>64442</v>
      </c>
      <c r="H144" s="11">
        <f t="shared" si="52"/>
        <v>327</v>
      </c>
      <c r="I144" s="12">
        <f t="shared" si="52"/>
        <v>345</v>
      </c>
      <c r="J144" s="13">
        <f t="shared" si="52"/>
        <v>672</v>
      </c>
      <c r="K144" s="12">
        <f t="shared" si="52"/>
        <v>32657</v>
      </c>
      <c r="L144" s="12">
        <f t="shared" si="52"/>
        <v>33213</v>
      </c>
      <c r="M144" s="12">
        <f t="shared" si="52"/>
        <v>65870</v>
      </c>
      <c r="N144" s="55"/>
      <c r="O144" s="51">
        <f aca="true" t="shared" si="53" ref="O144:Q146">B144/(B144+E144)*100</f>
        <v>1.286730590782555</v>
      </c>
      <c r="P144" s="51">
        <f t="shared" si="53"/>
        <v>1.034440793476938</v>
      </c>
      <c r="Q144" s="51">
        <f t="shared" si="53"/>
        <v>1.1595447713120033</v>
      </c>
    </row>
    <row r="145" spans="1:17" ht="12.75">
      <c r="A145" s="71" t="s">
        <v>12</v>
      </c>
      <c r="B145" s="38">
        <f aca="true" t="shared" si="54" ref="B145:M145">SUM(B80,B13)</f>
        <v>103</v>
      </c>
      <c r="C145" s="39">
        <f t="shared" si="54"/>
        <v>44</v>
      </c>
      <c r="D145" s="40">
        <f t="shared" si="54"/>
        <v>147</v>
      </c>
      <c r="E145" s="39">
        <f t="shared" si="54"/>
        <v>4773</v>
      </c>
      <c r="F145" s="39">
        <f t="shared" si="54"/>
        <v>3983</v>
      </c>
      <c r="G145" s="39">
        <f t="shared" si="54"/>
        <v>8756</v>
      </c>
      <c r="H145" s="38">
        <f t="shared" si="54"/>
        <v>301</v>
      </c>
      <c r="I145" s="39">
        <f t="shared" si="54"/>
        <v>165</v>
      </c>
      <c r="J145" s="40">
        <f t="shared" si="54"/>
        <v>466</v>
      </c>
      <c r="K145" s="39">
        <f t="shared" si="54"/>
        <v>5177</v>
      </c>
      <c r="L145" s="39">
        <f t="shared" si="54"/>
        <v>4192</v>
      </c>
      <c r="M145" s="39">
        <f t="shared" si="54"/>
        <v>9369</v>
      </c>
      <c r="N145" s="55"/>
      <c r="O145" s="52">
        <f t="shared" si="53"/>
        <v>2.1123872026251025</v>
      </c>
      <c r="P145" s="52">
        <f t="shared" si="53"/>
        <v>1.0926247827166624</v>
      </c>
      <c r="Q145" s="52">
        <f t="shared" si="53"/>
        <v>1.651128832977648</v>
      </c>
    </row>
    <row r="146" spans="1:17" s="1" customFormat="1" ht="12.75">
      <c r="A146" s="24" t="s">
        <v>23</v>
      </c>
      <c r="B146" s="41">
        <f aca="true" t="shared" si="55" ref="B146:M146">SUM(B81,B14)</f>
        <v>519</v>
      </c>
      <c r="C146" s="42">
        <f t="shared" si="55"/>
        <v>384</v>
      </c>
      <c r="D146" s="43">
        <f t="shared" si="55"/>
        <v>903</v>
      </c>
      <c r="E146" s="42">
        <f t="shared" si="55"/>
        <v>36687</v>
      </c>
      <c r="F146" s="42">
        <f t="shared" si="55"/>
        <v>36511</v>
      </c>
      <c r="G146" s="42">
        <f t="shared" si="55"/>
        <v>73198</v>
      </c>
      <c r="H146" s="41">
        <f t="shared" si="55"/>
        <v>628</v>
      </c>
      <c r="I146" s="42">
        <f t="shared" si="55"/>
        <v>510</v>
      </c>
      <c r="J146" s="43">
        <f t="shared" si="55"/>
        <v>1138</v>
      </c>
      <c r="K146" s="42">
        <f t="shared" si="55"/>
        <v>37834</v>
      </c>
      <c r="L146" s="42">
        <f>SUM(L81,L14)</f>
        <v>37405</v>
      </c>
      <c r="M146" s="42">
        <f t="shared" si="55"/>
        <v>75239</v>
      </c>
      <c r="N146" s="56"/>
      <c r="O146" s="57">
        <f t="shared" si="53"/>
        <v>1.394936300596678</v>
      </c>
      <c r="P146" s="57">
        <f t="shared" si="53"/>
        <v>1.0407914351538148</v>
      </c>
      <c r="Q146" s="57">
        <f t="shared" si="53"/>
        <v>1.2186070363422896</v>
      </c>
    </row>
    <row r="147" spans="1:17" s="1" customFormat="1" ht="12.75">
      <c r="A147" s="28" t="s">
        <v>14</v>
      </c>
      <c r="B147" s="25"/>
      <c r="C147" s="26"/>
      <c r="D147" s="27"/>
      <c r="E147" s="26"/>
      <c r="F147" s="26"/>
      <c r="G147" s="26"/>
      <c r="H147" s="25"/>
      <c r="I147" s="26"/>
      <c r="J147" s="27"/>
      <c r="K147" s="26"/>
      <c r="L147" s="26"/>
      <c r="M147" s="26"/>
      <c r="N147" s="56"/>
      <c r="O147" s="53"/>
      <c r="P147" s="53"/>
      <c r="Q147" s="53"/>
    </row>
    <row r="148" spans="1:17" ht="12.75">
      <c r="A148" s="71" t="s">
        <v>71</v>
      </c>
      <c r="B148" s="11">
        <f aca="true" t="shared" si="56" ref="B148:M148">SUM(B83,B16)</f>
        <v>355</v>
      </c>
      <c r="C148" s="12">
        <f t="shared" si="56"/>
        <v>207</v>
      </c>
      <c r="D148" s="13">
        <f t="shared" si="56"/>
        <v>562</v>
      </c>
      <c r="E148" s="12">
        <f t="shared" si="56"/>
        <v>30325</v>
      </c>
      <c r="F148" s="12">
        <f t="shared" si="56"/>
        <v>31202</v>
      </c>
      <c r="G148" s="12">
        <f t="shared" si="56"/>
        <v>61527</v>
      </c>
      <c r="H148" s="11">
        <f t="shared" si="56"/>
        <v>147</v>
      </c>
      <c r="I148" s="12">
        <f t="shared" si="56"/>
        <v>181</v>
      </c>
      <c r="J148" s="13">
        <f t="shared" si="56"/>
        <v>328</v>
      </c>
      <c r="K148" s="12">
        <f t="shared" si="56"/>
        <v>30827</v>
      </c>
      <c r="L148" s="12">
        <f t="shared" si="56"/>
        <v>31590</v>
      </c>
      <c r="M148" s="12">
        <f t="shared" si="56"/>
        <v>62417</v>
      </c>
      <c r="N148" s="55"/>
      <c r="O148" s="51">
        <f aca="true" t="shared" si="57" ref="O148:Q151">B148/(B148+E148)*100</f>
        <v>1.1571056062581486</v>
      </c>
      <c r="P148" s="51">
        <f t="shared" si="57"/>
        <v>0.6590467700340666</v>
      </c>
      <c r="Q148" s="51">
        <f t="shared" si="57"/>
        <v>0.9051522814025029</v>
      </c>
    </row>
    <row r="149" spans="1:17" ht="12.75">
      <c r="A149" s="212" t="s">
        <v>72</v>
      </c>
      <c r="B149" s="38">
        <f aca="true" t="shared" si="58" ref="B149:M149">SUM(B84,B17)</f>
        <v>218</v>
      </c>
      <c r="C149" s="39">
        <f t="shared" si="58"/>
        <v>94</v>
      </c>
      <c r="D149" s="40">
        <f t="shared" si="58"/>
        <v>312</v>
      </c>
      <c r="E149" s="39">
        <f t="shared" si="58"/>
        <v>6316</v>
      </c>
      <c r="F149" s="39">
        <f t="shared" si="58"/>
        <v>4815</v>
      </c>
      <c r="G149" s="39">
        <f t="shared" si="58"/>
        <v>11131</v>
      </c>
      <c r="H149" s="38">
        <f t="shared" si="58"/>
        <v>196</v>
      </c>
      <c r="I149" s="39">
        <f t="shared" si="58"/>
        <v>151</v>
      </c>
      <c r="J149" s="40">
        <f t="shared" si="58"/>
        <v>347</v>
      </c>
      <c r="K149" s="39">
        <f t="shared" si="58"/>
        <v>6730</v>
      </c>
      <c r="L149" s="39">
        <f t="shared" si="58"/>
        <v>5060</v>
      </c>
      <c r="M149" s="39">
        <f t="shared" si="58"/>
        <v>11790</v>
      </c>
      <c r="N149" s="55"/>
      <c r="O149" s="52">
        <f t="shared" si="57"/>
        <v>3.3363942454851547</v>
      </c>
      <c r="P149" s="52">
        <f t="shared" si="57"/>
        <v>1.9148502750050926</v>
      </c>
      <c r="Q149" s="52">
        <f t="shared" si="57"/>
        <v>2.7265577208773926</v>
      </c>
    </row>
    <row r="150" spans="1:17" s="1" customFormat="1" ht="12.75">
      <c r="A150" s="24" t="s">
        <v>24</v>
      </c>
      <c r="B150" s="44">
        <f aca="true" t="shared" si="59" ref="B150:M150">SUM(B85,B18)</f>
        <v>573</v>
      </c>
      <c r="C150" s="45">
        <f t="shared" si="59"/>
        <v>301</v>
      </c>
      <c r="D150" s="46">
        <f t="shared" si="59"/>
        <v>874</v>
      </c>
      <c r="E150" s="45">
        <f t="shared" si="59"/>
        <v>36641</v>
      </c>
      <c r="F150" s="45">
        <f t="shared" si="59"/>
        <v>36017</v>
      </c>
      <c r="G150" s="45">
        <f t="shared" si="59"/>
        <v>72658</v>
      </c>
      <c r="H150" s="44">
        <f t="shared" si="59"/>
        <v>343</v>
      </c>
      <c r="I150" s="45">
        <f t="shared" si="59"/>
        <v>332</v>
      </c>
      <c r="J150" s="46">
        <f t="shared" si="59"/>
        <v>675</v>
      </c>
      <c r="K150" s="45">
        <f t="shared" si="59"/>
        <v>37557</v>
      </c>
      <c r="L150" s="45">
        <f t="shared" si="59"/>
        <v>36650</v>
      </c>
      <c r="M150" s="45">
        <f t="shared" si="59"/>
        <v>74207</v>
      </c>
      <c r="N150" s="56"/>
      <c r="O150" s="58">
        <f t="shared" si="57"/>
        <v>1.5397431074326866</v>
      </c>
      <c r="P150" s="58">
        <f t="shared" si="57"/>
        <v>0.828790131615177</v>
      </c>
      <c r="Q150" s="58">
        <f t="shared" si="57"/>
        <v>1.1885981613447207</v>
      </c>
    </row>
    <row r="151" spans="1:17" s="1" customFormat="1" ht="13.5" customHeight="1">
      <c r="A151" s="26" t="s">
        <v>15</v>
      </c>
      <c r="B151" s="41">
        <f aca="true" t="shared" si="60" ref="B151:M151">SUM(B86,B19)</f>
        <v>1092</v>
      </c>
      <c r="C151" s="42">
        <f t="shared" si="60"/>
        <v>685</v>
      </c>
      <c r="D151" s="43">
        <f t="shared" si="60"/>
        <v>1777</v>
      </c>
      <c r="E151" s="42">
        <f t="shared" si="60"/>
        <v>73328</v>
      </c>
      <c r="F151" s="42">
        <f t="shared" si="60"/>
        <v>72528</v>
      </c>
      <c r="G151" s="42">
        <f t="shared" si="60"/>
        <v>145856</v>
      </c>
      <c r="H151" s="41">
        <f t="shared" si="60"/>
        <v>971</v>
      </c>
      <c r="I151" s="42">
        <f t="shared" si="60"/>
        <v>842</v>
      </c>
      <c r="J151" s="43">
        <f t="shared" si="60"/>
        <v>1813</v>
      </c>
      <c r="K151" s="42">
        <f t="shared" si="60"/>
        <v>75391</v>
      </c>
      <c r="L151" s="42">
        <f>SUM(L86,L19)</f>
        <v>74055</v>
      </c>
      <c r="M151" s="42">
        <f t="shared" si="60"/>
        <v>149446</v>
      </c>
      <c r="N151" s="56"/>
      <c r="O151" s="57">
        <f t="shared" si="57"/>
        <v>1.4673474872346144</v>
      </c>
      <c r="P151" s="57">
        <f t="shared" si="57"/>
        <v>0.9356261866062038</v>
      </c>
      <c r="Q151" s="57">
        <f t="shared" si="57"/>
        <v>1.2036604282240422</v>
      </c>
    </row>
    <row r="152" spans="1:17" s="1" customFormat="1" ht="13.5" customHeight="1">
      <c r="A152" s="26"/>
      <c r="B152" s="25"/>
      <c r="C152" s="26"/>
      <c r="D152" s="27"/>
      <c r="E152" s="26"/>
      <c r="F152" s="26"/>
      <c r="G152" s="26"/>
      <c r="H152" s="25"/>
      <c r="I152" s="26"/>
      <c r="J152" s="27"/>
      <c r="K152" s="26"/>
      <c r="L152" s="26"/>
      <c r="M152" s="26"/>
      <c r="N152" s="56"/>
      <c r="O152" s="53"/>
      <c r="P152" s="53"/>
      <c r="Q152" s="53"/>
    </row>
    <row r="153" spans="1:17" s="1" customFormat="1" ht="13.5" customHeight="1">
      <c r="A153" s="28" t="s">
        <v>4</v>
      </c>
      <c r="B153" s="25"/>
      <c r="C153" s="26"/>
      <c r="D153" s="27"/>
      <c r="E153" s="26"/>
      <c r="F153" s="26"/>
      <c r="G153" s="26"/>
      <c r="H153" s="25"/>
      <c r="I153" s="26"/>
      <c r="J153" s="27"/>
      <c r="K153" s="26"/>
      <c r="L153" s="26"/>
      <c r="M153" s="26"/>
      <c r="N153" s="56"/>
      <c r="O153" s="26"/>
      <c r="P153" s="26"/>
      <c r="Q153" s="26"/>
    </row>
    <row r="154" spans="1:17" s="1" customFormat="1" ht="13.5" customHeight="1">
      <c r="A154" s="17" t="s">
        <v>13</v>
      </c>
      <c r="B154" s="25"/>
      <c r="C154" s="26"/>
      <c r="D154" s="27"/>
      <c r="E154" s="26"/>
      <c r="F154" s="26"/>
      <c r="G154" s="26"/>
      <c r="H154" s="25"/>
      <c r="I154" s="26"/>
      <c r="J154" s="27"/>
      <c r="K154" s="26"/>
      <c r="L154" s="26"/>
      <c r="M154" s="26"/>
      <c r="N154" s="56"/>
      <c r="O154" s="26"/>
      <c r="P154" s="26"/>
      <c r="Q154" s="26"/>
    </row>
    <row r="155" spans="1:17" ht="12.75">
      <c r="A155" s="212" t="s">
        <v>58</v>
      </c>
      <c r="B155" s="11">
        <f aca="true" t="shared" si="61" ref="B155:M155">SUM(B90,B23)</f>
        <v>175</v>
      </c>
      <c r="C155" s="12">
        <f t="shared" si="61"/>
        <v>106</v>
      </c>
      <c r="D155" s="13">
        <f t="shared" si="61"/>
        <v>281</v>
      </c>
      <c r="E155" s="12">
        <f t="shared" si="61"/>
        <v>16808</v>
      </c>
      <c r="F155" s="12">
        <f t="shared" si="61"/>
        <v>20454</v>
      </c>
      <c r="G155" s="12">
        <f t="shared" si="61"/>
        <v>37262</v>
      </c>
      <c r="H155" s="11">
        <f t="shared" si="61"/>
        <v>68</v>
      </c>
      <c r="I155" s="12">
        <f t="shared" si="61"/>
        <v>97</v>
      </c>
      <c r="J155" s="13">
        <f t="shared" si="61"/>
        <v>165</v>
      </c>
      <c r="K155" s="12">
        <f t="shared" si="61"/>
        <v>17051</v>
      </c>
      <c r="L155" s="12">
        <f t="shared" si="61"/>
        <v>20657</v>
      </c>
      <c r="M155" s="12">
        <f t="shared" si="61"/>
        <v>37708</v>
      </c>
      <c r="N155" s="55"/>
      <c r="O155" s="51">
        <f aca="true" t="shared" si="62" ref="O155:Q159">B155/(B155+E155)*100</f>
        <v>1.0304422069127952</v>
      </c>
      <c r="P155" s="51">
        <f t="shared" si="62"/>
        <v>0.5155642023346303</v>
      </c>
      <c r="Q155" s="51">
        <f t="shared" si="62"/>
        <v>0.748475081906081</v>
      </c>
    </row>
    <row r="156" spans="1:17" ht="12.75">
      <c r="A156" s="212" t="s">
        <v>60</v>
      </c>
      <c r="B156" s="11">
        <f aca="true" t="shared" si="63" ref="B156:M156">SUM(B91,B24)</f>
        <v>626</v>
      </c>
      <c r="C156" s="12">
        <f t="shared" si="63"/>
        <v>315</v>
      </c>
      <c r="D156" s="13">
        <f t="shared" si="63"/>
        <v>941</v>
      </c>
      <c r="E156" s="12">
        <f t="shared" si="63"/>
        <v>10981</v>
      </c>
      <c r="F156" s="12">
        <f t="shared" si="63"/>
        <v>7950</v>
      </c>
      <c r="G156" s="12">
        <f t="shared" si="63"/>
        <v>18931</v>
      </c>
      <c r="H156" s="11">
        <f t="shared" si="63"/>
        <v>125</v>
      </c>
      <c r="I156" s="12">
        <f t="shared" si="63"/>
        <v>104</v>
      </c>
      <c r="J156" s="13">
        <f t="shared" si="63"/>
        <v>229</v>
      </c>
      <c r="K156" s="12">
        <f t="shared" si="63"/>
        <v>11732</v>
      </c>
      <c r="L156" s="12">
        <f t="shared" si="63"/>
        <v>8369</v>
      </c>
      <c r="M156" s="12">
        <f t="shared" si="63"/>
        <v>20101</v>
      </c>
      <c r="N156" s="55"/>
      <c r="O156" s="51">
        <f t="shared" si="62"/>
        <v>5.393297148272594</v>
      </c>
      <c r="P156" s="51">
        <f t="shared" si="62"/>
        <v>3.8112522686025407</v>
      </c>
      <c r="Q156" s="51">
        <f t="shared" si="62"/>
        <v>4.735305958132045</v>
      </c>
    </row>
    <row r="157" spans="1:17" ht="12.75">
      <c r="A157" s="212" t="s">
        <v>59</v>
      </c>
      <c r="B157" s="11">
        <f aca="true" t="shared" si="64" ref="B157:M157">SUM(B92,B25)</f>
        <v>31</v>
      </c>
      <c r="C157" s="12">
        <f t="shared" si="64"/>
        <v>79</v>
      </c>
      <c r="D157" s="13">
        <f t="shared" si="64"/>
        <v>110</v>
      </c>
      <c r="E157" s="12">
        <f t="shared" si="64"/>
        <v>400</v>
      </c>
      <c r="F157" s="12">
        <f t="shared" si="64"/>
        <v>1020</v>
      </c>
      <c r="G157" s="12">
        <f t="shared" si="64"/>
        <v>1420</v>
      </c>
      <c r="H157" s="11">
        <f t="shared" si="64"/>
        <v>8</v>
      </c>
      <c r="I157" s="12">
        <f t="shared" si="64"/>
        <v>19</v>
      </c>
      <c r="J157" s="13">
        <f t="shared" si="64"/>
        <v>27</v>
      </c>
      <c r="K157" s="12">
        <f t="shared" si="64"/>
        <v>439</v>
      </c>
      <c r="L157" s="12">
        <f t="shared" si="64"/>
        <v>1118</v>
      </c>
      <c r="M157" s="12">
        <f t="shared" si="64"/>
        <v>1557</v>
      </c>
      <c r="N157" s="55"/>
      <c r="O157" s="51">
        <f t="shared" si="62"/>
        <v>7.192575406032482</v>
      </c>
      <c r="P157" s="51">
        <f t="shared" si="62"/>
        <v>7.188353048225659</v>
      </c>
      <c r="Q157" s="51">
        <f t="shared" si="62"/>
        <v>7.18954248366013</v>
      </c>
    </row>
    <row r="158" spans="1:17" ht="12.75">
      <c r="A158" s="212" t="s">
        <v>61</v>
      </c>
      <c r="B158" s="11">
        <f aca="true" t="shared" si="65" ref="B158:M158">SUM(B93,B26)</f>
        <v>597</v>
      </c>
      <c r="C158" s="12">
        <f t="shared" si="65"/>
        <v>266</v>
      </c>
      <c r="D158" s="13">
        <f t="shared" si="65"/>
        <v>863</v>
      </c>
      <c r="E158" s="12">
        <f t="shared" si="65"/>
        <v>7653</v>
      </c>
      <c r="F158" s="12">
        <f t="shared" si="65"/>
        <v>5854</v>
      </c>
      <c r="G158" s="12">
        <f t="shared" si="65"/>
        <v>13507</v>
      </c>
      <c r="H158" s="11">
        <f t="shared" si="65"/>
        <v>311</v>
      </c>
      <c r="I158" s="12">
        <f t="shared" si="65"/>
        <v>182</v>
      </c>
      <c r="J158" s="13">
        <f t="shared" si="65"/>
        <v>493</v>
      </c>
      <c r="K158" s="12">
        <f t="shared" si="65"/>
        <v>8561</v>
      </c>
      <c r="L158" s="12">
        <f t="shared" si="65"/>
        <v>6302</v>
      </c>
      <c r="M158" s="12">
        <f t="shared" si="65"/>
        <v>14863</v>
      </c>
      <c r="N158" s="55"/>
      <c r="O158" s="51">
        <f t="shared" si="62"/>
        <v>7.236363636363636</v>
      </c>
      <c r="P158" s="51">
        <f t="shared" si="62"/>
        <v>4.34640522875817</v>
      </c>
      <c r="Q158" s="51">
        <f t="shared" si="62"/>
        <v>6.005567153792624</v>
      </c>
    </row>
    <row r="159" spans="1:17" s="62" customFormat="1" ht="12.75">
      <c r="A159" s="24" t="s">
        <v>1</v>
      </c>
      <c r="B159" s="18">
        <f aca="true" t="shared" si="66" ref="B159:M159">SUM(B94,B27)</f>
        <v>1429</v>
      </c>
      <c r="C159" s="19">
        <f t="shared" si="66"/>
        <v>766</v>
      </c>
      <c r="D159" s="20">
        <f t="shared" si="66"/>
        <v>2195</v>
      </c>
      <c r="E159" s="19">
        <f t="shared" si="66"/>
        <v>35842</v>
      </c>
      <c r="F159" s="19">
        <f t="shared" si="66"/>
        <v>35278</v>
      </c>
      <c r="G159" s="19">
        <f t="shared" si="66"/>
        <v>71120</v>
      </c>
      <c r="H159" s="18">
        <f t="shared" si="66"/>
        <v>512</v>
      </c>
      <c r="I159" s="19">
        <f t="shared" si="66"/>
        <v>402</v>
      </c>
      <c r="J159" s="20">
        <f t="shared" si="66"/>
        <v>914</v>
      </c>
      <c r="K159" s="19">
        <f t="shared" si="66"/>
        <v>37783</v>
      </c>
      <c r="L159" s="19">
        <f t="shared" si="66"/>
        <v>36446</v>
      </c>
      <c r="M159" s="20">
        <f t="shared" si="66"/>
        <v>74229</v>
      </c>
      <c r="N159" s="61"/>
      <c r="O159" s="63">
        <f t="shared" si="62"/>
        <v>3.8340801159078106</v>
      </c>
      <c r="P159" s="57">
        <f t="shared" si="62"/>
        <v>2.1251803351459326</v>
      </c>
      <c r="Q159" s="57">
        <f t="shared" si="62"/>
        <v>2.9939303007570075</v>
      </c>
    </row>
    <row r="160" spans="1:17" ht="12.75">
      <c r="A160" s="17" t="s">
        <v>14</v>
      </c>
      <c r="B160" s="11"/>
      <c r="C160" s="12"/>
      <c r="D160" s="13"/>
      <c r="E160" s="12"/>
      <c r="F160" s="12"/>
      <c r="G160" s="12"/>
      <c r="H160" s="11"/>
      <c r="I160" s="12"/>
      <c r="J160" s="13"/>
      <c r="K160" s="12"/>
      <c r="L160" s="12"/>
      <c r="M160" s="12"/>
      <c r="N160" s="55"/>
      <c r="O160" s="51"/>
      <c r="P160" s="51"/>
      <c r="Q160" s="51"/>
    </row>
    <row r="161" spans="1:17" ht="12.75">
      <c r="A161" s="212" t="s">
        <v>58</v>
      </c>
      <c r="B161" s="11">
        <f aca="true" t="shared" si="67" ref="B161:M161">SUM(B96,B29)</f>
        <v>165</v>
      </c>
      <c r="C161" s="12">
        <f t="shared" si="67"/>
        <v>81</v>
      </c>
      <c r="D161" s="13">
        <f t="shared" si="67"/>
        <v>246</v>
      </c>
      <c r="E161" s="12">
        <f t="shared" si="67"/>
        <v>14391</v>
      </c>
      <c r="F161" s="12">
        <f t="shared" si="67"/>
        <v>18052</v>
      </c>
      <c r="G161" s="12">
        <f t="shared" si="67"/>
        <v>32443</v>
      </c>
      <c r="H161" s="11">
        <f t="shared" si="67"/>
        <v>59</v>
      </c>
      <c r="I161" s="12">
        <f t="shared" si="67"/>
        <v>90</v>
      </c>
      <c r="J161" s="13">
        <f t="shared" si="67"/>
        <v>149</v>
      </c>
      <c r="K161" s="12">
        <f t="shared" si="67"/>
        <v>14615</v>
      </c>
      <c r="L161" s="12">
        <f t="shared" si="67"/>
        <v>18223</v>
      </c>
      <c r="M161" s="12">
        <f t="shared" si="67"/>
        <v>32838</v>
      </c>
      <c r="N161" s="55"/>
      <c r="O161" s="51">
        <f aca="true" t="shared" si="68" ref="O161:O166">B161/(B161+E161)*100</f>
        <v>1.133553173948887</v>
      </c>
      <c r="P161" s="51">
        <f aca="true" t="shared" si="69" ref="P161:P166">C161/(C161+F161)*100</f>
        <v>0.44669938785639446</v>
      </c>
      <c r="Q161" s="51">
        <f aca="true" t="shared" si="70" ref="Q161:Q166">D161/(D161+G161)*100</f>
        <v>0.7525467282572119</v>
      </c>
    </row>
    <row r="162" spans="1:17" s="3" customFormat="1" ht="12.75">
      <c r="A162" s="212" t="s">
        <v>60</v>
      </c>
      <c r="B162" s="11">
        <f aca="true" t="shared" si="71" ref="B162:M162">SUM(B97,B30)</f>
        <v>496</v>
      </c>
      <c r="C162" s="12">
        <f t="shared" si="71"/>
        <v>224</v>
      </c>
      <c r="D162" s="13">
        <f t="shared" si="71"/>
        <v>720</v>
      </c>
      <c r="E162" s="12">
        <f t="shared" si="71"/>
        <v>12180</v>
      </c>
      <c r="F162" s="12">
        <f t="shared" si="71"/>
        <v>8858</v>
      </c>
      <c r="G162" s="12">
        <f t="shared" si="71"/>
        <v>21038</v>
      </c>
      <c r="H162" s="11">
        <f t="shared" si="71"/>
        <v>91</v>
      </c>
      <c r="I162" s="12">
        <f t="shared" si="71"/>
        <v>76</v>
      </c>
      <c r="J162" s="13">
        <f t="shared" si="71"/>
        <v>167</v>
      </c>
      <c r="K162" s="12">
        <f t="shared" si="71"/>
        <v>12767</v>
      </c>
      <c r="L162" s="12">
        <f t="shared" si="71"/>
        <v>9158</v>
      </c>
      <c r="M162" s="12">
        <f t="shared" si="71"/>
        <v>21925</v>
      </c>
      <c r="N162" s="55"/>
      <c r="O162" s="51">
        <f t="shared" si="68"/>
        <v>3.912906279583465</v>
      </c>
      <c r="P162" s="51">
        <f t="shared" si="69"/>
        <v>2.4664170887469723</v>
      </c>
      <c r="Q162" s="51">
        <f t="shared" si="70"/>
        <v>3.309127677176211</v>
      </c>
    </row>
    <row r="163" spans="1:17" s="3" customFormat="1" ht="13.5" customHeight="1">
      <c r="A163" s="212" t="s">
        <v>59</v>
      </c>
      <c r="B163" s="11">
        <f aca="true" t="shared" si="72" ref="B163:M163">SUM(B98,B31)</f>
        <v>28</v>
      </c>
      <c r="C163" s="12">
        <f t="shared" si="72"/>
        <v>37</v>
      </c>
      <c r="D163" s="13">
        <f t="shared" si="72"/>
        <v>65</v>
      </c>
      <c r="E163" s="12">
        <f t="shared" si="72"/>
        <v>482</v>
      </c>
      <c r="F163" s="12">
        <f t="shared" si="72"/>
        <v>1175</v>
      </c>
      <c r="G163" s="12">
        <f t="shared" si="72"/>
        <v>1657</v>
      </c>
      <c r="H163" s="11">
        <f t="shared" si="72"/>
        <v>9</v>
      </c>
      <c r="I163" s="12">
        <f t="shared" si="72"/>
        <v>9</v>
      </c>
      <c r="J163" s="13">
        <f t="shared" si="72"/>
        <v>18</v>
      </c>
      <c r="K163" s="12">
        <f t="shared" si="72"/>
        <v>519</v>
      </c>
      <c r="L163" s="12">
        <f t="shared" si="72"/>
        <v>1221</v>
      </c>
      <c r="M163" s="12">
        <f t="shared" si="72"/>
        <v>1740</v>
      </c>
      <c r="N163" s="55"/>
      <c r="O163" s="51">
        <f t="shared" si="68"/>
        <v>5.490196078431373</v>
      </c>
      <c r="P163" s="51">
        <f t="shared" si="69"/>
        <v>3.052805280528053</v>
      </c>
      <c r="Q163" s="51">
        <f t="shared" si="70"/>
        <v>3.7746806039488967</v>
      </c>
    </row>
    <row r="164" spans="1:17" ht="12.75">
      <c r="A164" s="212" t="s">
        <v>61</v>
      </c>
      <c r="B164" s="38">
        <f aca="true" t="shared" si="73" ref="B164:M164">SUM(B99,B32)</f>
        <v>392</v>
      </c>
      <c r="C164" s="39">
        <f t="shared" si="73"/>
        <v>176</v>
      </c>
      <c r="D164" s="40">
        <f t="shared" si="73"/>
        <v>568</v>
      </c>
      <c r="E164" s="39">
        <f t="shared" si="73"/>
        <v>8262</v>
      </c>
      <c r="F164" s="39">
        <f t="shared" si="73"/>
        <v>6213</v>
      </c>
      <c r="G164" s="39">
        <f t="shared" si="73"/>
        <v>14475</v>
      </c>
      <c r="H164" s="38">
        <f t="shared" si="73"/>
        <v>190</v>
      </c>
      <c r="I164" s="39">
        <f t="shared" si="73"/>
        <v>154</v>
      </c>
      <c r="J164" s="40">
        <f t="shared" si="73"/>
        <v>344</v>
      </c>
      <c r="K164" s="39">
        <f t="shared" si="73"/>
        <v>8844</v>
      </c>
      <c r="L164" s="39">
        <f t="shared" si="73"/>
        <v>6543</v>
      </c>
      <c r="M164" s="39">
        <f t="shared" si="73"/>
        <v>15387</v>
      </c>
      <c r="N164" s="55"/>
      <c r="O164" s="52">
        <f t="shared" si="68"/>
        <v>4.52969724982667</v>
      </c>
      <c r="P164" s="52">
        <f t="shared" si="69"/>
        <v>2.7547347002660825</v>
      </c>
      <c r="Q164" s="52">
        <f t="shared" si="70"/>
        <v>3.7758425845908397</v>
      </c>
    </row>
    <row r="165" spans="1:17" s="1" customFormat="1" ht="12.75">
      <c r="A165" s="24" t="s">
        <v>1</v>
      </c>
      <c r="B165" s="44">
        <f aca="true" t="shared" si="74" ref="B165:M165">SUM(B100,B33)</f>
        <v>1081</v>
      </c>
      <c r="C165" s="45">
        <f t="shared" si="74"/>
        <v>518</v>
      </c>
      <c r="D165" s="46">
        <f t="shared" si="74"/>
        <v>1599</v>
      </c>
      <c r="E165" s="45">
        <f t="shared" si="74"/>
        <v>35315</v>
      </c>
      <c r="F165" s="45">
        <f t="shared" si="74"/>
        <v>34298</v>
      </c>
      <c r="G165" s="45">
        <f t="shared" si="74"/>
        <v>69613</v>
      </c>
      <c r="H165" s="44">
        <f t="shared" si="74"/>
        <v>349</v>
      </c>
      <c r="I165" s="45">
        <f t="shared" si="74"/>
        <v>329</v>
      </c>
      <c r="J165" s="46">
        <f t="shared" si="74"/>
        <v>678</v>
      </c>
      <c r="K165" s="45">
        <f t="shared" si="74"/>
        <v>36745</v>
      </c>
      <c r="L165" s="45">
        <f t="shared" si="74"/>
        <v>35145</v>
      </c>
      <c r="M165" s="45">
        <f t="shared" si="74"/>
        <v>71890</v>
      </c>
      <c r="N165" s="56"/>
      <c r="O165" s="53">
        <f t="shared" si="68"/>
        <v>2.970106605121442</v>
      </c>
      <c r="P165" s="53">
        <f t="shared" si="69"/>
        <v>1.4878216911764706</v>
      </c>
      <c r="Q165" s="53">
        <f t="shared" si="70"/>
        <v>2.245408077290344</v>
      </c>
    </row>
    <row r="166" spans="1:17" s="1" customFormat="1" ht="12.75">
      <c r="A166" s="24" t="s">
        <v>17</v>
      </c>
      <c r="B166" s="41">
        <f aca="true" t="shared" si="75" ref="B166:M166">SUM(B101,B34)</f>
        <v>2510</v>
      </c>
      <c r="C166" s="42">
        <f t="shared" si="75"/>
        <v>1284</v>
      </c>
      <c r="D166" s="43">
        <f t="shared" si="75"/>
        <v>3794</v>
      </c>
      <c r="E166" s="42">
        <f t="shared" si="75"/>
        <v>71157</v>
      </c>
      <c r="F166" s="42">
        <f t="shared" si="75"/>
        <v>69576</v>
      </c>
      <c r="G166" s="42">
        <f t="shared" si="75"/>
        <v>140733</v>
      </c>
      <c r="H166" s="41">
        <f t="shared" si="75"/>
        <v>861</v>
      </c>
      <c r="I166" s="42">
        <f t="shared" si="75"/>
        <v>731</v>
      </c>
      <c r="J166" s="43">
        <f t="shared" si="75"/>
        <v>1592</v>
      </c>
      <c r="K166" s="42">
        <f t="shared" si="75"/>
        <v>74528</v>
      </c>
      <c r="L166" s="42">
        <f t="shared" si="75"/>
        <v>71591</v>
      </c>
      <c r="M166" s="42">
        <f t="shared" si="75"/>
        <v>146119</v>
      </c>
      <c r="N166" s="56"/>
      <c r="O166" s="57">
        <f t="shared" si="68"/>
        <v>3.40722440169954</v>
      </c>
      <c r="P166" s="57">
        <f t="shared" si="69"/>
        <v>1.8120237087214226</v>
      </c>
      <c r="Q166" s="57">
        <f t="shared" si="70"/>
        <v>2.625115030409543</v>
      </c>
    </row>
    <row r="167" spans="1:17" s="1" customFormat="1" ht="12.75">
      <c r="A167" s="24"/>
      <c r="B167" s="25"/>
      <c r="C167" s="26"/>
      <c r="D167" s="27"/>
      <c r="E167" s="26"/>
      <c r="F167" s="26"/>
      <c r="G167" s="26"/>
      <c r="H167" s="25"/>
      <c r="I167" s="26"/>
      <c r="J167" s="27"/>
      <c r="K167" s="26"/>
      <c r="L167" s="26"/>
      <c r="M167" s="26"/>
      <c r="N167" s="56"/>
      <c r="O167" s="53"/>
      <c r="P167" s="53"/>
      <c r="Q167" s="53"/>
    </row>
    <row r="168" spans="1:17" s="1" customFormat="1" ht="12.75">
      <c r="A168" s="28" t="s">
        <v>18</v>
      </c>
      <c r="B168" s="25"/>
      <c r="C168" s="26"/>
      <c r="D168" s="27"/>
      <c r="E168" s="26"/>
      <c r="F168" s="26"/>
      <c r="G168" s="26"/>
      <c r="H168" s="25"/>
      <c r="I168" s="26"/>
      <c r="J168" s="27"/>
      <c r="K168" s="26"/>
      <c r="L168" s="26"/>
      <c r="M168" s="26"/>
      <c r="N168" s="56"/>
      <c r="O168" s="26"/>
      <c r="P168" s="26"/>
      <c r="Q168" s="26"/>
    </row>
    <row r="169" spans="1:17" s="1" customFormat="1" ht="12.75">
      <c r="A169" s="17" t="s">
        <v>13</v>
      </c>
      <c r="B169" s="25"/>
      <c r="C169" s="26"/>
      <c r="D169" s="27"/>
      <c r="E169" s="26"/>
      <c r="F169" s="26"/>
      <c r="G169" s="26"/>
      <c r="H169" s="25"/>
      <c r="I169" s="26"/>
      <c r="J169" s="27"/>
      <c r="K169" s="26"/>
      <c r="L169" s="26"/>
      <c r="M169" s="26"/>
      <c r="N169" s="56"/>
      <c r="O169" s="26"/>
      <c r="P169" s="26"/>
      <c r="Q169" s="26"/>
    </row>
    <row r="170" spans="1:17" ht="12.75">
      <c r="A170" s="212" t="s">
        <v>58</v>
      </c>
      <c r="B170" s="11">
        <f aca="true" t="shared" si="76" ref="B170:M170">SUM(B105,B38)</f>
        <v>303</v>
      </c>
      <c r="C170" s="12">
        <f t="shared" si="76"/>
        <v>190</v>
      </c>
      <c r="D170" s="13">
        <f t="shared" si="76"/>
        <v>493</v>
      </c>
      <c r="E170" s="12">
        <f t="shared" si="76"/>
        <v>11600</v>
      </c>
      <c r="F170" s="12">
        <f t="shared" si="76"/>
        <v>15833</v>
      </c>
      <c r="G170" s="12">
        <f t="shared" si="76"/>
        <v>27433</v>
      </c>
      <c r="H170" s="11">
        <f t="shared" si="76"/>
        <v>59</v>
      </c>
      <c r="I170" s="12">
        <f t="shared" si="76"/>
        <v>87</v>
      </c>
      <c r="J170" s="13">
        <f t="shared" si="76"/>
        <v>146</v>
      </c>
      <c r="K170" s="12">
        <f t="shared" si="76"/>
        <v>11962</v>
      </c>
      <c r="L170" s="12">
        <f t="shared" si="76"/>
        <v>16110</v>
      </c>
      <c r="M170" s="12">
        <f t="shared" si="76"/>
        <v>28072</v>
      </c>
      <c r="N170" s="55"/>
      <c r="O170" s="51">
        <f aca="true" t="shared" si="77" ref="O170:Q174">B170/(B170+E170)*100</f>
        <v>2.545576745358313</v>
      </c>
      <c r="P170" s="51">
        <f t="shared" si="77"/>
        <v>1.1857954190850652</v>
      </c>
      <c r="Q170" s="51">
        <f t="shared" si="77"/>
        <v>1.7653799326792237</v>
      </c>
    </row>
    <row r="171" spans="1:17" ht="12.75">
      <c r="A171" s="212" t="s">
        <v>60</v>
      </c>
      <c r="B171" s="11">
        <f aca="true" t="shared" si="78" ref="B171:M171">SUM(B106,B39)</f>
        <v>1003</v>
      </c>
      <c r="C171" s="12">
        <f t="shared" si="78"/>
        <v>409</v>
      </c>
      <c r="D171" s="13">
        <f t="shared" si="78"/>
        <v>1412</v>
      </c>
      <c r="E171" s="12">
        <f t="shared" si="78"/>
        <v>12245</v>
      </c>
      <c r="F171" s="12">
        <f t="shared" si="78"/>
        <v>9474</v>
      </c>
      <c r="G171" s="12">
        <f t="shared" si="78"/>
        <v>21719</v>
      </c>
      <c r="H171" s="11">
        <f t="shared" si="78"/>
        <v>75</v>
      </c>
      <c r="I171" s="12">
        <f t="shared" si="78"/>
        <v>101</v>
      </c>
      <c r="J171" s="13">
        <f t="shared" si="78"/>
        <v>176</v>
      </c>
      <c r="K171" s="12">
        <f t="shared" si="78"/>
        <v>13323</v>
      </c>
      <c r="L171" s="12">
        <f t="shared" si="78"/>
        <v>9984</v>
      </c>
      <c r="M171" s="12">
        <f t="shared" si="78"/>
        <v>23307</v>
      </c>
      <c r="N171" s="55"/>
      <c r="O171" s="51">
        <f t="shared" si="77"/>
        <v>7.570954106280194</v>
      </c>
      <c r="P171" s="51">
        <f t="shared" si="77"/>
        <v>4.138419508246484</v>
      </c>
      <c r="Q171" s="51">
        <f t="shared" si="77"/>
        <v>6.104362111452163</v>
      </c>
    </row>
    <row r="172" spans="1:17" ht="12.75">
      <c r="A172" s="212" t="s">
        <v>59</v>
      </c>
      <c r="B172" s="11">
        <f aca="true" t="shared" si="79" ref="B172:M172">SUM(B107,B40)</f>
        <v>70</v>
      </c>
      <c r="C172" s="12">
        <f t="shared" si="79"/>
        <v>95</v>
      </c>
      <c r="D172" s="13">
        <f t="shared" si="79"/>
        <v>165</v>
      </c>
      <c r="E172" s="12">
        <f t="shared" si="79"/>
        <v>507</v>
      </c>
      <c r="F172" s="12">
        <f t="shared" si="79"/>
        <v>1153</v>
      </c>
      <c r="G172" s="12">
        <f t="shared" si="79"/>
        <v>1660</v>
      </c>
      <c r="H172" s="11">
        <f t="shared" si="79"/>
        <v>12</v>
      </c>
      <c r="I172" s="12">
        <f t="shared" si="79"/>
        <v>27</v>
      </c>
      <c r="J172" s="13">
        <f t="shared" si="79"/>
        <v>39</v>
      </c>
      <c r="K172" s="12">
        <f t="shared" si="79"/>
        <v>589</v>
      </c>
      <c r="L172" s="12">
        <f t="shared" si="79"/>
        <v>1275</v>
      </c>
      <c r="M172" s="12">
        <f t="shared" si="79"/>
        <v>1864</v>
      </c>
      <c r="N172" s="55"/>
      <c r="O172" s="51">
        <f t="shared" si="77"/>
        <v>12.131715771230503</v>
      </c>
      <c r="P172" s="51">
        <f t="shared" si="77"/>
        <v>7.612179487179486</v>
      </c>
      <c r="Q172" s="51">
        <f t="shared" si="77"/>
        <v>9.04109589041096</v>
      </c>
    </row>
    <row r="173" spans="1:17" ht="12.75">
      <c r="A173" s="212" t="s">
        <v>61</v>
      </c>
      <c r="B173" s="11">
        <f aca="true" t="shared" si="80" ref="B173:M173">SUM(B108,B41)</f>
        <v>596</v>
      </c>
      <c r="C173" s="12">
        <f t="shared" si="80"/>
        <v>335</v>
      </c>
      <c r="D173" s="13">
        <f t="shared" si="80"/>
        <v>931</v>
      </c>
      <c r="E173" s="12">
        <f t="shared" si="80"/>
        <v>7985</v>
      </c>
      <c r="F173" s="12">
        <f t="shared" si="80"/>
        <v>6006</v>
      </c>
      <c r="G173" s="12">
        <f t="shared" si="80"/>
        <v>13991</v>
      </c>
      <c r="H173" s="11">
        <f t="shared" si="80"/>
        <v>202</v>
      </c>
      <c r="I173" s="12">
        <f t="shared" si="80"/>
        <v>176</v>
      </c>
      <c r="J173" s="13">
        <f t="shared" si="80"/>
        <v>378</v>
      </c>
      <c r="K173" s="12">
        <f t="shared" si="80"/>
        <v>8783</v>
      </c>
      <c r="L173" s="12">
        <f t="shared" si="80"/>
        <v>6517</v>
      </c>
      <c r="M173" s="12">
        <f t="shared" si="80"/>
        <v>15300</v>
      </c>
      <c r="N173" s="55"/>
      <c r="O173" s="51">
        <f t="shared" si="77"/>
        <v>6.945577438526978</v>
      </c>
      <c r="P173" s="51">
        <f t="shared" si="77"/>
        <v>5.283078378804605</v>
      </c>
      <c r="Q173" s="51">
        <f t="shared" si="77"/>
        <v>6.239110038868785</v>
      </c>
    </row>
    <row r="174" spans="1:17" s="62" customFormat="1" ht="12.75">
      <c r="A174" s="24" t="s">
        <v>1</v>
      </c>
      <c r="B174" s="18">
        <f aca="true" t="shared" si="81" ref="B174:M174">SUM(B109,B42)</f>
        <v>1972</v>
      </c>
      <c r="C174" s="19">
        <f t="shared" si="81"/>
        <v>1029</v>
      </c>
      <c r="D174" s="20">
        <f t="shared" si="81"/>
        <v>3001</v>
      </c>
      <c r="E174" s="19">
        <f t="shared" si="81"/>
        <v>32337</v>
      </c>
      <c r="F174" s="19">
        <f t="shared" si="81"/>
        <v>32466</v>
      </c>
      <c r="G174" s="19">
        <f t="shared" si="81"/>
        <v>64803</v>
      </c>
      <c r="H174" s="18">
        <f t="shared" si="81"/>
        <v>348</v>
      </c>
      <c r="I174" s="19">
        <f t="shared" si="81"/>
        <v>391</v>
      </c>
      <c r="J174" s="20">
        <f t="shared" si="81"/>
        <v>739</v>
      </c>
      <c r="K174" s="19">
        <f t="shared" si="81"/>
        <v>34657</v>
      </c>
      <c r="L174" s="19">
        <f t="shared" si="81"/>
        <v>33886</v>
      </c>
      <c r="M174" s="20">
        <f t="shared" si="81"/>
        <v>68543</v>
      </c>
      <c r="N174" s="61"/>
      <c r="O174" s="63">
        <f t="shared" si="77"/>
        <v>5.74776297764435</v>
      </c>
      <c r="P174" s="57">
        <f t="shared" si="77"/>
        <v>3.072100313479624</v>
      </c>
      <c r="Q174" s="57">
        <f t="shared" si="77"/>
        <v>4.425992566810217</v>
      </c>
    </row>
    <row r="175" spans="1:17" ht="12.75">
      <c r="A175" s="17" t="s">
        <v>14</v>
      </c>
      <c r="B175" s="11"/>
      <c r="C175" s="12"/>
      <c r="D175" s="13"/>
      <c r="E175" s="12"/>
      <c r="F175" s="12"/>
      <c r="G175" s="12"/>
      <c r="H175" s="11"/>
      <c r="I175" s="12"/>
      <c r="J175" s="13"/>
      <c r="K175" s="12"/>
      <c r="L175" s="12"/>
      <c r="M175" s="12"/>
      <c r="N175" s="55"/>
      <c r="O175" s="51"/>
      <c r="P175" s="51"/>
      <c r="Q175" s="51"/>
    </row>
    <row r="176" spans="1:17" ht="12.75">
      <c r="A176" s="212" t="s">
        <v>58</v>
      </c>
      <c r="B176" s="11">
        <f aca="true" t="shared" si="82" ref="B176:M176">SUM(B111,B44)</f>
        <v>69</v>
      </c>
      <c r="C176" s="12">
        <f t="shared" si="82"/>
        <v>55</v>
      </c>
      <c r="D176" s="13">
        <f t="shared" si="82"/>
        <v>124</v>
      </c>
      <c r="E176" s="12">
        <f t="shared" si="82"/>
        <v>10876</v>
      </c>
      <c r="F176" s="12">
        <f t="shared" si="82"/>
        <v>14880</v>
      </c>
      <c r="G176" s="12">
        <f t="shared" si="82"/>
        <v>25756</v>
      </c>
      <c r="H176" s="11">
        <f t="shared" si="82"/>
        <v>36</v>
      </c>
      <c r="I176" s="12">
        <f t="shared" si="82"/>
        <v>31</v>
      </c>
      <c r="J176" s="13">
        <f t="shared" si="82"/>
        <v>67</v>
      </c>
      <c r="K176" s="12">
        <f t="shared" si="82"/>
        <v>10981</v>
      </c>
      <c r="L176" s="12">
        <f t="shared" si="82"/>
        <v>14966</v>
      </c>
      <c r="M176" s="12">
        <f t="shared" si="82"/>
        <v>25947</v>
      </c>
      <c r="N176" s="55"/>
      <c r="O176" s="51">
        <f aca="true" t="shared" si="83" ref="O176:O182">B176/(B176+E176)*100</f>
        <v>0.6304248515303792</v>
      </c>
      <c r="P176" s="51">
        <f aca="true" t="shared" si="84" ref="P176:P182">C176/(C176+F176)*100</f>
        <v>0.36826247070639434</v>
      </c>
      <c r="Q176" s="51">
        <f aca="true" t="shared" si="85" ref="Q176:Q182">D176/(D176+G176)*100</f>
        <v>0.4791344667697064</v>
      </c>
    </row>
    <row r="177" spans="1:17" s="3" customFormat="1" ht="12.75">
      <c r="A177" s="212" t="s">
        <v>60</v>
      </c>
      <c r="B177" s="11">
        <f aca="true" t="shared" si="86" ref="B177:M177">SUM(B112,B45)</f>
        <v>237</v>
      </c>
      <c r="C177" s="12">
        <f t="shared" si="86"/>
        <v>79</v>
      </c>
      <c r="D177" s="13">
        <f t="shared" si="86"/>
        <v>316</v>
      </c>
      <c r="E177" s="12">
        <f t="shared" si="86"/>
        <v>11602</v>
      </c>
      <c r="F177" s="12">
        <f t="shared" si="86"/>
        <v>9182</v>
      </c>
      <c r="G177" s="12">
        <f t="shared" si="86"/>
        <v>20784</v>
      </c>
      <c r="H177" s="11">
        <f t="shared" si="86"/>
        <v>18</v>
      </c>
      <c r="I177" s="12">
        <f t="shared" si="86"/>
        <v>13</v>
      </c>
      <c r="J177" s="13">
        <f t="shared" si="86"/>
        <v>31</v>
      </c>
      <c r="K177" s="12">
        <f t="shared" si="86"/>
        <v>11857</v>
      </c>
      <c r="L177" s="12">
        <f t="shared" si="86"/>
        <v>9274</v>
      </c>
      <c r="M177" s="12">
        <f t="shared" si="86"/>
        <v>21131</v>
      </c>
      <c r="N177" s="55"/>
      <c r="O177" s="51">
        <f t="shared" si="83"/>
        <v>2.0018582650561703</v>
      </c>
      <c r="P177" s="51">
        <f t="shared" si="84"/>
        <v>0.8530396285498325</v>
      </c>
      <c r="Q177" s="51">
        <f t="shared" si="85"/>
        <v>1.4976303317535544</v>
      </c>
    </row>
    <row r="178" spans="1:17" s="3" customFormat="1" ht="12.75">
      <c r="A178" s="212" t="s">
        <v>59</v>
      </c>
      <c r="B178" s="11">
        <f aca="true" t="shared" si="87" ref="B178:M178">SUM(B113,B46)</f>
        <v>14</v>
      </c>
      <c r="C178" s="12">
        <f t="shared" si="87"/>
        <v>21</v>
      </c>
      <c r="D178" s="13">
        <f t="shared" si="87"/>
        <v>35</v>
      </c>
      <c r="E178" s="12">
        <f t="shared" si="87"/>
        <v>515</v>
      </c>
      <c r="F178" s="12">
        <f t="shared" si="87"/>
        <v>1031</v>
      </c>
      <c r="G178" s="12">
        <f t="shared" si="87"/>
        <v>1546</v>
      </c>
      <c r="H178" s="11">
        <f t="shared" si="87"/>
        <v>1</v>
      </c>
      <c r="I178" s="12">
        <f t="shared" si="87"/>
        <v>2</v>
      </c>
      <c r="J178" s="13">
        <f t="shared" si="87"/>
        <v>3</v>
      </c>
      <c r="K178" s="12">
        <f t="shared" si="87"/>
        <v>530</v>
      </c>
      <c r="L178" s="12">
        <f t="shared" si="87"/>
        <v>1054</v>
      </c>
      <c r="M178" s="12">
        <f t="shared" si="87"/>
        <v>1584</v>
      </c>
      <c r="N178" s="55"/>
      <c r="O178" s="51">
        <f t="shared" si="83"/>
        <v>2.6465028355387523</v>
      </c>
      <c r="P178" s="51">
        <f t="shared" si="84"/>
        <v>1.9961977186311788</v>
      </c>
      <c r="Q178" s="51">
        <f t="shared" si="85"/>
        <v>2.213788741302973</v>
      </c>
    </row>
    <row r="179" spans="1:17" ht="12.75">
      <c r="A179" s="212" t="s">
        <v>61</v>
      </c>
      <c r="B179" s="38">
        <f aca="true" t="shared" si="88" ref="B179:M179">SUM(B114,B47)</f>
        <v>292</v>
      </c>
      <c r="C179" s="39">
        <f t="shared" si="88"/>
        <v>153</v>
      </c>
      <c r="D179" s="40">
        <f t="shared" si="88"/>
        <v>445</v>
      </c>
      <c r="E179" s="39">
        <f t="shared" si="88"/>
        <v>7148</v>
      </c>
      <c r="F179" s="39">
        <f t="shared" si="88"/>
        <v>5676</v>
      </c>
      <c r="G179" s="39">
        <f t="shared" si="88"/>
        <v>12824</v>
      </c>
      <c r="H179" s="38">
        <f t="shared" si="88"/>
        <v>34</v>
      </c>
      <c r="I179" s="39">
        <f t="shared" si="88"/>
        <v>23</v>
      </c>
      <c r="J179" s="40">
        <f t="shared" si="88"/>
        <v>57</v>
      </c>
      <c r="K179" s="39">
        <f t="shared" si="88"/>
        <v>7474</v>
      </c>
      <c r="L179" s="39">
        <f t="shared" si="88"/>
        <v>5852</v>
      </c>
      <c r="M179" s="39">
        <f t="shared" si="88"/>
        <v>13326</v>
      </c>
      <c r="N179" s="55"/>
      <c r="O179" s="52">
        <f t="shared" si="83"/>
        <v>3.924731182795699</v>
      </c>
      <c r="P179" s="52">
        <f t="shared" si="84"/>
        <v>2.624806999485332</v>
      </c>
      <c r="Q179" s="52">
        <f t="shared" si="85"/>
        <v>3.35368151330168</v>
      </c>
    </row>
    <row r="180" spans="1:17" s="1" customFormat="1" ht="12.75">
      <c r="A180" s="24" t="s">
        <v>1</v>
      </c>
      <c r="B180" s="41">
        <f aca="true" t="shared" si="89" ref="B180:M180">SUM(B115,B48)</f>
        <v>612</v>
      </c>
      <c r="C180" s="42">
        <f t="shared" si="89"/>
        <v>308</v>
      </c>
      <c r="D180" s="43">
        <f t="shared" si="89"/>
        <v>920</v>
      </c>
      <c r="E180" s="42">
        <f t="shared" si="89"/>
        <v>30141</v>
      </c>
      <c r="F180" s="42">
        <f t="shared" si="89"/>
        <v>30769</v>
      </c>
      <c r="G180" s="42">
        <f t="shared" si="89"/>
        <v>60910</v>
      </c>
      <c r="H180" s="41">
        <f t="shared" si="89"/>
        <v>89</v>
      </c>
      <c r="I180" s="42">
        <f t="shared" si="89"/>
        <v>69</v>
      </c>
      <c r="J180" s="43">
        <f t="shared" si="89"/>
        <v>158</v>
      </c>
      <c r="K180" s="42">
        <f t="shared" si="89"/>
        <v>30842</v>
      </c>
      <c r="L180" s="42">
        <f t="shared" si="89"/>
        <v>31146</v>
      </c>
      <c r="M180" s="42">
        <f t="shared" si="89"/>
        <v>61988</v>
      </c>
      <c r="N180" s="56"/>
      <c r="O180" s="57">
        <f t="shared" si="83"/>
        <v>1.9900497512437811</v>
      </c>
      <c r="P180" s="57">
        <f t="shared" si="84"/>
        <v>0.9910866557260997</v>
      </c>
      <c r="Q180" s="57">
        <f t="shared" si="85"/>
        <v>1.487950832928999</v>
      </c>
    </row>
    <row r="181" spans="1:17" s="1" customFormat="1" ht="12.75">
      <c r="A181" s="29" t="s">
        <v>19</v>
      </c>
      <c r="B181" s="18">
        <f aca="true" t="shared" si="90" ref="B181:M181">SUM(B116,B49)</f>
        <v>2584</v>
      </c>
      <c r="C181" s="19">
        <f t="shared" si="90"/>
        <v>1337</v>
      </c>
      <c r="D181" s="20">
        <f t="shared" si="90"/>
        <v>3921</v>
      </c>
      <c r="E181" s="19">
        <f t="shared" si="90"/>
        <v>62478</v>
      </c>
      <c r="F181" s="19">
        <f t="shared" si="90"/>
        <v>63235</v>
      </c>
      <c r="G181" s="19">
        <f t="shared" si="90"/>
        <v>125713</v>
      </c>
      <c r="H181" s="18">
        <f t="shared" si="90"/>
        <v>437</v>
      </c>
      <c r="I181" s="19">
        <f t="shared" si="90"/>
        <v>460</v>
      </c>
      <c r="J181" s="20">
        <f t="shared" si="90"/>
        <v>897</v>
      </c>
      <c r="K181" s="19">
        <f t="shared" si="90"/>
        <v>65499</v>
      </c>
      <c r="L181" s="19">
        <f t="shared" si="90"/>
        <v>65032</v>
      </c>
      <c r="M181" s="20">
        <f t="shared" si="90"/>
        <v>130531</v>
      </c>
      <c r="N181" s="56"/>
      <c r="O181" s="57">
        <f t="shared" si="83"/>
        <v>3.971596323506809</v>
      </c>
      <c r="P181" s="57">
        <f t="shared" si="84"/>
        <v>2.070556897726569</v>
      </c>
      <c r="Q181" s="57">
        <f t="shared" si="85"/>
        <v>3.024669454001265</v>
      </c>
    </row>
    <row r="182" spans="1:17" s="210" customFormat="1" ht="18" customHeight="1">
      <c r="A182" s="204" t="s">
        <v>20</v>
      </c>
      <c r="B182" s="205">
        <f aca="true" t="shared" si="91" ref="B182:M182">SUM(B117,B50)</f>
        <v>6186</v>
      </c>
      <c r="C182" s="206">
        <f t="shared" si="91"/>
        <v>3306</v>
      </c>
      <c r="D182" s="207">
        <f t="shared" si="91"/>
        <v>9492</v>
      </c>
      <c r="E182" s="206">
        <f t="shared" si="91"/>
        <v>206963</v>
      </c>
      <c r="F182" s="206">
        <f t="shared" si="91"/>
        <v>205339</v>
      </c>
      <c r="G182" s="206">
        <f t="shared" si="91"/>
        <v>412302</v>
      </c>
      <c r="H182" s="205">
        <f t="shared" si="91"/>
        <v>2269</v>
      </c>
      <c r="I182" s="206">
        <f t="shared" si="91"/>
        <v>2033</v>
      </c>
      <c r="J182" s="207">
        <f t="shared" si="91"/>
        <v>4302</v>
      </c>
      <c r="K182" s="206">
        <f t="shared" si="91"/>
        <v>215418</v>
      </c>
      <c r="L182" s="206">
        <f t="shared" si="91"/>
        <v>210678</v>
      </c>
      <c r="M182" s="206">
        <f t="shared" si="91"/>
        <v>426096</v>
      </c>
      <c r="N182" s="208"/>
      <c r="O182" s="209">
        <f t="shared" si="83"/>
        <v>2.902195178021009</v>
      </c>
      <c r="P182" s="209">
        <f t="shared" si="84"/>
        <v>1.5845095736777781</v>
      </c>
      <c r="Q182" s="209">
        <f t="shared" si="85"/>
        <v>2.2503876299805117</v>
      </c>
    </row>
    <row r="183" ht="6" customHeight="1"/>
    <row r="184" ht="12.75">
      <c r="A184" s="3"/>
    </row>
    <row r="185" ht="12.75">
      <c r="A185" s="3"/>
    </row>
    <row r="186" spans="1:18" ht="12.75">
      <c r="A186" s="3"/>
      <c r="R186" s="199"/>
    </row>
    <row r="187" ht="12.75">
      <c r="A187" s="3"/>
    </row>
    <row r="188" ht="12.75">
      <c r="A188" s="3"/>
    </row>
    <row r="189" ht="12.75">
      <c r="A189" s="3"/>
    </row>
    <row r="190" ht="12.75">
      <c r="A190" s="3"/>
    </row>
    <row r="191" ht="12.75">
      <c r="A191" s="3"/>
    </row>
    <row r="192" ht="12.75">
      <c r="A192" s="3"/>
    </row>
    <row r="193" ht="12.75">
      <c r="A193" s="3"/>
    </row>
    <row r="194" ht="12.75">
      <c r="A194" s="3"/>
    </row>
  </sheetData>
  <sheetProtection/>
  <mergeCells count="27">
    <mergeCell ref="A69:Q69"/>
    <mergeCell ref="A6:Q6"/>
    <mergeCell ref="A4:Q4"/>
    <mergeCell ref="A3:Q3"/>
    <mergeCell ref="A2:Q2"/>
    <mergeCell ref="O8:Q8"/>
    <mergeCell ref="B8:D8"/>
    <mergeCell ref="E8:G8"/>
    <mergeCell ref="H8:J8"/>
    <mergeCell ref="K8:M8"/>
    <mergeCell ref="A71:Q71"/>
    <mergeCell ref="A70:Q70"/>
    <mergeCell ref="B75:D75"/>
    <mergeCell ref="E75:G75"/>
    <mergeCell ref="H75:J75"/>
    <mergeCell ref="K75:M75"/>
    <mergeCell ref="A73:Q73"/>
    <mergeCell ref="O75:Q75"/>
    <mergeCell ref="A136:Q136"/>
    <mergeCell ref="A135:Q135"/>
    <mergeCell ref="A134:Q134"/>
    <mergeCell ref="O140:Q140"/>
    <mergeCell ref="B140:D140"/>
    <mergeCell ref="E140:G140"/>
    <mergeCell ref="H140:J140"/>
    <mergeCell ref="K140:M140"/>
    <mergeCell ref="A138:Q138"/>
  </mergeCells>
  <printOptions horizontalCentered="1"/>
  <pageMargins left="0.1968503937007874" right="0.1968503937007874" top="0" bottom="0" header="0.5118110236220472" footer="0.5118110236220472"/>
  <pageSetup horizontalDpi="600" verticalDpi="600" orientation="landscape" paperSize="9" scale="75" r:id="rId2"/>
  <headerFooter alignWithMargins="0">
    <oddFooter>&amp;R&amp;A</oddFooter>
  </headerFooter>
  <rowBreaks count="2" manualBreakCount="2">
    <brk id="67" max="255" man="1"/>
    <brk id="132" max="255" man="1"/>
  </rowBreaks>
  <drawing r:id="rId1"/>
</worksheet>
</file>

<file path=xl/worksheets/sheet7.xml><?xml version="1.0" encoding="utf-8"?>
<worksheet xmlns="http://schemas.openxmlformats.org/spreadsheetml/2006/main" xmlns:r="http://schemas.openxmlformats.org/officeDocument/2006/relationships">
  <dimension ref="A1:DE126"/>
  <sheetViews>
    <sheetView zoomScalePageLayoutView="0" workbookViewId="0" topLeftCell="A1">
      <selection activeCell="A85" sqref="A85"/>
    </sheetView>
  </sheetViews>
  <sheetFormatPr defaultColWidth="9.28125" defaultRowHeight="12.75"/>
  <cols>
    <col min="1" max="1" width="22.421875" style="2" bestFit="1" customWidth="1"/>
    <col min="2" max="12" width="9.421875" style="2" customWidth="1"/>
    <col min="13" max="13" width="9.421875" style="3" customWidth="1"/>
    <col min="14" max="14" width="1.421875" style="2" customWidth="1"/>
    <col min="15" max="16384" width="9.28125" style="2" customWidth="1"/>
  </cols>
  <sheetData>
    <row r="1" ht="12.75">
      <c r="A1" s="30" t="s">
        <v>64</v>
      </c>
    </row>
    <row r="2" spans="1:17" ht="12.75">
      <c r="A2" s="223" t="s">
        <v>5</v>
      </c>
      <c r="B2" s="223"/>
      <c r="C2" s="223"/>
      <c r="D2" s="223"/>
      <c r="E2" s="223"/>
      <c r="F2" s="223"/>
      <c r="G2" s="223"/>
      <c r="H2" s="223"/>
      <c r="I2" s="223"/>
      <c r="J2" s="223"/>
      <c r="K2" s="223"/>
      <c r="L2" s="223"/>
      <c r="M2" s="223"/>
      <c r="N2" s="223"/>
      <c r="O2" s="223"/>
      <c r="P2" s="223"/>
      <c r="Q2" s="223"/>
    </row>
    <row r="3" spans="1:17" ht="12.75">
      <c r="A3" s="223" t="s">
        <v>27</v>
      </c>
      <c r="B3" s="223"/>
      <c r="C3" s="223"/>
      <c r="D3" s="223"/>
      <c r="E3" s="223"/>
      <c r="F3" s="223"/>
      <c r="G3" s="223"/>
      <c r="H3" s="223"/>
      <c r="I3" s="223"/>
      <c r="J3" s="223"/>
      <c r="K3" s="223"/>
      <c r="L3" s="223"/>
      <c r="M3" s="223"/>
      <c r="N3" s="223"/>
      <c r="O3" s="223"/>
      <c r="P3" s="223"/>
      <c r="Q3" s="223"/>
    </row>
    <row r="4" spans="1:17" ht="12.75">
      <c r="A4" s="239" t="s">
        <v>26</v>
      </c>
      <c r="B4" s="239"/>
      <c r="C4" s="239"/>
      <c r="D4" s="239"/>
      <c r="E4" s="239"/>
      <c r="F4" s="239"/>
      <c r="G4" s="239"/>
      <c r="H4" s="239"/>
      <c r="I4" s="239"/>
      <c r="J4" s="239"/>
      <c r="K4" s="239"/>
      <c r="L4" s="239"/>
      <c r="M4" s="239"/>
      <c r="N4" s="239"/>
      <c r="O4" s="239"/>
      <c r="P4" s="239"/>
      <c r="Q4" s="239"/>
    </row>
    <row r="5" ht="12.75">
      <c r="A5" s="1"/>
    </row>
    <row r="6" spans="1:17" ht="12.75">
      <c r="A6" s="223" t="s">
        <v>6</v>
      </c>
      <c r="B6" s="223"/>
      <c r="C6" s="223"/>
      <c r="D6" s="223"/>
      <c r="E6" s="223"/>
      <c r="F6" s="223"/>
      <c r="G6" s="223"/>
      <c r="H6" s="223"/>
      <c r="I6" s="223"/>
      <c r="J6" s="223"/>
      <c r="K6" s="223"/>
      <c r="L6" s="223"/>
      <c r="M6" s="223"/>
      <c r="N6" s="223"/>
      <c r="O6" s="223"/>
      <c r="P6" s="223"/>
      <c r="Q6" s="223"/>
    </row>
    <row r="7" ht="9" customHeight="1" thickBot="1"/>
    <row r="8" spans="1:17" ht="12.75" customHeight="1">
      <c r="A8" s="4"/>
      <c r="B8" s="241" t="s">
        <v>2</v>
      </c>
      <c r="C8" s="240"/>
      <c r="D8" s="242"/>
      <c r="E8" s="240" t="s">
        <v>3</v>
      </c>
      <c r="F8" s="240"/>
      <c r="G8" s="240"/>
      <c r="H8" s="243" t="s">
        <v>7</v>
      </c>
      <c r="I8" s="244"/>
      <c r="J8" s="245"/>
      <c r="K8" s="240" t="s">
        <v>1</v>
      </c>
      <c r="L8" s="240"/>
      <c r="M8" s="240"/>
      <c r="N8" s="54"/>
      <c r="O8" s="240" t="s">
        <v>50</v>
      </c>
      <c r="P8" s="240"/>
      <c r="Q8" s="240"/>
    </row>
    <row r="9" spans="1:17" ht="12.75">
      <c r="A9" s="5"/>
      <c r="B9" s="6" t="s">
        <v>8</v>
      </c>
      <c r="C9" s="7" t="s">
        <v>0</v>
      </c>
      <c r="D9" s="8" t="s">
        <v>9</v>
      </c>
      <c r="E9" s="7" t="s">
        <v>8</v>
      </c>
      <c r="F9" s="7" t="s">
        <v>0</v>
      </c>
      <c r="G9" s="7" t="s">
        <v>9</v>
      </c>
      <c r="H9" s="6" t="s">
        <v>8</v>
      </c>
      <c r="I9" s="7" t="s">
        <v>0</v>
      </c>
      <c r="J9" s="8" t="s">
        <v>9</v>
      </c>
      <c r="K9" s="7" t="s">
        <v>8</v>
      </c>
      <c r="L9" s="7" t="s">
        <v>0</v>
      </c>
      <c r="M9" s="7" t="s">
        <v>9</v>
      </c>
      <c r="N9" s="55"/>
      <c r="O9" s="7" t="s">
        <v>8</v>
      </c>
      <c r="P9" s="7" t="s">
        <v>0</v>
      </c>
      <c r="Q9" s="7" t="s">
        <v>9</v>
      </c>
    </row>
    <row r="10" spans="1:17" s="1" customFormat="1" ht="12.75">
      <c r="A10" s="17" t="s">
        <v>16</v>
      </c>
      <c r="B10" s="25"/>
      <c r="C10" s="26"/>
      <c r="D10" s="27"/>
      <c r="E10" s="26"/>
      <c r="F10" s="26"/>
      <c r="G10" s="26"/>
      <c r="H10" s="25"/>
      <c r="I10" s="26"/>
      <c r="J10" s="27"/>
      <c r="K10" s="26"/>
      <c r="L10" s="26"/>
      <c r="M10" s="26"/>
      <c r="N10" s="56"/>
      <c r="O10" s="26"/>
      <c r="P10" s="26"/>
      <c r="Q10" s="26"/>
    </row>
    <row r="11" spans="1:17" ht="12.75">
      <c r="A11" s="212" t="s">
        <v>58</v>
      </c>
      <c r="B11" s="11">
        <f>SUM(ZBL_SO_2021_1!B23,ZBL_SO_2021_1!B29)</f>
        <v>300</v>
      </c>
      <c r="C11" s="12">
        <f>SUM(ZBL_SO_2021_1!C23,ZBL_SO_2021_1!C29)</f>
        <v>162</v>
      </c>
      <c r="D11" s="13">
        <f>SUM(ZBL_SO_2021_1!D23,ZBL_SO_2021_1!D29)</f>
        <v>462</v>
      </c>
      <c r="E11" s="12">
        <f>SUM(ZBL_SO_2021_1!E23,ZBL_SO_2021_1!E29)</f>
        <v>29761</v>
      </c>
      <c r="F11" s="12">
        <f>SUM(ZBL_SO_2021_1!F23,ZBL_SO_2021_1!F29)</f>
        <v>36431</v>
      </c>
      <c r="G11" s="12">
        <f>SUM(ZBL_SO_2021_1!G23,ZBL_SO_2021_1!G29)</f>
        <v>66192</v>
      </c>
      <c r="H11" s="11">
        <f>SUM(ZBL_SO_2021_1!H23,ZBL_SO_2021_1!H29)</f>
        <v>59</v>
      </c>
      <c r="I11" s="12">
        <f>SUM(ZBL_SO_2021_1!I23,ZBL_SO_2021_1!I29)</f>
        <v>88</v>
      </c>
      <c r="J11" s="13">
        <f>SUM(ZBL_SO_2021_1!J23,ZBL_SO_2021_1!J29)</f>
        <v>147</v>
      </c>
      <c r="K11" s="12">
        <f aca="true" t="shared" si="0" ref="K11:L15">SUM(H11,E11,B11)</f>
        <v>30120</v>
      </c>
      <c r="L11" s="12">
        <f t="shared" si="0"/>
        <v>36681</v>
      </c>
      <c r="M11" s="12">
        <f>SUM(K11:L11)</f>
        <v>66801</v>
      </c>
      <c r="N11" s="55"/>
      <c r="O11" s="51">
        <f aca="true" t="shared" si="1" ref="O11:Q15">B11/(B11+E11)*100</f>
        <v>0.9979707927214664</v>
      </c>
      <c r="P11" s="51">
        <f t="shared" si="1"/>
        <v>0.44270762167627686</v>
      </c>
      <c r="Q11" s="51">
        <f t="shared" si="1"/>
        <v>0.6931316950220542</v>
      </c>
    </row>
    <row r="12" spans="1:17" ht="12.75">
      <c r="A12" s="212" t="s">
        <v>60</v>
      </c>
      <c r="B12" s="11">
        <f>SUM(ZBL_SO_2021_1!B24,ZBL_SO_2021_1!B30)</f>
        <v>1003</v>
      </c>
      <c r="C12" s="12">
        <f>SUM(ZBL_SO_2021_1!C24,ZBL_SO_2021_1!C30)</f>
        <v>450</v>
      </c>
      <c r="D12" s="13">
        <f>SUM(ZBL_SO_2021_1!D24,ZBL_SO_2021_1!D30)</f>
        <v>1453</v>
      </c>
      <c r="E12" s="12">
        <f>SUM(ZBL_SO_2021_1!E24,ZBL_SO_2021_1!E30)</f>
        <v>21568</v>
      </c>
      <c r="F12" s="12">
        <f>SUM(ZBL_SO_2021_1!F24,ZBL_SO_2021_1!F30)</f>
        <v>15629</v>
      </c>
      <c r="G12" s="12">
        <f>SUM(ZBL_SO_2021_1!G24,ZBL_SO_2021_1!G30)</f>
        <v>37197</v>
      </c>
      <c r="H12" s="11">
        <f>SUM(ZBL_SO_2021_1!H24,ZBL_SO_2021_1!H30)</f>
        <v>58</v>
      </c>
      <c r="I12" s="12">
        <f>SUM(ZBL_SO_2021_1!I24,ZBL_SO_2021_1!I30)</f>
        <v>38</v>
      </c>
      <c r="J12" s="13">
        <f>SUM(ZBL_SO_2021_1!J24,ZBL_SO_2021_1!J30)</f>
        <v>96</v>
      </c>
      <c r="K12" s="12">
        <f t="shared" si="0"/>
        <v>22629</v>
      </c>
      <c r="L12" s="12">
        <f t="shared" si="0"/>
        <v>16117</v>
      </c>
      <c r="M12" s="12">
        <f>SUM(K12:L12)</f>
        <v>38746</v>
      </c>
      <c r="N12" s="55"/>
      <c r="O12" s="51">
        <f t="shared" si="1"/>
        <v>4.443755261175845</v>
      </c>
      <c r="P12" s="51">
        <f t="shared" si="1"/>
        <v>2.798681510044157</v>
      </c>
      <c r="Q12" s="51">
        <f t="shared" si="1"/>
        <v>3.759379042690815</v>
      </c>
    </row>
    <row r="13" spans="1:17" ht="12.75">
      <c r="A13" s="212" t="s">
        <v>59</v>
      </c>
      <c r="B13" s="11">
        <f>SUM(ZBL_SO_2021_1!B25,ZBL_SO_2021_1!B31)</f>
        <v>50</v>
      </c>
      <c r="C13" s="12">
        <f>SUM(ZBL_SO_2021_1!C25,ZBL_SO_2021_1!C31)</f>
        <v>110</v>
      </c>
      <c r="D13" s="13">
        <f>SUM(ZBL_SO_2021_1!D25,ZBL_SO_2021_1!D31)</f>
        <v>160</v>
      </c>
      <c r="E13" s="12">
        <f>SUM(ZBL_SO_2021_1!E25,ZBL_SO_2021_1!E31)</f>
        <v>823</v>
      </c>
      <c r="F13" s="12">
        <f>SUM(ZBL_SO_2021_1!F25,ZBL_SO_2021_1!F31)</f>
        <v>2038</v>
      </c>
      <c r="G13" s="12">
        <f>SUM(ZBL_SO_2021_1!G25,ZBL_SO_2021_1!G31)</f>
        <v>2861</v>
      </c>
      <c r="H13" s="11">
        <f>SUM(ZBL_SO_2021_1!H25,ZBL_SO_2021_1!H31)</f>
        <v>7</v>
      </c>
      <c r="I13" s="12">
        <f>SUM(ZBL_SO_2021_1!I25,ZBL_SO_2021_1!I31)</f>
        <v>7</v>
      </c>
      <c r="J13" s="13">
        <f>SUM(ZBL_SO_2021_1!J25,ZBL_SO_2021_1!J31)</f>
        <v>14</v>
      </c>
      <c r="K13" s="12">
        <f t="shared" si="0"/>
        <v>880</v>
      </c>
      <c r="L13" s="12">
        <f t="shared" si="0"/>
        <v>2155</v>
      </c>
      <c r="M13" s="12">
        <f>SUM(K13:L13)</f>
        <v>3035</v>
      </c>
      <c r="N13" s="55"/>
      <c r="O13" s="51">
        <f t="shared" si="1"/>
        <v>5.72737686139748</v>
      </c>
      <c r="P13" s="51">
        <f t="shared" si="1"/>
        <v>5.121042830540038</v>
      </c>
      <c r="Q13" s="51">
        <f t="shared" si="1"/>
        <v>5.29625951671632</v>
      </c>
    </row>
    <row r="14" spans="1:17" ht="12.75">
      <c r="A14" s="212" t="s">
        <v>61</v>
      </c>
      <c r="B14" s="11">
        <f>SUM(ZBL_SO_2021_1!B26,ZBL_SO_2021_1!B32)</f>
        <v>754</v>
      </c>
      <c r="C14" s="12">
        <f>SUM(ZBL_SO_2021_1!C26,ZBL_SO_2021_1!C32)</f>
        <v>317</v>
      </c>
      <c r="D14" s="13">
        <f>SUM(ZBL_SO_2021_1!D26,ZBL_SO_2021_1!D32)</f>
        <v>1071</v>
      </c>
      <c r="E14" s="12">
        <f>SUM(ZBL_SO_2021_1!E26,ZBL_SO_2021_1!E32)</f>
        <v>13529</v>
      </c>
      <c r="F14" s="12">
        <f>SUM(ZBL_SO_2021_1!F26,ZBL_SO_2021_1!F32)</f>
        <v>10387</v>
      </c>
      <c r="G14" s="12">
        <f>SUM(ZBL_SO_2021_1!G26,ZBL_SO_2021_1!G32)</f>
        <v>23916</v>
      </c>
      <c r="H14" s="11">
        <f>SUM(ZBL_SO_2021_1!H26,ZBL_SO_2021_1!H32)</f>
        <v>154</v>
      </c>
      <c r="I14" s="12">
        <f>SUM(ZBL_SO_2021_1!I26,ZBL_SO_2021_1!I32)</f>
        <v>101</v>
      </c>
      <c r="J14" s="13">
        <f>SUM(ZBL_SO_2021_1!J26,ZBL_SO_2021_1!J32)</f>
        <v>255</v>
      </c>
      <c r="K14" s="12">
        <f t="shared" si="0"/>
        <v>14437</v>
      </c>
      <c r="L14" s="12">
        <f t="shared" si="0"/>
        <v>10805</v>
      </c>
      <c r="M14" s="12">
        <f>SUM(K14:L14)</f>
        <v>25242</v>
      </c>
      <c r="N14" s="55"/>
      <c r="O14" s="51">
        <f t="shared" si="1"/>
        <v>5.2790030105720085</v>
      </c>
      <c r="P14" s="51">
        <f t="shared" si="1"/>
        <v>2.961509715994021</v>
      </c>
      <c r="Q14" s="51">
        <f t="shared" si="1"/>
        <v>4.286228838996278</v>
      </c>
    </row>
    <row r="15" spans="1:17" s="60" customFormat="1" ht="12.75">
      <c r="A15" s="24" t="s">
        <v>1</v>
      </c>
      <c r="B15" s="18">
        <f aca="true" t="shared" si="2" ref="B15:J15">SUM(B11:B14)</f>
        <v>2107</v>
      </c>
      <c r="C15" s="19">
        <f t="shared" si="2"/>
        <v>1039</v>
      </c>
      <c r="D15" s="20">
        <f t="shared" si="2"/>
        <v>3146</v>
      </c>
      <c r="E15" s="19">
        <f t="shared" si="2"/>
        <v>65681</v>
      </c>
      <c r="F15" s="19">
        <f t="shared" si="2"/>
        <v>64485</v>
      </c>
      <c r="G15" s="19">
        <f t="shared" si="2"/>
        <v>130166</v>
      </c>
      <c r="H15" s="18">
        <f t="shared" si="2"/>
        <v>278</v>
      </c>
      <c r="I15" s="19">
        <f t="shared" si="2"/>
        <v>234</v>
      </c>
      <c r="J15" s="20">
        <f t="shared" si="2"/>
        <v>512</v>
      </c>
      <c r="K15" s="19">
        <f t="shared" si="0"/>
        <v>68066</v>
      </c>
      <c r="L15" s="19">
        <f t="shared" si="0"/>
        <v>65758</v>
      </c>
      <c r="M15" s="20">
        <f>SUM(K15:L15)</f>
        <v>133824</v>
      </c>
      <c r="N15" s="59"/>
      <c r="O15" s="63">
        <f t="shared" si="1"/>
        <v>3.108219743907476</v>
      </c>
      <c r="P15" s="57">
        <f t="shared" si="1"/>
        <v>1.5856785300042733</v>
      </c>
      <c r="Q15" s="57">
        <f t="shared" si="1"/>
        <v>2.359877580412866</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18</v>
      </c>
      <c r="B17" s="25"/>
      <c r="C17" s="26"/>
      <c r="D17" s="27"/>
      <c r="E17" s="26"/>
      <c r="F17" s="26"/>
      <c r="G17" s="26"/>
      <c r="H17" s="25"/>
      <c r="I17" s="26"/>
      <c r="J17" s="27"/>
      <c r="K17" s="26"/>
      <c r="L17" s="26"/>
      <c r="M17" s="26"/>
      <c r="N17" s="56"/>
      <c r="O17" s="26"/>
      <c r="P17" s="26"/>
      <c r="Q17" s="26"/>
    </row>
    <row r="18" spans="1:17" ht="12.75">
      <c r="A18" s="212" t="s">
        <v>58</v>
      </c>
      <c r="B18" s="11">
        <f>SUM(ZBL_SO_2021_1!B38,ZBL_SO_2021_1!B44)</f>
        <v>338</v>
      </c>
      <c r="C18" s="12">
        <f>SUM(ZBL_SO_2021_1!C38,ZBL_SO_2021_1!C44)</f>
        <v>221</v>
      </c>
      <c r="D18" s="13">
        <f>SUM(ZBL_SO_2021_1!D38,ZBL_SO_2021_1!D44)</f>
        <v>559</v>
      </c>
      <c r="E18" s="12">
        <f>SUM(ZBL_SO_2021_1!E38,ZBL_SO_2021_1!E44)</f>
        <v>21593</v>
      </c>
      <c r="F18" s="12">
        <f>SUM(ZBL_SO_2021_1!F38,ZBL_SO_2021_1!F44)</f>
        <v>29324</v>
      </c>
      <c r="G18" s="12">
        <f>SUM(ZBL_SO_2021_1!G38,ZBL_SO_2021_1!G44)</f>
        <v>50917</v>
      </c>
      <c r="H18" s="11">
        <f>SUM(ZBL_SO_2021_1!H38,ZBL_SO_2021_1!H44)</f>
        <v>55</v>
      </c>
      <c r="I18" s="12">
        <f>SUM(ZBL_SO_2021_1!I38,ZBL_SO_2021_1!I44)</f>
        <v>65</v>
      </c>
      <c r="J18" s="13">
        <f>SUM(ZBL_SO_2021_1!J38,ZBL_SO_2021_1!J44)</f>
        <v>120</v>
      </c>
      <c r="K18" s="12">
        <f aca="true" t="shared" si="3" ref="K18:L22">SUM(H18,E18,B18)</f>
        <v>21986</v>
      </c>
      <c r="L18" s="12">
        <f t="shared" si="3"/>
        <v>29610</v>
      </c>
      <c r="M18" s="12">
        <f>SUM(K18:L18)</f>
        <v>51596</v>
      </c>
      <c r="N18" s="55"/>
      <c r="O18" s="51">
        <f aca="true" t="shared" si="4" ref="O18:Q22">B18/(B18+E18)*100</f>
        <v>1.5411973918197985</v>
      </c>
      <c r="P18" s="51">
        <f t="shared" si="4"/>
        <v>0.7480115078693519</v>
      </c>
      <c r="Q18" s="51">
        <f t="shared" si="4"/>
        <v>1.085942963711244</v>
      </c>
    </row>
    <row r="19" spans="1:17" ht="12.75">
      <c r="A19" s="212" t="s">
        <v>60</v>
      </c>
      <c r="B19" s="11">
        <f>SUM(ZBL_SO_2021_1!B39,ZBL_SO_2021_1!B45)</f>
        <v>1126</v>
      </c>
      <c r="C19" s="12">
        <f>SUM(ZBL_SO_2021_1!C39,ZBL_SO_2021_1!C45)</f>
        <v>442</v>
      </c>
      <c r="D19" s="13">
        <f>SUM(ZBL_SO_2021_1!D39,ZBL_SO_2021_1!D45)</f>
        <v>1568</v>
      </c>
      <c r="E19" s="12">
        <f>SUM(ZBL_SO_2021_1!E39,ZBL_SO_2021_1!E45)</f>
        <v>22498</v>
      </c>
      <c r="F19" s="12">
        <f>SUM(ZBL_SO_2021_1!F39,ZBL_SO_2021_1!F45)</f>
        <v>17384</v>
      </c>
      <c r="G19" s="12">
        <f>SUM(ZBL_SO_2021_1!G39,ZBL_SO_2021_1!G45)</f>
        <v>39882</v>
      </c>
      <c r="H19" s="11">
        <f>SUM(ZBL_SO_2021_1!H39,ZBL_SO_2021_1!H45)</f>
        <v>44</v>
      </c>
      <c r="I19" s="12">
        <f>SUM(ZBL_SO_2021_1!I39,ZBL_SO_2021_1!I45)</f>
        <v>45</v>
      </c>
      <c r="J19" s="13">
        <f>SUM(ZBL_SO_2021_1!J39,ZBL_SO_2021_1!J45)</f>
        <v>89</v>
      </c>
      <c r="K19" s="12">
        <f t="shared" si="3"/>
        <v>23668</v>
      </c>
      <c r="L19" s="12">
        <f t="shared" si="3"/>
        <v>17871</v>
      </c>
      <c r="M19" s="12">
        <f>SUM(K19:L19)</f>
        <v>41539</v>
      </c>
      <c r="N19" s="55"/>
      <c r="O19" s="51">
        <f t="shared" si="4"/>
        <v>4.766339315949882</v>
      </c>
      <c r="P19" s="51">
        <f t="shared" si="4"/>
        <v>2.479524290362392</v>
      </c>
      <c r="Q19" s="51">
        <f t="shared" si="4"/>
        <v>3.7828709288299156</v>
      </c>
    </row>
    <row r="20" spans="1:17" ht="12.75">
      <c r="A20" s="212" t="s">
        <v>59</v>
      </c>
      <c r="B20" s="11">
        <f>SUM(ZBL_SO_2021_1!B40,ZBL_SO_2021_1!B46)</f>
        <v>79</v>
      </c>
      <c r="C20" s="12">
        <f>SUM(ZBL_SO_2021_1!C40,ZBL_SO_2021_1!C46)</f>
        <v>109</v>
      </c>
      <c r="D20" s="13">
        <f>SUM(ZBL_SO_2021_1!D40,ZBL_SO_2021_1!D46)</f>
        <v>188</v>
      </c>
      <c r="E20" s="12">
        <f>SUM(ZBL_SO_2021_1!E40,ZBL_SO_2021_1!E46)</f>
        <v>969</v>
      </c>
      <c r="F20" s="12">
        <f>SUM(ZBL_SO_2021_1!F40,ZBL_SO_2021_1!F46)</f>
        <v>2040</v>
      </c>
      <c r="G20" s="12">
        <f>SUM(ZBL_SO_2021_1!G40,ZBL_SO_2021_1!G46)</f>
        <v>3009</v>
      </c>
      <c r="H20" s="11">
        <f>SUM(ZBL_SO_2021_1!H40,ZBL_SO_2021_1!H46)</f>
        <v>9</v>
      </c>
      <c r="I20" s="12">
        <f>SUM(ZBL_SO_2021_1!I40,ZBL_SO_2021_1!I46)</f>
        <v>14</v>
      </c>
      <c r="J20" s="13">
        <f>SUM(ZBL_SO_2021_1!J40,ZBL_SO_2021_1!J46)</f>
        <v>23</v>
      </c>
      <c r="K20" s="12">
        <f t="shared" si="3"/>
        <v>1057</v>
      </c>
      <c r="L20" s="12">
        <f t="shared" si="3"/>
        <v>2163</v>
      </c>
      <c r="M20" s="12">
        <f>SUM(K20:L20)</f>
        <v>3220</v>
      </c>
      <c r="N20" s="55"/>
      <c r="O20" s="51">
        <f t="shared" si="4"/>
        <v>7.538167938931298</v>
      </c>
      <c r="P20" s="51">
        <f t="shared" si="4"/>
        <v>5.072126570497907</v>
      </c>
      <c r="Q20" s="51">
        <f t="shared" si="4"/>
        <v>5.880512980919613</v>
      </c>
    </row>
    <row r="21" spans="1:17" ht="12.75">
      <c r="A21" s="212" t="s">
        <v>61</v>
      </c>
      <c r="B21" s="11">
        <f>SUM(ZBL_SO_2021_1!B41,ZBL_SO_2021_1!B47)</f>
        <v>742</v>
      </c>
      <c r="C21" s="12">
        <f>SUM(ZBL_SO_2021_1!C41,ZBL_SO_2021_1!C47)</f>
        <v>409</v>
      </c>
      <c r="D21" s="13">
        <f>SUM(ZBL_SO_2021_1!D41,ZBL_SO_2021_1!D47)</f>
        <v>1151</v>
      </c>
      <c r="E21" s="12">
        <f>SUM(ZBL_SO_2021_1!E41,ZBL_SO_2021_1!E47)</f>
        <v>13038</v>
      </c>
      <c r="F21" s="12">
        <f>SUM(ZBL_SO_2021_1!F41,ZBL_SO_2021_1!F47)</f>
        <v>10259</v>
      </c>
      <c r="G21" s="12">
        <f>SUM(ZBL_SO_2021_1!G41,ZBL_SO_2021_1!G47)</f>
        <v>23297</v>
      </c>
      <c r="H21" s="11">
        <f>SUM(ZBL_SO_2021_1!H41,ZBL_SO_2021_1!H47)</f>
        <v>107</v>
      </c>
      <c r="I21" s="12">
        <f>SUM(ZBL_SO_2021_1!I41,ZBL_SO_2021_1!I47)</f>
        <v>100</v>
      </c>
      <c r="J21" s="13">
        <f>SUM(ZBL_SO_2021_1!J41,ZBL_SO_2021_1!J47)</f>
        <v>207</v>
      </c>
      <c r="K21" s="12">
        <f t="shared" si="3"/>
        <v>13887</v>
      </c>
      <c r="L21" s="12">
        <f t="shared" si="3"/>
        <v>10768</v>
      </c>
      <c r="M21" s="12">
        <f>SUM(K21:L21)</f>
        <v>24655</v>
      </c>
      <c r="N21" s="55"/>
      <c r="O21" s="51">
        <f t="shared" si="4"/>
        <v>5.384615384615385</v>
      </c>
      <c r="P21" s="51">
        <f t="shared" si="4"/>
        <v>3.833895763029621</v>
      </c>
      <c r="Q21" s="51">
        <f t="shared" si="4"/>
        <v>4.7079515706806285</v>
      </c>
    </row>
    <row r="22" spans="1:17" s="60" customFormat="1" ht="12.75">
      <c r="A22" s="24" t="s">
        <v>1</v>
      </c>
      <c r="B22" s="18">
        <f aca="true" t="shared" si="5" ref="B22:J22">SUM(B18:B21)</f>
        <v>2285</v>
      </c>
      <c r="C22" s="19">
        <f t="shared" si="5"/>
        <v>1181</v>
      </c>
      <c r="D22" s="20">
        <f t="shared" si="5"/>
        <v>3466</v>
      </c>
      <c r="E22" s="19">
        <f t="shared" si="5"/>
        <v>58098</v>
      </c>
      <c r="F22" s="19">
        <f t="shared" si="5"/>
        <v>59007</v>
      </c>
      <c r="G22" s="19">
        <f t="shared" si="5"/>
        <v>117105</v>
      </c>
      <c r="H22" s="18">
        <f t="shared" si="5"/>
        <v>215</v>
      </c>
      <c r="I22" s="19">
        <f t="shared" si="5"/>
        <v>224</v>
      </c>
      <c r="J22" s="20">
        <f t="shared" si="5"/>
        <v>439</v>
      </c>
      <c r="K22" s="19">
        <f t="shared" si="3"/>
        <v>60598</v>
      </c>
      <c r="L22" s="19">
        <f t="shared" si="3"/>
        <v>60412</v>
      </c>
      <c r="M22" s="20">
        <f>SUM(K22:L22)</f>
        <v>121010</v>
      </c>
      <c r="N22" s="59"/>
      <c r="O22" s="63">
        <f t="shared" si="4"/>
        <v>3.7841776658993425</v>
      </c>
      <c r="P22" s="57">
        <f t="shared" si="4"/>
        <v>1.9621851531866816</v>
      </c>
      <c r="Q22" s="57">
        <f t="shared" si="4"/>
        <v>2.8746547677302168</v>
      </c>
    </row>
    <row r="23" spans="1:18" ht="12.75">
      <c r="A23" s="9" t="s">
        <v>28</v>
      </c>
      <c r="B23" s="67"/>
      <c r="C23" s="68"/>
      <c r="D23" s="69"/>
      <c r="E23" s="68"/>
      <c r="F23" s="68"/>
      <c r="G23" s="68"/>
      <c r="H23" s="67"/>
      <c r="I23" s="68"/>
      <c r="J23" s="69"/>
      <c r="K23" s="68"/>
      <c r="L23" s="68"/>
      <c r="M23" s="68"/>
      <c r="N23" s="55"/>
      <c r="O23" s="70"/>
      <c r="P23" s="70"/>
      <c r="Q23" s="70"/>
      <c r="R23" s="199"/>
    </row>
    <row r="24" spans="1:17" ht="12.75">
      <c r="A24" s="212" t="s">
        <v>58</v>
      </c>
      <c r="B24" s="11">
        <f>SUM(B18,B11)</f>
        <v>638</v>
      </c>
      <c r="C24" s="12">
        <f aca="true" t="shared" si="6" ref="C24:J24">SUM(C18,C11)</f>
        <v>383</v>
      </c>
      <c r="D24" s="13">
        <f t="shared" si="6"/>
        <v>1021</v>
      </c>
      <c r="E24" s="12">
        <f t="shared" si="6"/>
        <v>51354</v>
      </c>
      <c r="F24" s="12">
        <f t="shared" si="6"/>
        <v>65755</v>
      </c>
      <c r="G24" s="12">
        <f t="shared" si="6"/>
        <v>117109</v>
      </c>
      <c r="H24" s="11">
        <f t="shared" si="6"/>
        <v>114</v>
      </c>
      <c r="I24" s="12">
        <f t="shared" si="6"/>
        <v>153</v>
      </c>
      <c r="J24" s="13">
        <f t="shared" si="6"/>
        <v>267</v>
      </c>
      <c r="K24" s="12">
        <f aca="true" t="shared" si="7" ref="K24:L28">SUM(H24,E24,B24)</f>
        <v>52106</v>
      </c>
      <c r="L24" s="12">
        <f t="shared" si="7"/>
        <v>66291</v>
      </c>
      <c r="M24" s="12">
        <f>SUM(K24:L24)</f>
        <v>118397</v>
      </c>
      <c r="N24" s="55"/>
      <c r="O24" s="51">
        <f aca="true" t="shared" si="8" ref="O24:Q28">B24/(B24+E24)*100</f>
        <v>1.2271118633635942</v>
      </c>
      <c r="P24" s="51">
        <f t="shared" si="8"/>
        <v>0.5790922011551604</v>
      </c>
      <c r="Q24" s="51">
        <f t="shared" si="8"/>
        <v>0.8643020401252857</v>
      </c>
    </row>
    <row r="25" spans="1:17" s="3" customFormat="1" ht="12.75">
      <c r="A25" s="212" t="s">
        <v>60</v>
      </c>
      <c r="B25" s="11">
        <f aca="true" t="shared" si="9" ref="B25:J25">SUM(B19,B12)</f>
        <v>2129</v>
      </c>
      <c r="C25" s="12">
        <f t="shared" si="9"/>
        <v>892</v>
      </c>
      <c r="D25" s="13">
        <f t="shared" si="9"/>
        <v>3021</v>
      </c>
      <c r="E25" s="12">
        <f t="shared" si="9"/>
        <v>44066</v>
      </c>
      <c r="F25" s="12">
        <f t="shared" si="9"/>
        <v>33013</v>
      </c>
      <c r="G25" s="12">
        <f t="shared" si="9"/>
        <v>77079</v>
      </c>
      <c r="H25" s="11">
        <f t="shared" si="9"/>
        <v>102</v>
      </c>
      <c r="I25" s="12">
        <f t="shared" si="9"/>
        <v>83</v>
      </c>
      <c r="J25" s="13">
        <f t="shared" si="9"/>
        <v>185</v>
      </c>
      <c r="K25" s="12">
        <f t="shared" si="7"/>
        <v>46297</v>
      </c>
      <c r="L25" s="12">
        <f t="shared" si="7"/>
        <v>33988</v>
      </c>
      <c r="M25" s="12">
        <f>SUM(K25:L25)</f>
        <v>80285</v>
      </c>
      <c r="N25" s="55"/>
      <c r="O25" s="51">
        <f t="shared" si="8"/>
        <v>4.6087238878666525</v>
      </c>
      <c r="P25" s="51">
        <f t="shared" si="8"/>
        <v>2.6308804011207787</v>
      </c>
      <c r="Q25" s="51">
        <f t="shared" si="8"/>
        <v>3.7715355805243447</v>
      </c>
    </row>
    <row r="26" spans="1:17" s="3" customFormat="1" ht="12.75">
      <c r="A26" s="212" t="s">
        <v>59</v>
      </c>
      <c r="B26" s="11">
        <f aca="true" t="shared" si="10" ref="B26:J26">SUM(B20,B13)</f>
        <v>129</v>
      </c>
      <c r="C26" s="12">
        <f t="shared" si="10"/>
        <v>219</v>
      </c>
      <c r="D26" s="13">
        <f t="shared" si="10"/>
        <v>348</v>
      </c>
      <c r="E26" s="12">
        <f t="shared" si="10"/>
        <v>1792</v>
      </c>
      <c r="F26" s="12">
        <f t="shared" si="10"/>
        <v>4078</v>
      </c>
      <c r="G26" s="12">
        <f t="shared" si="10"/>
        <v>5870</v>
      </c>
      <c r="H26" s="11">
        <f t="shared" si="10"/>
        <v>16</v>
      </c>
      <c r="I26" s="12">
        <f t="shared" si="10"/>
        <v>21</v>
      </c>
      <c r="J26" s="13">
        <f t="shared" si="10"/>
        <v>37</v>
      </c>
      <c r="K26" s="12">
        <f t="shared" si="7"/>
        <v>1937</v>
      </c>
      <c r="L26" s="12">
        <f t="shared" si="7"/>
        <v>4318</v>
      </c>
      <c r="M26" s="12">
        <f>SUM(K26:L26)</f>
        <v>6255</v>
      </c>
      <c r="N26" s="55"/>
      <c r="O26" s="51">
        <f t="shared" si="8"/>
        <v>6.715252472670484</v>
      </c>
      <c r="P26" s="51">
        <f t="shared" si="8"/>
        <v>5.096579008610658</v>
      </c>
      <c r="Q26" s="51">
        <f t="shared" si="8"/>
        <v>5.596654872949502</v>
      </c>
    </row>
    <row r="27" spans="1:17" ht="12.75">
      <c r="A27" s="212" t="s">
        <v>61</v>
      </c>
      <c r="B27" s="11">
        <f aca="true" t="shared" si="11" ref="B27:J27">SUM(B21,B14)</f>
        <v>1496</v>
      </c>
      <c r="C27" s="15">
        <f t="shared" si="11"/>
        <v>726</v>
      </c>
      <c r="D27" s="16">
        <f t="shared" si="11"/>
        <v>2222</v>
      </c>
      <c r="E27" s="15">
        <f t="shared" si="11"/>
        <v>26567</v>
      </c>
      <c r="F27" s="15">
        <f t="shared" si="11"/>
        <v>20646</v>
      </c>
      <c r="G27" s="15">
        <f t="shared" si="11"/>
        <v>47213</v>
      </c>
      <c r="H27" s="14">
        <f t="shared" si="11"/>
        <v>261</v>
      </c>
      <c r="I27" s="15">
        <f t="shared" si="11"/>
        <v>201</v>
      </c>
      <c r="J27" s="16">
        <f t="shared" si="11"/>
        <v>462</v>
      </c>
      <c r="K27" s="15">
        <f t="shared" si="7"/>
        <v>28324</v>
      </c>
      <c r="L27" s="15">
        <f t="shared" si="7"/>
        <v>21573</v>
      </c>
      <c r="M27" s="15">
        <f>SUM(K27:L27)</f>
        <v>49897</v>
      </c>
      <c r="N27" s="55"/>
      <c r="O27" s="52">
        <f t="shared" si="8"/>
        <v>5.330862701778142</v>
      </c>
      <c r="P27" s="52">
        <f t="shared" si="8"/>
        <v>3.3969679955081413</v>
      </c>
      <c r="Q27" s="52">
        <f t="shared" si="8"/>
        <v>4.494791139880651</v>
      </c>
    </row>
    <row r="28" spans="1:17" s="1" customFormat="1" ht="12.75">
      <c r="A28" s="24" t="s">
        <v>1</v>
      </c>
      <c r="B28" s="18">
        <f aca="true" t="shared" si="12" ref="B28:J28">SUM(B22,B15)</f>
        <v>4392</v>
      </c>
      <c r="C28" s="19">
        <f t="shared" si="12"/>
        <v>2220</v>
      </c>
      <c r="D28" s="20">
        <f t="shared" si="12"/>
        <v>6612</v>
      </c>
      <c r="E28" s="19">
        <f t="shared" si="12"/>
        <v>123779</v>
      </c>
      <c r="F28" s="19">
        <f t="shared" si="12"/>
        <v>123492</v>
      </c>
      <c r="G28" s="19">
        <f t="shared" si="12"/>
        <v>247271</v>
      </c>
      <c r="H28" s="18">
        <f t="shared" si="12"/>
        <v>493</v>
      </c>
      <c r="I28" s="19">
        <f t="shared" si="12"/>
        <v>458</v>
      </c>
      <c r="J28" s="20">
        <f t="shared" si="12"/>
        <v>951</v>
      </c>
      <c r="K28" s="19">
        <f t="shared" si="7"/>
        <v>128664</v>
      </c>
      <c r="L28" s="19">
        <f t="shared" si="7"/>
        <v>126170</v>
      </c>
      <c r="M28" s="19">
        <f>SUM(K28:L28)</f>
        <v>254834</v>
      </c>
      <c r="N28" s="56"/>
      <c r="O28" s="57">
        <f t="shared" si="8"/>
        <v>3.426672180134352</v>
      </c>
      <c r="P28" s="57">
        <f t="shared" si="8"/>
        <v>1.7659411989308895</v>
      </c>
      <c r="Q28" s="57">
        <f t="shared" si="8"/>
        <v>2.604349247488016</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64</v>
      </c>
    </row>
    <row r="44" spans="1:17" ht="12.75">
      <c r="A44" s="223" t="s">
        <v>5</v>
      </c>
      <c r="B44" s="223"/>
      <c r="C44" s="223"/>
      <c r="D44" s="223"/>
      <c r="E44" s="223"/>
      <c r="F44" s="223"/>
      <c r="G44" s="223"/>
      <c r="H44" s="223"/>
      <c r="I44" s="223"/>
      <c r="J44" s="223"/>
      <c r="K44" s="223"/>
      <c r="L44" s="223"/>
      <c r="M44" s="223"/>
      <c r="N44" s="223"/>
      <c r="O44" s="223"/>
      <c r="P44" s="223"/>
      <c r="Q44" s="223"/>
    </row>
    <row r="45" spans="1:17" ht="12.75">
      <c r="A45" s="223" t="s">
        <v>27</v>
      </c>
      <c r="B45" s="223"/>
      <c r="C45" s="223"/>
      <c r="D45" s="223"/>
      <c r="E45" s="223"/>
      <c r="F45" s="223"/>
      <c r="G45" s="223"/>
      <c r="H45" s="223"/>
      <c r="I45" s="223"/>
      <c r="J45" s="223"/>
      <c r="K45" s="223"/>
      <c r="L45" s="223"/>
      <c r="M45" s="223"/>
      <c r="N45" s="223"/>
      <c r="O45" s="223"/>
      <c r="P45" s="223"/>
      <c r="Q45" s="223"/>
    </row>
    <row r="46" spans="1:17" ht="12.75">
      <c r="A46" s="239" t="s">
        <v>26</v>
      </c>
      <c r="B46" s="239"/>
      <c r="C46" s="239"/>
      <c r="D46" s="239"/>
      <c r="E46" s="239"/>
      <c r="F46" s="239"/>
      <c r="G46" s="239"/>
      <c r="H46" s="239"/>
      <c r="I46" s="239"/>
      <c r="J46" s="239"/>
      <c r="K46" s="239"/>
      <c r="L46" s="239"/>
      <c r="M46" s="239"/>
      <c r="N46" s="239"/>
      <c r="O46" s="239"/>
      <c r="P46" s="239"/>
      <c r="Q46" s="239"/>
    </row>
    <row r="47" ht="12.75">
      <c r="A47" s="1"/>
    </row>
    <row r="48" spans="1:17" ht="12.75">
      <c r="A48" s="223" t="s">
        <v>21</v>
      </c>
      <c r="B48" s="223"/>
      <c r="C48" s="223"/>
      <c r="D48" s="223"/>
      <c r="E48" s="223"/>
      <c r="F48" s="223"/>
      <c r="G48" s="223"/>
      <c r="H48" s="223"/>
      <c r="I48" s="223"/>
      <c r="J48" s="223"/>
      <c r="K48" s="223"/>
      <c r="L48" s="223"/>
      <c r="M48" s="223"/>
      <c r="N48" s="223"/>
      <c r="O48" s="223"/>
      <c r="P48" s="223"/>
      <c r="Q48" s="223"/>
    </row>
    <row r="49" ht="7.5" customHeight="1" thickBot="1"/>
    <row r="50" spans="1:109" ht="13.5" customHeight="1">
      <c r="A50" s="4"/>
      <c r="B50" s="241" t="s">
        <v>2</v>
      </c>
      <c r="C50" s="240"/>
      <c r="D50" s="242"/>
      <c r="E50" s="240" t="s">
        <v>3</v>
      </c>
      <c r="F50" s="240"/>
      <c r="G50" s="240"/>
      <c r="H50" s="243" t="s">
        <v>7</v>
      </c>
      <c r="I50" s="244"/>
      <c r="J50" s="245"/>
      <c r="K50" s="240" t="s">
        <v>1</v>
      </c>
      <c r="L50" s="240"/>
      <c r="M50" s="240"/>
      <c r="N50" s="54"/>
      <c r="O50" s="240" t="s">
        <v>50</v>
      </c>
      <c r="P50" s="240"/>
      <c r="Q50" s="240"/>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8</v>
      </c>
      <c r="C51" s="7" t="s">
        <v>0</v>
      </c>
      <c r="D51" s="8" t="s">
        <v>9</v>
      </c>
      <c r="E51" s="7" t="s">
        <v>8</v>
      </c>
      <c r="F51" s="7" t="s">
        <v>0</v>
      </c>
      <c r="G51" s="7" t="s">
        <v>9</v>
      </c>
      <c r="H51" s="6" t="s">
        <v>8</v>
      </c>
      <c r="I51" s="7" t="s">
        <v>0</v>
      </c>
      <c r="J51" s="8" t="s">
        <v>9</v>
      </c>
      <c r="K51" s="7" t="s">
        <v>8</v>
      </c>
      <c r="L51" s="7" t="s">
        <v>0</v>
      </c>
      <c r="M51" s="7" t="s">
        <v>9</v>
      </c>
      <c r="N51" s="55"/>
      <c r="O51" s="7" t="s">
        <v>8</v>
      </c>
      <c r="P51" s="7" t="s">
        <v>0</v>
      </c>
      <c r="Q51" s="7" t="s">
        <v>9</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212" t="s">
        <v>58</v>
      </c>
      <c r="B53" s="11">
        <f>SUM(ZBL_SO_2021_1!B90,ZBL_SO_2021_1!B96)</f>
        <v>40</v>
      </c>
      <c r="C53" s="12">
        <f>SUM(ZBL_SO_2021_1!C90,ZBL_SO_2021_1!C96)</f>
        <v>25</v>
      </c>
      <c r="D53" s="13">
        <f>SUM(ZBL_SO_2021_1!D90,ZBL_SO_2021_1!D96)</f>
        <v>65</v>
      </c>
      <c r="E53" s="12">
        <f>SUM(ZBL_SO_2021_1!E90,ZBL_SO_2021_1!E96)</f>
        <v>1438</v>
      </c>
      <c r="F53" s="12">
        <f>SUM(ZBL_SO_2021_1!F90,ZBL_SO_2021_1!F96)</f>
        <v>2075</v>
      </c>
      <c r="G53" s="12">
        <f>SUM(ZBL_SO_2021_1!G90,ZBL_SO_2021_1!G96)</f>
        <v>3513</v>
      </c>
      <c r="H53" s="11">
        <f>SUM(ZBL_SO_2021_1!H90,ZBL_SO_2021_1!H96)</f>
        <v>68</v>
      </c>
      <c r="I53" s="12">
        <f>SUM(ZBL_SO_2021_1!I90,ZBL_SO_2021_1!I96)</f>
        <v>99</v>
      </c>
      <c r="J53" s="13">
        <f>SUM(ZBL_SO_2021_1!J90,ZBL_SO_2021_1!J96)</f>
        <v>167</v>
      </c>
      <c r="K53" s="12">
        <f aca="true" t="shared" si="13" ref="K53:M57">(SUM(H53,E53,B53))</f>
        <v>1546</v>
      </c>
      <c r="L53" s="12">
        <f t="shared" si="13"/>
        <v>2199</v>
      </c>
      <c r="M53" s="12">
        <f t="shared" si="13"/>
        <v>3745</v>
      </c>
      <c r="N53" s="55"/>
      <c r="O53" s="51">
        <f aca="true" t="shared" si="14" ref="O53:Q57">B53/(B53+E53)*100</f>
        <v>2.706359945872801</v>
      </c>
      <c r="P53" s="51">
        <f t="shared" si="14"/>
        <v>1.1904761904761905</v>
      </c>
      <c r="Q53" s="51">
        <f t="shared" si="14"/>
        <v>1.8166573504751256</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212" t="s">
        <v>60</v>
      </c>
      <c r="B54" s="11">
        <f>SUM(ZBL_SO_2021_1!B91,ZBL_SO_2021_1!B97)</f>
        <v>119</v>
      </c>
      <c r="C54" s="12">
        <f>SUM(ZBL_SO_2021_1!C91,ZBL_SO_2021_1!C97)</f>
        <v>89</v>
      </c>
      <c r="D54" s="13">
        <f>SUM(ZBL_SO_2021_1!D91,ZBL_SO_2021_1!D97)</f>
        <v>208</v>
      </c>
      <c r="E54" s="12">
        <f>SUM(ZBL_SO_2021_1!E91,ZBL_SO_2021_1!E97)</f>
        <v>1593</v>
      </c>
      <c r="F54" s="12">
        <f>SUM(ZBL_SO_2021_1!F91,ZBL_SO_2021_1!F97)</f>
        <v>1179</v>
      </c>
      <c r="G54" s="12">
        <f>SUM(ZBL_SO_2021_1!G91,ZBL_SO_2021_1!G97)</f>
        <v>2772</v>
      </c>
      <c r="H54" s="11">
        <f>SUM(ZBL_SO_2021_1!H91,ZBL_SO_2021_1!H97)</f>
        <v>158</v>
      </c>
      <c r="I54" s="12">
        <f>SUM(ZBL_SO_2021_1!I91,ZBL_SO_2021_1!I97)</f>
        <v>142</v>
      </c>
      <c r="J54" s="13">
        <f>SUM(ZBL_SO_2021_1!J91,ZBL_SO_2021_1!J97)</f>
        <v>300</v>
      </c>
      <c r="K54" s="12">
        <f t="shared" si="13"/>
        <v>1870</v>
      </c>
      <c r="L54" s="12">
        <f t="shared" si="13"/>
        <v>1410</v>
      </c>
      <c r="M54" s="12">
        <f t="shared" si="13"/>
        <v>3280</v>
      </c>
      <c r="N54" s="55"/>
      <c r="O54" s="51">
        <f t="shared" si="14"/>
        <v>6.950934579439252</v>
      </c>
      <c r="P54" s="51">
        <f t="shared" si="14"/>
        <v>7.018927444794952</v>
      </c>
      <c r="Q54" s="51">
        <f t="shared" si="14"/>
        <v>6.97986577181208</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212" t="s">
        <v>59</v>
      </c>
      <c r="B55" s="11">
        <f>SUM(ZBL_SO_2021_1!B92,ZBL_SO_2021_1!B98)</f>
        <v>9</v>
      </c>
      <c r="C55" s="12">
        <f>SUM(ZBL_SO_2021_1!C92,ZBL_SO_2021_1!C98)</f>
        <v>6</v>
      </c>
      <c r="D55" s="13">
        <f>SUM(ZBL_SO_2021_1!D92,ZBL_SO_2021_1!D98)</f>
        <v>15</v>
      </c>
      <c r="E55" s="12">
        <f>SUM(ZBL_SO_2021_1!E92,ZBL_SO_2021_1!E98)</f>
        <v>59</v>
      </c>
      <c r="F55" s="12">
        <f>SUM(ZBL_SO_2021_1!F92,ZBL_SO_2021_1!F98)</f>
        <v>157</v>
      </c>
      <c r="G55" s="12">
        <f>SUM(ZBL_SO_2021_1!G92,ZBL_SO_2021_1!G98)</f>
        <v>216</v>
      </c>
      <c r="H55" s="11">
        <f>SUM(ZBL_SO_2021_1!H92,ZBL_SO_2021_1!H98)</f>
        <v>10</v>
      </c>
      <c r="I55" s="12">
        <f>SUM(ZBL_SO_2021_1!I92,ZBL_SO_2021_1!I98)</f>
        <v>21</v>
      </c>
      <c r="J55" s="13">
        <f>SUM(ZBL_SO_2021_1!J92,ZBL_SO_2021_1!J98)</f>
        <v>31</v>
      </c>
      <c r="K55" s="12">
        <f t="shared" si="13"/>
        <v>78</v>
      </c>
      <c r="L55" s="12">
        <f t="shared" si="13"/>
        <v>184</v>
      </c>
      <c r="M55" s="12">
        <f t="shared" si="13"/>
        <v>262</v>
      </c>
      <c r="N55" s="55"/>
      <c r="O55" s="51">
        <f t="shared" si="14"/>
        <v>13.23529411764706</v>
      </c>
      <c r="P55" s="51">
        <f t="shared" si="14"/>
        <v>3.6809815950920246</v>
      </c>
      <c r="Q55" s="51">
        <f t="shared" si="14"/>
        <v>6.493506493506493</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212" t="s">
        <v>61</v>
      </c>
      <c r="B56" s="11">
        <f>SUM(ZBL_SO_2021_1!B93,ZBL_SO_2021_1!B99)</f>
        <v>235</v>
      </c>
      <c r="C56" s="12">
        <f>SUM(ZBL_SO_2021_1!C93,ZBL_SO_2021_1!C99)</f>
        <v>125</v>
      </c>
      <c r="D56" s="13">
        <f>SUM(ZBL_SO_2021_1!D93,ZBL_SO_2021_1!D99)</f>
        <v>360</v>
      </c>
      <c r="E56" s="12">
        <f>SUM(ZBL_SO_2021_1!E93,ZBL_SO_2021_1!E99)</f>
        <v>2386</v>
      </c>
      <c r="F56" s="12">
        <f>SUM(ZBL_SO_2021_1!F93,ZBL_SO_2021_1!F99)</f>
        <v>1680</v>
      </c>
      <c r="G56" s="12">
        <f>SUM(ZBL_SO_2021_1!G93,ZBL_SO_2021_1!G99)</f>
        <v>4066</v>
      </c>
      <c r="H56" s="11">
        <f>SUM(ZBL_SO_2021_1!H93,ZBL_SO_2021_1!H99)</f>
        <v>347</v>
      </c>
      <c r="I56" s="12">
        <f>SUM(ZBL_SO_2021_1!I93,ZBL_SO_2021_1!I99)</f>
        <v>235</v>
      </c>
      <c r="J56" s="13">
        <f>SUM(ZBL_SO_2021_1!J93,ZBL_SO_2021_1!J99)</f>
        <v>582</v>
      </c>
      <c r="K56" s="12">
        <f t="shared" si="13"/>
        <v>2968</v>
      </c>
      <c r="L56" s="12">
        <f t="shared" si="13"/>
        <v>2040</v>
      </c>
      <c r="M56" s="12">
        <f t="shared" si="13"/>
        <v>5008</v>
      </c>
      <c r="N56" s="55"/>
      <c r="O56" s="51">
        <f t="shared" si="14"/>
        <v>8.966043494849295</v>
      </c>
      <c r="P56" s="51">
        <f t="shared" si="14"/>
        <v>6.9252077562326875</v>
      </c>
      <c r="Q56" s="51">
        <f t="shared" si="14"/>
        <v>8.133755083596927</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f aca="true" t="shared" si="15" ref="B57:J57">SUM(B53:B56)</f>
        <v>403</v>
      </c>
      <c r="C57" s="19">
        <f t="shared" si="15"/>
        <v>245</v>
      </c>
      <c r="D57" s="20">
        <f t="shared" si="15"/>
        <v>648</v>
      </c>
      <c r="E57" s="19">
        <f t="shared" si="15"/>
        <v>5476</v>
      </c>
      <c r="F57" s="19">
        <f t="shared" si="15"/>
        <v>5091</v>
      </c>
      <c r="G57" s="19">
        <f t="shared" si="15"/>
        <v>10567</v>
      </c>
      <c r="H57" s="18">
        <f t="shared" si="15"/>
        <v>583</v>
      </c>
      <c r="I57" s="19">
        <f t="shared" si="15"/>
        <v>497</v>
      </c>
      <c r="J57" s="20">
        <f t="shared" si="15"/>
        <v>1080</v>
      </c>
      <c r="K57" s="19">
        <f t="shared" si="13"/>
        <v>6462</v>
      </c>
      <c r="L57" s="19">
        <f t="shared" si="13"/>
        <v>5833</v>
      </c>
      <c r="M57" s="20">
        <f t="shared" si="13"/>
        <v>12295</v>
      </c>
      <c r="N57" s="59"/>
      <c r="O57" s="63">
        <f t="shared" si="14"/>
        <v>6.8549072971593805</v>
      </c>
      <c r="P57" s="57">
        <f t="shared" si="14"/>
        <v>4.591454272863568</v>
      </c>
      <c r="Q57" s="57">
        <f t="shared" si="14"/>
        <v>5.777975925100312</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18</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212" t="s">
        <v>58</v>
      </c>
      <c r="B60" s="11">
        <f>SUM(ZBL_SO_2021_1!B105,ZBL_SO_2021_1!B111)</f>
        <v>34</v>
      </c>
      <c r="C60" s="12">
        <f>SUM(ZBL_SO_2021_1!C105,ZBL_SO_2021_1!C111)</f>
        <v>24</v>
      </c>
      <c r="D60" s="13">
        <f>SUM(ZBL_SO_2021_1!D105,ZBL_SO_2021_1!D111)</f>
        <v>58</v>
      </c>
      <c r="E60" s="12">
        <f>SUM(ZBL_SO_2021_1!E105,ZBL_SO_2021_1!E111)</f>
        <v>883</v>
      </c>
      <c r="F60" s="12">
        <f>SUM(ZBL_SO_2021_1!F105,ZBL_SO_2021_1!F111)</f>
        <v>1389</v>
      </c>
      <c r="G60" s="12">
        <f>SUM(ZBL_SO_2021_1!G105,ZBL_SO_2021_1!G111)</f>
        <v>2272</v>
      </c>
      <c r="H60" s="11">
        <f>SUM(ZBL_SO_2021_1!H105,ZBL_SO_2021_1!H111)</f>
        <v>40</v>
      </c>
      <c r="I60" s="12">
        <f>SUM(ZBL_SO_2021_1!I105,ZBL_SO_2021_1!I111)</f>
        <v>53</v>
      </c>
      <c r="J60" s="13">
        <f>SUM(ZBL_SO_2021_1!J105,ZBL_SO_2021_1!J111)</f>
        <v>93</v>
      </c>
      <c r="K60" s="12">
        <f aca="true" t="shared" si="16" ref="K60:M64">(SUM(H60,E60,B60))</f>
        <v>957</v>
      </c>
      <c r="L60" s="12">
        <f t="shared" si="16"/>
        <v>1466</v>
      </c>
      <c r="M60" s="12">
        <f t="shared" si="16"/>
        <v>2423</v>
      </c>
      <c r="N60" s="55"/>
      <c r="O60" s="51">
        <f aca="true" t="shared" si="17" ref="O60:Q64">B60/(B60+E60)*100</f>
        <v>3.707742639040349</v>
      </c>
      <c r="P60" s="51">
        <f t="shared" si="17"/>
        <v>1.6985138004246285</v>
      </c>
      <c r="Q60" s="51">
        <f t="shared" si="17"/>
        <v>2.4892703862660945</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212" t="s">
        <v>60</v>
      </c>
      <c r="B61" s="11">
        <f>SUM(ZBL_SO_2021_1!B106,ZBL_SO_2021_1!B112)</f>
        <v>114</v>
      </c>
      <c r="C61" s="12">
        <f>SUM(ZBL_SO_2021_1!C106,ZBL_SO_2021_1!C112)</f>
        <v>46</v>
      </c>
      <c r="D61" s="13">
        <f>SUM(ZBL_SO_2021_1!D106,ZBL_SO_2021_1!D112)</f>
        <v>160</v>
      </c>
      <c r="E61" s="12">
        <f>SUM(ZBL_SO_2021_1!E106,ZBL_SO_2021_1!E112)</f>
        <v>1349</v>
      </c>
      <c r="F61" s="12">
        <f>SUM(ZBL_SO_2021_1!F106,ZBL_SO_2021_1!F112)</f>
        <v>1272</v>
      </c>
      <c r="G61" s="12">
        <f>SUM(ZBL_SO_2021_1!G106,ZBL_SO_2021_1!G112)</f>
        <v>2621</v>
      </c>
      <c r="H61" s="11">
        <f>SUM(ZBL_SO_2021_1!H106,ZBL_SO_2021_1!H112)</f>
        <v>49</v>
      </c>
      <c r="I61" s="12">
        <f>SUM(ZBL_SO_2021_1!I106,ZBL_SO_2021_1!I112)</f>
        <v>69</v>
      </c>
      <c r="J61" s="13">
        <f>SUM(ZBL_SO_2021_1!J106,ZBL_SO_2021_1!J112)</f>
        <v>118</v>
      </c>
      <c r="K61" s="12">
        <f t="shared" si="16"/>
        <v>1512</v>
      </c>
      <c r="L61" s="12">
        <f t="shared" si="16"/>
        <v>1387</v>
      </c>
      <c r="M61" s="12">
        <f t="shared" si="16"/>
        <v>2899</v>
      </c>
      <c r="N61" s="55"/>
      <c r="O61" s="51">
        <f t="shared" si="17"/>
        <v>7.792207792207792</v>
      </c>
      <c r="P61" s="51">
        <f t="shared" si="17"/>
        <v>3.490136570561457</v>
      </c>
      <c r="Q61" s="51">
        <f t="shared" si="17"/>
        <v>5.7533261416756565</v>
      </c>
    </row>
    <row r="62" spans="1:17" ht="12.75">
      <c r="A62" s="212" t="s">
        <v>59</v>
      </c>
      <c r="B62" s="11">
        <f>SUM(ZBL_SO_2021_1!B107,ZBL_SO_2021_1!B113)</f>
        <v>5</v>
      </c>
      <c r="C62" s="12">
        <f>SUM(ZBL_SO_2021_1!C107,ZBL_SO_2021_1!C113)</f>
        <v>7</v>
      </c>
      <c r="D62" s="13">
        <f>SUM(ZBL_SO_2021_1!D107,ZBL_SO_2021_1!D113)</f>
        <v>12</v>
      </c>
      <c r="E62" s="12">
        <f>SUM(ZBL_SO_2021_1!E107,ZBL_SO_2021_1!E113)</f>
        <v>53</v>
      </c>
      <c r="F62" s="12">
        <f>SUM(ZBL_SO_2021_1!F107,ZBL_SO_2021_1!F113)</f>
        <v>144</v>
      </c>
      <c r="G62" s="12">
        <f>SUM(ZBL_SO_2021_1!G107,ZBL_SO_2021_1!G113)</f>
        <v>197</v>
      </c>
      <c r="H62" s="11">
        <f>SUM(ZBL_SO_2021_1!H107,ZBL_SO_2021_1!H113)</f>
        <v>4</v>
      </c>
      <c r="I62" s="12">
        <f>SUM(ZBL_SO_2021_1!I107,ZBL_SO_2021_1!I113)</f>
        <v>15</v>
      </c>
      <c r="J62" s="13">
        <f>SUM(ZBL_SO_2021_1!J107,ZBL_SO_2021_1!J113)</f>
        <v>19</v>
      </c>
      <c r="K62" s="12">
        <f t="shared" si="16"/>
        <v>62</v>
      </c>
      <c r="L62" s="12">
        <f t="shared" si="16"/>
        <v>166</v>
      </c>
      <c r="M62" s="12">
        <f t="shared" si="16"/>
        <v>228</v>
      </c>
      <c r="N62" s="55"/>
      <c r="O62" s="51">
        <f t="shared" si="17"/>
        <v>8.620689655172415</v>
      </c>
      <c r="P62" s="51">
        <f t="shared" si="17"/>
        <v>4.635761589403973</v>
      </c>
      <c r="Q62" s="51">
        <f t="shared" si="17"/>
        <v>5.741626794258373</v>
      </c>
    </row>
    <row r="63" spans="1:17" ht="12.75">
      <c r="A63" s="212" t="s">
        <v>61</v>
      </c>
      <c r="B63" s="11">
        <f>SUM(ZBL_SO_2021_1!B108,ZBL_SO_2021_1!B114)</f>
        <v>146</v>
      </c>
      <c r="C63" s="12">
        <f>SUM(ZBL_SO_2021_1!C108,ZBL_SO_2021_1!C114)</f>
        <v>79</v>
      </c>
      <c r="D63" s="13">
        <f>SUM(ZBL_SO_2021_1!D108,ZBL_SO_2021_1!D114)</f>
        <v>225</v>
      </c>
      <c r="E63" s="12">
        <f>SUM(ZBL_SO_2021_1!E108,ZBL_SO_2021_1!E114)</f>
        <v>2095</v>
      </c>
      <c r="F63" s="12">
        <f>SUM(ZBL_SO_2021_1!F108,ZBL_SO_2021_1!F114)</f>
        <v>1423</v>
      </c>
      <c r="G63" s="12">
        <f>SUM(ZBL_SO_2021_1!G108,ZBL_SO_2021_1!G114)</f>
        <v>3518</v>
      </c>
      <c r="H63" s="11">
        <f>SUM(ZBL_SO_2021_1!H108,ZBL_SO_2021_1!H114)</f>
        <v>129</v>
      </c>
      <c r="I63" s="12">
        <f>SUM(ZBL_SO_2021_1!I108,ZBL_SO_2021_1!I114)</f>
        <v>99</v>
      </c>
      <c r="J63" s="13">
        <f>SUM(ZBL_SO_2021_1!J108,ZBL_SO_2021_1!J114)</f>
        <v>228</v>
      </c>
      <c r="K63" s="12">
        <f t="shared" si="16"/>
        <v>2370</v>
      </c>
      <c r="L63" s="12">
        <f t="shared" si="16"/>
        <v>1601</v>
      </c>
      <c r="M63" s="12">
        <f t="shared" si="16"/>
        <v>3971</v>
      </c>
      <c r="N63" s="55"/>
      <c r="O63" s="51">
        <f t="shared" si="17"/>
        <v>6.514948683623382</v>
      </c>
      <c r="P63" s="51">
        <f t="shared" si="17"/>
        <v>5.25965379494008</v>
      </c>
      <c r="Q63" s="51">
        <f t="shared" si="17"/>
        <v>6.011220945765429</v>
      </c>
    </row>
    <row r="64" spans="1:65" s="24" customFormat="1" ht="12.75">
      <c r="A64" s="24" t="s">
        <v>1</v>
      </c>
      <c r="B64" s="18">
        <f>SUM(B60:B63)</f>
        <v>299</v>
      </c>
      <c r="C64" s="19">
        <f aca="true" t="shared" si="18" ref="C64:J64">SUM(C60:C63)</f>
        <v>156</v>
      </c>
      <c r="D64" s="20">
        <f t="shared" si="18"/>
        <v>455</v>
      </c>
      <c r="E64" s="19">
        <f t="shared" si="18"/>
        <v>4380</v>
      </c>
      <c r="F64" s="19">
        <f t="shared" si="18"/>
        <v>4228</v>
      </c>
      <c r="G64" s="19">
        <f t="shared" si="18"/>
        <v>8608</v>
      </c>
      <c r="H64" s="18">
        <f t="shared" si="18"/>
        <v>222</v>
      </c>
      <c r="I64" s="19">
        <f t="shared" si="18"/>
        <v>236</v>
      </c>
      <c r="J64" s="20">
        <f t="shared" si="18"/>
        <v>458</v>
      </c>
      <c r="K64" s="19">
        <f t="shared" si="16"/>
        <v>4901</v>
      </c>
      <c r="L64" s="19">
        <f t="shared" si="16"/>
        <v>4620</v>
      </c>
      <c r="M64" s="20">
        <f t="shared" si="16"/>
        <v>9521</v>
      </c>
      <c r="N64" s="59"/>
      <c r="O64" s="63">
        <f t="shared" si="17"/>
        <v>6.39025432784783</v>
      </c>
      <c r="P64" s="57">
        <f t="shared" si="17"/>
        <v>3.5583941605839415</v>
      </c>
      <c r="Q64" s="57">
        <f t="shared" si="17"/>
        <v>5.020412666887345</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28</v>
      </c>
      <c r="B65" s="200"/>
      <c r="C65" s="201"/>
      <c r="D65" s="202"/>
      <c r="E65" s="201"/>
      <c r="F65" s="201"/>
      <c r="G65" s="201"/>
      <c r="H65" s="200"/>
      <c r="I65" s="201"/>
      <c r="J65" s="202"/>
      <c r="K65" s="200"/>
      <c r="L65" s="201"/>
      <c r="M65" s="202"/>
      <c r="N65" s="55"/>
      <c r="O65" s="70"/>
      <c r="P65" s="70"/>
      <c r="Q65" s="70"/>
    </row>
    <row r="66" spans="1:65" ht="12.75">
      <c r="A66" s="212" t="s">
        <v>58</v>
      </c>
      <c r="B66" s="11">
        <f>SUM(B60,B53)</f>
        <v>74</v>
      </c>
      <c r="C66" s="12">
        <f aca="true" t="shared" si="19" ref="C66:J66">SUM(C60,C53)</f>
        <v>49</v>
      </c>
      <c r="D66" s="13">
        <f t="shared" si="19"/>
        <v>123</v>
      </c>
      <c r="E66" s="12">
        <f t="shared" si="19"/>
        <v>2321</v>
      </c>
      <c r="F66" s="12">
        <f t="shared" si="19"/>
        <v>3464</v>
      </c>
      <c r="G66" s="12">
        <f t="shared" si="19"/>
        <v>5785</v>
      </c>
      <c r="H66" s="11">
        <f t="shared" si="19"/>
        <v>108</v>
      </c>
      <c r="I66" s="12">
        <f t="shared" si="19"/>
        <v>152</v>
      </c>
      <c r="J66" s="13">
        <f t="shared" si="19"/>
        <v>260</v>
      </c>
      <c r="K66" s="12">
        <f aca="true" t="shared" si="20" ref="K66:M70">(SUM(H66,E66,B66))</f>
        <v>2503</v>
      </c>
      <c r="L66" s="12">
        <f t="shared" si="20"/>
        <v>3665</v>
      </c>
      <c r="M66" s="12">
        <f t="shared" si="20"/>
        <v>6168</v>
      </c>
      <c r="N66" s="55"/>
      <c r="O66" s="51">
        <f aca="true" t="shared" si="21" ref="O66:Q70">B66/(B66+E66)*100</f>
        <v>3.089770354906054</v>
      </c>
      <c r="P66" s="51">
        <f t="shared" si="21"/>
        <v>1.394819242812411</v>
      </c>
      <c r="Q66" s="51">
        <f t="shared" si="21"/>
        <v>2.0819228165199726</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212" t="s">
        <v>60</v>
      </c>
      <c r="B67" s="11">
        <f aca="true" t="shared" si="22" ref="B67:J67">SUM(B61,B54)</f>
        <v>233</v>
      </c>
      <c r="C67" s="12">
        <f t="shared" si="22"/>
        <v>135</v>
      </c>
      <c r="D67" s="13">
        <f t="shared" si="22"/>
        <v>368</v>
      </c>
      <c r="E67" s="12">
        <f t="shared" si="22"/>
        <v>2942</v>
      </c>
      <c r="F67" s="12">
        <f t="shared" si="22"/>
        <v>2451</v>
      </c>
      <c r="G67" s="12">
        <f t="shared" si="22"/>
        <v>5393</v>
      </c>
      <c r="H67" s="11">
        <f t="shared" si="22"/>
        <v>207</v>
      </c>
      <c r="I67" s="12">
        <f t="shared" si="22"/>
        <v>211</v>
      </c>
      <c r="J67" s="13">
        <f t="shared" si="22"/>
        <v>418</v>
      </c>
      <c r="K67" s="12">
        <f t="shared" si="20"/>
        <v>3382</v>
      </c>
      <c r="L67" s="12">
        <f t="shared" si="20"/>
        <v>2797</v>
      </c>
      <c r="M67" s="12">
        <f t="shared" si="20"/>
        <v>6179</v>
      </c>
      <c r="N67" s="55"/>
      <c r="O67" s="51">
        <f t="shared" si="21"/>
        <v>7.338582677165355</v>
      </c>
      <c r="P67" s="51">
        <f t="shared" si="21"/>
        <v>5.220417633410673</v>
      </c>
      <c r="Q67" s="51">
        <f t="shared" si="21"/>
        <v>6.387779899323035</v>
      </c>
    </row>
    <row r="68" spans="1:17" s="3" customFormat="1" ht="12.75">
      <c r="A68" s="212" t="s">
        <v>59</v>
      </c>
      <c r="B68" s="11">
        <f aca="true" t="shared" si="23" ref="B68:J68">SUM(B62,B55)</f>
        <v>14</v>
      </c>
      <c r="C68" s="12">
        <f t="shared" si="23"/>
        <v>13</v>
      </c>
      <c r="D68" s="13">
        <f t="shared" si="23"/>
        <v>27</v>
      </c>
      <c r="E68" s="12">
        <f t="shared" si="23"/>
        <v>112</v>
      </c>
      <c r="F68" s="12">
        <f t="shared" si="23"/>
        <v>301</v>
      </c>
      <c r="G68" s="12">
        <f t="shared" si="23"/>
        <v>413</v>
      </c>
      <c r="H68" s="11">
        <f t="shared" si="23"/>
        <v>14</v>
      </c>
      <c r="I68" s="12">
        <f t="shared" si="23"/>
        <v>36</v>
      </c>
      <c r="J68" s="13">
        <f t="shared" si="23"/>
        <v>50</v>
      </c>
      <c r="K68" s="12">
        <f t="shared" si="20"/>
        <v>140</v>
      </c>
      <c r="L68" s="12">
        <f t="shared" si="20"/>
        <v>350</v>
      </c>
      <c r="M68" s="12">
        <f t="shared" si="20"/>
        <v>490</v>
      </c>
      <c r="N68" s="55"/>
      <c r="O68" s="51">
        <f t="shared" si="21"/>
        <v>11.11111111111111</v>
      </c>
      <c r="P68" s="51">
        <f t="shared" si="21"/>
        <v>4.140127388535031</v>
      </c>
      <c r="Q68" s="51">
        <f t="shared" si="21"/>
        <v>6.136363636363637</v>
      </c>
    </row>
    <row r="69" spans="1:17" ht="12.75">
      <c r="A69" s="212" t="s">
        <v>61</v>
      </c>
      <c r="B69" s="11">
        <f aca="true" t="shared" si="24" ref="B69:J69">SUM(B63,B56)</f>
        <v>381</v>
      </c>
      <c r="C69" s="39">
        <f t="shared" si="24"/>
        <v>204</v>
      </c>
      <c r="D69" s="40">
        <f t="shared" si="24"/>
        <v>585</v>
      </c>
      <c r="E69" s="39">
        <f t="shared" si="24"/>
        <v>4481</v>
      </c>
      <c r="F69" s="39">
        <f t="shared" si="24"/>
        <v>3103</v>
      </c>
      <c r="G69" s="39">
        <f t="shared" si="24"/>
        <v>7584</v>
      </c>
      <c r="H69" s="38">
        <f t="shared" si="24"/>
        <v>476</v>
      </c>
      <c r="I69" s="39">
        <f t="shared" si="24"/>
        <v>334</v>
      </c>
      <c r="J69" s="40">
        <f t="shared" si="24"/>
        <v>810</v>
      </c>
      <c r="K69" s="39">
        <f t="shared" si="20"/>
        <v>5338</v>
      </c>
      <c r="L69" s="39">
        <f t="shared" si="20"/>
        <v>3641</v>
      </c>
      <c r="M69" s="39">
        <f t="shared" si="20"/>
        <v>8979</v>
      </c>
      <c r="N69" s="55"/>
      <c r="O69" s="52">
        <f t="shared" si="21"/>
        <v>7.8362813656931305</v>
      </c>
      <c r="P69" s="52">
        <f t="shared" si="21"/>
        <v>6.168732990625945</v>
      </c>
      <c r="Q69" s="52">
        <f t="shared" si="21"/>
        <v>7.161219243481454</v>
      </c>
    </row>
    <row r="70" spans="1:17" s="1" customFormat="1" ht="12.75">
      <c r="A70" s="24" t="s">
        <v>1</v>
      </c>
      <c r="B70" s="18">
        <f aca="true" t="shared" si="25" ref="B70:J70">SUM(B64,B57)</f>
        <v>702</v>
      </c>
      <c r="C70" s="42">
        <f t="shared" si="25"/>
        <v>401</v>
      </c>
      <c r="D70" s="43">
        <f t="shared" si="25"/>
        <v>1103</v>
      </c>
      <c r="E70" s="42">
        <f t="shared" si="25"/>
        <v>9856</v>
      </c>
      <c r="F70" s="42">
        <f t="shared" si="25"/>
        <v>9319</v>
      </c>
      <c r="G70" s="42">
        <f t="shared" si="25"/>
        <v>19175</v>
      </c>
      <c r="H70" s="41">
        <f t="shared" si="25"/>
        <v>805</v>
      </c>
      <c r="I70" s="42">
        <f t="shared" si="25"/>
        <v>733</v>
      </c>
      <c r="J70" s="43">
        <f t="shared" si="25"/>
        <v>1538</v>
      </c>
      <c r="K70" s="42">
        <f t="shared" si="20"/>
        <v>11363</v>
      </c>
      <c r="L70" s="42">
        <f t="shared" si="20"/>
        <v>10453</v>
      </c>
      <c r="M70" s="42">
        <f t="shared" si="20"/>
        <v>21816</v>
      </c>
      <c r="N70" s="56"/>
      <c r="O70" s="57">
        <f t="shared" si="21"/>
        <v>6.6489865504830465</v>
      </c>
      <c r="P70" s="57">
        <f t="shared" si="21"/>
        <v>4.125514403292181</v>
      </c>
      <c r="Q70" s="57">
        <f t="shared" si="21"/>
        <v>5.439392445014301</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64</v>
      </c>
    </row>
    <row r="86" spans="1:17" ht="12.75">
      <c r="A86" s="223" t="s">
        <v>5</v>
      </c>
      <c r="B86" s="223"/>
      <c r="C86" s="223"/>
      <c r="D86" s="223"/>
      <c r="E86" s="223"/>
      <c r="F86" s="223"/>
      <c r="G86" s="223"/>
      <c r="H86" s="223"/>
      <c r="I86" s="223"/>
      <c r="J86" s="223"/>
      <c r="K86" s="223"/>
      <c r="L86" s="223"/>
      <c r="M86" s="223"/>
      <c r="N86" s="223"/>
      <c r="O86" s="223"/>
      <c r="P86" s="223"/>
      <c r="Q86" s="223"/>
    </row>
    <row r="87" spans="1:17" ht="12.75">
      <c r="A87" s="223" t="s">
        <v>27</v>
      </c>
      <c r="B87" s="223"/>
      <c r="C87" s="223"/>
      <c r="D87" s="223"/>
      <c r="E87" s="223"/>
      <c r="F87" s="223"/>
      <c r="G87" s="223"/>
      <c r="H87" s="223"/>
      <c r="I87" s="223"/>
      <c r="J87" s="223"/>
      <c r="K87" s="223"/>
      <c r="L87" s="223"/>
      <c r="M87" s="223"/>
      <c r="N87" s="223"/>
      <c r="O87" s="223"/>
      <c r="P87" s="223"/>
      <c r="Q87" s="223"/>
    </row>
    <row r="88" spans="1:17" ht="12.75">
      <c r="A88" s="239" t="s">
        <v>26</v>
      </c>
      <c r="B88" s="239"/>
      <c r="C88" s="239"/>
      <c r="D88" s="239"/>
      <c r="E88" s="239"/>
      <c r="F88" s="239"/>
      <c r="G88" s="239"/>
      <c r="H88" s="239"/>
      <c r="I88" s="239"/>
      <c r="J88" s="239"/>
      <c r="K88" s="239"/>
      <c r="L88" s="239"/>
      <c r="M88" s="239"/>
      <c r="N88" s="239"/>
      <c r="O88" s="239"/>
      <c r="P88" s="239"/>
      <c r="Q88" s="239"/>
    </row>
    <row r="89" ht="12.75">
      <c r="A89" s="1"/>
    </row>
    <row r="90" spans="1:17" ht="12.75">
      <c r="A90" s="223" t="s">
        <v>22</v>
      </c>
      <c r="B90" s="223"/>
      <c r="C90" s="223"/>
      <c r="D90" s="223"/>
      <c r="E90" s="223"/>
      <c r="F90" s="223"/>
      <c r="G90" s="223"/>
      <c r="H90" s="223"/>
      <c r="I90" s="223"/>
      <c r="J90" s="223"/>
      <c r="K90" s="223"/>
      <c r="L90" s="223"/>
      <c r="M90" s="223"/>
      <c r="N90" s="223"/>
      <c r="O90" s="223"/>
      <c r="P90" s="223"/>
      <c r="Q90" s="223"/>
    </row>
    <row r="91" ht="9" customHeight="1" thickBot="1"/>
    <row r="92" spans="1:17" ht="13.5" customHeight="1">
      <c r="A92" s="4"/>
      <c r="B92" s="241" t="s">
        <v>2</v>
      </c>
      <c r="C92" s="240"/>
      <c r="D92" s="242"/>
      <c r="E92" s="240" t="s">
        <v>3</v>
      </c>
      <c r="F92" s="240"/>
      <c r="G92" s="240"/>
      <c r="H92" s="243" t="s">
        <v>7</v>
      </c>
      <c r="I92" s="244"/>
      <c r="J92" s="245"/>
      <c r="K92" s="240" t="s">
        <v>1</v>
      </c>
      <c r="L92" s="240"/>
      <c r="M92" s="240"/>
      <c r="N92" s="54"/>
      <c r="O92" s="240" t="s">
        <v>50</v>
      </c>
      <c r="P92" s="240"/>
      <c r="Q92" s="240"/>
    </row>
    <row r="93" spans="1:17" ht="12.75">
      <c r="A93" s="5"/>
      <c r="B93" s="6" t="s">
        <v>8</v>
      </c>
      <c r="C93" s="7" t="s">
        <v>0</v>
      </c>
      <c r="D93" s="8" t="s">
        <v>9</v>
      </c>
      <c r="E93" s="7" t="s">
        <v>8</v>
      </c>
      <c r="F93" s="7" t="s">
        <v>0</v>
      </c>
      <c r="G93" s="7" t="s">
        <v>9</v>
      </c>
      <c r="H93" s="6" t="s">
        <v>8</v>
      </c>
      <c r="I93" s="7" t="s">
        <v>0</v>
      </c>
      <c r="J93" s="8" t="s">
        <v>9</v>
      </c>
      <c r="K93" s="7" t="s">
        <v>8</v>
      </c>
      <c r="L93" s="7" t="s">
        <v>0</v>
      </c>
      <c r="M93" s="7" t="s">
        <v>9</v>
      </c>
      <c r="N93" s="55"/>
      <c r="O93" s="7" t="s">
        <v>8</v>
      </c>
      <c r="P93" s="7" t="s">
        <v>0</v>
      </c>
      <c r="Q93" s="7" t="s">
        <v>9</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212" t="s">
        <v>58</v>
      </c>
      <c r="B95" s="11">
        <f>SUM(B53,B11)</f>
        <v>340</v>
      </c>
      <c r="C95" s="12">
        <f aca="true" t="shared" si="26" ref="C95:M95">SUM(C53,C11)</f>
        <v>187</v>
      </c>
      <c r="D95" s="13">
        <f t="shared" si="26"/>
        <v>527</v>
      </c>
      <c r="E95" s="12">
        <f t="shared" si="26"/>
        <v>31199</v>
      </c>
      <c r="F95" s="12">
        <f t="shared" si="26"/>
        <v>38506</v>
      </c>
      <c r="G95" s="12">
        <f t="shared" si="26"/>
        <v>69705</v>
      </c>
      <c r="H95" s="11">
        <f t="shared" si="26"/>
        <v>127</v>
      </c>
      <c r="I95" s="12">
        <f t="shared" si="26"/>
        <v>187</v>
      </c>
      <c r="J95" s="13">
        <f t="shared" si="26"/>
        <v>314</v>
      </c>
      <c r="K95" s="12">
        <f t="shared" si="26"/>
        <v>31666</v>
      </c>
      <c r="L95" s="12">
        <f t="shared" si="26"/>
        <v>38880</v>
      </c>
      <c r="M95" s="12">
        <f t="shared" si="26"/>
        <v>70546</v>
      </c>
      <c r="N95" s="55"/>
      <c r="O95" s="51">
        <f aca="true" t="shared" si="27" ref="O95:Q99">B95/(B95+E95)*100</f>
        <v>1.078030375091157</v>
      </c>
      <c r="P95" s="51">
        <f t="shared" si="27"/>
        <v>0.4832915514434135</v>
      </c>
      <c r="Q95" s="51">
        <f t="shared" si="27"/>
        <v>0.7503702016174963</v>
      </c>
    </row>
    <row r="96" spans="1:17" ht="12.75">
      <c r="A96" s="212" t="s">
        <v>60</v>
      </c>
      <c r="B96" s="11">
        <f aca="true" t="shared" si="28" ref="B96:M96">SUM(B54,B12)</f>
        <v>1122</v>
      </c>
      <c r="C96" s="12">
        <f t="shared" si="28"/>
        <v>539</v>
      </c>
      <c r="D96" s="13">
        <f t="shared" si="28"/>
        <v>1661</v>
      </c>
      <c r="E96" s="12">
        <f t="shared" si="28"/>
        <v>23161</v>
      </c>
      <c r="F96" s="12">
        <f t="shared" si="28"/>
        <v>16808</v>
      </c>
      <c r="G96" s="12">
        <f t="shared" si="28"/>
        <v>39969</v>
      </c>
      <c r="H96" s="11">
        <f t="shared" si="28"/>
        <v>216</v>
      </c>
      <c r="I96" s="12">
        <f t="shared" si="28"/>
        <v>180</v>
      </c>
      <c r="J96" s="13">
        <f t="shared" si="28"/>
        <v>396</v>
      </c>
      <c r="K96" s="12">
        <f t="shared" si="28"/>
        <v>24499</v>
      </c>
      <c r="L96" s="12">
        <f t="shared" si="28"/>
        <v>17527</v>
      </c>
      <c r="M96" s="12">
        <f t="shared" si="28"/>
        <v>42026</v>
      </c>
      <c r="N96" s="55"/>
      <c r="O96" s="51">
        <f t="shared" si="27"/>
        <v>4.620516410657662</v>
      </c>
      <c r="P96" s="51">
        <f t="shared" si="27"/>
        <v>3.1071655041217503</v>
      </c>
      <c r="Q96" s="51">
        <f t="shared" si="27"/>
        <v>3.989911121787173</v>
      </c>
    </row>
    <row r="97" spans="1:17" ht="12.75">
      <c r="A97" s="212" t="s">
        <v>59</v>
      </c>
      <c r="B97" s="11">
        <f aca="true" t="shared" si="29" ref="B97:M97">SUM(B55,B13)</f>
        <v>59</v>
      </c>
      <c r="C97" s="12">
        <f t="shared" si="29"/>
        <v>116</v>
      </c>
      <c r="D97" s="13">
        <f t="shared" si="29"/>
        <v>175</v>
      </c>
      <c r="E97" s="12">
        <f t="shared" si="29"/>
        <v>882</v>
      </c>
      <c r="F97" s="12">
        <f t="shared" si="29"/>
        <v>2195</v>
      </c>
      <c r="G97" s="12">
        <f t="shared" si="29"/>
        <v>3077</v>
      </c>
      <c r="H97" s="11">
        <f t="shared" si="29"/>
        <v>17</v>
      </c>
      <c r="I97" s="12">
        <f t="shared" si="29"/>
        <v>28</v>
      </c>
      <c r="J97" s="13">
        <f t="shared" si="29"/>
        <v>45</v>
      </c>
      <c r="K97" s="12">
        <f t="shared" si="29"/>
        <v>958</v>
      </c>
      <c r="L97" s="12">
        <f t="shared" si="29"/>
        <v>2339</v>
      </c>
      <c r="M97" s="12">
        <f t="shared" si="29"/>
        <v>3297</v>
      </c>
      <c r="N97" s="55"/>
      <c r="O97" s="51">
        <f t="shared" si="27"/>
        <v>6.269925611052073</v>
      </c>
      <c r="P97" s="51">
        <f t="shared" si="27"/>
        <v>5.019472090004327</v>
      </c>
      <c r="Q97" s="51">
        <f t="shared" si="27"/>
        <v>5.38130381303813</v>
      </c>
    </row>
    <row r="98" spans="1:17" ht="12.75">
      <c r="A98" s="212" t="s">
        <v>61</v>
      </c>
      <c r="B98" s="11">
        <f aca="true" t="shared" si="30" ref="B98:M98">SUM(B56,B14)</f>
        <v>989</v>
      </c>
      <c r="C98" s="12">
        <f t="shared" si="30"/>
        <v>442</v>
      </c>
      <c r="D98" s="13">
        <f t="shared" si="30"/>
        <v>1431</v>
      </c>
      <c r="E98" s="12">
        <f t="shared" si="30"/>
        <v>15915</v>
      </c>
      <c r="F98" s="12">
        <f t="shared" si="30"/>
        <v>12067</v>
      </c>
      <c r="G98" s="12">
        <f t="shared" si="30"/>
        <v>27982</v>
      </c>
      <c r="H98" s="11">
        <f t="shared" si="30"/>
        <v>501</v>
      </c>
      <c r="I98" s="12">
        <f t="shared" si="30"/>
        <v>336</v>
      </c>
      <c r="J98" s="13">
        <f t="shared" si="30"/>
        <v>837</v>
      </c>
      <c r="K98" s="12">
        <f t="shared" si="30"/>
        <v>17405</v>
      </c>
      <c r="L98" s="12">
        <f t="shared" si="30"/>
        <v>12845</v>
      </c>
      <c r="M98" s="12">
        <f t="shared" si="30"/>
        <v>30250</v>
      </c>
      <c r="N98" s="55"/>
      <c r="O98" s="51">
        <f t="shared" si="27"/>
        <v>5.850686228111689</v>
      </c>
      <c r="P98" s="51">
        <f t="shared" si="27"/>
        <v>3.5334559117435447</v>
      </c>
      <c r="Q98" s="51">
        <f t="shared" si="27"/>
        <v>4.865195661782205</v>
      </c>
    </row>
    <row r="99" spans="1:17" s="62" customFormat="1" ht="12.75">
      <c r="A99" s="24" t="s">
        <v>1</v>
      </c>
      <c r="B99" s="18">
        <f aca="true" t="shared" si="31" ref="B99:M99">SUM(B57,B15)</f>
        <v>2510</v>
      </c>
      <c r="C99" s="19">
        <f t="shared" si="31"/>
        <v>1284</v>
      </c>
      <c r="D99" s="20">
        <f t="shared" si="31"/>
        <v>3794</v>
      </c>
      <c r="E99" s="19">
        <f t="shared" si="31"/>
        <v>71157</v>
      </c>
      <c r="F99" s="19">
        <f t="shared" si="31"/>
        <v>69576</v>
      </c>
      <c r="G99" s="19">
        <f t="shared" si="31"/>
        <v>140733</v>
      </c>
      <c r="H99" s="18">
        <f t="shared" si="31"/>
        <v>861</v>
      </c>
      <c r="I99" s="19">
        <f t="shared" si="31"/>
        <v>731</v>
      </c>
      <c r="J99" s="20">
        <f t="shared" si="31"/>
        <v>1592</v>
      </c>
      <c r="K99" s="19">
        <f t="shared" si="31"/>
        <v>74528</v>
      </c>
      <c r="L99" s="19">
        <f t="shared" si="31"/>
        <v>71591</v>
      </c>
      <c r="M99" s="20">
        <f t="shared" si="31"/>
        <v>146119</v>
      </c>
      <c r="N99" s="61"/>
      <c r="O99" s="63">
        <f t="shared" si="27"/>
        <v>3.40722440169954</v>
      </c>
      <c r="P99" s="57">
        <f t="shared" si="27"/>
        <v>1.8120237087214226</v>
      </c>
      <c r="Q99" s="57">
        <f t="shared" si="27"/>
        <v>2.625115030409543</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18</v>
      </c>
      <c r="B101" s="25"/>
      <c r="C101" s="26"/>
      <c r="D101" s="27"/>
      <c r="E101" s="26"/>
      <c r="F101" s="26"/>
      <c r="G101" s="26"/>
      <c r="H101" s="25"/>
      <c r="I101" s="26"/>
      <c r="J101" s="27"/>
      <c r="K101" s="26"/>
      <c r="L101" s="26"/>
      <c r="M101" s="26"/>
      <c r="N101" s="56"/>
      <c r="O101" s="26"/>
      <c r="P101" s="26"/>
      <c r="Q101" s="26"/>
    </row>
    <row r="102" spans="1:17" ht="12.75">
      <c r="A102" s="212" t="s">
        <v>58</v>
      </c>
      <c r="B102" s="11">
        <f aca="true" t="shared" si="32" ref="B102:M102">SUM(B60,B18)</f>
        <v>372</v>
      </c>
      <c r="C102" s="12">
        <f t="shared" si="32"/>
        <v>245</v>
      </c>
      <c r="D102" s="13">
        <f t="shared" si="32"/>
        <v>617</v>
      </c>
      <c r="E102" s="12">
        <f t="shared" si="32"/>
        <v>22476</v>
      </c>
      <c r="F102" s="12">
        <f t="shared" si="32"/>
        <v>30713</v>
      </c>
      <c r="G102" s="12">
        <f t="shared" si="32"/>
        <v>53189</v>
      </c>
      <c r="H102" s="11">
        <f t="shared" si="32"/>
        <v>95</v>
      </c>
      <c r="I102" s="12">
        <f t="shared" si="32"/>
        <v>118</v>
      </c>
      <c r="J102" s="13">
        <f t="shared" si="32"/>
        <v>213</v>
      </c>
      <c r="K102" s="12">
        <f t="shared" si="32"/>
        <v>22943</v>
      </c>
      <c r="L102" s="12">
        <f t="shared" si="32"/>
        <v>31076</v>
      </c>
      <c r="M102" s="12">
        <f t="shared" si="32"/>
        <v>54019</v>
      </c>
      <c r="N102" s="55"/>
      <c r="O102" s="51">
        <f aca="true" t="shared" si="33" ref="O102:Q106">B102/(B102+E102)*100</f>
        <v>1.628151260504202</v>
      </c>
      <c r="P102" s="51">
        <f t="shared" si="33"/>
        <v>0.7913947929452807</v>
      </c>
      <c r="Q102" s="51">
        <f t="shared" si="33"/>
        <v>1.1467122625729473</v>
      </c>
    </row>
    <row r="103" spans="1:17" ht="12.75">
      <c r="A103" s="212" t="s">
        <v>60</v>
      </c>
      <c r="B103" s="11">
        <f aca="true" t="shared" si="34" ref="B103:M103">SUM(B61,B19)</f>
        <v>1240</v>
      </c>
      <c r="C103" s="12">
        <f t="shared" si="34"/>
        <v>488</v>
      </c>
      <c r="D103" s="13">
        <f t="shared" si="34"/>
        <v>1728</v>
      </c>
      <c r="E103" s="12">
        <f t="shared" si="34"/>
        <v>23847</v>
      </c>
      <c r="F103" s="12">
        <f t="shared" si="34"/>
        <v>18656</v>
      </c>
      <c r="G103" s="12">
        <f t="shared" si="34"/>
        <v>42503</v>
      </c>
      <c r="H103" s="11">
        <f t="shared" si="34"/>
        <v>93</v>
      </c>
      <c r="I103" s="12">
        <f t="shared" si="34"/>
        <v>114</v>
      </c>
      <c r="J103" s="13">
        <f t="shared" si="34"/>
        <v>207</v>
      </c>
      <c r="K103" s="12">
        <f t="shared" si="34"/>
        <v>25180</v>
      </c>
      <c r="L103" s="12">
        <f t="shared" si="34"/>
        <v>19258</v>
      </c>
      <c r="M103" s="12">
        <f t="shared" si="34"/>
        <v>44438</v>
      </c>
      <c r="N103" s="55"/>
      <c r="O103" s="51">
        <f t="shared" si="33"/>
        <v>4.942799059273727</v>
      </c>
      <c r="P103" s="51">
        <f t="shared" si="33"/>
        <v>2.5491015461763475</v>
      </c>
      <c r="Q103" s="51">
        <f t="shared" si="33"/>
        <v>3.906762225588388</v>
      </c>
    </row>
    <row r="104" spans="1:17" ht="12.75">
      <c r="A104" s="212" t="s">
        <v>59</v>
      </c>
      <c r="B104" s="11">
        <f aca="true" t="shared" si="35" ref="B104:M104">SUM(B62,B20)</f>
        <v>84</v>
      </c>
      <c r="C104" s="12">
        <f t="shared" si="35"/>
        <v>116</v>
      </c>
      <c r="D104" s="13">
        <f t="shared" si="35"/>
        <v>200</v>
      </c>
      <c r="E104" s="12">
        <f t="shared" si="35"/>
        <v>1022</v>
      </c>
      <c r="F104" s="12">
        <f t="shared" si="35"/>
        <v>2184</v>
      </c>
      <c r="G104" s="12">
        <f t="shared" si="35"/>
        <v>3206</v>
      </c>
      <c r="H104" s="11">
        <f t="shared" si="35"/>
        <v>13</v>
      </c>
      <c r="I104" s="12">
        <f t="shared" si="35"/>
        <v>29</v>
      </c>
      <c r="J104" s="13">
        <f t="shared" si="35"/>
        <v>42</v>
      </c>
      <c r="K104" s="12">
        <f t="shared" si="35"/>
        <v>1119</v>
      </c>
      <c r="L104" s="12">
        <f t="shared" si="35"/>
        <v>2329</v>
      </c>
      <c r="M104" s="12">
        <f t="shared" si="35"/>
        <v>3448</v>
      </c>
      <c r="N104" s="55"/>
      <c r="O104" s="51">
        <f t="shared" si="33"/>
        <v>7.59493670886076</v>
      </c>
      <c r="P104" s="51">
        <f t="shared" si="33"/>
        <v>5.043478260869565</v>
      </c>
      <c r="Q104" s="51">
        <f t="shared" si="33"/>
        <v>5.871990604815033</v>
      </c>
    </row>
    <row r="105" spans="1:17" ht="12.75">
      <c r="A105" s="212" t="s">
        <v>61</v>
      </c>
      <c r="B105" s="11">
        <f aca="true" t="shared" si="36" ref="B105:M105">SUM(B63,B21)</f>
        <v>888</v>
      </c>
      <c r="C105" s="12">
        <f t="shared" si="36"/>
        <v>488</v>
      </c>
      <c r="D105" s="13">
        <f t="shared" si="36"/>
        <v>1376</v>
      </c>
      <c r="E105" s="12">
        <f t="shared" si="36"/>
        <v>15133</v>
      </c>
      <c r="F105" s="12">
        <f t="shared" si="36"/>
        <v>11682</v>
      </c>
      <c r="G105" s="12">
        <f t="shared" si="36"/>
        <v>26815</v>
      </c>
      <c r="H105" s="11">
        <f t="shared" si="36"/>
        <v>236</v>
      </c>
      <c r="I105" s="12">
        <f t="shared" si="36"/>
        <v>199</v>
      </c>
      <c r="J105" s="13">
        <f t="shared" si="36"/>
        <v>435</v>
      </c>
      <c r="K105" s="12">
        <f t="shared" si="36"/>
        <v>16257</v>
      </c>
      <c r="L105" s="12">
        <f t="shared" si="36"/>
        <v>12369</v>
      </c>
      <c r="M105" s="12">
        <f t="shared" si="36"/>
        <v>28626</v>
      </c>
      <c r="N105" s="55"/>
      <c r="O105" s="51">
        <f t="shared" si="33"/>
        <v>5.542725173210162</v>
      </c>
      <c r="P105" s="51">
        <f t="shared" si="33"/>
        <v>4.009860312243221</v>
      </c>
      <c r="Q105" s="51">
        <f t="shared" si="33"/>
        <v>4.880990387002944</v>
      </c>
    </row>
    <row r="106" spans="1:17" s="62" customFormat="1" ht="12.75">
      <c r="A106" s="24" t="s">
        <v>1</v>
      </c>
      <c r="B106" s="18">
        <f aca="true" t="shared" si="37" ref="B106:M106">SUM(B64,B22)</f>
        <v>2584</v>
      </c>
      <c r="C106" s="19">
        <f t="shared" si="37"/>
        <v>1337</v>
      </c>
      <c r="D106" s="20">
        <f t="shared" si="37"/>
        <v>3921</v>
      </c>
      <c r="E106" s="19">
        <f t="shared" si="37"/>
        <v>62478</v>
      </c>
      <c r="F106" s="19">
        <f t="shared" si="37"/>
        <v>63235</v>
      </c>
      <c r="G106" s="19">
        <f t="shared" si="37"/>
        <v>125713</v>
      </c>
      <c r="H106" s="18">
        <f t="shared" si="37"/>
        <v>437</v>
      </c>
      <c r="I106" s="19">
        <f t="shared" si="37"/>
        <v>460</v>
      </c>
      <c r="J106" s="20">
        <f t="shared" si="37"/>
        <v>897</v>
      </c>
      <c r="K106" s="19">
        <f t="shared" si="37"/>
        <v>65499</v>
      </c>
      <c r="L106" s="19">
        <f t="shared" si="37"/>
        <v>65032</v>
      </c>
      <c r="M106" s="20">
        <f t="shared" si="37"/>
        <v>130531</v>
      </c>
      <c r="N106" s="61"/>
      <c r="O106" s="63">
        <f t="shared" si="33"/>
        <v>3.971596323506809</v>
      </c>
      <c r="P106" s="57">
        <f t="shared" si="33"/>
        <v>2.070556897726569</v>
      </c>
      <c r="Q106" s="57">
        <f t="shared" si="33"/>
        <v>3.024669454001265</v>
      </c>
    </row>
    <row r="107" spans="1:17" ht="12.75">
      <c r="A107" s="9" t="s">
        <v>28</v>
      </c>
      <c r="B107" s="67"/>
      <c r="C107" s="68"/>
      <c r="D107" s="69"/>
      <c r="E107" s="68"/>
      <c r="F107" s="68"/>
      <c r="G107" s="68"/>
      <c r="H107" s="67"/>
      <c r="I107" s="68"/>
      <c r="J107" s="69"/>
      <c r="K107" s="68"/>
      <c r="L107" s="68"/>
      <c r="M107" s="68"/>
      <c r="N107" s="55"/>
      <c r="O107" s="70"/>
      <c r="P107" s="70"/>
      <c r="Q107" s="70"/>
    </row>
    <row r="108" spans="1:17" ht="12.75">
      <c r="A108" s="212" t="s">
        <v>58</v>
      </c>
      <c r="B108" s="11">
        <f aca="true" t="shared" si="38" ref="B108:M108">SUM(B66,B24)</f>
        <v>712</v>
      </c>
      <c r="C108" s="12">
        <f t="shared" si="38"/>
        <v>432</v>
      </c>
      <c r="D108" s="13">
        <f t="shared" si="38"/>
        <v>1144</v>
      </c>
      <c r="E108" s="12">
        <f t="shared" si="38"/>
        <v>53675</v>
      </c>
      <c r="F108" s="12">
        <f t="shared" si="38"/>
        <v>69219</v>
      </c>
      <c r="G108" s="12">
        <f t="shared" si="38"/>
        <v>122894</v>
      </c>
      <c r="H108" s="11">
        <f t="shared" si="38"/>
        <v>222</v>
      </c>
      <c r="I108" s="12">
        <f t="shared" si="38"/>
        <v>305</v>
      </c>
      <c r="J108" s="13">
        <f t="shared" si="38"/>
        <v>527</v>
      </c>
      <c r="K108" s="12">
        <f t="shared" si="38"/>
        <v>54609</v>
      </c>
      <c r="L108" s="12">
        <f t="shared" si="38"/>
        <v>69956</v>
      </c>
      <c r="M108" s="12">
        <f t="shared" si="38"/>
        <v>124565</v>
      </c>
      <c r="N108" s="55"/>
      <c r="O108" s="51">
        <f aca="true" t="shared" si="39" ref="O108:Q112">B108/(B108+E108)*100</f>
        <v>1.3091363745012594</v>
      </c>
      <c r="P108" s="51">
        <f t="shared" si="39"/>
        <v>0.6202351725029074</v>
      </c>
      <c r="Q108" s="51">
        <f t="shared" si="39"/>
        <v>0.9222980054499428</v>
      </c>
    </row>
    <row r="109" spans="1:17" s="3" customFormat="1" ht="12.75">
      <c r="A109" s="212" t="s">
        <v>60</v>
      </c>
      <c r="B109" s="11">
        <f aca="true" t="shared" si="40" ref="B109:M109">SUM(B67,B25)</f>
        <v>2362</v>
      </c>
      <c r="C109" s="12">
        <f t="shared" si="40"/>
        <v>1027</v>
      </c>
      <c r="D109" s="13">
        <f t="shared" si="40"/>
        <v>3389</v>
      </c>
      <c r="E109" s="12">
        <f t="shared" si="40"/>
        <v>47008</v>
      </c>
      <c r="F109" s="12">
        <f t="shared" si="40"/>
        <v>35464</v>
      </c>
      <c r="G109" s="12">
        <f t="shared" si="40"/>
        <v>82472</v>
      </c>
      <c r="H109" s="11">
        <f t="shared" si="40"/>
        <v>309</v>
      </c>
      <c r="I109" s="12">
        <f t="shared" si="40"/>
        <v>294</v>
      </c>
      <c r="J109" s="13">
        <f t="shared" si="40"/>
        <v>603</v>
      </c>
      <c r="K109" s="12">
        <f t="shared" si="40"/>
        <v>49679</v>
      </c>
      <c r="L109" s="12">
        <f t="shared" si="40"/>
        <v>36785</v>
      </c>
      <c r="M109" s="12">
        <f t="shared" si="40"/>
        <v>86464</v>
      </c>
      <c r="N109" s="55"/>
      <c r="O109" s="51">
        <f t="shared" si="39"/>
        <v>4.784281952602795</v>
      </c>
      <c r="P109" s="51">
        <f t="shared" si="39"/>
        <v>2.814392589953687</v>
      </c>
      <c r="Q109" s="51">
        <f t="shared" si="39"/>
        <v>3.9470772527690103</v>
      </c>
    </row>
    <row r="110" spans="1:17" s="3" customFormat="1" ht="12.75">
      <c r="A110" s="212" t="s">
        <v>59</v>
      </c>
      <c r="B110" s="11">
        <f aca="true" t="shared" si="41" ref="B110:M110">SUM(B68,B26)</f>
        <v>143</v>
      </c>
      <c r="C110" s="12">
        <f t="shared" si="41"/>
        <v>232</v>
      </c>
      <c r="D110" s="13">
        <f t="shared" si="41"/>
        <v>375</v>
      </c>
      <c r="E110" s="12">
        <f t="shared" si="41"/>
        <v>1904</v>
      </c>
      <c r="F110" s="12">
        <f t="shared" si="41"/>
        <v>4379</v>
      </c>
      <c r="G110" s="12">
        <f t="shared" si="41"/>
        <v>6283</v>
      </c>
      <c r="H110" s="11">
        <f t="shared" si="41"/>
        <v>30</v>
      </c>
      <c r="I110" s="12">
        <f t="shared" si="41"/>
        <v>57</v>
      </c>
      <c r="J110" s="13">
        <f t="shared" si="41"/>
        <v>87</v>
      </c>
      <c r="K110" s="12">
        <f t="shared" si="41"/>
        <v>2077</v>
      </c>
      <c r="L110" s="12">
        <f t="shared" si="41"/>
        <v>4668</v>
      </c>
      <c r="M110" s="12">
        <f t="shared" si="41"/>
        <v>6745</v>
      </c>
      <c r="N110" s="55"/>
      <c r="O110" s="51">
        <f t="shared" si="39"/>
        <v>6.985832926233512</v>
      </c>
      <c r="P110" s="51">
        <f t="shared" si="39"/>
        <v>5.031446540880504</v>
      </c>
      <c r="Q110" s="51">
        <f t="shared" si="39"/>
        <v>5.632322018624211</v>
      </c>
    </row>
    <row r="111" spans="1:17" ht="12.75">
      <c r="A111" s="212" t="s">
        <v>61</v>
      </c>
      <c r="B111" s="11">
        <f aca="true" t="shared" si="42" ref="B111:M111">SUM(B69,B27)</f>
        <v>1877</v>
      </c>
      <c r="C111" s="39">
        <f t="shared" si="42"/>
        <v>930</v>
      </c>
      <c r="D111" s="40">
        <f t="shared" si="42"/>
        <v>2807</v>
      </c>
      <c r="E111" s="39">
        <f t="shared" si="42"/>
        <v>31048</v>
      </c>
      <c r="F111" s="39">
        <f t="shared" si="42"/>
        <v>23749</v>
      </c>
      <c r="G111" s="39">
        <f t="shared" si="42"/>
        <v>54797</v>
      </c>
      <c r="H111" s="38">
        <f t="shared" si="42"/>
        <v>737</v>
      </c>
      <c r="I111" s="39">
        <f t="shared" si="42"/>
        <v>535</v>
      </c>
      <c r="J111" s="40">
        <f t="shared" si="42"/>
        <v>1272</v>
      </c>
      <c r="K111" s="39">
        <f t="shared" si="42"/>
        <v>33662</v>
      </c>
      <c r="L111" s="39">
        <f t="shared" si="42"/>
        <v>25214</v>
      </c>
      <c r="M111" s="39">
        <f t="shared" si="42"/>
        <v>58876</v>
      </c>
      <c r="N111" s="55"/>
      <c r="O111" s="52">
        <f t="shared" si="39"/>
        <v>5.7008352315869395</v>
      </c>
      <c r="P111" s="52">
        <f t="shared" si="39"/>
        <v>3.7683860772316544</v>
      </c>
      <c r="Q111" s="52">
        <f t="shared" si="39"/>
        <v>4.8729254912853275</v>
      </c>
    </row>
    <row r="112" spans="1:17" s="1" customFormat="1" ht="12.75">
      <c r="A112" s="24" t="s">
        <v>1</v>
      </c>
      <c r="B112" s="18">
        <f aca="true" t="shared" si="43" ref="B112:M112">SUM(B70,B28)</f>
        <v>5094</v>
      </c>
      <c r="C112" s="42">
        <f t="shared" si="43"/>
        <v>2621</v>
      </c>
      <c r="D112" s="43">
        <f t="shared" si="43"/>
        <v>7715</v>
      </c>
      <c r="E112" s="42">
        <f t="shared" si="43"/>
        <v>133635</v>
      </c>
      <c r="F112" s="42">
        <f t="shared" si="43"/>
        <v>132811</v>
      </c>
      <c r="G112" s="42">
        <f t="shared" si="43"/>
        <v>266446</v>
      </c>
      <c r="H112" s="41">
        <f t="shared" si="43"/>
        <v>1298</v>
      </c>
      <c r="I112" s="42">
        <f t="shared" si="43"/>
        <v>1191</v>
      </c>
      <c r="J112" s="43">
        <f t="shared" si="43"/>
        <v>2489</v>
      </c>
      <c r="K112" s="42">
        <f t="shared" si="43"/>
        <v>140027</v>
      </c>
      <c r="L112" s="42">
        <f t="shared" si="43"/>
        <v>136623</v>
      </c>
      <c r="M112" s="42">
        <f t="shared" si="43"/>
        <v>276650</v>
      </c>
      <c r="N112" s="56"/>
      <c r="O112" s="57">
        <f t="shared" si="39"/>
        <v>3.6719070994528904</v>
      </c>
      <c r="P112" s="57">
        <f t="shared" si="39"/>
        <v>1.9352885580955757</v>
      </c>
      <c r="Q112" s="57">
        <f t="shared" si="39"/>
        <v>2.8140399254452673</v>
      </c>
    </row>
    <row r="114" spans="1:71" ht="12.75">
      <c r="A114" s="3"/>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row>
    <row r="115" spans="1:71" ht="12.75">
      <c r="A115" s="3"/>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row>
    <row r="116" spans="1:71" ht="12.75">
      <c r="A116" s="3"/>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row>
    <row r="117" spans="1:71" ht="12.75">
      <c r="A117" s="3"/>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row>
    <row r="118" spans="1:71" ht="12.75">
      <c r="A118" s="3"/>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row>
    <row r="119" spans="1:71" ht="12.75">
      <c r="A119" s="3"/>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row>
    <row r="120" spans="1:71" ht="12.75">
      <c r="A120" s="3"/>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row>
    <row r="121" spans="1:71" ht="12.75">
      <c r="A121" s="3"/>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row>
    <row r="122" spans="1:71" ht="12.75">
      <c r="A122" s="3"/>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row>
    <row r="123" spans="1:71" ht="12.75">
      <c r="A123" s="3"/>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row>
    <row r="124" spans="1:71" ht="12.75">
      <c r="A124" s="3"/>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row>
    <row r="125" spans="18:71" ht="12.75">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row>
    <row r="126" spans="18:71" ht="12.75">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row>
  </sheetData>
  <sheetProtection/>
  <mergeCells count="27">
    <mergeCell ref="A88:Q88"/>
    <mergeCell ref="A86:Q86"/>
    <mergeCell ref="A87:Q87"/>
    <mergeCell ref="A90:Q90"/>
    <mergeCell ref="O92:Q92"/>
    <mergeCell ref="B92:D92"/>
    <mergeCell ref="E92:G92"/>
    <mergeCell ref="H92:J92"/>
    <mergeCell ref="K92:M92"/>
    <mergeCell ref="A3:Q3"/>
    <mergeCell ref="A2:Q2"/>
    <mergeCell ref="O8:Q8"/>
    <mergeCell ref="B8:D8"/>
    <mergeCell ref="E8:G8"/>
    <mergeCell ref="H8:J8"/>
    <mergeCell ref="K8:M8"/>
    <mergeCell ref="A6:Q6"/>
    <mergeCell ref="A4:Q4"/>
    <mergeCell ref="A44:Q44"/>
    <mergeCell ref="A45:Q45"/>
    <mergeCell ref="B50:D50"/>
    <mergeCell ref="E50:G50"/>
    <mergeCell ref="H50:J50"/>
    <mergeCell ref="K50:M50"/>
    <mergeCell ref="O50:Q50"/>
    <mergeCell ref="A46:Q46"/>
    <mergeCell ref="A48:Q4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2019-07-03T09:16:33Z</cp:lastPrinted>
  <dcterms:created xsi:type="dcterms:W3CDTF">2010-08-09T14:07:59Z</dcterms:created>
  <dcterms:modified xsi:type="dcterms:W3CDTF">2021-08-20T14:43:43Z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