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9200" windowHeight="6348" tabRatio="889" activeTab="0"/>
  </bookViews>
  <sheets>
    <sheet name="INHOUD" sheetId="1" r:id="rId1"/>
    <sheet name="20sec48" sheetId="2" r:id="rId2"/>
    <sheet name="20sec49" sheetId="3" r:id="rId3"/>
    <sheet name="20sec50" sheetId="4" r:id="rId4"/>
    <sheet name="20sec51" sheetId="5" r:id="rId5"/>
    <sheet name="20sec52" sheetId="6" r:id="rId6"/>
    <sheet name="20sec53" sheetId="7" r:id="rId7"/>
    <sheet name="20sec54" sheetId="8" r:id="rId8"/>
    <sheet name="20sec55" sheetId="9" r:id="rId9"/>
    <sheet name="20sec56" sheetId="10" r:id="rId10"/>
    <sheet name="20sec57" sheetId="11" r:id="rId11"/>
    <sheet name="20sec58" sheetId="12" r:id="rId12"/>
    <sheet name="20sec59" sheetId="13" r:id="rId13"/>
    <sheet name="20sec60" sheetId="14" r:id="rId14"/>
    <sheet name="20sec61" sheetId="15" r:id="rId15"/>
    <sheet name="20sec62" sheetId="16" r:id="rId16"/>
    <sheet name="20sec63" sheetId="17" r:id="rId17"/>
  </sheets>
  <externalReferences>
    <externalReference r:id="rId20"/>
  </externalReferences>
  <definedNames>
    <definedName name="_p412" localSheetId="1">#REF!</definedName>
    <definedName name="_p412" localSheetId="2">#REF!</definedName>
    <definedName name="_p412" localSheetId="3">#REF!</definedName>
    <definedName name="_p412" localSheetId="4">#REF!</definedName>
    <definedName name="_p412" localSheetId="5">#REF!</definedName>
    <definedName name="_p412" localSheetId="6">#REF!</definedName>
    <definedName name="_p412" localSheetId="7">#REF!</definedName>
    <definedName name="_p412" localSheetId="8">#REF!</definedName>
    <definedName name="_p412" localSheetId="9">#REF!</definedName>
    <definedName name="_p412" localSheetId="10">#REF!</definedName>
    <definedName name="_p412" localSheetId="11">#REF!</definedName>
    <definedName name="_p412" localSheetId="12">#REF!</definedName>
    <definedName name="_p412" localSheetId="13">#REF!</definedName>
    <definedName name="_p412" localSheetId="14">#REF!</definedName>
    <definedName name="_p412" localSheetId="16">#REF!</definedName>
    <definedName name="_p412">#REF!</definedName>
    <definedName name="_p413" localSheetId="1">#REF!</definedName>
    <definedName name="_p413" localSheetId="2">#REF!</definedName>
    <definedName name="_p413" localSheetId="3">#REF!</definedName>
    <definedName name="_p413" localSheetId="4">#REF!</definedName>
    <definedName name="_p413" localSheetId="5">#REF!</definedName>
    <definedName name="_p413" localSheetId="6">#REF!</definedName>
    <definedName name="_p413" localSheetId="7">#REF!</definedName>
    <definedName name="_p413" localSheetId="8">#REF!</definedName>
    <definedName name="_p413" localSheetId="9">#REF!</definedName>
    <definedName name="_p413" localSheetId="10">#REF!</definedName>
    <definedName name="_p413" localSheetId="11">#REF!</definedName>
    <definedName name="_p413" localSheetId="12">#REF!</definedName>
    <definedName name="_p413" localSheetId="13">#REF!</definedName>
    <definedName name="_p413" localSheetId="14">#REF!</definedName>
    <definedName name="_p413" localSheetId="16">#REF!</definedName>
    <definedName name="_p413">#REF!</definedName>
    <definedName name="_xlfn._FV" hidden="1">#NAME?</definedName>
    <definedName name="_xlnm.Print_Area" localSheetId="2">'20sec49'!$A:$AQ</definedName>
    <definedName name="_xlnm.Print_Area" localSheetId="4">'20sec51'!$A$1:$V$53</definedName>
    <definedName name="_xlnm.Print_Area" localSheetId="9">'20sec56'!$A$1:$T$60</definedName>
    <definedName name="_xlnm.Print_Area" localSheetId="10">'20sec57'!$A$1:$S$73</definedName>
    <definedName name="_xlnm.Print_Area" localSheetId="11">'20sec58'!$A$1:$S$42</definedName>
    <definedName name="_xlnm.Print_Area" localSheetId="12">'20sec59'!$A$1:$R$66</definedName>
    <definedName name="_xlnm.Print_Area" localSheetId="15">'20sec62'!$A$1:$U$30</definedName>
    <definedName name="_xlnm.Print_Area" localSheetId="16">'20sec63'!$A$1:$T$143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<sst xmlns="http://schemas.openxmlformats.org/spreadsheetml/2006/main" count="1490" uniqueCount="190">
  <si>
    <t>J</t>
  </si>
  <si>
    <t>M</t>
  </si>
  <si>
    <t>Antwerpen</t>
  </si>
  <si>
    <t>Privaatrechtelijk</t>
  </si>
  <si>
    <t>Provincie</t>
  </si>
  <si>
    <t>Gemeente</t>
  </si>
  <si>
    <t>Vlaams-Brabant</t>
  </si>
  <si>
    <t>Brussels Hoofdstedelijk Gewest</t>
  </si>
  <si>
    <t>West-Vlaanderen</t>
  </si>
  <si>
    <t>Oost-Vlaanderen</t>
  </si>
  <si>
    <t>Limburg</t>
  </si>
  <si>
    <t>Gemeenschapsonderwijs</t>
  </si>
  <si>
    <t>Totaal</t>
  </si>
  <si>
    <t>T</t>
  </si>
  <si>
    <t>Algemeen totaal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</si>
  <si>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</si>
  <si>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</si>
  <si>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</si>
  <si>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</si>
  <si>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</si>
  <si>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 Vl. Gemeenschapscomm.</t>
  </si>
  <si>
    <t>ASO</t>
  </si>
  <si>
    <t>TSO</t>
  </si>
  <si>
    <t>BSO</t>
  </si>
  <si>
    <t>Vl. Gemeenschapscomm.</t>
  </si>
  <si>
    <t>Tweede graad</t>
  </si>
  <si>
    <t>Derde graad</t>
  </si>
  <si>
    <t>SCHOOLBEVOLKING BUITENGEWOON SECUNDAIR ONDERWIJS</t>
  </si>
  <si>
    <t>Leerlingen van</t>
  </si>
  <si>
    <t>Belgische nationaliteit</t>
  </si>
  <si>
    <t>vreemde nationaliteit</t>
  </si>
  <si>
    <t>Om dubbeltellingen te vermijden werden de leerlingen van het type 5 niet opgenomen in deze tabel (zie toelichting).</t>
  </si>
  <si>
    <t>BUITENGEWOON SECUNDAIR ONDERWIJS</t>
  </si>
  <si>
    <t>Schoolbevolking naar opleidingsvorm</t>
  </si>
  <si>
    <t>Opleidingsvorm 1</t>
  </si>
  <si>
    <t>Opleidingsvorm 2</t>
  </si>
  <si>
    <t>Opleidingsvorm 3</t>
  </si>
  <si>
    <t>Opleidingsvorm 4</t>
  </si>
  <si>
    <t>Secundair onderwijs</t>
  </si>
  <si>
    <t>Buitengewoon beroepsonderwijs</t>
  </si>
  <si>
    <t>Eerste graad</t>
  </si>
  <si>
    <t>tot sociale aanpassing</t>
  </si>
  <si>
    <t>sing en arbeidsgeschiktmaking</t>
  </si>
  <si>
    <t>Totale schoolbevolking per opleidingsvorm en per type</t>
  </si>
  <si>
    <t>Type 1</t>
  </si>
  <si>
    <t>Type 2</t>
  </si>
  <si>
    <t>Type 3</t>
  </si>
  <si>
    <t>Type 4</t>
  </si>
  <si>
    <t>Type 6</t>
  </si>
  <si>
    <t>Type 7</t>
  </si>
  <si>
    <t>Schoolbevolking naar geboortejaar</t>
  </si>
  <si>
    <t>Totale schoolbevolking per type</t>
  </si>
  <si>
    <t>Schoolbevolking naar type</t>
  </si>
  <si>
    <t>GEMEENSCHAPSONDERWIJS</t>
  </si>
  <si>
    <t>PRIVAATRECHTELIJK</t>
  </si>
  <si>
    <t>PROVINCIE</t>
  </si>
  <si>
    <t>GEMEENTE</t>
  </si>
  <si>
    <t>VLAAMSE GEMEENSCHAPSCOMMISSIE</t>
  </si>
  <si>
    <t>Schoolbevolking buitengewoon secundair onderwijs</t>
  </si>
  <si>
    <t>Schoolbevolking naar opleidingsvorm en per type</t>
  </si>
  <si>
    <t>Schoolbevolking per type</t>
  </si>
  <si>
    <t>BuSO</t>
  </si>
  <si>
    <t>BuSO tot sociale aanpas-</t>
  </si>
  <si>
    <t>OPLEIDINGSVORM 1 - BuSO TOT SOCIALE AANPASSING</t>
  </si>
  <si>
    <t>OPLEIDINGSVORM 2 - BuSO TOT SOCIALE AANPASSING EN ARBEIDSGESCHIKTMAKING</t>
  </si>
  <si>
    <t>OPLEIDINGSVORM 3 - BuSO BUITENGEWOON BEROEPSONDERWIJS</t>
  </si>
  <si>
    <t>OPLEIDINGSVORM 4 - BuSO SECUNDAIR ONDERWIJS</t>
  </si>
  <si>
    <t>Bakkersgast</t>
  </si>
  <si>
    <t>Grootkeukenmedewerker</t>
  </si>
  <si>
    <t>Hoeklasser</t>
  </si>
  <si>
    <t>Interieurbouwer</t>
  </si>
  <si>
    <t>Logistiek assistent in ziekenhuizen en zorginstellingen</t>
  </si>
  <si>
    <t>Loodgieter</t>
  </si>
  <si>
    <t>Magazijnmedewerker</t>
  </si>
  <si>
    <t>Metselaar</t>
  </si>
  <si>
    <t>Meubelstoffeerder</t>
  </si>
  <si>
    <t>Onderhoudsassistent</t>
  </si>
  <si>
    <t>Onderhoudshulp in instellingen en professionele schoonmaak</t>
  </si>
  <si>
    <t>Plaatbewerker</t>
  </si>
  <si>
    <t>Plaatslager</t>
  </si>
  <si>
    <t>Receptiemedewerker</t>
  </si>
  <si>
    <t>Schilder-decorateur</t>
  </si>
  <si>
    <t>Slagersgast</t>
  </si>
  <si>
    <t>Tuinbouwarbeider</t>
  </si>
  <si>
    <t>Werkplaatsschrijnwerker</t>
  </si>
  <si>
    <t>Winkelhulp</t>
  </si>
  <si>
    <t>Kappersmedewerker</t>
  </si>
  <si>
    <t>Zeefdrukker</t>
  </si>
  <si>
    <t>Auto-hulpmechanicien</t>
  </si>
  <si>
    <t>Wasserijoperator</t>
  </si>
  <si>
    <t>Eerste graad (OV4)</t>
  </si>
  <si>
    <t>Tweede graad (OV4)</t>
  </si>
  <si>
    <t>Derde graad (OV4)</t>
  </si>
  <si>
    <t>Keukenhulp</t>
  </si>
  <si>
    <t>Lasser monteerder MIG/MAG</t>
  </si>
  <si>
    <t>Machinaal houtbewerker</t>
  </si>
  <si>
    <t>Onderhoudswerker</t>
  </si>
  <si>
    <t>Puntlasser</t>
  </si>
  <si>
    <t>Schoonmaakhulp in instellingen en diensten</t>
  </si>
  <si>
    <t>Secretariaatsmedewerker</t>
  </si>
  <si>
    <t>Werfbediener ruwbouw</t>
  </si>
  <si>
    <t>Grootkeukenhulp</t>
  </si>
  <si>
    <t>Keukenmedewerker</t>
  </si>
  <si>
    <t>Observatiejaar</t>
  </si>
  <si>
    <t>Modulair onderwijs :</t>
  </si>
  <si>
    <t>Lineair onderwijs :</t>
  </si>
  <si>
    <t xml:space="preserve">Modulair onderwijs : </t>
  </si>
  <si>
    <t>Lineair onderwijs</t>
  </si>
  <si>
    <t xml:space="preserve">Modulair onderwijs </t>
  </si>
  <si>
    <t>OBSERVATIEFASE (observatiejaar)</t>
  </si>
  <si>
    <t>OPLEIDINGSFASE</t>
  </si>
  <si>
    <t>KWALIFICATIEFASE</t>
  </si>
  <si>
    <t>INTEGRATIEFASE</t>
  </si>
  <si>
    <t>Schoolbevolking per opleiding en naar type (opleidingsvormen 3 en 4)</t>
  </si>
  <si>
    <t xml:space="preserve">Schoolbevolking opleidingsvorm 3 en 4 per opleiding en type - Gemeenschapsonderwijs </t>
  </si>
  <si>
    <t>Schoolbevolking opleidingsvorm 3 en 4 per opleiding en type - Privaatrechtelijk rechtspersoon</t>
  </si>
  <si>
    <t>Schoolbevolking opleidingsvorm 3 en 4 per opleiding en type - Provincie</t>
  </si>
  <si>
    <t>Schoolbevolking opleidingsvorm 3 en 4 per opleiding en type - Gemeente</t>
  </si>
  <si>
    <t>Schoolbevolking opleidingsvorm 3 en 4 per opleiding en type - Vlaamse Gemeenschapscommissie</t>
  </si>
  <si>
    <t xml:space="preserve">Schoolbevolking naar type - Opleidingsvorm 1 - BuSO tot sociale aanpassing </t>
  </si>
  <si>
    <t>Schoolbevolking naar type - Opleidingsvorm 2 - BuSO tot sociale aanpassing en arbeidsgeschiktmaking</t>
  </si>
  <si>
    <t>Schoolbevolking naar type - Opleidingsvorm 3 - BuSO beroepsonderwijs</t>
  </si>
  <si>
    <t>Schoolbevolking naar type - Opleidingsvorm 4 - BuSO secundair onderwijs</t>
  </si>
  <si>
    <t>Schoolbevolking opleidingsvorm 3 en 4 per opleiding en soort schoolbestuur, ingedeeld naar fase</t>
  </si>
  <si>
    <t>Alle soorten schoolbestuur</t>
  </si>
  <si>
    <t>Type 9</t>
  </si>
  <si>
    <t>KSO</t>
  </si>
  <si>
    <t>Basismedewerker in organisaties</t>
  </si>
  <si>
    <t>(2) Type basisaanbod: voor kinderen met specifieke onderwijsbehoeften voor wie het gemeenschappelijk curriculum met redelijke aanpassingen niet haalbaar is in een school voor gewoon onderwijs.Dit type vervangt vanaf september 2015 geleidelijk de types 1 en 8.</t>
  </si>
  <si>
    <t>Licht mentale</t>
  </si>
  <si>
    <t xml:space="preserve">Verstandelijke </t>
  </si>
  <si>
    <t xml:space="preserve">Motorische </t>
  </si>
  <si>
    <t>Visuele</t>
  </si>
  <si>
    <t>Auditieve beperking of</t>
  </si>
  <si>
    <t>Autismespectrumstoornis,</t>
  </si>
  <si>
    <t>handicap (in afbouw)</t>
  </si>
  <si>
    <t>beperking</t>
  </si>
  <si>
    <t>Type basisaanbod</t>
  </si>
  <si>
    <t>Basisaanbod (2)</t>
  </si>
  <si>
    <t>een spraak- of</t>
  </si>
  <si>
    <t>taalstoornis</t>
  </si>
  <si>
    <t xml:space="preserve">zonder verstandelijke </t>
  </si>
  <si>
    <t>beperking (1)</t>
  </si>
  <si>
    <t>Emotionele of gedrags-</t>
  </si>
  <si>
    <t>stoornis, zonder ver-</t>
  </si>
  <si>
    <t>standelijke beperking</t>
  </si>
  <si>
    <t>(1) Sinds september 2015.</t>
  </si>
  <si>
    <t>Observatie</t>
  </si>
  <si>
    <t>(1) Permanent onderwijs aan huis voor zieke kinderen.</t>
  </si>
  <si>
    <t xml:space="preserve">Schoolbevolking per opleiding en soort schoolbestuur (opleidingsvormen 3 en 4) </t>
  </si>
  <si>
    <t>1) Permanent onderwijs aan huis voor zieke kinderen.</t>
  </si>
  <si>
    <t>(3) POAH: Permanent onderwijs aan huis voor zieke kinderen.</t>
  </si>
  <si>
    <t>Schoolbevolking per opleiding, fase en soort schoolbestuur (opleidingsvormen 3 en 4)</t>
  </si>
  <si>
    <t>Schoolbevolking opleidingsvorm 3 en 4 per opleiding en soort schoolbestuur</t>
  </si>
  <si>
    <t>Medewerker fastfood duaal</t>
  </si>
  <si>
    <t>POAH OV4 (1)</t>
  </si>
  <si>
    <t>POAH OV4 (3)</t>
  </si>
  <si>
    <t>Assistent plantaardige productie duaal</t>
  </si>
  <si>
    <t>Medewerker (banket)bakkerij duaal</t>
  </si>
  <si>
    <t>Schilder duaal</t>
  </si>
  <si>
    <t xml:space="preserve">POAH OV4 (1)  </t>
  </si>
  <si>
    <t>Schooljaar 2020-2021</t>
  </si>
  <si>
    <t>20sec48</t>
  </si>
  <si>
    <t>20sec49</t>
  </si>
  <si>
    <t>20sec50</t>
  </si>
  <si>
    <t>20sec51</t>
  </si>
  <si>
    <t>20sec52</t>
  </si>
  <si>
    <t>20sec53</t>
  </si>
  <si>
    <t>20sec54</t>
  </si>
  <si>
    <t>20sec55</t>
  </si>
  <si>
    <t>20sec56</t>
  </si>
  <si>
    <t>20sec57</t>
  </si>
  <si>
    <t>20sec58</t>
  </si>
  <si>
    <t>20sec59</t>
  </si>
  <si>
    <t>20sec60</t>
  </si>
  <si>
    <t>20sec61</t>
  </si>
  <si>
    <t>20sec62</t>
  </si>
  <si>
    <t>20sec63</t>
  </si>
  <si>
    <t>Vlaamse Gemeenschapscommissie</t>
  </si>
  <si>
    <t>Bandenmonteur duaal</t>
  </si>
  <si>
    <t>Medewerker Groen- en tuinbeheer duaal</t>
  </si>
  <si>
    <t>POAH OV 4 (1)</t>
  </si>
  <si>
    <t xml:space="preserve">POAH OV3 (1)  </t>
  </si>
  <si>
    <t>POAH OV3 (3)</t>
  </si>
  <si>
    <t>POAH OV3 (1)</t>
  </si>
  <si>
    <t>Op 1 februari 2021 (voor 1 school werd er geteld op 1 oktober 2020) werden er 595 leerlingen geteld in het buitengewoon secundair onderwijs van het type 5:</t>
  </si>
  <si>
    <t>Het gemeenschapsonderwijs telde 174 leerlingen, het privaatrechtelijk onderwijs telde 223 leerlingen en het gemeentelijk onderwijs telde 198 leerlingen.</t>
  </si>
  <si>
    <t xml:space="preserve">Op 1 februari 2021 telde het gemeenschapsonderwijs 174 leerlingen. </t>
  </si>
  <si>
    <t xml:space="preserve">Op 1 februari 2021 (1 school wordt er geteld op 1 oktober 2020)  telde het privaatrechtelijk onderwijs 223 leerlingen. </t>
  </si>
  <si>
    <t>Op 1 februari 2021 telde het gemeentelijk onderwijs 198 leerlingen.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</si>
</sst>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;0;&quot;-&quot;"/>
    <numFmt numFmtId="175" formatCode="0.0"/>
    <numFmt numFmtId="176" formatCode="0.0%"/>
    <numFmt numFmtId="177" formatCode="#,##0.0"/>
    <numFmt numFmtId="178" formatCode="0.000000"/>
    <numFmt numFmtId="179" formatCode="0.000%"/>
    <numFmt numFmtId="180" formatCode="0.0000%"/>
    <numFmt numFmtId="181" formatCode="##,#00\3\-\3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#,##0;0;\'\-\'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/>
      <right/>
      <top style="medium"/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/>
      <bottom/>
    </border>
    <border>
      <left/>
      <right/>
      <top/>
      <bottom style="thin"/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7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3" fontId="8" fillId="1" borderId="4" applyBorder="0">
      <alignment/>
      <protection/>
    </xf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45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6" fillId="32" borderId="0" applyNumberFormat="0" applyBorder="0" applyAlignment="0" applyProtection="0"/>
    <xf numFmtId="176" fontId="7" fillId="0" borderId="0" applyFont="0" applyFill="0" applyBorder="0" applyAlignment="0" applyProtection="0"/>
    <xf numFmtId="10" fontId="7" fillId="0" borderId="0">
      <alignment/>
      <protection/>
    </xf>
    <xf numFmtId="179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7" fillId="26" borderId="1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174" fontId="0" fillId="0" borderId="16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174" fontId="2" fillId="0" borderId="12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174" fontId="0" fillId="0" borderId="0" xfId="0" applyNumberFormat="1" applyBorder="1" applyAlignment="1">
      <alignment horizontal="right"/>
    </xf>
    <xf numFmtId="174" fontId="0" fillId="0" borderId="16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4" fontId="3" fillId="0" borderId="18" xfId="0" applyNumberFormat="1" applyFont="1" applyBorder="1" applyAlignment="1">
      <alignment horizontal="right"/>
    </xf>
    <xf numFmtId="174" fontId="3" fillId="0" borderId="12" xfId="0" applyNumberFormat="1" applyFont="1" applyBorder="1" applyAlignment="1">
      <alignment horizontal="right"/>
    </xf>
    <xf numFmtId="174" fontId="3" fillId="0" borderId="13" xfId="0" applyNumberFormat="1" applyFont="1" applyBorder="1" applyAlignment="1">
      <alignment horizontal="right"/>
    </xf>
    <xf numFmtId="174" fontId="4" fillId="0" borderId="13" xfId="0" applyNumberFormat="1" applyFont="1" applyBorder="1" applyAlignment="1">
      <alignment horizontal="right"/>
    </xf>
    <xf numFmtId="174" fontId="2" fillId="0" borderId="12" xfId="0" applyNumberFormat="1" applyFont="1" applyFill="1" applyBorder="1" applyAlignment="1" applyProtection="1">
      <alignment horizontal="right"/>
      <protection/>
    </xf>
    <xf numFmtId="174" fontId="2" fillId="0" borderId="13" xfId="0" applyNumberFormat="1" applyFont="1" applyFill="1" applyBorder="1" applyAlignment="1" applyProtection="1">
      <alignment horizontal="right"/>
      <protection/>
    </xf>
    <xf numFmtId="174" fontId="2" fillId="0" borderId="16" xfId="0" applyNumberFormat="1" applyFont="1" applyFill="1" applyBorder="1" applyAlignment="1" applyProtection="1">
      <alignment horizontal="right"/>
      <protection/>
    </xf>
    <xf numFmtId="174" fontId="2" fillId="0" borderId="0" xfId="0" applyNumberFormat="1" applyFont="1" applyFill="1" applyBorder="1" applyAlignment="1" applyProtection="1">
      <alignment horizontal="right"/>
      <protection/>
    </xf>
    <xf numFmtId="174" fontId="0" fillId="0" borderId="12" xfId="0" applyNumberFormat="1" applyFont="1" applyFill="1" applyBorder="1" applyAlignment="1" applyProtection="1">
      <alignment horizontal="right"/>
      <protection/>
    </xf>
    <xf numFmtId="174" fontId="0" fillId="0" borderId="13" xfId="0" applyNumberFormat="1" applyFont="1" applyFill="1" applyBorder="1" applyAlignment="1" applyProtection="1">
      <alignment horizontal="right"/>
      <protection/>
    </xf>
    <xf numFmtId="174" fontId="0" fillId="0" borderId="12" xfId="0" applyNumberFormat="1" applyFont="1" applyFill="1" applyBorder="1" applyAlignment="1" applyProtection="1">
      <alignment/>
      <protection/>
    </xf>
    <xf numFmtId="174" fontId="0" fillId="0" borderId="13" xfId="0" applyNumberFormat="1" applyFont="1" applyFill="1" applyBorder="1" applyAlignment="1" applyProtection="1">
      <alignment/>
      <protection/>
    </xf>
    <xf numFmtId="174" fontId="0" fillId="0" borderId="16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174" fontId="0" fillId="0" borderId="16" xfId="0" applyNumberFormat="1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Fill="1" applyBorder="1" applyAlignment="1" applyProtection="1">
      <alignment/>
      <protection/>
    </xf>
    <xf numFmtId="174" fontId="0" fillId="0" borderId="0" xfId="0" applyNumberFormat="1" applyFont="1" applyFill="1" applyAlignment="1" applyProtection="1">
      <alignment horizontal="right"/>
      <protection/>
    </xf>
    <xf numFmtId="174" fontId="0" fillId="0" borderId="0" xfId="0" applyNumberFormat="1" applyFont="1" applyFill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 horizontal="right"/>
    </xf>
    <xf numFmtId="17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174" fontId="0" fillId="0" borderId="16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0" fontId="0" fillId="0" borderId="26" xfId="0" applyBorder="1" applyAlignment="1">
      <alignment horizontal="right"/>
    </xf>
    <xf numFmtId="0" fontId="0" fillId="0" borderId="1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174" fontId="4" fillId="0" borderId="28" xfId="0" applyNumberFormat="1" applyFont="1" applyBorder="1" applyAlignment="1">
      <alignment horizontal="right"/>
    </xf>
    <xf numFmtId="174" fontId="4" fillId="0" borderId="16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3" fillId="0" borderId="16" xfId="0" applyNumberFormat="1" applyFont="1" applyBorder="1" applyAlignment="1">
      <alignment horizontal="right"/>
    </xf>
    <xf numFmtId="174" fontId="3" fillId="0" borderId="0" xfId="0" applyNumberFormat="1" applyFont="1" applyBorder="1" applyAlignment="1">
      <alignment horizontal="right"/>
    </xf>
    <xf numFmtId="174" fontId="4" fillId="0" borderId="28" xfId="0" applyNumberFormat="1" applyFont="1" applyBorder="1" applyAlignment="1">
      <alignment/>
    </xf>
    <xf numFmtId="174" fontId="4" fillId="0" borderId="16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4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74" fontId="3" fillId="0" borderId="29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2" fillId="0" borderId="29" xfId="0" applyNumberFormat="1" applyFont="1" applyFill="1" applyBorder="1" applyAlignment="1">
      <alignment horizontal="right"/>
    </xf>
    <xf numFmtId="174" fontId="2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4" fontId="4" fillId="0" borderId="16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74" fontId="4" fillId="0" borderId="16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74" fontId="2" fillId="0" borderId="29" xfId="0" applyNumberFormat="1" applyFont="1" applyFill="1" applyBorder="1" applyAlignment="1" applyProtection="1">
      <alignment horizontal="right"/>
      <protection/>
    </xf>
    <xf numFmtId="174" fontId="4" fillId="0" borderId="28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74" fontId="3" fillId="0" borderId="4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horizontal="right"/>
    </xf>
    <xf numFmtId="174" fontId="3" fillId="0" borderId="12" xfId="0" applyNumberFormat="1" applyFont="1" applyFill="1" applyBorder="1" applyAlignment="1">
      <alignment horizontal="right"/>
    </xf>
    <xf numFmtId="174" fontId="3" fillId="0" borderId="13" xfId="0" applyNumberFormat="1" applyFont="1" applyFill="1" applyBorder="1" applyAlignment="1">
      <alignment horizontal="right"/>
    </xf>
    <xf numFmtId="174" fontId="3" fillId="0" borderId="18" xfId="0" applyNumberFormat="1" applyFont="1" applyFill="1" applyBorder="1" applyAlignment="1">
      <alignment horizontal="right"/>
    </xf>
    <xf numFmtId="174" fontId="3" fillId="0" borderId="15" xfId="0" applyNumberFormat="1" applyFont="1" applyBorder="1" applyAlignment="1">
      <alignment horizontal="right"/>
    </xf>
    <xf numFmtId="174" fontId="2" fillId="0" borderId="28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0" fillId="0" borderId="28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74" fontId="4" fillId="0" borderId="28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Alignment="1">
      <alignment/>
    </xf>
    <xf numFmtId="174" fontId="0" fillId="0" borderId="0" xfId="0" applyNumberFormat="1" applyFont="1" applyBorder="1" applyAlignment="1">
      <alignment/>
    </xf>
    <xf numFmtId="174" fontId="0" fillId="0" borderId="3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0" fillId="0" borderId="16" xfId="0" applyNumberFormat="1" applyFont="1" applyBorder="1" applyAlignment="1">
      <alignment/>
    </xf>
    <xf numFmtId="174" fontId="0" fillId="0" borderId="15" xfId="0" applyNumberFormat="1" applyFont="1" applyBorder="1" applyAlignment="1">
      <alignment/>
    </xf>
    <xf numFmtId="0" fontId="4" fillId="0" borderId="20" xfId="0" applyNumberFormat="1" applyFont="1" applyFill="1" applyBorder="1" applyAlignment="1" applyProtection="1">
      <alignment horizontal="right"/>
      <protection/>
    </xf>
    <xf numFmtId="174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174" fontId="3" fillId="0" borderId="31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 applyProtection="1">
      <alignment horizontal="right"/>
      <protection/>
    </xf>
    <xf numFmtId="174" fontId="4" fillId="0" borderId="3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174" fontId="3" fillId="0" borderId="28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 wrapText="1" indent="1"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174" fontId="4" fillId="0" borderId="28" xfId="0" applyNumberFormat="1" applyFont="1" applyFill="1" applyBorder="1" applyAlignment="1">
      <alignment/>
    </xf>
    <xf numFmtId="174" fontId="4" fillId="0" borderId="0" xfId="0" applyNumberFormat="1" applyFont="1" applyFill="1" applyAlignment="1">
      <alignment/>
    </xf>
    <xf numFmtId="174" fontId="4" fillId="0" borderId="18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174" fontId="3" fillId="0" borderId="28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3" fillId="0" borderId="16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4" fontId="3" fillId="0" borderId="4" xfId="0" applyNumberFormat="1" applyFont="1" applyFill="1" applyBorder="1" applyAlignment="1">
      <alignment/>
    </xf>
    <xf numFmtId="174" fontId="3" fillId="0" borderId="0" xfId="0" applyNumberFormat="1" applyFont="1" applyFill="1" applyAlignment="1">
      <alignment/>
    </xf>
    <xf numFmtId="1" fontId="8" fillId="0" borderId="0" xfId="71" applyNumberFormat="1" applyFont="1" applyFill="1" applyAlignment="1">
      <alignment horizontal="left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174" fontId="4" fillId="0" borderId="3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74" fontId="4" fillId="0" borderId="17" xfId="0" applyNumberFormat="1" applyFont="1" applyFill="1" applyBorder="1" applyAlignment="1">
      <alignment horizontal="right"/>
    </xf>
    <xf numFmtId="174" fontId="0" fillId="0" borderId="2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74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0" xfId="72" applyFont="1" applyFill="1">
      <alignment/>
      <protection/>
    </xf>
    <xf numFmtId="174" fontId="0" fillId="0" borderId="16" xfId="0" applyNumberFormat="1" applyFont="1" applyFill="1" applyBorder="1" applyAlignment="1">
      <alignment horizontal="right"/>
    </xf>
    <xf numFmtId="174" fontId="2" fillId="0" borderId="4" xfId="0" applyNumberFormat="1" applyFont="1" applyFill="1" applyBorder="1" applyAlignment="1">
      <alignment/>
    </xf>
    <xf numFmtId="174" fontId="2" fillId="0" borderId="2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21" xfId="0" applyFont="1" applyFill="1" applyBorder="1" applyAlignment="1">
      <alignment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1" fontId="4" fillId="0" borderId="0" xfId="71" applyNumberFormat="1" applyFont="1" applyFill="1" applyBorder="1" applyAlignment="1">
      <alignment horizontal="left"/>
      <protection/>
    </xf>
    <xf numFmtId="0" fontId="4" fillId="0" borderId="37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right"/>
    </xf>
    <xf numFmtId="1" fontId="4" fillId="0" borderId="0" xfId="71" applyNumberFormat="1" applyFont="1" applyFill="1" applyAlignment="1">
      <alignment horizontal="left"/>
      <protection/>
    </xf>
    <xf numFmtId="174" fontId="4" fillId="0" borderId="30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174" fontId="4" fillId="0" borderId="12" xfId="0" applyNumberFormat="1" applyFont="1" applyFill="1" applyBorder="1" applyAlignment="1">
      <alignment horizontal="right"/>
    </xf>
    <xf numFmtId="174" fontId="4" fillId="0" borderId="13" xfId="0" applyNumberFormat="1" applyFont="1" applyFill="1" applyBorder="1" applyAlignment="1">
      <alignment horizontal="right"/>
    </xf>
    <xf numFmtId="174" fontId="0" fillId="0" borderId="16" xfId="0" applyNumberFormat="1" applyFill="1" applyBorder="1" applyAlignment="1">
      <alignment horizontal="right"/>
    </xf>
    <xf numFmtId="174" fontId="0" fillId="0" borderId="0" xfId="0" applyNumberFormat="1" applyFill="1" applyBorder="1" applyAlignment="1">
      <alignment horizontal="right"/>
    </xf>
    <xf numFmtId="174" fontId="0" fillId="0" borderId="16" xfId="0" applyNumberFormat="1" applyFill="1" applyBorder="1" applyAlignment="1">
      <alignment/>
    </xf>
    <xf numFmtId="174" fontId="0" fillId="0" borderId="0" xfId="0" applyNumberFormat="1" applyFill="1" applyAlignment="1">
      <alignment horizontal="right"/>
    </xf>
    <xf numFmtId="174" fontId="0" fillId="0" borderId="0" xfId="0" applyNumberFormat="1" applyFill="1" applyAlignment="1">
      <alignment/>
    </xf>
    <xf numFmtId="17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4" fontId="2" fillId="0" borderId="18" xfId="0" applyNumberFormat="1" applyFont="1" applyFill="1" applyBorder="1" applyAlignment="1">
      <alignment/>
    </xf>
    <xf numFmtId="174" fontId="2" fillId="0" borderId="12" xfId="0" applyNumberFormat="1" applyFont="1" applyFill="1" applyBorder="1" applyAlignment="1">
      <alignment horizontal="right"/>
    </xf>
    <xf numFmtId="174" fontId="2" fillId="0" borderId="13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0" fontId="4" fillId="0" borderId="38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32" xfId="0" applyFont="1" applyFill="1" applyBorder="1" applyAlignment="1">
      <alignment horizontal="centerContinuous"/>
    </xf>
    <xf numFmtId="0" fontId="4" fillId="0" borderId="39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4" fontId="0" fillId="0" borderId="41" xfId="0" applyNumberFormat="1" applyFill="1" applyBorder="1" applyAlignment="1">
      <alignment horizontal="right"/>
    </xf>
    <xf numFmtId="174" fontId="0" fillId="0" borderId="39" xfId="0" applyNumberFormat="1" applyFill="1" applyBorder="1" applyAlignment="1">
      <alignment horizontal="right"/>
    </xf>
    <xf numFmtId="174" fontId="2" fillId="0" borderId="16" xfId="0" applyNumberFormat="1" applyFont="1" applyFill="1" applyBorder="1" applyAlignment="1">
      <alignment horizontal="right"/>
    </xf>
    <xf numFmtId="174" fontId="2" fillId="0" borderId="32" xfId="0" applyNumberFormat="1" applyFont="1" applyFill="1" applyBorder="1" applyAlignment="1">
      <alignment horizontal="right"/>
    </xf>
    <xf numFmtId="174" fontId="2" fillId="0" borderId="19" xfId="0" applyNumberFormat="1" applyFont="1" applyFill="1" applyBorder="1" applyAlignment="1">
      <alignment horizontal="right"/>
    </xf>
    <xf numFmtId="174" fontId="2" fillId="0" borderId="20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51" fillId="0" borderId="17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left" indent="1"/>
    </xf>
    <xf numFmtId="0" fontId="4" fillId="0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74" fontId="4" fillId="0" borderId="0" xfId="0" applyNumberFormat="1" applyFont="1" applyFill="1" applyBorder="1" applyAlignment="1">
      <alignment horizontal="left"/>
    </xf>
    <xf numFmtId="174" fontId="3" fillId="0" borderId="0" xfId="0" applyNumberFormat="1" applyFont="1" applyFill="1" applyAlignment="1">
      <alignment horizontal="left"/>
    </xf>
    <xf numFmtId="0" fontId="50" fillId="0" borderId="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174" fontId="0" fillId="0" borderId="30" xfId="0" applyNumberFormat="1" applyFont="1" applyBorder="1" applyAlignment="1">
      <alignment/>
    </xf>
    <xf numFmtId="174" fontId="3" fillId="0" borderId="43" xfId="0" applyNumberFormat="1" applyFont="1" applyBorder="1" applyAlignment="1">
      <alignment horizontal="right"/>
    </xf>
    <xf numFmtId="174" fontId="3" fillId="0" borderId="30" xfId="0" applyNumberFormat="1" applyFont="1" applyFill="1" applyBorder="1" applyAlignment="1">
      <alignment horizontal="right"/>
    </xf>
    <xf numFmtId="174" fontId="3" fillId="0" borderId="43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4" fillId="0" borderId="44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174" fontId="0" fillId="0" borderId="28" xfId="0" applyNumberFormat="1" applyFont="1" applyBorder="1" applyAlignment="1">
      <alignment/>
    </xf>
    <xf numFmtId="174" fontId="3" fillId="0" borderId="40" xfId="0" applyNumberFormat="1" applyFont="1" applyBorder="1" applyAlignment="1">
      <alignment horizontal="right"/>
    </xf>
    <xf numFmtId="174" fontId="3" fillId="0" borderId="40" xfId="0" applyNumberFormat="1" applyFont="1" applyFill="1" applyBorder="1" applyAlignment="1">
      <alignment horizontal="right"/>
    </xf>
    <xf numFmtId="0" fontId="51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right"/>
    </xf>
    <xf numFmtId="174" fontId="3" fillId="0" borderId="15" xfId="0" applyNumberFormat="1" applyFont="1" applyFill="1" applyBorder="1" applyAlignment="1">
      <alignment horizontal="right"/>
    </xf>
    <xf numFmtId="174" fontId="2" fillId="0" borderId="28" xfId="0" applyNumberFormat="1" applyFont="1" applyFill="1" applyBorder="1" applyAlignment="1">
      <alignment horizontal="right"/>
    </xf>
    <xf numFmtId="174" fontId="0" fillId="0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40" fillId="0" borderId="0" xfId="50" applyFill="1" applyAlignment="1">
      <alignment/>
    </xf>
    <xf numFmtId="0" fontId="4" fillId="0" borderId="36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centerContinuous"/>
    </xf>
    <xf numFmtId="0" fontId="4" fillId="0" borderId="46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4" fillId="0" borderId="48" xfId="0" applyFont="1" applyFill="1" applyBorder="1" applyAlignment="1">
      <alignment horizontal="centerContinuous"/>
    </xf>
    <xf numFmtId="0" fontId="4" fillId="0" borderId="39" xfId="0" applyFont="1" applyFill="1" applyBorder="1" applyAlignment="1">
      <alignment horizontal="centerContinuous"/>
    </xf>
    <xf numFmtId="0" fontId="4" fillId="0" borderId="0" xfId="0" applyFont="1" applyFill="1" applyAlignment="1">
      <alignment horizontal="left" indent="1"/>
    </xf>
    <xf numFmtId="174" fontId="4" fillId="0" borderId="0" xfId="0" applyNumberFormat="1" applyFont="1" applyFill="1" applyAlignment="1">
      <alignment horizontal="right"/>
    </xf>
    <xf numFmtId="174" fontId="3" fillId="0" borderId="49" xfId="0" applyNumberFormat="1" applyFont="1" applyFill="1" applyBorder="1" applyAlignment="1">
      <alignment/>
    </xf>
    <xf numFmtId="0" fontId="4" fillId="0" borderId="0" xfId="72" applyFont="1" applyFill="1">
      <alignment/>
      <protection/>
    </xf>
    <xf numFmtId="1" fontId="4" fillId="0" borderId="0" xfId="71" applyNumberFormat="1" applyFont="1" applyFill="1" applyAlignment="1">
      <alignment/>
      <protection/>
    </xf>
    <xf numFmtId="0" fontId="2" fillId="0" borderId="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4" fillId="0" borderId="0" xfId="71" applyNumberFormat="1" applyFont="1" applyFill="1" applyAlignment="1">
      <alignment horizontal="left" wrapText="1"/>
      <protection/>
    </xf>
    <xf numFmtId="1" fontId="4" fillId="0" borderId="0" xfId="71" applyNumberFormat="1" applyFont="1" applyFill="1" applyAlignment="1">
      <alignment horizontal="left"/>
      <protection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0" fontId="0" fillId="0" borderId="5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</cellXfs>
  <cellStyles count="67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Followed Hyperlink" xfId="47"/>
    <cellStyle name="Goed" xfId="48"/>
    <cellStyle name="Header" xfId="49"/>
    <cellStyle name="Hyperlink" xfId="50"/>
    <cellStyle name="Invoer" xfId="51"/>
    <cellStyle name="Comma" xfId="52"/>
    <cellStyle name="Comma [0]" xfId="53"/>
    <cellStyle name="komma1nul" xfId="54"/>
    <cellStyle name="komma2nul" xfId="55"/>
    <cellStyle name="Kop 1" xfId="56"/>
    <cellStyle name="Kop 2" xfId="57"/>
    <cellStyle name="Kop 3" xfId="58"/>
    <cellStyle name="Kop 4" xfId="59"/>
    <cellStyle name="Netten_1" xfId="60"/>
    <cellStyle name="Neutraal" xfId="61"/>
    <cellStyle name="nieuw" xfId="62"/>
    <cellStyle name="Niveau" xfId="63"/>
    <cellStyle name="Notitie" xfId="64"/>
    <cellStyle name="Ongeldig" xfId="65"/>
    <cellStyle name="perc1nul" xfId="66"/>
    <cellStyle name="perc2nul" xfId="67"/>
    <cellStyle name="perc3nul" xfId="68"/>
    <cellStyle name="perc4" xfId="69"/>
    <cellStyle name="Percent" xfId="70"/>
    <cellStyle name="Standaard_96BUSO01" xfId="71"/>
    <cellStyle name="Standaard_secund2" xfId="72"/>
    <cellStyle name="Subtotaal" xfId="73"/>
    <cellStyle name="Titel" xfId="74"/>
    <cellStyle name="Totaal" xfId="75"/>
    <cellStyle name="Uitvoer" xfId="76"/>
    <cellStyle name="Currency" xfId="77"/>
    <cellStyle name="Currency [0]" xfId="78"/>
    <cellStyle name="Verklarende tekst" xfId="79"/>
    <cellStyle name="Waarschuwingsteks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495300"/>
          <a:ext cx="695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1371600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nd.vlaanderen.be/cel%20gegevensbeheer\08%20vermeulen\1-%20PUBLICATIES\JAARBOEK_1112\+CONNY\09_l_BuSO_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11sec48"/>
      <sheetName val="11sec49"/>
      <sheetName val="11sec50"/>
      <sheetName val="11sec51"/>
      <sheetName val="11sec52"/>
      <sheetName val="11sec53"/>
      <sheetName val="11sec54"/>
      <sheetName val="11sec55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11.7109375" style="122" customWidth="1"/>
    <col min="2" max="16384" width="8.8515625" style="122" customWidth="1"/>
  </cols>
  <sheetData>
    <row r="1" ht="15">
      <c r="A1" s="142" t="s">
        <v>27</v>
      </c>
    </row>
    <row r="2" ht="15">
      <c r="A2" s="142" t="s">
        <v>161</v>
      </c>
    </row>
    <row r="3" ht="15">
      <c r="A3" s="142"/>
    </row>
    <row r="4" spans="1:2" ht="12.75">
      <c r="A4" s="285" t="s">
        <v>162</v>
      </c>
      <c r="B4" s="122" t="s">
        <v>58</v>
      </c>
    </row>
    <row r="5" spans="1:2" ht="12.75">
      <c r="A5" s="285" t="s">
        <v>163</v>
      </c>
      <c r="B5" s="122" t="s">
        <v>33</v>
      </c>
    </row>
    <row r="6" spans="1:2" ht="12.75">
      <c r="A6" s="285" t="s">
        <v>164</v>
      </c>
      <c r="B6" s="122" t="s">
        <v>59</v>
      </c>
    </row>
    <row r="7" spans="1:2" ht="12.75">
      <c r="A7" s="285" t="s">
        <v>165</v>
      </c>
      <c r="B7" s="122" t="s">
        <v>50</v>
      </c>
    </row>
    <row r="8" spans="1:2" ht="12.75">
      <c r="A8" s="285" t="s">
        <v>166</v>
      </c>
      <c r="B8" s="122" t="s">
        <v>60</v>
      </c>
    </row>
    <row r="9" spans="1:2" ht="12.75">
      <c r="A9" s="285" t="s">
        <v>167</v>
      </c>
      <c r="B9" s="122" t="s">
        <v>119</v>
      </c>
    </row>
    <row r="10" spans="1:2" ht="12.75">
      <c r="A10" s="285" t="s">
        <v>168</v>
      </c>
      <c r="B10" s="122" t="s">
        <v>120</v>
      </c>
    </row>
    <row r="11" spans="1:2" ht="12.75">
      <c r="A11" s="285" t="s">
        <v>169</v>
      </c>
      <c r="B11" s="122" t="s">
        <v>121</v>
      </c>
    </row>
    <row r="12" spans="1:2" ht="12.75">
      <c r="A12" s="285" t="s">
        <v>170</v>
      </c>
      <c r="B12" s="122" t="s">
        <v>122</v>
      </c>
    </row>
    <row r="13" spans="1:2" ht="12.75">
      <c r="A13" s="285" t="s">
        <v>171</v>
      </c>
      <c r="B13" s="122" t="s">
        <v>153</v>
      </c>
    </row>
    <row r="14" spans="1:2" ht="12.75">
      <c r="A14" s="285" t="s">
        <v>172</v>
      </c>
      <c r="B14" s="122" t="s">
        <v>114</v>
      </c>
    </row>
    <row r="15" spans="1:2" ht="12.75">
      <c r="A15" s="285" t="s">
        <v>173</v>
      </c>
      <c r="B15" s="122" t="s">
        <v>115</v>
      </c>
    </row>
    <row r="16" spans="1:2" ht="12.75">
      <c r="A16" s="285" t="s">
        <v>174</v>
      </c>
      <c r="B16" s="122" t="s">
        <v>116</v>
      </c>
    </row>
    <row r="17" spans="1:2" ht="12.75">
      <c r="A17" s="285" t="s">
        <v>175</v>
      </c>
      <c r="B17" s="122" t="s">
        <v>117</v>
      </c>
    </row>
    <row r="18" spans="1:2" ht="12.75">
      <c r="A18" s="285" t="s">
        <v>176</v>
      </c>
      <c r="B18" s="122" t="s">
        <v>118</v>
      </c>
    </row>
    <row r="19" spans="1:2" ht="12.75">
      <c r="A19" s="285" t="s">
        <v>177</v>
      </c>
      <c r="B19" s="122" t="s">
        <v>123</v>
      </c>
    </row>
  </sheetData>
  <sheetProtection/>
  <hyperlinks>
    <hyperlink ref="A4" location="'20sec48'!A1" display="20sec48"/>
    <hyperlink ref="A5" location="'20sec49'!A1" display="20sec49"/>
    <hyperlink ref="A6" location="'20sec50'!A1" display="20sec50"/>
    <hyperlink ref="A7" location="'20sec51'!A1" display="20sec51"/>
    <hyperlink ref="A8" location="'20sec52'!A1" display="20sec52"/>
    <hyperlink ref="A9" location="'20sec53'!A1" display="20sec53"/>
    <hyperlink ref="A10" location="'20sec54'!A1" display="20sec54"/>
    <hyperlink ref="A11" location="'20sec55'!A1" display="20sec55"/>
    <hyperlink ref="A12" location="'20sec56'!A1" display="20sec56"/>
    <hyperlink ref="A13" location="'20sec57'!A1" display="20sec57"/>
    <hyperlink ref="A14" location="'20sec58'!A1" display="20sec58"/>
    <hyperlink ref="A15" location="'20sec59'!A1" display="20sec59"/>
    <hyperlink ref="A16" location="'20sec60'!A1" display="20sec60"/>
    <hyperlink ref="A17" location="'20sec61'!A1" display="20sec61"/>
    <hyperlink ref="A18" location="'20sec62'!A1" display="20sec62"/>
    <hyperlink ref="A19" location="'20sec63'!A1" display="20sec63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PageLayoutView="0" workbookViewId="0" topLeftCell="A1">
      <selection activeCell="A62" sqref="A62"/>
    </sheetView>
  </sheetViews>
  <sheetFormatPr defaultColWidth="9.140625" defaultRowHeight="12.75"/>
  <cols>
    <col min="1" max="1" width="29.00390625" style="0" customWidth="1"/>
    <col min="2" max="5" width="8.00390625" style="0" customWidth="1"/>
    <col min="6" max="7" width="8.7109375" style="0" customWidth="1"/>
    <col min="8" max="11" width="8.00390625" style="0" customWidth="1"/>
    <col min="12" max="13" width="8.57421875" style="0" customWidth="1"/>
    <col min="14" max="15" width="10.57421875" style="0" customWidth="1"/>
    <col min="16" max="16" width="9.421875" style="0" customWidth="1"/>
    <col min="17" max="17" width="9.28125" style="0" customWidth="1"/>
    <col min="18" max="18" width="7.28125" style="0" customWidth="1"/>
    <col min="19" max="20" width="7.00390625" style="0" customWidth="1"/>
    <col min="21" max="21" width="9.28125" style="0" customWidth="1"/>
    <col min="22" max="22" width="18.140625" style="0" customWidth="1"/>
    <col min="23" max="24" width="13.421875" style="0" customWidth="1"/>
    <col min="25" max="25" width="10.57421875" style="0" customWidth="1"/>
    <col min="26" max="27" width="5.00390625" style="0" customWidth="1"/>
    <col min="28" max="28" width="10.57421875" style="0" customWidth="1"/>
    <col min="29" max="30" width="4.7109375" style="0" customWidth="1"/>
    <col min="31" max="31" width="10.28125" style="0" customWidth="1"/>
    <col min="32" max="32" width="19.00390625" style="0" customWidth="1"/>
    <col min="33" max="34" width="12.00390625" style="0" customWidth="1"/>
    <col min="35" max="35" width="10.57421875" style="0" customWidth="1"/>
    <col min="36" max="37" width="5.00390625" style="0" customWidth="1"/>
    <col min="38" max="38" width="10.57421875" style="0" customWidth="1"/>
    <col min="39" max="40" width="4.7109375" style="0" customWidth="1"/>
    <col min="41" max="41" width="10.28125" style="0" customWidth="1"/>
    <col min="42" max="42" width="17.57421875" style="0" customWidth="1"/>
    <col min="43" max="43" width="43.421875" style="0" customWidth="1"/>
    <col min="44" max="45" width="7.00390625" style="0" customWidth="1"/>
    <col min="46" max="46" width="9.28125" style="0" customWidth="1"/>
  </cols>
  <sheetData>
    <row r="1" ht="12.75">
      <c r="A1" s="108" t="s">
        <v>161</v>
      </c>
    </row>
    <row r="2" spans="1:20" ht="12.75">
      <c r="A2" s="329" t="s">
        <v>32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</row>
    <row r="3" spans="1:20" ht="12.75">
      <c r="A3" s="329" t="s">
        <v>52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</row>
    <row r="4" spans="1:20" ht="12.75">
      <c r="A4" s="329" t="s">
        <v>66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</row>
    <row r="5" ht="13.5" thickBot="1">
      <c r="A5" s="3"/>
    </row>
    <row r="6" spans="1:20" s="27" customFormat="1" ht="11.25">
      <c r="A6" s="55"/>
      <c r="B6" s="61" t="s">
        <v>44</v>
      </c>
      <c r="C6" s="62"/>
      <c r="D6" s="61" t="s">
        <v>45</v>
      </c>
      <c r="E6" s="62"/>
      <c r="F6" s="61" t="s">
        <v>46</v>
      </c>
      <c r="G6" s="62"/>
      <c r="H6" s="61" t="s">
        <v>47</v>
      </c>
      <c r="I6" s="62"/>
      <c r="J6" s="61" t="s">
        <v>48</v>
      </c>
      <c r="K6" s="62"/>
      <c r="L6" s="61" t="s">
        <v>49</v>
      </c>
      <c r="M6" s="62"/>
      <c r="N6" s="61" t="s">
        <v>125</v>
      </c>
      <c r="O6" s="62"/>
      <c r="P6" s="61" t="s">
        <v>137</v>
      </c>
      <c r="Q6" s="62"/>
      <c r="R6" s="56"/>
      <c r="S6" s="57"/>
      <c r="T6" s="55"/>
    </row>
    <row r="7" spans="2:20" s="25" customFormat="1" ht="11.25">
      <c r="B7" s="314" t="s">
        <v>129</v>
      </c>
      <c r="C7" s="315"/>
      <c r="D7" s="314" t="s">
        <v>130</v>
      </c>
      <c r="E7" s="315"/>
      <c r="F7" s="314" t="s">
        <v>143</v>
      </c>
      <c r="G7" s="321"/>
      <c r="H7" s="314" t="s">
        <v>131</v>
      </c>
      <c r="I7" s="315"/>
      <c r="J7" s="314" t="s">
        <v>132</v>
      </c>
      <c r="K7" s="315"/>
      <c r="L7" s="314" t="s">
        <v>133</v>
      </c>
      <c r="M7" s="315"/>
      <c r="N7" s="314" t="s">
        <v>134</v>
      </c>
      <c r="O7" s="319"/>
      <c r="P7" s="323" t="s">
        <v>138</v>
      </c>
      <c r="Q7" s="319"/>
      <c r="R7" s="63" t="s">
        <v>14</v>
      </c>
      <c r="S7" s="70"/>
      <c r="T7" s="70"/>
    </row>
    <row r="8" spans="2:18" s="25" customFormat="1" ht="11.25">
      <c r="B8" s="316" t="s">
        <v>135</v>
      </c>
      <c r="C8" s="318"/>
      <c r="D8" s="316" t="s">
        <v>136</v>
      </c>
      <c r="E8" s="318"/>
      <c r="F8" s="316" t="s">
        <v>144</v>
      </c>
      <c r="G8" s="322"/>
      <c r="H8" s="316" t="s">
        <v>136</v>
      </c>
      <c r="I8" s="318"/>
      <c r="J8" s="316" t="s">
        <v>136</v>
      </c>
      <c r="K8" s="318"/>
      <c r="L8" s="316" t="s">
        <v>139</v>
      </c>
      <c r="M8" s="318"/>
      <c r="N8" s="316" t="s">
        <v>141</v>
      </c>
      <c r="O8" s="317"/>
      <c r="P8" s="320"/>
      <c r="Q8" s="317"/>
      <c r="R8" s="31"/>
    </row>
    <row r="9" spans="1:20" s="27" customFormat="1" ht="11.25">
      <c r="A9" s="25"/>
      <c r="B9" s="194"/>
      <c r="C9" s="254"/>
      <c r="D9" s="194"/>
      <c r="E9" s="195"/>
      <c r="F9" s="298" t="s">
        <v>145</v>
      </c>
      <c r="G9" s="300"/>
      <c r="H9" s="164"/>
      <c r="I9" s="84"/>
      <c r="J9" s="164"/>
      <c r="K9" s="84"/>
      <c r="L9" s="298" t="s">
        <v>140</v>
      </c>
      <c r="M9" s="300"/>
      <c r="N9" s="298" t="s">
        <v>142</v>
      </c>
      <c r="O9" s="300"/>
      <c r="P9" s="298"/>
      <c r="Q9" s="300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9</v>
      </c>
      <c r="M12" s="19">
        <v>0</v>
      </c>
      <c r="N12" s="20">
        <v>213</v>
      </c>
      <c r="O12" s="19">
        <v>56</v>
      </c>
      <c r="P12" s="20">
        <v>0</v>
      </c>
      <c r="Q12" s="19">
        <v>0</v>
      </c>
      <c r="R12" s="8">
        <f>SUM(L12,J12,H12,F12,D12,B12,N12,P12)</f>
        <v>222</v>
      </c>
      <c r="S12" s="10">
        <f>SUM(M12,K12,I12,G12,E12,C12,O12,Q12)</f>
        <v>56</v>
      </c>
      <c r="T12" s="10">
        <f>SUM(R12:S12)</f>
        <v>278</v>
      </c>
    </row>
    <row r="13" spans="1:20" ht="12.75">
      <c r="A13" s="18" t="s">
        <v>17</v>
      </c>
      <c r="B13" s="20">
        <v>0</v>
      </c>
      <c r="C13" s="21">
        <v>0</v>
      </c>
      <c r="D13" s="20">
        <v>0</v>
      </c>
      <c r="E13" s="21">
        <v>0</v>
      </c>
      <c r="F13" s="20">
        <v>31</v>
      </c>
      <c r="G13" s="21">
        <v>4</v>
      </c>
      <c r="H13" s="20">
        <v>30</v>
      </c>
      <c r="I13" s="21">
        <v>12</v>
      </c>
      <c r="J13" s="20">
        <v>0</v>
      </c>
      <c r="K13" s="21">
        <v>0</v>
      </c>
      <c r="L13" s="20">
        <v>0</v>
      </c>
      <c r="M13" s="21">
        <v>0</v>
      </c>
      <c r="N13" s="20">
        <v>329</v>
      </c>
      <c r="O13" s="21">
        <v>76</v>
      </c>
      <c r="P13" s="20">
        <v>0</v>
      </c>
      <c r="Q13" s="21">
        <v>0</v>
      </c>
      <c r="R13" s="8">
        <f aca="true" t="shared" si="0" ref="R13:S16">SUM(L13,J13,H13,F13,D13,B13,N13,P13)</f>
        <v>390</v>
      </c>
      <c r="S13" s="9">
        <f t="shared" si="0"/>
        <v>92</v>
      </c>
      <c r="T13" s="10">
        <f>SUM(R13:S13)</f>
        <v>482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0</v>
      </c>
      <c r="C15" s="21">
        <v>0</v>
      </c>
      <c r="D15" s="20">
        <v>0</v>
      </c>
      <c r="E15" s="21"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8">
        <f t="shared" si="0"/>
        <v>0</v>
      </c>
      <c r="S15" s="9">
        <f t="shared" si="0"/>
        <v>0</v>
      </c>
      <c r="T15" s="10">
        <f>SUM(R15:S15)</f>
        <v>0</v>
      </c>
    </row>
    <row r="16" spans="1:20" s="11" customFormat="1" ht="12.75">
      <c r="A16" s="7" t="s">
        <v>12</v>
      </c>
      <c r="B16" s="40">
        <v>0</v>
      </c>
      <c r="C16" s="41">
        <v>0</v>
      </c>
      <c r="D16" s="40">
        <v>0</v>
      </c>
      <c r="E16" s="41">
        <v>0</v>
      </c>
      <c r="F16" s="40">
        <v>31</v>
      </c>
      <c r="G16" s="41">
        <v>4</v>
      </c>
      <c r="H16" s="40">
        <v>30</v>
      </c>
      <c r="I16" s="41">
        <v>12</v>
      </c>
      <c r="J16" s="40">
        <v>0</v>
      </c>
      <c r="K16" s="41">
        <v>0</v>
      </c>
      <c r="L16" s="40">
        <v>9</v>
      </c>
      <c r="M16" s="41">
        <v>0</v>
      </c>
      <c r="N16" s="40">
        <v>542</v>
      </c>
      <c r="O16" s="41">
        <v>132</v>
      </c>
      <c r="P16" s="40">
        <v>0</v>
      </c>
      <c r="Q16" s="41">
        <v>0</v>
      </c>
      <c r="R16" s="40">
        <f t="shared" si="0"/>
        <v>612</v>
      </c>
      <c r="S16" s="41">
        <f t="shared" si="0"/>
        <v>148</v>
      </c>
      <c r="T16" s="41">
        <f>SUM(R16:S16)</f>
        <v>760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0</v>
      </c>
      <c r="C18" s="19">
        <v>0</v>
      </c>
      <c r="D18" s="20">
        <v>0</v>
      </c>
      <c r="E18" s="19">
        <v>0</v>
      </c>
      <c r="F18" s="20">
        <v>0</v>
      </c>
      <c r="G18" s="19">
        <v>0</v>
      </c>
      <c r="H18" s="20">
        <v>0</v>
      </c>
      <c r="I18" s="19">
        <v>0</v>
      </c>
      <c r="J18" s="20">
        <v>0</v>
      </c>
      <c r="K18" s="19">
        <v>0</v>
      </c>
      <c r="L18" s="20">
        <v>0</v>
      </c>
      <c r="M18" s="19">
        <v>0</v>
      </c>
      <c r="N18" s="20">
        <v>79</v>
      </c>
      <c r="O18" s="19">
        <v>17</v>
      </c>
      <c r="P18" s="20">
        <v>0</v>
      </c>
      <c r="Q18" s="19">
        <v>0</v>
      </c>
      <c r="R18" s="8">
        <f aca="true" t="shared" si="1" ref="R18:S22">SUM(L18,J18,H18,F18,D18,B18,N18,P18)</f>
        <v>79</v>
      </c>
      <c r="S18" s="10">
        <f t="shared" si="1"/>
        <v>17</v>
      </c>
      <c r="T18" s="10">
        <f>SUM(R18:S18)</f>
        <v>96</v>
      </c>
    </row>
    <row r="19" spans="1:20" ht="12.75">
      <c r="A19" s="18" t="s">
        <v>17</v>
      </c>
      <c r="B19" s="20">
        <v>0</v>
      </c>
      <c r="C19" s="21">
        <v>0</v>
      </c>
      <c r="D19" s="20">
        <v>0</v>
      </c>
      <c r="E19" s="21">
        <v>0</v>
      </c>
      <c r="F19" s="20">
        <v>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36</v>
      </c>
      <c r="O19" s="21">
        <v>31</v>
      </c>
      <c r="P19" s="20">
        <v>0</v>
      </c>
      <c r="Q19" s="21">
        <v>0</v>
      </c>
      <c r="R19" s="8">
        <f t="shared" si="1"/>
        <v>36</v>
      </c>
      <c r="S19" s="9">
        <f t="shared" si="1"/>
        <v>31</v>
      </c>
      <c r="T19" s="10">
        <f>SUM(R19:S19)</f>
        <v>67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0</v>
      </c>
      <c r="C21" s="21">
        <v>0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8">
        <f t="shared" si="1"/>
        <v>0</v>
      </c>
      <c r="S21" s="9">
        <f t="shared" si="1"/>
        <v>0</v>
      </c>
      <c r="T21" s="10">
        <f>SUM(R21:S21)</f>
        <v>0</v>
      </c>
    </row>
    <row r="22" spans="1:20" s="11" customFormat="1" ht="12.75">
      <c r="A22" s="7" t="s">
        <v>12</v>
      </c>
      <c r="B22" s="40">
        <v>0</v>
      </c>
      <c r="C22" s="41">
        <v>0</v>
      </c>
      <c r="D22" s="40">
        <v>0</v>
      </c>
      <c r="E22" s="41">
        <v>0</v>
      </c>
      <c r="F22" s="40">
        <v>0</v>
      </c>
      <c r="G22" s="41">
        <v>0</v>
      </c>
      <c r="H22" s="40">
        <v>0</v>
      </c>
      <c r="I22" s="41">
        <v>0</v>
      </c>
      <c r="J22" s="40">
        <v>0</v>
      </c>
      <c r="K22" s="41">
        <v>0</v>
      </c>
      <c r="L22" s="40">
        <v>0</v>
      </c>
      <c r="M22" s="41">
        <v>0</v>
      </c>
      <c r="N22" s="40">
        <v>115</v>
      </c>
      <c r="O22" s="41">
        <v>48</v>
      </c>
      <c r="P22" s="40">
        <v>0</v>
      </c>
      <c r="Q22" s="41">
        <v>0</v>
      </c>
      <c r="R22" s="40">
        <f t="shared" si="1"/>
        <v>115</v>
      </c>
      <c r="S22" s="41">
        <f t="shared" si="1"/>
        <v>48</v>
      </c>
      <c r="T22" s="41">
        <f>SUM(R22:S22)</f>
        <v>163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0">
        <v>0</v>
      </c>
      <c r="C24" s="19">
        <v>0</v>
      </c>
      <c r="D24" s="20">
        <v>0</v>
      </c>
      <c r="E24" s="19">
        <v>0</v>
      </c>
      <c r="F24" s="20">
        <v>0</v>
      </c>
      <c r="G24" s="19">
        <v>0</v>
      </c>
      <c r="H24" s="20">
        <v>0</v>
      </c>
      <c r="I24" s="19">
        <v>0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0</v>
      </c>
      <c r="S24" s="10">
        <f t="shared" si="2"/>
        <v>0</v>
      </c>
      <c r="T24" s="10">
        <f>SUM(R24:S24)</f>
        <v>0</v>
      </c>
    </row>
    <row r="25" spans="1:20" ht="12.75">
      <c r="A25" s="18" t="s">
        <v>17</v>
      </c>
      <c r="B25" s="20">
        <v>0</v>
      </c>
      <c r="C25" s="21">
        <v>0</v>
      </c>
      <c r="D25" s="20">
        <v>0</v>
      </c>
      <c r="E25" s="21">
        <v>0</v>
      </c>
      <c r="F25" s="20">
        <v>0</v>
      </c>
      <c r="G25" s="21">
        <v>0</v>
      </c>
      <c r="H25" s="20">
        <v>0</v>
      </c>
      <c r="I25" s="21">
        <v>0</v>
      </c>
      <c r="J25" s="20">
        <v>5</v>
      </c>
      <c r="K25" s="21">
        <v>5</v>
      </c>
      <c r="L25" s="20">
        <v>2</v>
      </c>
      <c r="M25" s="21">
        <v>0</v>
      </c>
      <c r="N25" s="20">
        <v>76</v>
      </c>
      <c r="O25" s="21">
        <v>16</v>
      </c>
      <c r="P25" s="20">
        <v>0</v>
      </c>
      <c r="Q25" s="21">
        <v>0</v>
      </c>
      <c r="R25" s="8">
        <f t="shared" si="2"/>
        <v>83</v>
      </c>
      <c r="S25" s="9">
        <f t="shared" si="2"/>
        <v>21</v>
      </c>
      <c r="T25" s="10">
        <f>SUM(R25:S25)</f>
        <v>104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0</v>
      </c>
      <c r="C27" s="21">
        <v>0</v>
      </c>
      <c r="D27" s="20">
        <v>0</v>
      </c>
      <c r="E27" s="21"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8">
        <f t="shared" si="2"/>
        <v>0</v>
      </c>
      <c r="S27" s="9">
        <f t="shared" si="2"/>
        <v>0</v>
      </c>
      <c r="T27" s="10">
        <f>SUM(R27:S27)</f>
        <v>0</v>
      </c>
    </row>
    <row r="28" spans="1:20" s="11" customFormat="1" ht="12.75">
      <c r="A28" s="7" t="s">
        <v>12</v>
      </c>
      <c r="B28" s="40">
        <v>0</v>
      </c>
      <c r="C28" s="41">
        <v>0</v>
      </c>
      <c r="D28" s="40">
        <v>0</v>
      </c>
      <c r="E28" s="41">
        <v>0</v>
      </c>
      <c r="F28" s="40">
        <v>0</v>
      </c>
      <c r="G28" s="41">
        <v>0</v>
      </c>
      <c r="H28" s="40">
        <v>0</v>
      </c>
      <c r="I28" s="41">
        <v>0</v>
      </c>
      <c r="J28" s="40">
        <v>5</v>
      </c>
      <c r="K28" s="41">
        <v>5</v>
      </c>
      <c r="L28" s="40">
        <v>2</v>
      </c>
      <c r="M28" s="41">
        <v>0</v>
      </c>
      <c r="N28" s="40">
        <v>76</v>
      </c>
      <c r="O28" s="41">
        <v>16</v>
      </c>
      <c r="P28" s="40">
        <v>0</v>
      </c>
      <c r="Q28" s="41">
        <v>0</v>
      </c>
      <c r="R28" s="40">
        <f t="shared" si="2"/>
        <v>83</v>
      </c>
      <c r="S28" s="41">
        <f t="shared" si="2"/>
        <v>21</v>
      </c>
      <c r="T28" s="41">
        <f>SUM(R28:S28)</f>
        <v>104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0</v>
      </c>
      <c r="C30" s="19">
        <v>0</v>
      </c>
      <c r="D30" s="20">
        <v>0</v>
      </c>
      <c r="E30" s="19">
        <v>0</v>
      </c>
      <c r="F30" s="20">
        <v>65</v>
      </c>
      <c r="G30" s="19">
        <v>11</v>
      </c>
      <c r="H30" s="20">
        <v>0</v>
      </c>
      <c r="I30" s="19">
        <v>0</v>
      </c>
      <c r="J30" s="20">
        <v>0</v>
      </c>
      <c r="K30" s="19">
        <v>0</v>
      </c>
      <c r="L30" s="20">
        <v>0</v>
      </c>
      <c r="M30" s="19">
        <v>0</v>
      </c>
      <c r="N30" s="20">
        <v>430</v>
      </c>
      <c r="O30" s="19">
        <v>109</v>
      </c>
      <c r="P30" s="20">
        <v>0</v>
      </c>
      <c r="Q30" s="19">
        <v>0</v>
      </c>
      <c r="R30" s="8">
        <f aca="true" t="shared" si="3" ref="R30:S34">SUM(L30,J30,H30,F30,D30,B30,N30,P30)</f>
        <v>495</v>
      </c>
      <c r="S30" s="10">
        <f t="shared" si="3"/>
        <v>120</v>
      </c>
      <c r="T30" s="10">
        <f>SUM(R30:S30)</f>
        <v>615</v>
      </c>
    </row>
    <row r="31" spans="1:20" ht="12.75">
      <c r="A31" s="18" t="s">
        <v>17</v>
      </c>
      <c r="B31" s="20">
        <v>0</v>
      </c>
      <c r="C31" s="21">
        <v>0</v>
      </c>
      <c r="D31" s="20">
        <v>0</v>
      </c>
      <c r="E31" s="21">
        <v>0</v>
      </c>
      <c r="F31" s="20">
        <v>78</v>
      </c>
      <c r="G31" s="21">
        <v>6</v>
      </c>
      <c r="H31" s="20">
        <v>42</v>
      </c>
      <c r="I31" s="21">
        <v>16</v>
      </c>
      <c r="J31" s="20">
        <v>8</v>
      </c>
      <c r="K31" s="21">
        <v>6</v>
      </c>
      <c r="L31" s="20">
        <v>19</v>
      </c>
      <c r="M31" s="21">
        <v>10</v>
      </c>
      <c r="N31" s="20">
        <v>296</v>
      </c>
      <c r="O31" s="21">
        <v>42</v>
      </c>
      <c r="P31" s="20">
        <v>0</v>
      </c>
      <c r="Q31" s="21">
        <v>0</v>
      </c>
      <c r="R31" s="8">
        <f t="shared" si="3"/>
        <v>443</v>
      </c>
      <c r="S31" s="9">
        <f t="shared" si="3"/>
        <v>80</v>
      </c>
      <c r="T31" s="10">
        <f>SUM(R31:S31)</f>
        <v>523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0</v>
      </c>
      <c r="C34" s="41">
        <v>0</v>
      </c>
      <c r="D34" s="40">
        <v>0</v>
      </c>
      <c r="E34" s="41">
        <v>0</v>
      </c>
      <c r="F34" s="40">
        <v>143</v>
      </c>
      <c r="G34" s="41">
        <v>17</v>
      </c>
      <c r="H34" s="40">
        <v>42</v>
      </c>
      <c r="I34" s="41">
        <v>16</v>
      </c>
      <c r="J34" s="40">
        <v>8</v>
      </c>
      <c r="K34" s="41">
        <v>6</v>
      </c>
      <c r="L34" s="40">
        <v>19</v>
      </c>
      <c r="M34" s="41">
        <v>10</v>
      </c>
      <c r="N34" s="40">
        <v>726</v>
      </c>
      <c r="O34" s="41">
        <v>151</v>
      </c>
      <c r="P34" s="40">
        <v>0</v>
      </c>
      <c r="Q34" s="41">
        <v>0</v>
      </c>
      <c r="R34" s="40">
        <f t="shared" si="3"/>
        <v>938</v>
      </c>
      <c r="S34" s="41">
        <f t="shared" si="3"/>
        <v>200</v>
      </c>
      <c r="T34" s="41">
        <f>SUM(R34:S34)</f>
        <v>1138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0</v>
      </c>
      <c r="C36" s="19">
        <v>0</v>
      </c>
      <c r="D36" s="20">
        <v>0</v>
      </c>
      <c r="E36" s="19">
        <v>0</v>
      </c>
      <c r="F36" s="20">
        <v>32</v>
      </c>
      <c r="G36" s="19">
        <v>10</v>
      </c>
      <c r="H36" s="20">
        <v>9</v>
      </c>
      <c r="I36" s="19">
        <v>0</v>
      </c>
      <c r="J36" s="20">
        <v>0</v>
      </c>
      <c r="K36" s="19">
        <v>0</v>
      </c>
      <c r="L36" s="20">
        <v>0</v>
      </c>
      <c r="M36" s="19">
        <v>0</v>
      </c>
      <c r="N36" s="20">
        <v>382</v>
      </c>
      <c r="O36" s="19">
        <v>70</v>
      </c>
      <c r="P36" s="20">
        <v>0</v>
      </c>
      <c r="Q36" s="19">
        <v>0</v>
      </c>
      <c r="R36" s="8">
        <f aca="true" t="shared" si="4" ref="R36:S40">SUM(L36,J36,H36,F36,D36,B36,N36,P36)</f>
        <v>423</v>
      </c>
      <c r="S36" s="10">
        <f t="shared" si="4"/>
        <v>80</v>
      </c>
      <c r="T36" s="10">
        <f>SUM(R36:S36)</f>
        <v>503</v>
      </c>
    </row>
    <row r="37" spans="1:20" ht="12.75">
      <c r="A37" s="18" t="s">
        <v>17</v>
      </c>
      <c r="B37" s="20">
        <v>0</v>
      </c>
      <c r="C37" s="21">
        <v>0</v>
      </c>
      <c r="D37" s="20">
        <v>0</v>
      </c>
      <c r="E37" s="21">
        <v>0</v>
      </c>
      <c r="F37" s="20">
        <v>1</v>
      </c>
      <c r="G37" s="21">
        <v>0</v>
      </c>
      <c r="H37" s="20">
        <v>64</v>
      </c>
      <c r="I37" s="21">
        <v>32</v>
      </c>
      <c r="J37" s="20">
        <v>0</v>
      </c>
      <c r="K37" s="21">
        <v>0</v>
      </c>
      <c r="L37" s="20">
        <v>1</v>
      </c>
      <c r="M37" s="21">
        <v>1</v>
      </c>
      <c r="N37" s="20">
        <v>246</v>
      </c>
      <c r="O37" s="21">
        <v>56</v>
      </c>
      <c r="P37" s="20">
        <v>0</v>
      </c>
      <c r="Q37" s="21">
        <v>0</v>
      </c>
      <c r="R37" s="8">
        <f t="shared" si="4"/>
        <v>312</v>
      </c>
      <c r="S37" s="9">
        <f t="shared" si="4"/>
        <v>89</v>
      </c>
      <c r="T37" s="10">
        <f>SUM(R37:S37)</f>
        <v>401</v>
      </c>
    </row>
    <row r="38" spans="1:20" ht="12.75">
      <c r="A38" s="18" t="s">
        <v>18</v>
      </c>
      <c r="B38" s="20">
        <v>0</v>
      </c>
      <c r="C38" s="21">
        <v>0</v>
      </c>
      <c r="D38" s="20">
        <v>0</v>
      </c>
      <c r="E38" s="21">
        <v>0</v>
      </c>
      <c r="F38" s="20">
        <v>10</v>
      </c>
      <c r="G38" s="21">
        <v>2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14</v>
      </c>
      <c r="O38" s="21">
        <v>0</v>
      </c>
      <c r="P38" s="20">
        <v>0</v>
      </c>
      <c r="Q38" s="21">
        <v>0</v>
      </c>
      <c r="R38" s="8">
        <f t="shared" si="4"/>
        <v>24</v>
      </c>
      <c r="S38" s="9">
        <f t="shared" si="4"/>
        <v>2</v>
      </c>
      <c r="T38" s="10">
        <f>SUM(R38:S38)</f>
        <v>26</v>
      </c>
    </row>
    <row r="39" spans="1:20" ht="12.75">
      <c r="A39" s="18" t="s">
        <v>19</v>
      </c>
      <c r="B39" s="20">
        <v>0</v>
      </c>
      <c r="C39" s="21">
        <v>0</v>
      </c>
      <c r="D39" s="20">
        <v>0</v>
      </c>
      <c r="E39" s="21">
        <v>0</v>
      </c>
      <c r="F39" s="20">
        <v>0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60</v>
      </c>
      <c r="O39" s="21">
        <v>14</v>
      </c>
      <c r="P39" s="20">
        <v>0</v>
      </c>
      <c r="Q39" s="21">
        <v>0</v>
      </c>
      <c r="R39" s="8">
        <f t="shared" si="4"/>
        <v>60</v>
      </c>
      <c r="S39" s="9">
        <f t="shared" si="4"/>
        <v>14</v>
      </c>
      <c r="T39" s="10">
        <f>SUM(R39:S39)</f>
        <v>74</v>
      </c>
    </row>
    <row r="40" spans="1:20" s="11" customFormat="1" ht="12.75">
      <c r="A40" s="7" t="s">
        <v>12</v>
      </c>
      <c r="B40" s="40">
        <v>0</v>
      </c>
      <c r="C40" s="41">
        <v>0</v>
      </c>
      <c r="D40" s="40">
        <v>0</v>
      </c>
      <c r="E40" s="41">
        <v>0</v>
      </c>
      <c r="F40" s="40">
        <v>43</v>
      </c>
      <c r="G40" s="41">
        <v>12</v>
      </c>
      <c r="H40" s="40">
        <v>73</v>
      </c>
      <c r="I40" s="41">
        <v>32</v>
      </c>
      <c r="J40" s="40">
        <v>0</v>
      </c>
      <c r="K40" s="41">
        <v>0</v>
      </c>
      <c r="L40" s="40">
        <v>1</v>
      </c>
      <c r="M40" s="41">
        <v>1</v>
      </c>
      <c r="N40" s="40">
        <v>702</v>
      </c>
      <c r="O40" s="41">
        <v>140</v>
      </c>
      <c r="P40" s="40">
        <v>0</v>
      </c>
      <c r="Q40" s="41">
        <v>0</v>
      </c>
      <c r="R40" s="40">
        <f t="shared" si="4"/>
        <v>819</v>
      </c>
      <c r="S40" s="41">
        <f t="shared" si="4"/>
        <v>185</v>
      </c>
      <c r="T40" s="41">
        <f>SUM(R40:S40)</f>
        <v>1004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0</v>
      </c>
      <c r="C42" s="19">
        <v>0</v>
      </c>
      <c r="D42" s="20">
        <v>0</v>
      </c>
      <c r="E42" s="19">
        <v>0</v>
      </c>
      <c r="F42" s="20">
        <v>0</v>
      </c>
      <c r="G42" s="19">
        <v>0</v>
      </c>
      <c r="H42" s="20">
        <v>5</v>
      </c>
      <c r="I42" s="19">
        <v>3</v>
      </c>
      <c r="J42" s="20">
        <v>0</v>
      </c>
      <c r="K42" s="19">
        <v>0</v>
      </c>
      <c r="L42" s="20">
        <v>0</v>
      </c>
      <c r="M42" s="19">
        <v>0</v>
      </c>
      <c r="N42" s="20">
        <v>180</v>
      </c>
      <c r="O42" s="19">
        <v>44</v>
      </c>
      <c r="P42" s="20">
        <v>0</v>
      </c>
      <c r="Q42" s="19">
        <v>0</v>
      </c>
      <c r="R42" s="8">
        <f aca="true" t="shared" si="5" ref="R42:S46">SUM(L42,J42,H42,F42,D42,B42,N42,P42)</f>
        <v>185</v>
      </c>
      <c r="S42" s="10">
        <f t="shared" si="5"/>
        <v>47</v>
      </c>
      <c r="T42" s="10">
        <f>SUM(R42:S42)</f>
        <v>232</v>
      </c>
    </row>
    <row r="43" spans="1:20" ht="12.75">
      <c r="A43" s="18" t="s">
        <v>17</v>
      </c>
      <c r="B43" s="20">
        <v>0</v>
      </c>
      <c r="C43" s="21">
        <v>0</v>
      </c>
      <c r="D43" s="20">
        <v>0</v>
      </c>
      <c r="E43" s="21">
        <v>0</v>
      </c>
      <c r="F43" s="20">
        <v>132</v>
      </c>
      <c r="G43" s="21">
        <v>26</v>
      </c>
      <c r="H43" s="20">
        <v>20</v>
      </c>
      <c r="I43" s="21">
        <v>11</v>
      </c>
      <c r="J43" s="20">
        <v>0</v>
      </c>
      <c r="K43" s="21">
        <v>0</v>
      </c>
      <c r="L43" s="20">
        <v>0</v>
      </c>
      <c r="M43" s="21">
        <v>0</v>
      </c>
      <c r="N43" s="20">
        <v>370</v>
      </c>
      <c r="O43" s="21">
        <v>70</v>
      </c>
      <c r="P43" s="20">
        <v>0</v>
      </c>
      <c r="Q43" s="21">
        <v>0</v>
      </c>
      <c r="R43" s="8">
        <f t="shared" si="5"/>
        <v>522</v>
      </c>
      <c r="S43" s="9">
        <f t="shared" si="5"/>
        <v>107</v>
      </c>
      <c r="T43" s="10">
        <f>SUM(R43:S43)</f>
        <v>629</v>
      </c>
    </row>
    <row r="44" spans="1:20" ht="12.75">
      <c r="A44" s="18" t="s">
        <v>18</v>
      </c>
      <c r="B44" s="20">
        <v>0</v>
      </c>
      <c r="C44" s="21">
        <v>0</v>
      </c>
      <c r="D44" s="20">
        <v>0</v>
      </c>
      <c r="E44" s="21">
        <v>0</v>
      </c>
      <c r="F44" s="20">
        <v>13</v>
      </c>
      <c r="G44" s="21">
        <v>2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95</v>
      </c>
      <c r="O44" s="21">
        <v>22</v>
      </c>
      <c r="P44" s="20">
        <v>0</v>
      </c>
      <c r="Q44" s="21">
        <v>0</v>
      </c>
      <c r="R44" s="8">
        <f t="shared" si="5"/>
        <v>108</v>
      </c>
      <c r="S44" s="9">
        <f t="shared" si="5"/>
        <v>24</v>
      </c>
      <c r="T44" s="10">
        <f>SUM(R44:S44)</f>
        <v>132</v>
      </c>
    </row>
    <row r="45" spans="1:20" ht="12.75">
      <c r="A45" s="18" t="s">
        <v>19</v>
      </c>
      <c r="B45" s="20">
        <v>0</v>
      </c>
      <c r="C45" s="21">
        <v>0</v>
      </c>
      <c r="D45" s="20">
        <v>0</v>
      </c>
      <c r="E45" s="21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8">
        <f t="shared" si="5"/>
        <v>0</v>
      </c>
      <c r="S45" s="9">
        <f t="shared" si="5"/>
        <v>0</v>
      </c>
      <c r="T45" s="10">
        <f>SUM(R45:S45)</f>
        <v>0</v>
      </c>
    </row>
    <row r="46" spans="1:20" s="16" customFormat="1" ht="12.75">
      <c r="A46" s="28" t="s">
        <v>12</v>
      </c>
      <c r="B46" s="40">
        <v>0</v>
      </c>
      <c r="C46" s="41">
        <v>0</v>
      </c>
      <c r="D46" s="40">
        <v>0</v>
      </c>
      <c r="E46" s="41">
        <v>0</v>
      </c>
      <c r="F46" s="40">
        <v>145</v>
      </c>
      <c r="G46" s="41">
        <v>28</v>
      </c>
      <c r="H46" s="40">
        <v>25</v>
      </c>
      <c r="I46" s="41">
        <v>14</v>
      </c>
      <c r="J46" s="40">
        <v>0</v>
      </c>
      <c r="K46" s="41">
        <v>0</v>
      </c>
      <c r="L46" s="40">
        <v>0</v>
      </c>
      <c r="M46" s="41">
        <v>0</v>
      </c>
      <c r="N46" s="40">
        <v>645</v>
      </c>
      <c r="O46" s="41">
        <v>136</v>
      </c>
      <c r="P46" s="40">
        <v>0</v>
      </c>
      <c r="Q46" s="41">
        <v>0</v>
      </c>
      <c r="R46" s="40">
        <f t="shared" si="5"/>
        <v>815</v>
      </c>
      <c r="S46" s="41">
        <f t="shared" si="5"/>
        <v>178</v>
      </c>
      <c r="T46" s="41">
        <f>SUM(R46:S46)</f>
        <v>993</v>
      </c>
    </row>
    <row r="47" spans="1:20" s="5" customFormat="1" ht="12.75">
      <c r="A47" s="15" t="s">
        <v>15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6"/>
      <c r="S47" s="47"/>
      <c r="T47" s="47"/>
    </row>
    <row r="48" spans="1:20" ht="12.75">
      <c r="A48" s="5" t="s">
        <v>16</v>
      </c>
      <c r="B48" s="48">
        <f aca="true" t="shared" si="6" ref="B48:Q48">SUM(B12,B18,B24,B30,B36,B42)</f>
        <v>0</v>
      </c>
      <c r="C48" s="49">
        <f t="shared" si="6"/>
        <v>0</v>
      </c>
      <c r="D48" s="48">
        <f t="shared" si="6"/>
        <v>0</v>
      </c>
      <c r="E48" s="49">
        <f t="shared" si="6"/>
        <v>0</v>
      </c>
      <c r="F48" s="48">
        <f t="shared" si="6"/>
        <v>97</v>
      </c>
      <c r="G48" s="49">
        <f t="shared" si="6"/>
        <v>21</v>
      </c>
      <c r="H48" s="48">
        <f t="shared" si="6"/>
        <v>14</v>
      </c>
      <c r="I48" s="49">
        <f t="shared" si="6"/>
        <v>3</v>
      </c>
      <c r="J48" s="48">
        <f t="shared" si="6"/>
        <v>0</v>
      </c>
      <c r="K48" s="49">
        <f t="shared" si="6"/>
        <v>0</v>
      </c>
      <c r="L48" s="48">
        <f t="shared" si="6"/>
        <v>9</v>
      </c>
      <c r="M48" s="49">
        <f t="shared" si="6"/>
        <v>0</v>
      </c>
      <c r="N48" s="48">
        <f t="shared" si="6"/>
        <v>1284</v>
      </c>
      <c r="O48" s="49">
        <f t="shared" si="6"/>
        <v>296</v>
      </c>
      <c r="P48" s="48">
        <f t="shared" si="6"/>
        <v>0</v>
      </c>
      <c r="Q48" s="49">
        <f t="shared" si="6"/>
        <v>0</v>
      </c>
      <c r="R48" s="50">
        <f aca="true" t="shared" si="7" ref="R48:S53">SUM(L48,J48,H48,F48,D48,B48,N48,P48)</f>
        <v>1404</v>
      </c>
      <c r="S48" s="51">
        <f t="shared" si="7"/>
        <v>320</v>
      </c>
      <c r="T48" s="51">
        <f aca="true" t="shared" si="8" ref="T48:T53">SUM(R48:S48)</f>
        <v>1724</v>
      </c>
    </row>
    <row r="49" spans="1:20" ht="12.75">
      <c r="A49" s="60" t="s">
        <v>17</v>
      </c>
      <c r="B49" s="48">
        <f aca="true" t="shared" si="9" ref="B49:Q49">SUM(B13,B19,B25,B31,B37,B43)</f>
        <v>0</v>
      </c>
      <c r="C49" s="53">
        <f t="shared" si="9"/>
        <v>0</v>
      </c>
      <c r="D49" s="48">
        <f t="shared" si="9"/>
        <v>0</v>
      </c>
      <c r="E49" s="53">
        <f t="shared" si="9"/>
        <v>0</v>
      </c>
      <c r="F49" s="48">
        <f t="shared" si="9"/>
        <v>242</v>
      </c>
      <c r="G49" s="53">
        <f t="shared" si="9"/>
        <v>36</v>
      </c>
      <c r="H49" s="48">
        <f t="shared" si="9"/>
        <v>156</v>
      </c>
      <c r="I49" s="53">
        <f t="shared" si="9"/>
        <v>71</v>
      </c>
      <c r="J49" s="48">
        <f t="shared" si="9"/>
        <v>13</v>
      </c>
      <c r="K49" s="53">
        <f t="shared" si="9"/>
        <v>11</v>
      </c>
      <c r="L49" s="48">
        <f t="shared" si="9"/>
        <v>22</v>
      </c>
      <c r="M49" s="53">
        <f t="shared" si="9"/>
        <v>11</v>
      </c>
      <c r="N49" s="48">
        <f t="shared" si="9"/>
        <v>1353</v>
      </c>
      <c r="O49" s="53">
        <f t="shared" si="9"/>
        <v>291</v>
      </c>
      <c r="P49" s="48">
        <f t="shared" si="9"/>
        <v>0</v>
      </c>
      <c r="Q49" s="53">
        <f t="shared" si="9"/>
        <v>0</v>
      </c>
      <c r="R49" s="50">
        <f t="shared" si="7"/>
        <v>1786</v>
      </c>
      <c r="S49" s="54">
        <f t="shared" si="7"/>
        <v>420</v>
      </c>
      <c r="T49" s="51">
        <f t="shared" si="8"/>
        <v>2206</v>
      </c>
    </row>
    <row r="50" spans="1:20" ht="12.75">
      <c r="A50" s="60" t="s">
        <v>18</v>
      </c>
      <c r="B50" s="48">
        <f aca="true" t="shared" si="10" ref="B50:Q50">SUM(B14,B20,B32,B38,B44)</f>
        <v>0</v>
      </c>
      <c r="C50" s="53">
        <f t="shared" si="10"/>
        <v>0</v>
      </c>
      <c r="D50" s="48">
        <f t="shared" si="10"/>
        <v>0</v>
      </c>
      <c r="E50" s="53">
        <f t="shared" si="10"/>
        <v>0</v>
      </c>
      <c r="F50" s="48">
        <f t="shared" si="10"/>
        <v>23</v>
      </c>
      <c r="G50" s="53">
        <f t="shared" si="10"/>
        <v>4</v>
      </c>
      <c r="H50" s="48">
        <f t="shared" si="10"/>
        <v>0</v>
      </c>
      <c r="I50" s="53">
        <f t="shared" si="10"/>
        <v>0</v>
      </c>
      <c r="J50" s="48">
        <f t="shared" si="10"/>
        <v>0</v>
      </c>
      <c r="K50" s="53">
        <f t="shared" si="10"/>
        <v>0</v>
      </c>
      <c r="L50" s="48">
        <f t="shared" si="10"/>
        <v>0</v>
      </c>
      <c r="M50" s="53">
        <f t="shared" si="10"/>
        <v>0</v>
      </c>
      <c r="N50" s="48">
        <f t="shared" si="10"/>
        <v>109</v>
      </c>
      <c r="O50" s="53">
        <f t="shared" si="10"/>
        <v>22</v>
      </c>
      <c r="P50" s="48">
        <f t="shared" si="10"/>
        <v>0</v>
      </c>
      <c r="Q50" s="53">
        <f t="shared" si="10"/>
        <v>0</v>
      </c>
      <c r="R50" s="50">
        <f t="shared" si="7"/>
        <v>132</v>
      </c>
      <c r="S50" s="54">
        <f t="shared" si="7"/>
        <v>26</v>
      </c>
      <c r="T50" s="51">
        <f t="shared" si="8"/>
        <v>158</v>
      </c>
    </row>
    <row r="51" spans="1:20" ht="12.75">
      <c r="A51" s="60" t="s">
        <v>19</v>
      </c>
      <c r="B51" s="48">
        <f aca="true" t="shared" si="11" ref="B51:Q51">SUM(B15,B21,B26,B33,B39,B45)</f>
        <v>0</v>
      </c>
      <c r="C51" s="53">
        <f t="shared" si="11"/>
        <v>0</v>
      </c>
      <c r="D51" s="48">
        <f t="shared" si="11"/>
        <v>0</v>
      </c>
      <c r="E51" s="53">
        <f t="shared" si="11"/>
        <v>0</v>
      </c>
      <c r="F51" s="48">
        <f t="shared" si="11"/>
        <v>0</v>
      </c>
      <c r="G51" s="53">
        <f t="shared" si="11"/>
        <v>0</v>
      </c>
      <c r="H51" s="48">
        <f t="shared" si="11"/>
        <v>0</v>
      </c>
      <c r="I51" s="53">
        <f t="shared" si="11"/>
        <v>0</v>
      </c>
      <c r="J51" s="48">
        <f t="shared" si="11"/>
        <v>0</v>
      </c>
      <c r="K51" s="53">
        <f t="shared" si="11"/>
        <v>0</v>
      </c>
      <c r="L51" s="48">
        <f t="shared" si="11"/>
        <v>0</v>
      </c>
      <c r="M51" s="53">
        <f t="shared" si="11"/>
        <v>0</v>
      </c>
      <c r="N51" s="48">
        <f t="shared" si="11"/>
        <v>60</v>
      </c>
      <c r="O51" s="53">
        <f t="shared" si="11"/>
        <v>14</v>
      </c>
      <c r="P51" s="48">
        <f t="shared" si="11"/>
        <v>0</v>
      </c>
      <c r="Q51" s="53">
        <f t="shared" si="11"/>
        <v>0</v>
      </c>
      <c r="R51" s="50">
        <f t="shared" si="7"/>
        <v>60</v>
      </c>
      <c r="S51" s="54">
        <f t="shared" si="7"/>
        <v>14</v>
      </c>
      <c r="T51" s="51">
        <f t="shared" si="8"/>
        <v>74</v>
      </c>
    </row>
    <row r="52" spans="1:20" ht="12.75">
      <c r="A52" s="60" t="s">
        <v>20</v>
      </c>
      <c r="B52" s="48">
        <f aca="true" t="shared" si="12" ref="B52:Q52">SUM(B27)</f>
        <v>0</v>
      </c>
      <c r="C52" s="53">
        <f t="shared" si="12"/>
        <v>0</v>
      </c>
      <c r="D52" s="48">
        <f t="shared" si="12"/>
        <v>0</v>
      </c>
      <c r="E52" s="53">
        <f t="shared" si="12"/>
        <v>0</v>
      </c>
      <c r="F52" s="48">
        <f t="shared" si="12"/>
        <v>0</v>
      </c>
      <c r="G52" s="53">
        <f t="shared" si="12"/>
        <v>0</v>
      </c>
      <c r="H52" s="48">
        <f t="shared" si="12"/>
        <v>0</v>
      </c>
      <c r="I52" s="53">
        <f t="shared" si="12"/>
        <v>0</v>
      </c>
      <c r="J52" s="48">
        <f t="shared" si="12"/>
        <v>0</v>
      </c>
      <c r="K52" s="53">
        <f t="shared" si="12"/>
        <v>0</v>
      </c>
      <c r="L52" s="48">
        <f t="shared" si="12"/>
        <v>0</v>
      </c>
      <c r="M52" s="53">
        <f t="shared" si="12"/>
        <v>0</v>
      </c>
      <c r="N52" s="48">
        <f t="shared" si="12"/>
        <v>0</v>
      </c>
      <c r="O52" s="53">
        <f t="shared" si="12"/>
        <v>0</v>
      </c>
      <c r="P52" s="48">
        <f t="shared" si="12"/>
        <v>0</v>
      </c>
      <c r="Q52" s="53">
        <f t="shared" si="12"/>
        <v>0</v>
      </c>
      <c r="R52" s="50">
        <f t="shared" si="7"/>
        <v>0</v>
      </c>
      <c r="S52" s="54">
        <f t="shared" si="7"/>
        <v>0</v>
      </c>
      <c r="T52" s="51">
        <f t="shared" si="8"/>
        <v>0</v>
      </c>
    </row>
    <row r="53" spans="1:20" s="11" customFormat="1" ht="12.75">
      <c r="A53" s="7" t="s">
        <v>12</v>
      </c>
      <c r="B53" s="12">
        <f aca="true" t="shared" si="13" ref="B53:Q53">SUM(B48:B52)</f>
        <v>0</v>
      </c>
      <c r="C53" s="13">
        <f t="shared" si="13"/>
        <v>0</v>
      </c>
      <c r="D53" s="12">
        <f t="shared" si="13"/>
        <v>0</v>
      </c>
      <c r="E53" s="13">
        <f t="shared" si="13"/>
        <v>0</v>
      </c>
      <c r="F53" s="12">
        <f t="shared" si="13"/>
        <v>362</v>
      </c>
      <c r="G53" s="13">
        <f t="shared" si="13"/>
        <v>61</v>
      </c>
      <c r="H53" s="12">
        <f t="shared" si="13"/>
        <v>170</v>
      </c>
      <c r="I53" s="13">
        <f t="shared" si="13"/>
        <v>74</v>
      </c>
      <c r="J53" s="12">
        <f t="shared" si="13"/>
        <v>13</v>
      </c>
      <c r="K53" s="13">
        <f t="shared" si="13"/>
        <v>11</v>
      </c>
      <c r="L53" s="12">
        <f t="shared" si="13"/>
        <v>31</v>
      </c>
      <c r="M53" s="13">
        <f t="shared" si="13"/>
        <v>11</v>
      </c>
      <c r="N53" s="12">
        <f t="shared" si="13"/>
        <v>2806</v>
      </c>
      <c r="O53" s="13">
        <f t="shared" si="13"/>
        <v>623</v>
      </c>
      <c r="P53" s="12">
        <f t="shared" si="13"/>
        <v>0</v>
      </c>
      <c r="Q53" s="13">
        <f t="shared" si="13"/>
        <v>0</v>
      </c>
      <c r="R53" s="12">
        <f t="shared" si="7"/>
        <v>3382</v>
      </c>
      <c r="S53" s="13">
        <f t="shared" si="7"/>
        <v>780</v>
      </c>
      <c r="T53" s="13">
        <f t="shared" si="8"/>
        <v>4162</v>
      </c>
    </row>
    <row r="54" spans="2:20" s="11" customFormat="1" ht="7.5" customHeight="1"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</row>
    <row r="55" spans="1:20" s="11" customFormat="1" ht="12.75">
      <c r="A55" s="84" t="s">
        <v>146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</row>
    <row r="56" ht="12.75">
      <c r="A56" s="82" t="s">
        <v>128</v>
      </c>
    </row>
    <row r="57" ht="8.25" customHeight="1">
      <c r="A57" s="82"/>
    </row>
    <row r="58" spans="1:16" s="161" customFormat="1" ht="12.75">
      <c r="A58" s="302" t="s">
        <v>31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</row>
    <row r="59" spans="1:16" s="161" customFormat="1" ht="12.75">
      <c r="A59" s="302" t="s">
        <v>185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</row>
    <row r="60" spans="1:16" s="161" customFormat="1" ht="12.75">
      <c r="A60" s="302" t="s">
        <v>186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</row>
  </sheetData>
  <sheetProtection/>
  <mergeCells count="26">
    <mergeCell ref="A58:P58"/>
    <mergeCell ref="A59:P59"/>
    <mergeCell ref="A60:P60"/>
    <mergeCell ref="B8:C8"/>
    <mergeCell ref="D8:E8"/>
    <mergeCell ref="H8:I8"/>
    <mergeCell ref="J8:K8"/>
    <mergeCell ref="N8:O8"/>
    <mergeCell ref="L9:M9"/>
    <mergeCell ref="N9:O9"/>
    <mergeCell ref="B7:C7"/>
    <mergeCell ref="D7:E7"/>
    <mergeCell ref="F7:G7"/>
    <mergeCell ref="H7:I7"/>
    <mergeCell ref="J7:K7"/>
    <mergeCell ref="N7:O7"/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</mergeCells>
  <printOptions horizontalCentered="1"/>
  <pageMargins left="0.1968503937007874" right="0.1968503937007874" top="0.5118110236220472" bottom="0.1968503937007874" header="0.5118110236220472" footer="0.5118110236220472"/>
  <pageSetup fitToHeight="1" fitToWidth="1" horizontalDpi="600" verticalDpi="600" orientation="landscape" paperSize="9" scale="75" r:id="rId1"/>
  <headerFooter alignWithMargins="0">
    <oddFooter>&amp;R&amp;A</oddFooter>
  </headerFooter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zoomScalePageLayoutView="0" workbookViewId="0" topLeftCell="A1">
      <selection activeCell="A75" sqref="A75"/>
    </sheetView>
  </sheetViews>
  <sheetFormatPr defaultColWidth="9.140625" defaultRowHeight="12.75"/>
  <cols>
    <col min="1" max="1" width="33.00390625" style="116" customWidth="1"/>
    <col min="2" max="2" width="6.140625" style="128" customWidth="1"/>
    <col min="3" max="3" width="6.140625" style="116" customWidth="1"/>
    <col min="4" max="4" width="6.140625" style="128" customWidth="1"/>
    <col min="5" max="5" width="6.140625" style="116" customWidth="1"/>
    <col min="6" max="7" width="6.140625" style="128" customWidth="1"/>
    <col min="8" max="8" width="6.140625" style="116" customWidth="1"/>
    <col min="9" max="10" width="6.140625" style="128" customWidth="1"/>
    <col min="11" max="11" width="6.140625" style="116" customWidth="1"/>
    <col min="12" max="13" width="6.140625" style="128" customWidth="1"/>
    <col min="14" max="14" width="8.28125" style="116" customWidth="1"/>
    <col min="15" max="16" width="8.28125" style="128" customWidth="1"/>
    <col min="17" max="18" width="6.57421875" style="116" customWidth="1"/>
    <col min="19" max="19" width="6.57421875" style="128" customWidth="1"/>
    <col min="20" max="20" width="17.57421875" style="128" customWidth="1"/>
    <col min="21" max="21" width="4.7109375" style="128" bestFit="1" customWidth="1"/>
    <col min="22" max="23" width="7.00390625" style="128" customWidth="1"/>
    <col min="24" max="24" width="9.28125" style="128" customWidth="1"/>
    <col min="25" max="16384" width="8.8515625" style="128" customWidth="1"/>
  </cols>
  <sheetData>
    <row r="1" ht="12.75">
      <c r="A1" s="108" t="s">
        <v>161</v>
      </c>
    </row>
    <row r="2" spans="1:19" ht="12.75">
      <c r="A2" s="297" t="s">
        <v>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</row>
    <row r="3" spans="1:19" ht="12.75">
      <c r="A3" s="297" t="s">
        <v>149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</row>
    <row r="4" spans="1:19" ht="12.75">
      <c r="A4" s="297" t="s">
        <v>124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</row>
    <row r="5" spans="3:19" ht="13.5" thickBot="1">
      <c r="C5" s="128"/>
      <c r="D5" s="116"/>
      <c r="E5" s="128"/>
      <c r="F5" s="116"/>
      <c r="H5" s="128"/>
      <c r="I5" s="116"/>
      <c r="K5" s="128"/>
      <c r="L5" s="116"/>
      <c r="N5" s="128"/>
      <c r="O5" s="116"/>
      <c r="Q5" s="128"/>
      <c r="S5" s="116"/>
    </row>
    <row r="6" spans="1:19" ht="27" customHeight="1">
      <c r="A6" s="169"/>
      <c r="B6" s="170" t="s">
        <v>11</v>
      </c>
      <c r="C6" s="171"/>
      <c r="D6" s="171"/>
      <c r="E6" s="330" t="s">
        <v>3</v>
      </c>
      <c r="F6" s="331"/>
      <c r="G6" s="332"/>
      <c r="H6" s="330" t="s">
        <v>4</v>
      </c>
      <c r="I6" s="331"/>
      <c r="J6" s="332"/>
      <c r="K6" s="330" t="s">
        <v>5</v>
      </c>
      <c r="L6" s="331"/>
      <c r="M6" s="332"/>
      <c r="N6" s="333" t="s">
        <v>178</v>
      </c>
      <c r="O6" s="334"/>
      <c r="P6" s="335"/>
      <c r="Q6" s="330" t="s">
        <v>12</v>
      </c>
      <c r="R6" s="331"/>
      <c r="S6" s="331"/>
    </row>
    <row r="7" spans="1:19" ht="12.75">
      <c r="A7" s="172"/>
      <c r="B7" s="173" t="s">
        <v>0</v>
      </c>
      <c r="C7" s="174" t="s">
        <v>1</v>
      </c>
      <c r="D7" s="174" t="s">
        <v>13</v>
      </c>
      <c r="E7" s="173" t="s">
        <v>0</v>
      </c>
      <c r="F7" s="174" t="s">
        <v>1</v>
      </c>
      <c r="G7" s="123" t="s">
        <v>13</v>
      </c>
      <c r="H7" s="173" t="s">
        <v>0</v>
      </c>
      <c r="I7" s="174" t="s">
        <v>1</v>
      </c>
      <c r="J7" s="123" t="s">
        <v>13</v>
      </c>
      <c r="K7" s="173" t="s">
        <v>0</v>
      </c>
      <c r="L7" s="174" t="s">
        <v>1</v>
      </c>
      <c r="M7" s="123" t="s">
        <v>13</v>
      </c>
      <c r="N7" s="173" t="s">
        <v>0</v>
      </c>
      <c r="O7" s="174" t="s">
        <v>1</v>
      </c>
      <c r="P7" s="123" t="s">
        <v>13</v>
      </c>
      <c r="Q7" s="173" t="s">
        <v>0</v>
      </c>
      <c r="R7" s="174" t="s">
        <v>1</v>
      </c>
      <c r="S7" s="174" t="s">
        <v>13</v>
      </c>
    </row>
    <row r="8" spans="1:19" ht="12.75">
      <c r="A8" s="108" t="s">
        <v>105</v>
      </c>
      <c r="B8" s="168"/>
      <c r="C8" s="127"/>
      <c r="D8" s="175"/>
      <c r="E8" s="168"/>
      <c r="F8" s="175"/>
      <c r="G8" s="127"/>
      <c r="H8" s="168"/>
      <c r="I8" s="175"/>
      <c r="J8" s="127"/>
      <c r="K8" s="168"/>
      <c r="L8" s="175"/>
      <c r="M8" s="127"/>
      <c r="N8" s="168"/>
      <c r="O8" s="175"/>
      <c r="P8" s="127"/>
      <c r="Q8" s="110"/>
      <c r="R8" s="110"/>
      <c r="S8" s="176"/>
    </row>
    <row r="9" spans="1:19" ht="12.75">
      <c r="A9" s="116" t="s">
        <v>147</v>
      </c>
      <c r="B9" s="168">
        <v>246</v>
      </c>
      <c r="C9" s="127">
        <v>152</v>
      </c>
      <c r="D9" s="127">
        <v>398</v>
      </c>
      <c r="E9" s="258">
        <v>565</v>
      </c>
      <c r="F9" s="127">
        <v>373</v>
      </c>
      <c r="G9" s="259">
        <v>938</v>
      </c>
      <c r="H9" s="168">
        <v>30</v>
      </c>
      <c r="I9" s="175">
        <v>8</v>
      </c>
      <c r="J9" s="127">
        <v>38</v>
      </c>
      <c r="K9" s="168">
        <v>141</v>
      </c>
      <c r="L9" s="175">
        <v>63</v>
      </c>
      <c r="M9" s="127">
        <v>204</v>
      </c>
      <c r="N9" s="168">
        <v>15</v>
      </c>
      <c r="O9" s="175">
        <v>6</v>
      </c>
      <c r="P9" s="127">
        <v>21</v>
      </c>
      <c r="Q9" s="168">
        <f aca="true" t="shared" si="0" ref="Q9:Q38">SUM(N9,K9,H9,E9,B9)</f>
        <v>997</v>
      </c>
      <c r="R9" s="127">
        <f>SUM(C9,F9,I9,L9,O9)</f>
        <v>602</v>
      </c>
      <c r="S9" s="127">
        <f aca="true" t="shared" si="1" ref="S9:S33">R9+Q9</f>
        <v>1599</v>
      </c>
    </row>
    <row r="10" spans="1:19" ht="12.75">
      <c r="A10" s="116" t="s">
        <v>157</v>
      </c>
      <c r="B10" s="168">
        <v>0</v>
      </c>
      <c r="C10" s="127">
        <v>0</v>
      </c>
      <c r="D10" s="175">
        <v>0</v>
      </c>
      <c r="E10" s="168">
        <v>1</v>
      </c>
      <c r="F10" s="175">
        <v>0</v>
      </c>
      <c r="G10" s="127">
        <v>1</v>
      </c>
      <c r="H10" s="168">
        <v>0</v>
      </c>
      <c r="I10" s="175">
        <v>0</v>
      </c>
      <c r="J10" s="127">
        <v>0</v>
      </c>
      <c r="K10" s="168">
        <v>0</v>
      </c>
      <c r="L10" s="175">
        <v>1</v>
      </c>
      <c r="M10" s="127">
        <v>1</v>
      </c>
      <c r="N10" s="168">
        <v>0</v>
      </c>
      <c r="O10" s="175">
        <v>0</v>
      </c>
      <c r="P10" s="127">
        <v>0</v>
      </c>
      <c r="Q10" s="168">
        <f t="shared" si="0"/>
        <v>1</v>
      </c>
      <c r="R10" s="127">
        <f aca="true" t="shared" si="2" ref="R10:R38">SUM(C10,F10,I10,L10,O10)</f>
        <v>1</v>
      </c>
      <c r="S10" s="127">
        <f t="shared" si="1"/>
        <v>2</v>
      </c>
    </row>
    <row r="11" spans="1:19" ht="12.75">
      <c r="A11" s="116" t="s">
        <v>88</v>
      </c>
      <c r="B11" s="168">
        <v>57</v>
      </c>
      <c r="C11" s="127">
        <v>1</v>
      </c>
      <c r="D11" s="175">
        <v>58</v>
      </c>
      <c r="E11" s="168">
        <v>71</v>
      </c>
      <c r="F11" s="175">
        <v>0</v>
      </c>
      <c r="G11" s="127">
        <v>71</v>
      </c>
      <c r="H11" s="168">
        <v>0</v>
      </c>
      <c r="I11" s="175">
        <v>0</v>
      </c>
      <c r="J11" s="127">
        <v>0</v>
      </c>
      <c r="K11" s="168">
        <v>0</v>
      </c>
      <c r="L11" s="175">
        <v>0</v>
      </c>
      <c r="M11" s="127">
        <v>0</v>
      </c>
      <c r="N11" s="168">
        <v>0</v>
      </c>
      <c r="O11" s="175">
        <v>0</v>
      </c>
      <c r="P11" s="127">
        <v>0</v>
      </c>
      <c r="Q11" s="168">
        <f t="shared" si="0"/>
        <v>128</v>
      </c>
      <c r="R11" s="127">
        <f t="shared" si="2"/>
        <v>1</v>
      </c>
      <c r="S11" s="127">
        <f t="shared" si="1"/>
        <v>129</v>
      </c>
    </row>
    <row r="12" spans="1:19" s="116" customFormat="1" ht="12.75">
      <c r="A12" s="177" t="s">
        <v>67</v>
      </c>
      <c r="B12" s="112">
        <v>41</v>
      </c>
      <c r="C12" s="111">
        <v>27</v>
      </c>
      <c r="D12" s="111">
        <v>68</v>
      </c>
      <c r="E12" s="178">
        <v>83</v>
      </c>
      <c r="F12" s="111">
        <v>55</v>
      </c>
      <c r="G12" s="113">
        <v>138</v>
      </c>
      <c r="H12" s="178">
        <v>0</v>
      </c>
      <c r="I12" s="111">
        <v>0</v>
      </c>
      <c r="J12" s="113">
        <v>0</v>
      </c>
      <c r="K12" s="178">
        <v>0</v>
      </c>
      <c r="L12" s="111">
        <v>0</v>
      </c>
      <c r="M12" s="113">
        <v>0</v>
      </c>
      <c r="N12" s="178">
        <v>0</v>
      </c>
      <c r="O12" s="111">
        <v>0</v>
      </c>
      <c r="P12" s="113">
        <v>0</v>
      </c>
      <c r="Q12" s="168">
        <f t="shared" si="0"/>
        <v>124</v>
      </c>
      <c r="R12" s="127">
        <f t="shared" si="2"/>
        <v>82</v>
      </c>
      <c r="S12" s="127">
        <f t="shared" si="1"/>
        <v>206</v>
      </c>
    </row>
    <row r="13" spans="1:19" s="116" customFormat="1" ht="12.75">
      <c r="A13" s="116" t="s">
        <v>179</v>
      </c>
      <c r="B13" s="112">
        <v>1</v>
      </c>
      <c r="C13" s="111">
        <v>0</v>
      </c>
      <c r="D13" s="111">
        <v>1</v>
      </c>
      <c r="E13" s="112">
        <v>0</v>
      </c>
      <c r="F13" s="111">
        <v>0</v>
      </c>
      <c r="G13" s="113">
        <v>0</v>
      </c>
      <c r="H13" s="178">
        <v>0</v>
      </c>
      <c r="I13" s="111">
        <v>0</v>
      </c>
      <c r="J13" s="113">
        <v>0</v>
      </c>
      <c r="K13" s="178">
        <v>0</v>
      </c>
      <c r="L13" s="111">
        <v>0</v>
      </c>
      <c r="M13" s="113">
        <v>0</v>
      </c>
      <c r="N13" s="178">
        <v>0</v>
      </c>
      <c r="O13" s="111">
        <v>0</v>
      </c>
      <c r="P13" s="113">
        <v>0</v>
      </c>
      <c r="Q13" s="168">
        <f t="shared" si="0"/>
        <v>1</v>
      </c>
      <c r="R13" s="127">
        <f t="shared" si="2"/>
        <v>0</v>
      </c>
      <c r="S13" s="127">
        <f t="shared" si="1"/>
        <v>1</v>
      </c>
    </row>
    <row r="14" spans="1:19" s="116" customFormat="1" ht="12.75">
      <c r="A14" s="116" t="s">
        <v>68</v>
      </c>
      <c r="B14" s="112">
        <v>164</v>
      </c>
      <c r="C14" s="111">
        <v>160</v>
      </c>
      <c r="D14" s="111">
        <v>324</v>
      </c>
      <c r="E14" s="112">
        <v>330</v>
      </c>
      <c r="F14" s="111">
        <v>271</v>
      </c>
      <c r="G14" s="113">
        <v>601</v>
      </c>
      <c r="H14" s="178">
        <v>27</v>
      </c>
      <c r="I14" s="111">
        <v>15</v>
      </c>
      <c r="J14" s="113">
        <v>42</v>
      </c>
      <c r="K14" s="178">
        <v>77</v>
      </c>
      <c r="L14" s="111">
        <v>41</v>
      </c>
      <c r="M14" s="113">
        <v>118</v>
      </c>
      <c r="N14" s="178">
        <v>0</v>
      </c>
      <c r="O14" s="111">
        <v>0</v>
      </c>
      <c r="P14" s="113">
        <v>0</v>
      </c>
      <c r="Q14" s="168">
        <f t="shared" si="0"/>
        <v>598</v>
      </c>
      <c r="R14" s="127">
        <f t="shared" si="2"/>
        <v>487</v>
      </c>
      <c r="S14" s="127">
        <f t="shared" si="1"/>
        <v>1085</v>
      </c>
    </row>
    <row r="15" spans="1:19" s="116" customFormat="1" ht="12.75">
      <c r="A15" s="116" t="s">
        <v>69</v>
      </c>
      <c r="B15" s="112">
        <v>133</v>
      </c>
      <c r="C15" s="111">
        <v>7</v>
      </c>
      <c r="D15" s="111">
        <v>140</v>
      </c>
      <c r="E15" s="112">
        <v>313</v>
      </c>
      <c r="F15" s="111">
        <v>8</v>
      </c>
      <c r="G15" s="113">
        <v>321</v>
      </c>
      <c r="H15" s="178">
        <v>36</v>
      </c>
      <c r="I15" s="111">
        <v>1</v>
      </c>
      <c r="J15" s="113">
        <v>37</v>
      </c>
      <c r="K15" s="178">
        <v>124</v>
      </c>
      <c r="L15" s="111">
        <v>3</v>
      </c>
      <c r="M15" s="113">
        <v>127</v>
      </c>
      <c r="N15" s="178">
        <v>0</v>
      </c>
      <c r="O15" s="111">
        <v>0</v>
      </c>
      <c r="P15" s="113">
        <v>0</v>
      </c>
      <c r="Q15" s="168">
        <f t="shared" si="0"/>
        <v>606</v>
      </c>
      <c r="R15" s="127">
        <f t="shared" si="2"/>
        <v>19</v>
      </c>
      <c r="S15" s="127">
        <f t="shared" si="1"/>
        <v>625</v>
      </c>
    </row>
    <row r="16" spans="1:19" s="116" customFormat="1" ht="12.75">
      <c r="A16" s="116" t="s">
        <v>70</v>
      </c>
      <c r="B16" s="112">
        <v>144</v>
      </c>
      <c r="C16" s="111">
        <v>9</v>
      </c>
      <c r="D16" s="111">
        <v>153</v>
      </c>
      <c r="E16" s="112">
        <v>196</v>
      </c>
      <c r="F16" s="111">
        <v>7</v>
      </c>
      <c r="G16" s="113">
        <v>203</v>
      </c>
      <c r="H16" s="178">
        <v>0</v>
      </c>
      <c r="I16" s="111">
        <v>0</v>
      </c>
      <c r="J16" s="113">
        <v>0</v>
      </c>
      <c r="K16" s="178">
        <v>0</v>
      </c>
      <c r="L16" s="111">
        <v>0</v>
      </c>
      <c r="M16" s="113">
        <v>0</v>
      </c>
      <c r="N16" s="178">
        <v>0</v>
      </c>
      <c r="O16" s="111">
        <v>0</v>
      </c>
      <c r="P16" s="113">
        <v>0</v>
      </c>
      <c r="Q16" s="168">
        <f t="shared" si="0"/>
        <v>340</v>
      </c>
      <c r="R16" s="127">
        <f t="shared" si="2"/>
        <v>16</v>
      </c>
      <c r="S16" s="127">
        <f t="shared" si="1"/>
        <v>356</v>
      </c>
    </row>
    <row r="17" spans="1:19" s="116" customFormat="1" ht="12.75">
      <c r="A17" s="116" t="s">
        <v>86</v>
      </c>
      <c r="B17" s="112">
        <v>31</v>
      </c>
      <c r="C17" s="111">
        <v>129</v>
      </c>
      <c r="D17" s="111">
        <v>160</v>
      </c>
      <c r="E17" s="112">
        <v>43</v>
      </c>
      <c r="F17" s="111">
        <v>277</v>
      </c>
      <c r="G17" s="113">
        <v>320</v>
      </c>
      <c r="H17" s="178">
        <v>0</v>
      </c>
      <c r="I17" s="111">
        <v>0</v>
      </c>
      <c r="J17" s="113">
        <v>0</v>
      </c>
      <c r="K17" s="178">
        <v>15</v>
      </c>
      <c r="L17" s="111">
        <v>40</v>
      </c>
      <c r="M17" s="113">
        <v>55</v>
      </c>
      <c r="N17" s="178">
        <v>0</v>
      </c>
      <c r="O17" s="111">
        <v>0</v>
      </c>
      <c r="P17" s="113">
        <v>0</v>
      </c>
      <c r="Q17" s="168">
        <f t="shared" si="0"/>
        <v>89</v>
      </c>
      <c r="R17" s="127">
        <f t="shared" si="2"/>
        <v>446</v>
      </c>
      <c r="S17" s="127">
        <f t="shared" si="1"/>
        <v>535</v>
      </c>
    </row>
    <row r="18" spans="1:19" s="116" customFormat="1" ht="26.25">
      <c r="A18" s="121" t="s">
        <v>71</v>
      </c>
      <c r="B18" s="112">
        <v>40</v>
      </c>
      <c r="C18" s="111">
        <v>199</v>
      </c>
      <c r="D18" s="111">
        <v>239</v>
      </c>
      <c r="E18" s="112">
        <v>103</v>
      </c>
      <c r="F18" s="111">
        <v>539</v>
      </c>
      <c r="G18" s="113">
        <v>642</v>
      </c>
      <c r="H18" s="178">
        <v>4</v>
      </c>
      <c r="I18" s="111">
        <v>26</v>
      </c>
      <c r="J18" s="113">
        <v>30</v>
      </c>
      <c r="K18" s="178">
        <v>22</v>
      </c>
      <c r="L18" s="111">
        <v>146</v>
      </c>
      <c r="M18" s="113">
        <v>168</v>
      </c>
      <c r="N18" s="178">
        <v>0</v>
      </c>
      <c r="O18" s="111">
        <v>0</v>
      </c>
      <c r="P18" s="113">
        <v>0</v>
      </c>
      <c r="Q18" s="168">
        <f t="shared" si="0"/>
        <v>169</v>
      </c>
      <c r="R18" s="127">
        <f t="shared" si="2"/>
        <v>910</v>
      </c>
      <c r="S18" s="127">
        <f t="shared" si="1"/>
        <v>1079</v>
      </c>
    </row>
    <row r="19" spans="1:19" s="116" customFormat="1" ht="12.75">
      <c r="A19" s="121" t="s">
        <v>72</v>
      </c>
      <c r="B19" s="112">
        <v>0</v>
      </c>
      <c r="C19" s="111">
        <v>0</v>
      </c>
      <c r="D19" s="111">
        <v>0</v>
      </c>
      <c r="E19" s="112">
        <v>40</v>
      </c>
      <c r="F19" s="111">
        <v>1</v>
      </c>
      <c r="G19" s="113">
        <v>41</v>
      </c>
      <c r="H19" s="178">
        <v>0</v>
      </c>
      <c r="I19" s="111">
        <v>0</v>
      </c>
      <c r="J19" s="113">
        <v>0</v>
      </c>
      <c r="K19" s="178">
        <v>8</v>
      </c>
      <c r="L19" s="111">
        <v>0</v>
      </c>
      <c r="M19" s="113">
        <v>8</v>
      </c>
      <c r="N19" s="178">
        <v>0</v>
      </c>
      <c r="O19" s="111">
        <v>0</v>
      </c>
      <c r="P19" s="113">
        <v>0</v>
      </c>
      <c r="Q19" s="168">
        <f t="shared" si="0"/>
        <v>48</v>
      </c>
      <c r="R19" s="127">
        <f t="shared" si="2"/>
        <v>1</v>
      </c>
      <c r="S19" s="127">
        <f t="shared" si="1"/>
        <v>49</v>
      </c>
    </row>
    <row r="20" spans="1:19" s="116" customFormat="1" ht="12.75">
      <c r="A20" s="116" t="s">
        <v>73</v>
      </c>
      <c r="B20" s="112">
        <v>0</v>
      </c>
      <c r="C20" s="111">
        <v>0</v>
      </c>
      <c r="D20" s="111">
        <v>0</v>
      </c>
      <c r="E20" s="112">
        <v>194</v>
      </c>
      <c r="F20" s="111">
        <v>50</v>
      </c>
      <c r="G20" s="113">
        <v>244</v>
      </c>
      <c r="H20" s="178">
        <v>0</v>
      </c>
      <c r="I20" s="111">
        <v>0</v>
      </c>
      <c r="J20" s="113">
        <v>0</v>
      </c>
      <c r="K20" s="178">
        <v>29</v>
      </c>
      <c r="L20" s="111">
        <v>2</v>
      </c>
      <c r="M20" s="113">
        <v>31</v>
      </c>
      <c r="N20" s="178">
        <v>0</v>
      </c>
      <c r="O20" s="111">
        <v>0</v>
      </c>
      <c r="P20" s="113">
        <v>0</v>
      </c>
      <c r="Q20" s="168">
        <f t="shared" si="0"/>
        <v>223</v>
      </c>
      <c r="R20" s="127">
        <f t="shared" si="2"/>
        <v>52</v>
      </c>
      <c r="S20" s="127">
        <f t="shared" si="1"/>
        <v>275</v>
      </c>
    </row>
    <row r="21" spans="1:19" s="116" customFormat="1" ht="12.75">
      <c r="A21" s="116" t="s">
        <v>158</v>
      </c>
      <c r="B21" s="112">
        <v>1</v>
      </c>
      <c r="C21" s="111">
        <v>0</v>
      </c>
      <c r="D21" s="111">
        <v>1</v>
      </c>
      <c r="E21" s="112">
        <v>1</v>
      </c>
      <c r="F21" s="111">
        <v>0</v>
      </c>
      <c r="G21" s="113">
        <v>1</v>
      </c>
      <c r="H21" s="178">
        <v>0</v>
      </c>
      <c r="I21" s="111">
        <v>0</v>
      </c>
      <c r="J21" s="113">
        <v>0</v>
      </c>
      <c r="K21" s="178">
        <v>0</v>
      </c>
      <c r="L21" s="111">
        <v>0</v>
      </c>
      <c r="M21" s="113">
        <v>0</v>
      </c>
      <c r="N21" s="178">
        <v>0</v>
      </c>
      <c r="O21" s="111">
        <v>0</v>
      </c>
      <c r="P21" s="113">
        <v>0</v>
      </c>
      <c r="Q21" s="168">
        <f t="shared" si="0"/>
        <v>2</v>
      </c>
      <c r="R21" s="127">
        <f t="shared" si="2"/>
        <v>0</v>
      </c>
      <c r="S21" s="127">
        <f t="shared" si="1"/>
        <v>2</v>
      </c>
    </row>
    <row r="22" spans="1:19" s="116" customFormat="1" ht="12.75">
      <c r="A22" s="116" t="s">
        <v>154</v>
      </c>
      <c r="B22" s="112">
        <v>6</v>
      </c>
      <c r="C22" s="111">
        <v>6</v>
      </c>
      <c r="D22" s="111">
        <v>12</v>
      </c>
      <c r="E22" s="112">
        <v>11</v>
      </c>
      <c r="F22" s="111">
        <v>9</v>
      </c>
      <c r="G22" s="113">
        <v>20</v>
      </c>
      <c r="H22" s="178">
        <v>2</v>
      </c>
      <c r="I22" s="111">
        <v>0</v>
      </c>
      <c r="J22" s="126">
        <v>2</v>
      </c>
      <c r="K22" s="112">
        <v>4</v>
      </c>
      <c r="L22" s="111">
        <v>2</v>
      </c>
      <c r="M22" s="113">
        <v>6</v>
      </c>
      <c r="N22" s="112">
        <v>0</v>
      </c>
      <c r="O22" s="111">
        <v>0</v>
      </c>
      <c r="P22" s="113">
        <v>0</v>
      </c>
      <c r="Q22" s="168">
        <f t="shared" si="0"/>
        <v>23</v>
      </c>
      <c r="R22" s="127">
        <f t="shared" si="2"/>
        <v>17</v>
      </c>
      <c r="S22" s="127">
        <f t="shared" si="1"/>
        <v>40</v>
      </c>
    </row>
    <row r="23" spans="1:19" ht="12.75">
      <c r="A23" s="116" t="s">
        <v>180</v>
      </c>
      <c r="B23" s="112">
        <v>11</v>
      </c>
      <c r="C23" s="111">
        <v>0</v>
      </c>
      <c r="D23" s="111">
        <v>11</v>
      </c>
      <c r="E23" s="112">
        <v>16</v>
      </c>
      <c r="F23" s="111">
        <v>0</v>
      </c>
      <c r="G23" s="113">
        <v>16</v>
      </c>
      <c r="H23" s="112">
        <v>3</v>
      </c>
      <c r="I23" s="111">
        <v>0</v>
      </c>
      <c r="J23" s="113">
        <v>3</v>
      </c>
      <c r="K23" s="112">
        <v>6</v>
      </c>
      <c r="L23" s="111">
        <v>0</v>
      </c>
      <c r="M23" s="113">
        <v>6</v>
      </c>
      <c r="N23" s="112">
        <v>0</v>
      </c>
      <c r="O23" s="111">
        <v>0</v>
      </c>
      <c r="P23" s="113">
        <v>0</v>
      </c>
      <c r="Q23" s="168">
        <f t="shared" si="0"/>
        <v>36</v>
      </c>
      <c r="R23" s="127">
        <f t="shared" si="2"/>
        <v>0</v>
      </c>
      <c r="S23" s="127">
        <f t="shared" si="1"/>
        <v>36</v>
      </c>
    </row>
    <row r="24" spans="1:19" s="110" customFormat="1" ht="12.75">
      <c r="A24" s="116" t="s">
        <v>74</v>
      </c>
      <c r="B24" s="112">
        <v>155</v>
      </c>
      <c r="C24" s="111">
        <v>2</v>
      </c>
      <c r="D24" s="111">
        <v>157</v>
      </c>
      <c r="E24" s="112">
        <v>174</v>
      </c>
      <c r="F24" s="111">
        <v>3</v>
      </c>
      <c r="G24" s="113">
        <v>177</v>
      </c>
      <c r="H24" s="112">
        <v>10</v>
      </c>
      <c r="I24" s="111">
        <v>0</v>
      </c>
      <c r="J24" s="113">
        <v>10</v>
      </c>
      <c r="K24" s="112">
        <v>76</v>
      </c>
      <c r="L24" s="111">
        <v>0</v>
      </c>
      <c r="M24" s="113">
        <v>76</v>
      </c>
      <c r="N24" s="112">
        <v>10</v>
      </c>
      <c r="O24" s="111">
        <v>0</v>
      </c>
      <c r="P24" s="113">
        <v>10</v>
      </c>
      <c r="Q24" s="168">
        <f t="shared" si="0"/>
        <v>425</v>
      </c>
      <c r="R24" s="127">
        <f t="shared" si="2"/>
        <v>5</v>
      </c>
      <c r="S24" s="127">
        <f t="shared" si="1"/>
        <v>430</v>
      </c>
    </row>
    <row r="25" spans="1:20" s="116" customFormat="1" ht="12.75">
      <c r="A25" s="116" t="s">
        <v>75</v>
      </c>
      <c r="B25" s="168">
        <v>0</v>
      </c>
      <c r="C25" s="127">
        <v>0</v>
      </c>
      <c r="D25" s="175">
        <v>0</v>
      </c>
      <c r="E25" s="168">
        <v>7</v>
      </c>
      <c r="F25" s="175">
        <v>6</v>
      </c>
      <c r="G25" s="127">
        <v>13</v>
      </c>
      <c r="H25" s="168">
        <v>0</v>
      </c>
      <c r="I25" s="175">
        <v>0</v>
      </c>
      <c r="J25" s="127">
        <v>0</v>
      </c>
      <c r="K25" s="168">
        <v>0</v>
      </c>
      <c r="L25" s="175">
        <v>0</v>
      </c>
      <c r="M25" s="127">
        <v>0</v>
      </c>
      <c r="N25" s="168">
        <v>0</v>
      </c>
      <c r="O25" s="175">
        <v>0</v>
      </c>
      <c r="P25" s="127">
        <v>0</v>
      </c>
      <c r="Q25" s="168">
        <f t="shared" si="0"/>
        <v>7</v>
      </c>
      <c r="R25" s="127">
        <f t="shared" si="2"/>
        <v>6</v>
      </c>
      <c r="S25" s="127">
        <f t="shared" si="1"/>
        <v>13</v>
      </c>
      <c r="T25" s="128"/>
    </row>
    <row r="26" spans="1:20" s="116" customFormat="1" ht="12.75">
      <c r="A26" s="257" t="s">
        <v>76</v>
      </c>
      <c r="B26" s="168">
        <v>15</v>
      </c>
      <c r="C26" s="127">
        <v>2</v>
      </c>
      <c r="D26" s="175">
        <v>17</v>
      </c>
      <c r="E26" s="168">
        <v>152</v>
      </c>
      <c r="F26" s="175">
        <v>9</v>
      </c>
      <c r="G26" s="127">
        <v>161</v>
      </c>
      <c r="H26" s="168">
        <v>3</v>
      </c>
      <c r="I26" s="175">
        <v>0</v>
      </c>
      <c r="J26" s="127">
        <v>3</v>
      </c>
      <c r="K26" s="168">
        <v>0</v>
      </c>
      <c r="L26" s="175">
        <v>0</v>
      </c>
      <c r="M26" s="127">
        <v>0</v>
      </c>
      <c r="N26" s="168">
        <v>0</v>
      </c>
      <c r="O26" s="175">
        <v>0</v>
      </c>
      <c r="P26" s="127">
        <v>0</v>
      </c>
      <c r="Q26" s="168">
        <f>SUM(N26,K26,H26,E26,B26)</f>
        <v>170</v>
      </c>
      <c r="R26" s="127">
        <f>SUM(C26,F26,I26,L26,O26)</f>
        <v>11</v>
      </c>
      <c r="S26" s="127">
        <f>R26+Q26</f>
        <v>181</v>
      </c>
      <c r="T26" s="128"/>
    </row>
    <row r="27" spans="1:19" ht="26.25">
      <c r="A27" s="121" t="s">
        <v>77</v>
      </c>
      <c r="B27" s="168">
        <v>0</v>
      </c>
      <c r="C27" s="127">
        <v>0</v>
      </c>
      <c r="D27" s="175">
        <v>0</v>
      </c>
      <c r="E27" s="168">
        <v>21</v>
      </c>
      <c r="F27" s="175">
        <v>60</v>
      </c>
      <c r="G27" s="127">
        <v>81</v>
      </c>
      <c r="H27" s="168">
        <v>1</v>
      </c>
      <c r="I27" s="175">
        <v>4</v>
      </c>
      <c r="J27" s="127">
        <v>5</v>
      </c>
      <c r="K27" s="168">
        <v>6</v>
      </c>
      <c r="L27" s="175">
        <v>3</v>
      </c>
      <c r="M27" s="127">
        <v>9</v>
      </c>
      <c r="N27" s="168">
        <v>0</v>
      </c>
      <c r="O27" s="175">
        <v>0</v>
      </c>
      <c r="P27" s="127">
        <v>0</v>
      </c>
      <c r="Q27" s="168">
        <f t="shared" si="0"/>
        <v>28</v>
      </c>
      <c r="R27" s="127">
        <f t="shared" si="2"/>
        <v>67</v>
      </c>
      <c r="S27" s="127">
        <f t="shared" si="1"/>
        <v>95</v>
      </c>
    </row>
    <row r="28" spans="1:19" ht="12.75">
      <c r="A28" s="121" t="s">
        <v>78</v>
      </c>
      <c r="B28" s="168">
        <v>0</v>
      </c>
      <c r="C28" s="127">
        <v>0</v>
      </c>
      <c r="D28" s="175">
        <v>0</v>
      </c>
      <c r="E28" s="168">
        <v>52</v>
      </c>
      <c r="F28" s="175">
        <v>0</v>
      </c>
      <c r="G28" s="127">
        <v>52</v>
      </c>
      <c r="H28" s="168">
        <v>0</v>
      </c>
      <c r="I28" s="175">
        <v>0</v>
      </c>
      <c r="J28" s="127">
        <v>0</v>
      </c>
      <c r="K28" s="168">
        <v>0</v>
      </c>
      <c r="L28" s="175">
        <v>0</v>
      </c>
      <c r="M28" s="127">
        <v>0</v>
      </c>
      <c r="N28" s="168">
        <v>0</v>
      </c>
      <c r="O28" s="175">
        <v>0</v>
      </c>
      <c r="P28" s="127">
        <v>0</v>
      </c>
      <c r="Q28" s="168">
        <f t="shared" si="0"/>
        <v>52</v>
      </c>
      <c r="R28" s="127">
        <f t="shared" si="2"/>
        <v>0</v>
      </c>
      <c r="S28" s="127">
        <f t="shared" si="1"/>
        <v>52</v>
      </c>
    </row>
    <row r="29" spans="1:19" ht="12.75">
      <c r="A29" s="116" t="s">
        <v>79</v>
      </c>
      <c r="B29" s="168">
        <v>0</v>
      </c>
      <c r="C29" s="127">
        <v>0</v>
      </c>
      <c r="D29" s="175">
        <v>0</v>
      </c>
      <c r="E29" s="168">
        <v>54</v>
      </c>
      <c r="F29" s="175">
        <v>0</v>
      </c>
      <c r="G29" s="127">
        <v>54</v>
      </c>
      <c r="H29" s="168">
        <v>0</v>
      </c>
      <c r="I29" s="175">
        <v>0</v>
      </c>
      <c r="J29" s="127">
        <v>0</v>
      </c>
      <c r="K29" s="168">
        <v>58</v>
      </c>
      <c r="L29" s="175">
        <v>0</v>
      </c>
      <c r="M29" s="127">
        <v>58</v>
      </c>
      <c r="N29" s="168">
        <v>0</v>
      </c>
      <c r="O29" s="175">
        <v>0</v>
      </c>
      <c r="P29" s="127">
        <v>0</v>
      </c>
      <c r="Q29" s="168">
        <f t="shared" si="0"/>
        <v>112</v>
      </c>
      <c r="R29" s="127">
        <f t="shared" si="2"/>
        <v>0</v>
      </c>
      <c r="S29" s="127">
        <f t="shared" si="1"/>
        <v>112</v>
      </c>
    </row>
    <row r="30" spans="1:19" ht="12.75">
      <c r="A30" s="116" t="s">
        <v>80</v>
      </c>
      <c r="B30" s="168">
        <v>0</v>
      </c>
      <c r="C30" s="127">
        <v>0</v>
      </c>
      <c r="D30" s="175">
        <v>0</v>
      </c>
      <c r="E30" s="168">
        <v>22</v>
      </c>
      <c r="F30" s="175">
        <v>8</v>
      </c>
      <c r="G30" s="127">
        <v>30</v>
      </c>
      <c r="H30" s="168">
        <v>0</v>
      </c>
      <c r="I30" s="175">
        <v>0</v>
      </c>
      <c r="J30" s="127">
        <v>0</v>
      </c>
      <c r="K30" s="168">
        <v>0</v>
      </c>
      <c r="L30" s="175">
        <v>0</v>
      </c>
      <c r="M30" s="127">
        <v>0</v>
      </c>
      <c r="N30" s="168">
        <v>0</v>
      </c>
      <c r="O30" s="175">
        <v>0</v>
      </c>
      <c r="P30" s="127">
        <v>0</v>
      </c>
      <c r="Q30" s="168">
        <f t="shared" si="0"/>
        <v>22</v>
      </c>
      <c r="R30" s="127">
        <f t="shared" si="2"/>
        <v>8</v>
      </c>
      <c r="S30" s="127">
        <f t="shared" si="1"/>
        <v>30</v>
      </c>
    </row>
    <row r="31" spans="1:19" ht="12.75">
      <c r="A31" s="116" t="s">
        <v>159</v>
      </c>
      <c r="B31" s="168">
        <v>7</v>
      </c>
      <c r="C31" s="127">
        <v>2</v>
      </c>
      <c r="D31" s="175">
        <v>9</v>
      </c>
      <c r="E31" s="168">
        <v>2</v>
      </c>
      <c r="F31" s="175">
        <v>0</v>
      </c>
      <c r="G31" s="127">
        <v>2</v>
      </c>
      <c r="H31" s="168">
        <v>0</v>
      </c>
      <c r="I31" s="175">
        <v>0</v>
      </c>
      <c r="J31" s="127">
        <v>0</v>
      </c>
      <c r="K31" s="168">
        <v>1</v>
      </c>
      <c r="L31" s="175">
        <v>0</v>
      </c>
      <c r="M31" s="127">
        <v>1</v>
      </c>
      <c r="N31" s="168">
        <v>0</v>
      </c>
      <c r="O31" s="175">
        <v>0</v>
      </c>
      <c r="P31" s="127">
        <v>0</v>
      </c>
      <c r="Q31" s="168">
        <f t="shared" si="0"/>
        <v>10</v>
      </c>
      <c r="R31" s="127">
        <f t="shared" si="2"/>
        <v>2</v>
      </c>
      <c r="S31" s="127">
        <f t="shared" si="1"/>
        <v>12</v>
      </c>
    </row>
    <row r="32" spans="1:19" ht="12.75">
      <c r="A32" s="116" t="s">
        <v>81</v>
      </c>
      <c r="B32" s="168">
        <v>90</v>
      </c>
      <c r="C32" s="127">
        <v>30</v>
      </c>
      <c r="D32" s="175">
        <v>120</v>
      </c>
      <c r="E32" s="168">
        <v>104</v>
      </c>
      <c r="F32" s="175">
        <v>42</v>
      </c>
      <c r="G32" s="127">
        <v>146</v>
      </c>
      <c r="H32" s="168">
        <v>0</v>
      </c>
      <c r="I32" s="175">
        <v>0</v>
      </c>
      <c r="J32" s="127">
        <v>0</v>
      </c>
      <c r="K32" s="168">
        <v>77</v>
      </c>
      <c r="L32" s="175">
        <v>7</v>
      </c>
      <c r="M32" s="127">
        <v>84</v>
      </c>
      <c r="N32" s="168">
        <v>0</v>
      </c>
      <c r="O32" s="175">
        <v>0</v>
      </c>
      <c r="P32" s="127">
        <v>0</v>
      </c>
      <c r="Q32" s="168">
        <f t="shared" si="0"/>
        <v>271</v>
      </c>
      <c r="R32" s="127">
        <f t="shared" si="2"/>
        <v>79</v>
      </c>
      <c r="S32" s="127">
        <f t="shared" si="1"/>
        <v>350</v>
      </c>
    </row>
    <row r="33" spans="1:20" ht="12.75">
      <c r="A33" s="116" t="s">
        <v>82</v>
      </c>
      <c r="B33" s="112">
        <v>0</v>
      </c>
      <c r="C33" s="111">
        <v>0</v>
      </c>
      <c r="D33" s="111">
        <v>0</v>
      </c>
      <c r="E33" s="112">
        <v>11</v>
      </c>
      <c r="F33" s="111">
        <v>0</v>
      </c>
      <c r="G33" s="113">
        <v>11</v>
      </c>
      <c r="H33" s="112">
        <v>0</v>
      </c>
      <c r="I33" s="111">
        <v>0</v>
      </c>
      <c r="J33" s="113">
        <v>0</v>
      </c>
      <c r="K33" s="112">
        <v>0</v>
      </c>
      <c r="L33" s="111">
        <v>0</v>
      </c>
      <c r="M33" s="113">
        <v>0</v>
      </c>
      <c r="N33" s="112">
        <v>0</v>
      </c>
      <c r="O33" s="111">
        <v>0</v>
      </c>
      <c r="P33" s="113">
        <v>0</v>
      </c>
      <c r="Q33" s="168">
        <f t="shared" si="0"/>
        <v>11</v>
      </c>
      <c r="R33" s="127">
        <f t="shared" si="2"/>
        <v>0</v>
      </c>
      <c r="S33" s="127">
        <f t="shared" si="1"/>
        <v>11</v>
      </c>
      <c r="T33" s="110"/>
    </row>
    <row r="34" spans="1:20" s="110" customFormat="1" ht="12.75">
      <c r="A34" s="116" t="s">
        <v>83</v>
      </c>
      <c r="B34" s="168">
        <v>175</v>
      </c>
      <c r="C34" s="127">
        <v>27</v>
      </c>
      <c r="D34" s="175">
        <v>202</v>
      </c>
      <c r="E34" s="168">
        <v>340</v>
      </c>
      <c r="F34" s="175">
        <v>45</v>
      </c>
      <c r="G34" s="127">
        <v>385</v>
      </c>
      <c r="H34" s="168">
        <v>9</v>
      </c>
      <c r="I34" s="175">
        <v>1</v>
      </c>
      <c r="J34" s="127">
        <v>10</v>
      </c>
      <c r="K34" s="168">
        <v>64</v>
      </c>
      <c r="L34" s="175">
        <v>12</v>
      </c>
      <c r="M34" s="127">
        <v>76</v>
      </c>
      <c r="N34" s="168">
        <v>0</v>
      </c>
      <c r="O34" s="175">
        <v>0</v>
      </c>
      <c r="P34" s="127">
        <v>0</v>
      </c>
      <c r="Q34" s="168">
        <f t="shared" si="0"/>
        <v>588</v>
      </c>
      <c r="R34" s="127">
        <f t="shared" si="2"/>
        <v>85</v>
      </c>
      <c r="S34" s="127">
        <f aca="true" t="shared" si="3" ref="S34:S43">R34+Q34</f>
        <v>673</v>
      </c>
      <c r="T34" s="128"/>
    </row>
    <row r="35" spans="1:20" s="110" customFormat="1" ht="12.75">
      <c r="A35" s="116" t="s">
        <v>89</v>
      </c>
      <c r="B35" s="168">
        <v>0</v>
      </c>
      <c r="C35" s="127">
        <v>0</v>
      </c>
      <c r="D35" s="175">
        <v>0</v>
      </c>
      <c r="E35" s="168">
        <v>0</v>
      </c>
      <c r="F35" s="175">
        <v>0</v>
      </c>
      <c r="G35" s="127">
        <v>0</v>
      </c>
      <c r="H35" s="168">
        <v>0</v>
      </c>
      <c r="I35" s="175">
        <v>0</v>
      </c>
      <c r="J35" s="127">
        <v>0</v>
      </c>
      <c r="K35" s="168">
        <v>0</v>
      </c>
      <c r="L35" s="175">
        <v>14</v>
      </c>
      <c r="M35" s="127">
        <v>14</v>
      </c>
      <c r="N35" s="168">
        <v>0</v>
      </c>
      <c r="O35" s="175">
        <v>0</v>
      </c>
      <c r="P35" s="127">
        <v>0</v>
      </c>
      <c r="Q35" s="168">
        <f t="shared" si="0"/>
        <v>0</v>
      </c>
      <c r="R35" s="127">
        <f t="shared" si="2"/>
        <v>14</v>
      </c>
      <c r="S35" s="127">
        <f t="shared" si="3"/>
        <v>14</v>
      </c>
      <c r="T35" s="128"/>
    </row>
    <row r="36" spans="1:19" ht="12.75">
      <c r="A36" s="116" t="s">
        <v>84</v>
      </c>
      <c r="B36" s="112">
        <v>38</v>
      </c>
      <c r="C36" s="111">
        <v>0</v>
      </c>
      <c r="D36" s="111">
        <v>38</v>
      </c>
      <c r="E36" s="112">
        <v>366</v>
      </c>
      <c r="F36" s="111">
        <v>19</v>
      </c>
      <c r="G36" s="113">
        <v>385</v>
      </c>
      <c r="H36" s="112">
        <v>47</v>
      </c>
      <c r="I36" s="111">
        <v>1</v>
      </c>
      <c r="J36" s="113">
        <v>48</v>
      </c>
      <c r="K36" s="112">
        <v>57</v>
      </c>
      <c r="L36" s="111">
        <v>2</v>
      </c>
      <c r="M36" s="113">
        <v>59</v>
      </c>
      <c r="N36" s="112">
        <v>0</v>
      </c>
      <c r="O36" s="111">
        <v>0</v>
      </c>
      <c r="P36" s="113">
        <v>0</v>
      </c>
      <c r="Q36" s="168">
        <f t="shared" si="0"/>
        <v>508</v>
      </c>
      <c r="R36" s="127">
        <f t="shared" si="2"/>
        <v>22</v>
      </c>
      <c r="S36" s="127">
        <f t="shared" si="3"/>
        <v>530</v>
      </c>
    </row>
    <row r="37" spans="1:19" ht="12.75">
      <c r="A37" s="116" t="s">
        <v>85</v>
      </c>
      <c r="B37" s="168">
        <v>53</v>
      </c>
      <c r="C37" s="127">
        <v>69</v>
      </c>
      <c r="D37" s="175">
        <v>122</v>
      </c>
      <c r="E37" s="168">
        <v>162</v>
      </c>
      <c r="F37" s="175">
        <v>227</v>
      </c>
      <c r="G37" s="127">
        <v>389</v>
      </c>
      <c r="H37" s="168">
        <v>0</v>
      </c>
      <c r="I37" s="175">
        <v>0</v>
      </c>
      <c r="J37" s="127">
        <v>0</v>
      </c>
      <c r="K37" s="168">
        <v>22</v>
      </c>
      <c r="L37" s="175">
        <v>25</v>
      </c>
      <c r="M37" s="127">
        <v>47</v>
      </c>
      <c r="N37" s="168">
        <v>16</v>
      </c>
      <c r="O37" s="175">
        <v>8</v>
      </c>
      <c r="P37" s="127">
        <v>24</v>
      </c>
      <c r="Q37" s="168">
        <f t="shared" si="0"/>
        <v>253</v>
      </c>
      <c r="R37" s="127">
        <f t="shared" si="2"/>
        <v>329</v>
      </c>
      <c r="S37" s="127">
        <f t="shared" si="3"/>
        <v>582</v>
      </c>
    </row>
    <row r="38" spans="1:19" ht="12.75">
      <c r="A38" s="116" t="s">
        <v>87</v>
      </c>
      <c r="B38" s="168">
        <v>0</v>
      </c>
      <c r="C38" s="127">
        <v>0</v>
      </c>
      <c r="D38" s="175">
        <v>0</v>
      </c>
      <c r="E38" s="168">
        <v>8</v>
      </c>
      <c r="F38" s="175">
        <v>2</v>
      </c>
      <c r="G38" s="127">
        <v>10</v>
      </c>
      <c r="H38" s="168">
        <v>0</v>
      </c>
      <c r="I38" s="175">
        <v>0</v>
      </c>
      <c r="J38" s="127">
        <v>0</v>
      </c>
      <c r="K38" s="168">
        <v>0</v>
      </c>
      <c r="L38" s="175">
        <v>0</v>
      </c>
      <c r="M38" s="127">
        <v>0</v>
      </c>
      <c r="N38" s="168">
        <v>0</v>
      </c>
      <c r="O38" s="175">
        <v>0</v>
      </c>
      <c r="P38" s="127">
        <v>0</v>
      </c>
      <c r="Q38" s="168">
        <f t="shared" si="0"/>
        <v>8</v>
      </c>
      <c r="R38" s="127">
        <f t="shared" si="2"/>
        <v>2</v>
      </c>
      <c r="S38" s="127">
        <f t="shared" si="3"/>
        <v>10</v>
      </c>
    </row>
    <row r="39" spans="1:19" ht="12.75">
      <c r="A39" s="116" t="s">
        <v>182</v>
      </c>
      <c r="B39" s="168">
        <v>0</v>
      </c>
      <c r="C39" s="127">
        <v>0</v>
      </c>
      <c r="D39" s="175">
        <v>0</v>
      </c>
      <c r="E39" s="168">
        <v>0</v>
      </c>
      <c r="F39" s="175">
        <v>1</v>
      </c>
      <c r="G39" s="127">
        <v>1</v>
      </c>
      <c r="H39" s="168">
        <v>0</v>
      </c>
      <c r="I39" s="175">
        <v>0</v>
      </c>
      <c r="J39" s="127">
        <v>0</v>
      </c>
      <c r="K39" s="168">
        <v>0</v>
      </c>
      <c r="L39" s="175">
        <v>0</v>
      </c>
      <c r="M39" s="127">
        <v>0</v>
      </c>
      <c r="N39" s="168">
        <v>0</v>
      </c>
      <c r="O39" s="175">
        <v>0</v>
      </c>
      <c r="P39" s="127">
        <v>0</v>
      </c>
      <c r="Q39" s="168">
        <f>SUM(N39,K39,H39,E39,B39)</f>
        <v>0</v>
      </c>
      <c r="R39" s="127">
        <f>SUM(C39,F39,I39,L39,O39)</f>
        <v>1</v>
      </c>
      <c r="S39" s="127">
        <f>R39+Q39</f>
        <v>1</v>
      </c>
    </row>
    <row r="40" spans="1:19" ht="12.75">
      <c r="A40" s="116" t="s">
        <v>160</v>
      </c>
      <c r="B40" s="168">
        <v>0</v>
      </c>
      <c r="C40" s="127">
        <v>1</v>
      </c>
      <c r="D40" s="175">
        <v>1</v>
      </c>
      <c r="E40" s="168">
        <v>0</v>
      </c>
      <c r="F40" s="175">
        <v>0</v>
      </c>
      <c r="G40" s="127">
        <v>0</v>
      </c>
      <c r="H40" s="168">
        <v>0</v>
      </c>
      <c r="I40" s="175">
        <v>0</v>
      </c>
      <c r="J40" s="127">
        <v>0</v>
      </c>
      <c r="K40" s="168">
        <v>0</v>
      </c>
      <c r="L40" s="175">
        <v>0</v>
      </c>
      <c r="M40" s="127">
        <v>0</v>
      </c>
      <c r="N40" s="168">
        <v>0</v>
      </c>
      <c r="O40" s="175">
        <v>0</v>
      </c>
      <c r="P40" s="127">
        <v>0</v>
      </c>
      <c r="Q40" s="168">
        <f>SUM(N40,K40,H40,E40,B40)</f>
        <v>0</v>
      </c>
      <c r="R40" s="127">
        <f>SUM(C40,F40,I40,L40,O40)</f>
        <v>1</v>
      </c>
      <c r="S40" s="127">
        <f>R40+Q40</f>
        <v>1</v>
      </c>
    </row>
    <row r="41" spans="1:19" ht="12.75">
      <c r="A41" s="116" t="s">
        <v>90</v>
      </c>
      <c r="B41" s="168">
        <v>674</v>
      </c>
      <c r="C41" s="127">
        <v>153</v>
      </c>
      <c r="D41" s="175">
        <v>827</v>
      </c>
      <c r="E41" s="168">
        <v>788</v>
      </c>
      <c r="F41" s="175">
        <v>164</v>
      </c>
      <c r="G41" s="127">
        <v>952</v>
      </c>
      <c r="H41" s="168">
        <v>76</v>
      </c>
      <c r="I41" s="175">
        <v>11</v>
      </c>
      <c r="J41" s="127">
        <v>87</v>
      </c>
      <c r="K41" s="168">
        <v>20</v>
      </c>
      <c r="L41" s="175">
        <v>7</v>
      </c>
      <c r="M41" s="127">
        <v>27</v>
      </c>
      <c r="N41" s="168">
        <v>0</v>
      </c>
      <c r="O41" s="175">
        <v>0</v>
      </c>
      <c r="P41" s="127">
        <v>0</v>
      </c>
      <c r="Q41" s="168">
        <f>SUM(N41,K41,H41,E41,B41)</f>
        <v>1558</v>
      </c>
      <c r="R41" s="127">
        <f>SUM(C41,F41,I41,L41,O41)</f>
        <v>335</v>
      </c>
      <c r="S41" s="127">
        <f t="shared" si="3"/>
        <v>1893</v>
      </c>
    </row>
    <row r="42" spans="1:19" ht="12.75">
      <c r="A42" s="116" t="s">
        <v>91</v>
      </c>
      <c r="B42" s="168">
        <v>524</v>
      </c>
      <c r="C42" s="127">
        <v>114</v>
      </c>
      <c r="D42" s="175">
        <v>638</v>
      </c>
      <c r="E42" s="168">
        <v>628</v>
      </c>
      <c r="F42" s="175">
        <v>143</v>
      </c>
      <c r="G42" s="127">
        <v>771</v>
      </c>
      <c r="H42" s="168">
        <v>33</v>
      </c>
      <c r="I42" s="175">
        <v>8</v>
      </c>
      <c r="J42" s="127">
        <v>41</v>
      </c>
      <c r="K42" s="168">
        <v>28</v>
      </c>
      <c r="L42" s="175">
        <v>3</v>
      </c>
      <c r="M42" s="127">
        <v>31</v>
      </c>
      <c r="N42" s="168">
        <v>0</v>
      </c>
      <c r="O42" s="175">
        <v>0</v>
      </c>
      <c r="P42" s="127">
        <v>0</v>
      </c>
      <c r="Q42" s="168">
        <f>SUM(N42,K42,H42,E42,B42)</f>
        <v>1213</v>
      </c>
      <c r="R42" s="127">
        <f>SUM(C42,F42,I42,L42,O42)</f>
        <v>268</v>
      </c>
      <c r="S42" s="127">
        <f t="shared" si="3"/>
        <v>1481</v>
      </c>
    </row>
    <row r="43" spans="1:20" ht="12.75">
      <c r="A43" s="116" t="s">
        <v>92</v>
      </c>
      <c r="B43" s="168">
        <v>206</v>
      </c>
      <c r="C43" s="127">
        <v>52</v>
      </c>
      <c r="D43" s="175">
        <v>258</v>
      </c>
      <c r="E43" s="168">
        <v>370</v>
      </c>
      <c r="F43" s="175">
        <v>113</v>
      </c>
      <c r="G43" s="127">
        <v>483</v>
      </c>
      <c r="H43" s="168">
        <v>23</v>
      </c>
      <c r="I43" s="175">
        <v>7</v>
      </c>
      <c r="J43" s="127">
        <v>30</v>
      </c>
      <c r="K43" s="168">
        <v>12</v>
      </c>
      <c r="L43" s="175">
        <v>4</v>
      </c>
      <c r="M43" s="127">
        <v>16</v>
      </c>
      <c r="N43" s="168">
        <v>0</v>
      </c>
      <c r="O43" s="175">
        <v>0</v>
      </c>
      <c r="P43" s="127">
        <v>0</v>
      </c>
      <c r="Q43" s="168">
        <f>SUM(N43,K43,H43,E43,B43)</f>
        <v>611</v>
      </c>
      <c r="R43" s="127">
        <f>SUM(C43,F43,I43,L43,O43)</f>
        <v>176</v>
      </c>
      <c r="S43" s="127">
        <f t="shared" si="3"/>
        <v>787</v>
      </c>
      <c r="T43" s="175"/>
    </row>
    <row r="44" spans="1:19" s="181" customFormat="1" ht="12.75">
      <c r="A44" s="22" t="s">
        <v>12</v>
      </c>
      <c r="B44" s="179">
        <f aca="true" t="shared" si="4" ref="B44:S44">SUM(B9:B43)</f>
        <v>2812</v>
      </c>
      <c r="C44" s="180">
        <f t="shared" si="4"/>
        <v>1142</v>
      </c>
      <c r="D44" s="180">
        <f t="shared" si="4"/>
        <v>3954</v>
      </c>
      <c r="E44" s="179">
        <f t="shared" si="4"/>
        <v>5228</v>
      </c>
      <c r="F44" s="180">
        <f t="shared" si="4"/>
        <v>2432</v>
      </c>
      <c r="G44" s="180">
        <f t="shared" si="4"/>
        <v>7660</v>
      </c>
      <c r="H44" s="179">
        <f t="shared" si="4"/>
        <v>304</v>
      </c>
      <c r="I44" s="180">
        <f t="shared" si="4"/>
        <v>82</v>
      </c>
      <c r="J44" s="180">
        <f t="shared" si="4"/>
        <v>386</v>
      </c>
      <c r="K44" s="179">
        <f t="shared" si="4"/>
        <v>847</v>
      </c>
      <c r="L44" s="180">
        <f t="shared" si="4"/>
        <v>375</v>
      </c>
      <c r="M44" s="180">
        <f t="shared" si="4"/>
        <v>1222</v>
      </c>
      <c r="N44" s="179">
        <f t="shared" si="4"/>
        <v>41</v>
      </c>
      <c r="O44" s="180">
        <f t="shared" si="4"/>
        <v>14</v>
      </c>
      <c r="P44" s="180">
        <f t="shared" si="4"/>
        <v>55</v>
      </c>
      <c r="Q44" s="179">
        <f t="shared" si="4"/>
        <v>9232</v>
      </c>
      <c r="R44" s="180">
        <f t="shared" si="4"/>
        <v>4045</v>
      </c>
      <c r="S44" s="180">
        <f t="shared" si="4"/>
        <v>13277</v>
      </c>
    </row>
    <row r="45" spans="1:19" s="181" customFormat="1" ht="5.25" customHeight="1">
      <c r="A45" s="22"/>
      <c r="B45" s="106"/>
      <c r="C45" s="107"/>
      <c r="D45" s="107"/>
      <c r="E45" s="106"/>
      <c r="F45" s="107"/>
      <c r="G45" s="107"/>
      <c r="H45" s="106"/>
      <c r="I45" s="107"/>
      <c r="J45" s="107"/>
      <c r="K45" s="106"/>
      <c r="L45" s="107"/>
      <c r="M45" s="107"/>
      <c r="N45" s="106"/>
      <c r="O45" s="107"/>
      <c r="P45" s="107"/>
      <c r="Q45" s="106"/>
      <c r="R45" s="107"/>
      <c r="S45" s="107"/>
    </row>
    <row r="46" spans="1:19" s="110" customFormat="1" ht="12.75">
      <c r="A46" s="93" t="s">
        <v>104</v>
      </c>
      <c r="B46" s="112"/>
      <c r="C46" s="111"/>
      <c r="D46" s="111"/>
      <c r="E46" s="112"/>
      <c r="F46" s="111"/>
      <c r="G46" s="113"/>
      <c r="H46" s="112"/>
      <c r="I46" s="111"/>
      <c r="J46" s="113"/>
      <c r="K46" s="112"/>
      <c r="L46" s="111"/>
      <c r="M46" s="113"/>
      <c r="N46" s="112"/>
      <c r="O46" s="111"/>
      <c r="P46" s="113"/>
      <c r="Q46" s="112"/>
      <c r="R46" s="111"/>
      <c r="S46" s="111"/>
    </row>
    <row r="47" spans="1:19" s="110" customFormat="1" ht="12.75">
      <c r="A47" s="114" t="s">
        <v>157</v>
      </c>
      <c r="B47" s="112">
        <v>1</v>
      </c>
      <c r="C47" s="111">
        <v>0</v>
      </c>
      <c r="D47" s="111">
        <v>1</v>
      </c>
      <c r="E47" s="112">
        <v>0</v>
      </c>
      <c r="F47" s="111">
        <v>0</v>
      </c>
      <c r="G47" s="113">
        <v>0</v>
      </c>
      <c r="H47" s="112">
        <v>0</v>
      </c>
      <c r="I47" s="111">
        <v>0</v>
      </c>
      <c r="J47" s="113">
        <v>0</v>
      </c>
      <c r="K47" s="112">
        <v>0</v>
      </c>
      <c r="L47" s="111">
        <v>0</v>
      </c>
      <c r="M47" s="113">
        <v>0</v>
      </c>
      <c r="N47" s="112">
        <v>0</v>
      </c>
      <c r="O47" s="111">
        <v>0</v>
      </c>
      <c r="P47" s="113">
        <v>0</v>
      </c>
      <c r="Q47" s="168">
        <f aca="true" t="shared" si="5" ref="Q47:Q65">SUM(N47,K47,H47,E47,B47)</f>
        <v>1</v>
      </c>
      <c r="R47" s="127">
        <f aca="true" t="shared" si="6" ref="R47:R65">SUM(C47,F47,I47,L47,O47)</f>
        <v>0</v>
      </c>
      <c r="S47" s="127">
        <f>R47+Q47</f>
        <v>1</v>
      </c>
    </row>
    <row r="48" spans="1:19" s="110" customFormat="1" ht="12.75">
      <c r="A48" s="114" t="s">
        <v>127</v>
      </c>
      <c r="B48" s="112">
        <v>0</v>
      </c>
      <c r="C48" s="111">
        <v>0</v>
      </c>
      <c r="D48" s="111">
        <v>0</v>
      </c>
      <c r="E48" s="112">
        <v>0</v>
      </c>
      <c r="F48" s="111">
        <v>1</v>
      </c>
      <c r="G48" s="113">
        <v>1</v>
      </c>
      <c r="H48" s="112">
        <v>0</v>
      </c>
      <c r="I48" s="111">
        <v>0</v>
      </c>
      <c r="J48" s="113">
        <v>0</v>
      </c>
      <c r="K48" s="112">
        <v>0</v>
      </c>
      <c r="L48" s="111">
        <v>0</v>
      </c>
      <c r="M48" s="113">
        <v>0</v>
      </c>
      <c r="N48" s="112">
        <v>0</v>
      </c>
      <c r="O48" s="111">
        <v>0</v>
      </c>
      <c r="P48" s="113">
        <v>0</v>
      </c>
      <c r="Q48" s="168">
        <f t="shared" si="5"/>
        <v>0</v>
      </c>
      <c r="R48" s="127">
        <f t="shared" si="6"/>
        <v>1</v>
      </c>
      <c r="S48" s="127">
        <f aca="true" t="shared" si="7" ref="S48:S65">R48+Q48</f>
        <v>1</v>
      </c>
    </row>
    <row r="49" spans="1:19" s="110" customFormat="1" ht="12.75">
      <c r="A49" s="114" t="s">
        <v>101</v>
      </c>
      <c r="B49" s="112">
        <v>0</v>
      </c>
      <c r="C49" s="111">
        <v>0</v>
      </c>
      <c r="D49" s="111">
        <v>0</v>
      </c>
      <c r="E49" s="112">
        <v>0</v>
      </c>
      <c r="F49" s="111">
        <v>0</v>
      </c>
      <c r="G49" s="113">
        <v>0</v>
      </c>
      <c r="H49" s="112">
        <v>0</v>
      </c>
      <c r="I49" s="111">
        <v>0</v>
      </c>
      <c r="J49" s="113">
        <v>0</v>
      </c>
      <c r="K49" s="112">
        <v>5</v>
      </c>
      <c r="L49" s="111">
        <v>3</v>
      </c>
      <c r="M49" s="113">
        <v>8</v>
      </c>
      <c r="N49" s="112">
        <v>0</v>
      </c>
      <c r="O49" s="111">
        <v>1</v>
      </c>
      <c r="P49" s="113">
        <v>1</v>
      </c>
      <c r="Q49" s="168">
        <f t="shared" si="5"/>
        <v>5</v>
      </c>
      <c r="R49" s="127">
        <f t="shared" si="6"/>
        <v>4</v>
      </c>
      <c r="S49" s="127">
        <f t="shared" si="7"/>
        <v>9</v>
      </c>
    </row>
    <row r="50" spans="1:19" s="110" customFormat="1" ht="12.75">
      <c r="A50" s="114" t="s">
        <v>69</v>
      </c>
      <c r="B50" s="112">
        <v>0</v>
      </c>
      <c r="C50" s="111">
        <v>0</v>
      </c>
      <c r="D50" s="111">
        <v>0</v>
      </c>
      <c r="E50" s="112">
        <v>0</v>
      </c>
      <c r="F50" s="111">
        <v>0</v>
      </c>
      <c r="G50" s="113">
        <v>0</v>
      </c>
      <c r="H50" s="112">
        <v>0</v>
      </c>
      <c r="I50" s="111">
        <v>0</v>
      </c>
      <c r="J50" s="113">
        <v>0</v>
      </c>
      <c r="K50" s="112">
        <v>6</v>
      </c>
      <c r="L50" s="111">
        <v>0</v>
      </c>
      <c r="M50" s="113">
        <v>6</v>
      </c>
      <c r="N50" s="112">
        <v>23</v>
      </c>
      <c r="O50" s="111">
        <v>0</v>
      </c>
      <c r="P50" s="113">
        <v>23</v>
      </c>
      <c r="Q50" s="168">
        <f t="shared" si="5"/>
        <v>29</v>
      </c>
      <c r="R50" s="127">
        <f t="shared" si="6"/>
        <v>0</v>
      </c>
      <c r="S50" s="127">
        <f t="shared" si="7"/>
        <v>29</v>
      </c>
    </row>
    <row r="51" spans="1:19" s="110" customFormat="1" ht="12.75">
      <c r="A51" s="114" t="s">
        <v>70</v>
      </c>
      <c r="B51" s="112">
        <v>0</v>
      </c>
      <c r="C51" s="111">
        <v>0</v>
      </c>
      <c r="D51" s="111">
        <v>0</v>
      </c>
      <c r="E51" s="112">
        <v>2</v>
      </c>
      <c r="F51" s="111">
        <v>0</v>
      </c>
      <c r="G51" s="113">
        <v>2</v>
      </c>
      <c r="H51" s="112">
        <v>0</v>
      </c>
      <c r="I51" s="111">
        <v>0</v>
      </c>
      <c r="J51" s="113">
        <v>0</v>
      </c>
      <c r="K51" s="112">
        <v>0</v>
      </c>
      <c r="L51" s="111">
        <v>0</v>
      </c>
      <c r="M51" s="113">
        <v>0</v>
      </c>
      <c r="N51" s="112">
        <v>0</v>
      </c>
      <c r="O51" s="111">
        <v>0</v>
      </c>
      <c r="P51" s="113">
        <v>0</v>
      </c>
      <c r="Q51" s="168">
        <f t="shared" si="5"/>
        <v>2</v>
      </c>
      <c r="R51" s="127">
        <f t="shared" si="6"/>
        <v>0</v>
      </c>
      <c r="S51" s="127">
        <f t="shared" si="7"/>
        <v>2</v>
      </c>
    </row>
    <row r="52" spans="1:19" s="110" customFormat="1" ht="12.75">
      <c r="A52" s="114" t="s">
        <v>93</v>
      </c>
      <c r="B52" s="112">
        <v>0</v>
      </c>
      <c r="C52" s="111">
        <v>0</v>
      </c>
      <c r="D52" s="111">
        <v>0</v>
      </c>
      <c r="E52" s="112">
        <v>10</v>
      </c>
      <c r="F52" s="111">
        <v>5</v>
      </c>
      <c r="G52" s="113">
        <v>15</v>
      </c>
      <c r="H52" s="112">
        <v>0</v>
      </c>
      <c r="I52" s="111">
        <v>0</v>
      </c>
      <c r="J52" s="113">
        <v>0</v>
      </c>
      <c r="K52" s="112">
        <v>8</v>
      </c>
      <c r="L52" s="111">
        <v>11</v>
      </c>
      <c r="M52" s="113">
        <v>19</v>
      </c>
      <c r="N52" s="112">
        <v>11</v>
      </c>
      <c r="O52" s="111">
        <v>6</v>
      </c>
      <c r="P52" s="113">
        <v>17</v>
      </c>
      <c r="Q52" s="168">
        <f t="shared" si="5"/>
        <v>29</v>
      </c>
      <c r="R52" s="127">
        <f t="shared" si="6"/>
        <v>22</v>
      </c>
      <c r="S52" s="127">
        <f t="shared" si="7"/>
        <v>51</v>
      </c>
    </row>
    <row r="53" spans="1:19" s="110" customFormat="1" ht="12.75">
      <c r="A53" s="114" t="s">
        <v>102</v>
      </c>
      <c r="B53" s="112">
        <v>0</v>
      </c>
      <c r="C53" s="111">
        <v>0</v>
      </c>
      <c r="D53" s="111">
        <v>0</v>
      </c>
      <c r="E53" s="112">
        <v>1</v>
      </c>
      <c r="F53" s="111">
        <v>0</v>
      </c>
      <c r="G53" s="113">
        <v>1</v>
      </c>
      <c r="H53" s="112">
        <v>0</v>
      </c>
      <c r="I53" s="111">
        <v>0</v>
      </c>
      <c r="J53" s="113">
        <v>0</v>
      </c>
      <c r="K53" s="112">
        <v>0</v>
      </c>
      <c r="L53" s="111">
        <v>1</v>
      </c>
      <c r="M53" s="113">
        <v>1</v>
      </c>
      <c r="N53" s="112">
        <v>0</v>
      </c>
      <c r="O53" s="111">
        <v>3</v>
      </c>
      <c r="P53" s="113">
        <v>3</v>
      </c>
      <c r="Q53" s="168">
        <f t="shared" si="5"/>
        <v>1</v>
      </c>
      <c r="R53" s="127">
        <f t="shared" si="6"/>
        <v>4</v>
      </c>
      <c r="S53" s="127">
        <f t="shared" si="7"/>
        <v>5</v>
      </c>
    </row>
    <row r="54" spans="1:19" s="110" customFormat="1" ht="12.75">
      <c r="A54" s="114" t="s">
        <v>94</v>
      </c>
      <c r="B54" s="112">
        <v>0</v>
      </c>
      <c r="C54" s="111">
        <v>0</v>
      </c>
      <c r="D54" s="111">
        <v>0</v>
      </c>
      <c r="E54" s="112">
        <v>21</v>
      </c>
      <c r="F54" s="111">
        <v>0</v>
      </c>
      <c r="G54" s="113">
        <v>21</v>
      </c>
      <c r="H54" s="112">
        <v>0</v>
      </c>
      <c r="I54" s="111">
        <v>0</v>
      </c>
      <c r="J54" s="113">
        <v>0</v>
      </c>
      <c r="K54" s="112">
        <v>1</v>
      </c>
      <c r="L54" s="111">
        <v>0</v>
      </c>
      <c r="M54" s="113">
        <v>1</v>
      </c>
      <c r="N54" s="112">
        <v>0</v>
      </c>
      <c r="O54" s="111">
        <v>0</v>
      </c>
      <c r="P54" s="113">
        <v>0</v>
      </c>
      <c r="Q54" s="168">
        <f t="shared" si="5"/>
        <v>22</v>
      </c>
      <c r="R54" s="127">
        <f t="shared" si="6"/>
        <v>0</v>
      </c>
      <c r="S54" s="127">
        <f t="shared" si="7"/>
        <v>22</v>
      </c>
    </row>
    <row r="55" spans="1:19" s="110" customFormat="1" ht="26.25">
      <c r="A55" s="257" t="s">
        <v>71</v>
      </c>
      <c r="B55" s="112">
        <v>0</v>
      </c>
      <c r="C55" s="111">
        <v>0</v>
      </c>
      <c r="D55" s="111">
        <v>0</v>
      </c>
      <c r="E55" s="112">
        <v>0</v>
      </c>
      <c r="F55" s="111">
        <v>3</v>
      </c>
      <c r="G55" s="113">
        <v>3</v>
      </c>
      <c r="H55" s="112">
        <v>0</v>
      </c>
      <c r="I55" s="111">
        <v>0</v>
      </c>
      <c r="J55" s="113">
        <v>0</v>
      </c>
      <c r="K55" s="112">
        <v>0</v>
      </c>
      <c r="L55" s="111">
        <v>7</v>
      </c>
      <c r="M55" s="113">
        <v>7</v>
      </c>
      <c r="N55" s="112">
        <v>0</v>
      </c>
      <c r="O55" s="111">
        <v>0</v>
      </c>
      <c r="P55" s="113">
        <v>0</v>
      </c>
      <c r="Q55" s="168">
        <f t="shared" si="5"/>
        <v>0</v>
      </c>
      <c r="R55" s="127">
        <f t="shared" si="6"/>
        <v>10</v>
      </c>
      <c r="S55" s="127">
        <f t="shared" si="7"/>
        <v>10</v>
      </c>
    </row>
    <row r="56" spans="1:19" s="110" customFormat="1" ht="12.75">
      <c r="A56" s="114" t="s">
        <v>95</v>
      </c>
      <c r="B56" s="112">
        <v>0</v>
      </c>
      <c r="C56" s="111">
        <v>0</v>
      </c>
      <c r="D56" s="111">
        <v>0</v>
      </c>
      <c r="E56" s="112">
        <v>31</v>
      </c>
      <c r="F56" s="111">
        <v>5</v>
      </c>
      <c r="G56" s="113">
        <v>36</v>
      </c>
      <c r="H56" s="112">
        <v>0</v>
      </c>
      <c r="I56" s="111">
        <v>0</v>
      </c>
      <c r="J56" s="113">
        <v>0</v>
      </c>
      <c r="K56" s="112">
        <v>0</v>
      </c>
      <c r="L56" s="111">
        <v>0</v>
      </c>
      <c r="M56" s="113">
        <v>0</v>
      </c>
      <c r="N56" s="112">
        <v>0</v>
      </c>
      <c r="O56" s="111">
        <v>0</v>
      </c>
      <c r="P56" s="113">
        <v>0</v>
      </c>
      <c r="Q56" s="168">
        <f t="shared" si="5"/>
        <v>31</v>
      </c>
      <c r="R56" s="127">
        <f t="shared" si="6"/>
        <v>5</v>
      </c>
      <c r="S56" s="127">
        <f t="shared" si="7"/>
        <v>36</v>
      </c>
    </row>
    <row r="57" spans="1:19" s="110" customFormat="1" ht="12.75">
      <c r="A57" s="114" t="s">
        <v>73</v>
      </c>
      <c r="B57" s="112">
        <v>0</v>
      </c>
      <c r="C57" s="111">
        <v>0</v>
      </c>
      <c r="D57" s="111">
        <v>0</v>
      </c>
      <c r="E57" s="112">
        <v>0</v>
      </c>
      <c r="F57" s="111">
        <v>0</v>
      </c>
      <c r="G57" s="113">
        <v>0</v>
      </c>
      <c r="H57" s="112">
        <v>0</v>
      </c>
      <c r="I57" s="111">
        <v>0</v>
      </c>
      <c r="J57" s="113">
        <v>0</v>
      </c>
      <c r="K57" s="112">
        <v>0</v>
      </c>
      <c r="L57" s="111">
        <v>0</v>
      </c>
      <c r="M57" s="113">
        <v>0</v>
      </c>
      <c r="N57" s="112">
        <v>19</v>
      </c>
      <c r="O57" s="111">
        <v>3</v>
      </c>
      <c r="P57" s="113">
        <v>22</v>
      </c>
      <c r="Q57" s="168">
        <f t="shared" si="5"/>
        <v>19</v>
      </c>
      <c r="R57" s="127">
        <f t="shared" si="6"/>
        <v>3</v>
      </c>
      <c r="S57" s="127">
        <f t="shared" si="7"/>
        <v>22</v>
      </c>
    </row>
    <row r="58" spans="1:19" s="110" customFormat="1" ht="12.75">
      <c r="A58" s="114" t="s">
        <v>154</v>
      </c>
      <c r="B58" s="112">
        <v>1</v>
      </c>
      <c r="C58" s="111">
        <v>0</v>
      </c>
      <c r="D58" s="111">
        <v>1</v>
      </c>
      <c r="E58" s="112">
        <v>1</v>
      </c>
      <c r="F58" s="111">
        <v>1</v>
      </c>
      <c r="G58" s="113">
        <v>2</v>
      </c>
      <c r="H58" s="112">
        <v>0</v>
      </c>
      <c r="I58" s="111">
        <v>0</v>
      </c>
      <c r="J58" s="113">
        <v>0</v>
      </c>
      <c r="K58" s="112">
        <v>2</v>
      </c>
      <c r="L58" s="111">
        <v>0</v>
      </c>
      <c r="M58" s="113">
        <v>2</v>
      </c>
      <c r="N58" s="112">
        <v>4</v>
      </c>
      <c r="O58" s="111">
        <v>1</v>
      </c>
      <c r="P58" s="113">
        <v>5</v>
      </c>
      <c r="Q58" s="168">
        <f t="shared" si="5"/>
        <v>8</v>
      </c>
      <c r="R58" s="127">
        <f t="shared" si="6"/>
        <v>2</v>
      </c>
      <c r="S58" s="127">
        <f t="shared" si="7"/>
        <v>10</v>
      </c>
    </row>
    <row r="59" spans="1:19" s="110" customFormat="1" ht="27" customHeight="1">
      <c r="A59" s="257" t="s">
        <v>180</v>
      </c>
      <c r="B59" s="112">
        <v>0</v>
      </c>
      <c r="C59" s="111">
        <v>0</v>
      </c>
      <c r="D59" s="111">
        <v>0</v>
      </c>
      <c r="E59" s="112">
        <v>2</v>
      </c>
      <c r="F59" s="111">
        <v>0</v>
      </c>
      <c r="G59" s="113">
        <v>2</v>
      </c>
      <c r="H59" s="112">
        <v>0</v>
      </c>
      <c r="I59" s="111">
        <v>0</v>
      </c>
      <c r="J59" s="113">
        <v>0</v>
      </c>
      <c r="K59" s="112">
        <v>0</v>
      </c>
      <c r="L59" s="111">
        <v>0</v>
      </c>
      <c r="M59" s="113">
        <v>0</v>
      </c>
      <c r="N59" s="112">
        <v>0</v>
      </c>
      <c r="O59" s="111">
        <v>0</v>
      </c>
      <c r="P59" s="113">
        <v>0</v>
      </c>
      <c r="Q59" s="168">
        <f t="shared" si="5"/>
        <v>2</v>
      </c>
      <c r="R59" s="127">
        <f t="shared" si="6"/>
        <v>0</v>
      </c>
      <c r="S59" s="127">
        <f t="shared" si="7"/>
        <v>2</v>
      </c>
    </row>
    <row r="60" spans="1:19" s="110" customFormat="1" ht="12.75">
      <c r="A60" s="114" t="s">
        <v>96</v>
      </c>
      <c r="B60" s="112">
        <v>0</v>
      </c>
      <c r="C60" s="111">
        <v>0</v>
      </c>
      <c r="D60" s="111">
        <v>0</v>
      </c>
      <c r="E60" s="112">
        <v>0</v>
      </c>
      <c r="F60" s="111">
        <v>0</v>
      </c>
      <c r="G60" s="113">
        <v>0</v>
      </c>
      <c r="H60" s="112">
        <v>0</v>
      </c>
      <c r="I60" s="111">
        <v>0</v>
      </c>
      <c r="J60" s="113">
        <v>0</v>
      </c>
      <c r="K60" s="112">
        <v>0</v>
      </c>
      <c r="L60" s="111">
        <v>1</v>
      </c>
      <c r="M60" s="113">
        <v>1</v>
      </c>
      <c r="N60" s="112">
        <v>0</v>
      </c>
      <c r="O60" s="111">
        <v>0</v>
      </c>
      <c r="P60" s="113">
        <v>0</v>
      </c>
      <c r="Q60" s="168">
        <f t="shared" si="5"/>
        <v>0</v>
      </c>
      <c r="R60" s="127">
        <f t="shared" si="6"/>
        <v>1</v>
      </c>
      <c r="S60" s="127">
        <f t="shared" si="7"/>
        <v>1</v>
      </c>
    </row>
    <row r="61" spans="1:19" s="110" customFormat="1" ht="12.75">
      <c r="A61" s="114" t="s">
        <v>97</v>
      </c>
      <c r="B61" s="112">
        <v>0</v>
      </c>
      <c r="C61" s="111">
        <v>0</v>
      </c>
      <c r="D61" s="111">
        <v>0</v>
      </c>
      <c r="E61" s="112">
        <v>0</v>
      </c>
      <c r="F61" s="111">
        <v>0</v>
      </c>
      <c r="G61" s="113">
        <v>0</v>
      </c>
      <c r="H61" s="112">
        <v>0</v>
      </c>
      <c r="I61" s="111">
        <v>0</v>
      </c>
      <c r="J61" s="113">
        <v>0</v>
      </c>
      <c r="K61" s="112">
        <v>10</v>
      </c>
      <c r="L61" s="111">
        <v>0</v>
      </c>
      <c r="M61" s="113">
        <v>10</v>
      </c>
      <c r="N61" s="112">
        <v>0</v>
      </c>
      <c r="O61" s="111">
        <v>0</v>
      </c>
      <c r="P61" s="113">
        <v>0</v>
      </c>
      <c r="Q61" s="168">
        <f t="shared" si="5"/>
        <v>10</v>
      </c>
      <c r="R61" s="127">
        <f t="shared" si="6"/>
        <v>0</v>
      </c>
      <c r="S61" s="127">
        <f t="shared" si="7"/>
        <v>10</v>
      </c>
    </row>
    <row r="62" spans="1:19" s="110" customFormat="1" ht="26.25">
      <c r="A62" s="257" t="s">
        <v>98</v>
      </c>
      <c r="B62" s="112">
        <v>0</v>
      </c>
      <c r="C62" s="111">
        <v>0</v>
      </c>
      <c r="D62" s="111">
        <v>0</v>
      </c>
      <c r="E62" s="112">
        <v>5</v>
      </c>
      <c r="F62" s="111">
        <v>27</v>
      </c>
      <c r="G62" s="113">
        <v>32</v>
      </c>
      <c r="H62" s="112">
        <v>0</v>
      </c>
      <c r="I62" s="111">
        <v>0</v>
      </c>
      <c r="J62" s="113">
        <v>0</v>
      </c>
      <c r="K62" s="112">
        <v>3</v>
      </c>
      <c r="L62" s="111">
        <v>15</v>
      </c>
      <c r="M62" s="113">
        <v>18</v>
      </c>
      <c r="N62" s="112">
        <v>0</v>
      </c>
      <c r="O62" s="111">
        <v>0</v>
      </c>
      <c r="P62" s="113">
        <v>0</v>
      </c>
      <c r="Q62" s="168">
        <f t="shared" si="5"/>
        <v>8</v>
      </c>
      <c r="R62" s="127">
        <f t="shared" si="6"/>
        <v>42</v>
      </c>
      <c r="S62" s="127">
        <f t="shared" si="7"/>
        <v>50</v>
      </c>
    </row>
    <row r="63" spans="1:19" s="110" customFormat="1" ht="12.75">
      <c r="A63" s="114" t="s">
        <v>99</v>
      </c>
      <c r="B63" s="112">
        <v>0</v>
      </c>
      <c r="C63" s="111">
        <v>0</v>
      </c>
      <c r="D63" s="111">
        <v>0</v>
      </c>
      <c r="E63" s="112">
        <v>0</v>
      </c>
      <c r="F63" s="111">
        <v>0</v>
      </c>
      <c r="G63" s="113">
        <v>0</v>
      </c>
      <c r="H63" s="112">
        <v>0</v>
      </c>
      <c r="I63" s="111">
        <v>0</v>
      </c>
      <c r="J63" s="113">
        <v>0</v>
      </c>
      <c r="K63" s="112">
        <v>0</v>
      </c>
      <c r="L63" s="111">
        <v>0</v>
      </c>
      <c r="M63" s="113">
        <v>0</v>
      </c>
      <c r="N63" s="112">
        <v>1</v>
      </c>
      <c r="O63" s="111">
        <v>0</v>
      </c>
      <c r="P63" s="113">
        <v>1</v>
      </c>
      <c r="Q63" s="168">
        <f t="shared" si="5"/>
        <v>1</v>
      </c>
      <c r="R63" s="127">
        <f t="shared" si="6"/>
        <v>0</v>
      </c>
      <c r="S63" s="127">
        <f t="shared" si="7"/>
        <v>1</v>
      </c>
    </row>
    <row r="64" spans="1:19" s="110" customFormat="1" ht="12.75">
      <c r="A64" s="114" t="s">
        <v>100</v>
      </c>
      <c r="B64" s="112">
        <v>0</v>
      </c>
      <c r="C64" s="111">
        <v>0</v>
      </c>
      <c r="D64" s="111">
        <v>0</v>
      </c>
      <c r="E64" s="112">
        <v>13</v>
      </c>
      <c r="F64" s="111">
        <v>1</v>
      </c>
      <c r="G64" s="113">
        <v>14</v>
      </c>
      <c r="H64" s="112">
        <v>0</v>
      </c>
      <c r="I64" s="111">
        <v>0</v>
      </c>
      <c r="J64" s="113">
        <v>0</v>
      </c>
      <c r="K64" s="112">
        <v>11</v>
      </c>
      <c r="L64" s="111">
        <v>0</v>
      </c>
      <c r="M64" s="113">
        <v>11</v>
      </c>
      <c r="N64" s="112">
        <v>0</v>
      </c>
      <c r="O64" s="111">
        <v>0</v>
      </c>
      <c r="P64" s="113">
        <v>0</v>
      </c>
      <c r="Q64" s="168">
        <f t="shared" si="5"/>
        <v>24</v>
      </c>
      <c r="R64" s="127">
        <f t="shared" si="6"/>
        <v>1</v>
      </c>
      <c r="S64" s="127">
        <f t="shared" si="7"/>
        <v>25</v>
      </c>
    </row>
    <row r="65" spans="1:19" s="22" customFormat="1" ht="12.75">
      <c r="A65" s="22" t="s">
        <v>12</v>
      </c>
      <c r="B65" s="86">
        <f aca="true" t="shared" si="8" ref="B65:P65">SUM(B47:B64)</f>
        <v>2</v>
      </c>
      <c r="C65" s="85">
        <f t="shared" si="8"/>
        <v>0</v>
      </c>
      <c r="D65" s="85">
        <f t="shared" si="8"/>
        <v>2</v>
      </c>
      <c r="E65" s="86">
        <f t="shared" si="8"/>
        <v>86</v>
      </c>
      <c r="F65" s="85">
        <f t="shared" si="8"/>
        <v>43</v>
      </c>
      <c r="G65" s="94">
        <f t="shared" si="8"/>
        <v>129</v>
      </c>
      <c r="H65" s="86">
        <f t="shared" si="8"/>
        <v>0</v>
      </c>
      <c r="I65" s="85">
        <f t="shared" si="8"/>
        <v>0</v>
      </c>
      <c r="J65" s="94">
        <f t="shared" si="8"/>
        <v>0</v>
      </c>
      <c r="K65" s="86">
        <f t="shared" si="8"/>
        <v>46</v>
      </c>
      <c r="L65" s="85">
        <f t="shared" si="8"/>
        <v>38</v>
      </c>
      <c r="M65" s="94">
        <f t="shared" si="8"/>
        <v>84</v>
      </c>
      <c r="N65" s="86">
        <f t="shared" si="8"/>
        <v>58</v>
      </c>
      <c r="O65" s="85">
        <f t="shared" si="8"/>
        <v>14</v>
      </c>
      <c r="P65" s="94">
        <f t="shared" si="8"/>
        <v>72</v>
      </c>
      <c r="Q65" s="179">
        <f t="shared" si="5"/>
        <v>192</v>
      </c>
      <c r="R65" s="180">
        <f t="shared" si="6"/>
        <v>95</v>
      </c>
      <c r="S65" s="180">
        <f t="shared" si="7"/>
        <v>287</v>
      </c>
    </row>
    <row r="66" spans="2:19" s="22" customFormat="1" ht="6" customHeight="1">
      <c r="B66" s="280"/>
      <c r="C66" s="216"/>
      <c r="D66" s="216"/>
      <c r="E66" s="280"/>
      <c r="F66" s="216"/>
      <c r="G66" s="43"/>
      <c r="H66" s="280"/>
      <c r="I66" s="216"/>
      <c r="J66" s="43"/>
      <c r="K66" s="280"/>
      <c r="L66" s="216"/>
      <c r="M66" s="43"/>
      <c r="N66" s="280"/>
      <c r="O66" s="216"/>
      <c r="P66" s="43"/>
      <c r="Q66" s="106"/>
      <c r="R66" s="107"/>
      <c r="S66" s="107"/>
    </row>
    <row r="67" spans="1:19" s="108" customFormat="1" ht="12.75">
      <c r="A67" s="22" t="s">
        <v>14</v>
      </c>
      <c r="B67" s="106">
        <f aca="true" t="shared" si="9" ref="B67:P67">SUM(B65,B44)</f>
        <v>2814</v>
      </c>
      <c r="C67" s="107">
        <f t="shared" si="9"/>
        <v>1142</v>
      </c>
      <c r="D67" s="107">
        <f t="shared" si="9"/>
        <v>3956</v>
      </c>
      <c r="E67" s="106">
        <f t="shared" si="9"/>
        <v>5314</v>
      </c>
      <c r="F67" s="107">
        <f t="shared" si="9"/>
        <v>2475</v>
      </c>
      <c r="G67" s="107">
        <f t="shared" si="9"/>
        <v>7789</v>
      </c>
      <c r="H67" s="106">
        <f t="shared" si="9"/>
        <v>304</v>
      </c>
      <c r="I67" s="107">
        <f t="shared" si="9"/>
        <v>82</v>
      </c>
      <c r="J67" s="107">
        <f t="shared" si="9"/>
        <v>386</v>
      </c>
      <c r="K67" s="106">
        <f t="shared" si="9"/>
        <v>893</v>
      </c>
      <c r="L67" s="107">
        <f t="shared" si="9"/>
        <v>413</v>
      </c>
      <c r="M67" s="107">
        <f t="shared" si="9"/>
        <v>1306</v>
      </c>
      <c r="N67" s="106">
        <f t="shared" si="9"/>
        <v>99</v>
      </c>
      <c r="O67" s="107">
        <f t="shared" si="9"/>
        <v>28</v>
      </c>
      <c r="P67" s="107">
        <f t="shared" si="9"/>
        <v>127</v>
      </c>
      <c r="Q67" s="106">
        <f>SUM(N67,K67,H67,E67,B67)</f>
        <v>9424</v>
      </c>
      <c r="R67" s="107">
        <f>SUM(C67,F67,I67,L67,O67)</f>
        <v>4140</v>
      </c>
      <c r="S67" s="107">
        <f>R67+Q67</f>
        <v>13564</v>
      </c>
    </row>
    <row r="68" spans="2:19" ht="12.75"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S68" s="127"/>
    </row>
    <row r="69" spans="1:18" ht="12.75">
      <c r="A69" s="204" t="s">
        <v>150</v>
      </c>
      <c r="K69" s="128"/>
      <c r="M69" s="116"/>
      <c r="N69" s="128"/>
      <c r="P69" s="116"/>
      <c r="Q69" s="128"/>
      <c r="R69" s="128"/>
    </row>
    <row r="70" spans="1:18" ht="6" customHeight="1">
      <c r="A70" s="158"/>
      <c r="K70" s="128"/>
      <c r="M70" s="116"/>
      <c r="N70" s="128"/>
      <c r="P70" s="116"/>
      <c r="Q70" s="128"/>
      <c r="R70" s="128"/>
    </row>
    <row r="71" spans="1:16" ht="12.75">
      <c r="A71" s="302" t="s">
        <v>31</v>
      </c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</row>
    <row r="72" spans="1:16" ht="12.75">
      <c r="A72" s="302" t="s">
        <v>185</v>
      </c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</row>
    <row r="73" spans="1:16" ht="12.75">
      <c r="A73" s="302" t="s">
        <v>186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</row>
    <row r="77" spans="2:19" ht="12.75"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</row>
  </sheetData>
  <sheetProtection/>
  <mergeCells count="11">
    <mergeCell ref="K6:M6"/>
    <mergeCell ref="Q6:S6"/>
    <mergeCell ref="A71:P71"/>
    <mergeCell ref="A72:P72"/>
    <mergeCell ref="A73:P73"/>
    <mergeCell ref="A2:S2"/>
    <mergeCell ref="A3:S3"/>
    <mergeCell ref="A4:S4"/>
    <mergeCell ref="H6:J6"/>
    <mergeCell ref="E6:G6"/>
    <mergeCell ref="N6:P6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="109" zoomScaleNormal="109" zoomScalePageLayoutView="0" workbookViewId="0" topLeftCell="A1">
      <selection activeCell="A50" sqref="A50"/>
    </sheetView>
  </sheetViews>
  <sheetFormatPr defaultColWidth="9.140625" defaultRowHeight="12.75"/>
  <cols>
    <col min="1" max="1" width="34.140625" style="84" customWidth="1"/>
    <col min="2" max="3" width="7.7109375" style="139" customWidth="1"/>
    <col min="4" max="5" width="8.8515625" style="139" customWidth="1"/>
    <col min="6" max="9" width="8.28125" style="139" customWidth="1"/>
    <col min="10" max="11" width="8.8515625" style="139" customWidth="1"/>
    <col min="12" max="13" width="9.57421875" style="139" customWidth="1"/>
    <col min="14" max="15" width="8.28125" style="139" customWidth="1"/>
    <col min="16" max="18" width="8.140625" style="139" customWidth="1"/>
    <col min="19" max="19" width="7.140625" style="139" customWidth="1"/>
    <col min="20" max="21" width="4.7109375" style="139" customWidth="1"/>
    <col min="22" max="22" width="10.28125" style="139" customWidth="1"/>
    <col min="23" max="23" width="19.00390625" style="139" customWidth="1"/>
    <col min="24" max="25" width="12.00390625" style="139" customWidth="1"/>
    <col min="26" max="26" width="10.57421875" style="139" customWidth="1"/>
    <col min="27" max="28" width="5.00390625" style="139" customWidth="1"/>
    <col min="29" max="29" width="10.57421875" style="139" customWidth="1"/>
    <col min="30" max="31" width="4.7109375" style="139" customWidth="1"/>
    <col min="32" max="32" width="10.28125" style="139" customWidth="1"/>
    <col min="33" max="33" width="17.57421875" style="139" customWidth="1"/>
    <col min="34" max="34" width="43.421875" style="139" customWidth="1"/>
    <col min="35" max="36" width="7.00390625" style="139" customWidth="1"/>
    <col min="37" max="37" width="9.28125" style="139" customWidth="1"/>
    <col min="38" max="16384" width="9.140625" style="139" customWidth="1"/>
  </cols>
  <sheetData>
    <row r="1" ht="12.75">
      <c r="A1" s="108" t="s">
        <v>161</v>
      </c>
    </row>
    <row r="2" spans="1:19" ht="12">
      <c r="A2" s="336" t="s">
        <v>32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</row>
    <row r="3" spans="1:19" ht="12">
      <c r="A3" s="336" t="s">
        <v>113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</row>
    <row r="4" spans="1:19" ht="12">
      <c r="A4" s="336" t="s">
        <v>53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</row>
    <row r="5" ht="12" thickBot="1"/>
    <row r="6" spans="1:19" ht="12.75" customHeight="1">
      <c r="A6" s="144"/>
      <c r="B6" s="61" t="s">
        <v>44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125</v>
      </c>
      <c r="M6" s="62"/>
      <c r="N6" s="337" t="s">
        <v>137</v>
      </c>
      <c r="O6" s="338"/>
      <c r="P6" s="201"/>
      <c r="Q6" s="202"/>
      <c r="R6" s="202"/>
      <c r="S6" s="260"/>
    </row>
    <row r="7" spans="2:19" s="84" customFormat="1" ht="11.25">
      <c r="B7" s="314" t="s">
        <v>129</v>
      </c>
      <c r="C7" s="315"/>
      <c r="D7" s="314" t="s">
        <v>143</v>
      </c>
      <c r="E7" s="321"/>
      <c r="F7" s="314" t="s">
        <v>131</v>
      </c>
      <c r="G7" s="315"/>
      <c r="H7" s="314" t="s">
        <v>132</v>
      </c>
      <c r="I7" s="315"/>
      <c r="J7" s="314" t="s">
        <v>133</v>
      </c>
      <c r="K7" s="315"/>
      <c r="L7" s="314" t="s">
        <v>134</v>
      </c>
      <c r="M7" s="319"/>
      <c r="N7" s="323" t="s">
        <v>138</v>
      </c>
      <c r="O7" s="319"/>
      <c r="P7" s="190" t="s">
        <v>14</v>
      </c>
      <c r="Q7" s="191"/>
      <c r="R7" s="191"/>
      <c r="S7" s="160"/>
    </row>
    <row r="8" spans="2:19" s="84" customFormat="1" ht="11.25">
      <c r="B8" s="316" t="s">
        <v>135</v>
      </c>
      <c r="C8" s="318"/>
      <c r="D8" s="316" t="s">
        <v>144</v>
      </c>
      <c r="E8" s="322"/>
      <c r="F8" s="316" t="s">
        <v>136</v>
      </c>
      <c r="G8" s="318"/>
      <c r="H8" s="316" t="s">
        <v>136</v>
      </c>
      <c r="I8" s="318"/>
      <c r="J8" s="316" t="s">
        <v>139</v>
      </c>
      <c r="K8" s="318"/>
      <c r="L8" s="316" t="s">
        <v>141</v>
      </c>
      <c r="M8" s="317"/>
      <c r="N8" s="320"/>
      <c r="O8" s="317"/>
      <c r="P8" s="164"/>
      <c r="S8" s="160"/>
    </row>
    <row r="9" spans="2:19" ht="11.25">
      <c r="B9" s="194"/>
      <c r="C9" s="254"/>
      <c r="D9" s="298" t="s">
        <v>145</v>
      </c>
      <c r="E9" s="300"/>
      <c r="F9" s="164"/>
      <c r="G9" s="84"/>
      <c r="H9" s="164"/>
      <c r="I9" s="84"/>
      <c r="J9" s="298" t="s">
        <v>140</v>
      </c>
      <c r="K9" s="300"/>
      <c r="L9" s="298" t="s">
        <v>142</v>
      </c>
      <c r="M9" s="300"/>
      <c r="N9" s="298"/>
      <c r="O9" s="300"/>
      <c r="P9" s="164"/>
      <c r="Q9" s="84"/>
      <c r="R9" s="84"/>
      <c r="S9" s="260"/>
    </row>
    <row r="10" spans="1:19" s="197" customFormat="1" ht="12.75" customHeight="1">
      <c r="A10" s="196"/>
      <c r="B10" s="145" t="s">
        <v>0</v>
      </c>
      <c r="C10" s="146" t="s">
        <v>1</v>
      </c>
      <c r="D10" s="145" t="s">
        <v>0</v>
      </c>
      <c r="E10" s="146" t="s">
        <v>1</v>
      </c>
      <c r="F10" s="145" t="s">
        <v>0</v>
      </c>
      <c r="G10" s="146" t="s">
        <v>1</v>
      </c>
      <c r="H10" s="145" t="s">
        <v>0</v>
      </c>
      <c r="I10" s="146" t="s">
        <v>1</v>
      </c>
      <c r="J10" s="145" t="s">
        <v>0</v>
      </c>
      <c r="K10" s="146" t="s">
        <v>1</v>
      </c>
      <c r="L10" s="145" t="s">
        <v>0</v>
      </c>
      <c r="M10" s="146" t="s">
        <v>1</v>
      </c>
      <c r="N10" s="145" t="s">
        <v>0</v>
      </c>
      <c r="O10" s="146" t="s">
        <v>1</v>
      </c>
      <c r="P10" s="145" t="s">
        <v>0</v>
      </c>
      <c r="Q10" s="146" t="s">
        <v>1</v>
      </c>
      <c r="R10" s="146" t="s">
        <v>13</v>
      </c>
      <c r="S10" s="260"/>
    </row>
    <row r="11" spans="1:19" s="134" customFormat="1" ht="12.75" customHeight="1">
      <c r="A11" s="133" t="s">
        <v>105</v>
      </c>
      <c r="B11" s="198"/>
      <c r="D11" s="203"/>
      <c r="F11" s="203"/>
      <c r="H11" s="203"/>
      <c r="J11" s="203"/>
      <c r="L11" s="203"/>
      <c r="N11" s="203"/>
      <c r="P11" s="203"/>
      <c r="Q11" s="150"/>
      <c r="S11" s="160"/>
    </row>
    <row r="12" spans="1:19" s="197" customFormat="1" ht="12.75" customHeight="1">
      <c r="A12" s="160" t="s">
        <v>147</v>
      </c>
      <c r="B12" s="88">
        <v>0</v>
      </c>
      <c r="C12" s="293">
        <v>0</v>
      </c>
      <c r="D12" s="88">
        <v>25</v>
      </c>
      <c r="E12" s="89">
        <v>3</v>
      </c>
      <c r="F12" s="88">
        <v>2</v>
      </c>
      <c r="G12" s="89">
        <v>1</v>
      </c>
      <c r="H12" s="88">
        <v>0</v>
      </c>
      <c r="I12" s="89">
        <v>0</v>
      </c>
      <c r="J12" s="88">
        <v>0</v>
      </c>
      <c r="K12" s="89">
        <v>0</v>
      </c>
      <c r="L12" s="88">
        <v>45</v>
      </c>
      <c r="M12" s="89">
        <v>16</v>
      </c>
      <c r="N12" s="88">
        <v>174</v>
      </c>
      <c r="O12" s="89">
        <v>132</v>
      </c>
      <c r="P12" s="88">
        <f aca="true" t="shared" si="0" ref="P12:Q14">SUM(N12,L12,J12,H12,F12,D12,B12)</f>
        <v>246</v>
      </c>
      <c r="Q12" s="89">
        <f t="shared" si="0"/>
        <v>152</v>
      </c>
      <c r="R12" s="89">
        <f>SUM(P12:Q12)</f>
        <v>398</v>
      </c>
      <c r="S12" s="260"/>
    </row>
    <row r="13" spans="1:19" s="197" customFormat="1" ht="12.75" customHeight="1">
      <c r="A13" s="204" t="s">
        <v>88</v>
      </c>
      <c r="B13" s="88">
        <v>1</v>
      </c>
      <c r="C13" s="89">
        <v>0</v>
      </c>
      <c r="D13" s="88">
        <v>6</v>
      </c>
      <c r="E13" s="89">
        <v>0</v>
      </c>
      <c r="F13" s="88">
        <v>0</v>
      </c>
      <c r="G13" s="89">
        <v>0</v>
      </c>
      <c r="H13" s="88">
        <v>0</v>
      </c>
      <c r="I13" s="89">
        <v>0</v>
      </c>
      <c r="J13" s="88">
        <v>0</v>
      </c>
      <c r="K13" s="89">
        <v>0</v>
      </c>
      <c r="L13" s="88">
        <v>8</v>
      </c>
      <c r="M13" s="89">
        <v>0</v>
      </c>
      <c r="N13" s="88">
        <v>42</v>
      </c>
      <c r="O13" s="89">
        <v>1</v>
      </c>
      <c r="P13" s="88">
        <f t="shared" si="0"/>
        <v>57</v>
      </c>
      <c r="Q13" s="89">
        <f t="shared" si="0"/>
        <v>1</v>
      </c>
      <c r="R13" s="89">
        <f>SUM(P13:Q13)</f>
        <v>58</v>
      </c>
      <c r="S13" s="262"/>
    </row>
    <row r="14" spans="1:22" s="84" customFormat="1" ht="12" customHeight="1">
      <c r="A14" s="84" t="s">
        <v>67</v>
      </c>
      <c r="B14" s="88">
        <v>0</v>
      </c>
      <c r="C14" s="89">
        <v>0</v>
      </c>
      <c r="D14" s="88">
        <v>5</v>
      </c>
      <c r="E14" s="89">
        <v>2</v>
      </c>
      <c r="F14" s="88">
        <v>0</v>
      </c>
      <c r="G14" s="89">
        <v>0</v>
      </c>
      <c r="H14" s="88">
        <v>0</v>
      </c>
      <c r="I14" s="89">
        <v>0</v>
      </c>
      <c r="J14" s="88">
        <v>0</v>
      </c>
      <c r="K14" s="89">
        <v>0</v>
      </c>
      <c r="L14" s="88">
        <v>16</v>
      </c>
      <c r="M14" s="89">
        <v>8</v>
      </c>
      <c r="N14" s="88">
        <v>20</v>
      </c>
      <c r="O14" s="89">
        <v>17</v>
      </c>
      <c r="P14" s="88">
        <f t="shared" si="0"/>
        <v>41</v>
      </c>
      <c r="Q14" s="89">
        <f t="shared" si="0"/>
        <v>27</v>
      </c>
      <c r="R14" s="89">
        <f aca="true" t="shared" si="1" ref="R14:R28">SUM(P14:Q14)</f>
        <v>68</v>
      </c>
      <c r="S14" s="260"/>
      <c r="T14" s="197"/>
      <c r="U14" s="197"/>
      <c r="V14" s="197"/>
    </row>
    <row r="15" spans="1:19" s="84" customFormat="1" ht="12" customHeight="1">
      <c r="A15" s="84" t="s">
        <v>179</v>
      </c>
      <c r="B15" s="88">
        <v>0</v>
      </c>
      <c r="C15" s="89">
        <v>0</v>
      </c>
      <c r="D15" s="88">
        <v>0</v>
      </c>
      <c r="E15" s="89">
        <v>0</v>
      </c>
      <c r="F15" s="88">
        <v>0</v>
      </c>
      <c r="G15" s="89">
        <v>0</v>
      </c>
      <c r="H15" s="88">
        <v>0</v>
      </c>
      <c r="I15" s="89">
        <v>0</v>
      </c>
      <c r="J15" s="88">
        <v>0</v>
      </c>
      <c r="K15" s="89">
        <v>0</v>
      </c>
      <c r="L15" s="88">
        <v>0</v>
      </c>
      <c r="M15" s="89">
        <v>0</v>
      </c>
      <c r="N15" s="88">
        <v>1</v>
      </c>
      <c r="O15" s="89">
        <v>0</v>
      </c>
      <c r="P15" s="88">
        <f aca="true" t="shared" si="2" ref="P15:P28">SUM(N15,L15,J15,H15,F15,D15,B15)</f>
        <v>1</v>
      </c>
      <c r="Q15" s="89">
        <f aca="true" t="shared" si="3" ref="Q15:Q28">SUM(O15,M15,K15,I15,G15,E15,C15)</f>
        <v>0</v>
      </c>
      <c r="R15" s="89">
        <f t="shared" si="1"/>
        <v>1</v>
      </c>
      <c r="S15" s="160"/>
    </row>
    <row r="16" spans="1:19" s="84" customFormat="1" ht="12" customHeight="1">
      <c r="A16" s="84" t="s">
        <v>68</v>
      </c>
      <c r="B16" s="88">
        <v>2</v>
      </c>
      <c r="C16" s="89">
        <v>3</v>
      </c>
      <c r="D16" s="88">
        <v>17</v>
      </c>
      <c r="E16" s="89">
        <v>6</v>
      </c>
      <c r="F16" s="88">
        <v>6</v>
      </c>
      <c r="G16" s="89">
        <v>4</v>
      </c>
      <c r="H16" s="88">
        <v>0</v>
      </c>
      <c r="I16" s="89">
        <v>0</v>
      </c>
      <c r="J16" s="88">
        <v>0</v>
      </c>
      <c r="K16" s="89">
        <v>0</v>
      </c>
      <c r="L16" s="118">
        <v>40</v>
      </c>
      <c r="M16" s="89">
        <v>11</v>
      </c>
      <c r="N16" s="88">
        <v>99</v>
      </c>
      <c r="O16" s="89">
        <v>136</v>
      </c>
      <c r="P16" s="88">
        <f t="shared" si="2"/>
        <v>164</v>
      </c>
      <c r="Q16" s="89">
        <f t="shared" si="3"/>
        <v>160</v>
      </c>
      <c r="R16" s="89">
        <f t="shared" si="1"/>
        <v>324</v>
      </c>
      <c r="S16" s="160"/>
    </row>
    <row r="17" spans="1:19" s="84" customFormat="1" ht="12" customHeight="1">
      <c r="A17" s="84" t="s">
        <v>69</v>
      </c>
      <c r="B17" s="88">
        <v>3</v>
      </c>
      <c r="C17" s="89">
        <v>0</v>
      </c>
      <c r="D17" s="88">
        <v>24</v>
      </c>
      <c r="E17" s="89">
        <v>0</v>
      </c>
      <c r="F17" s="88">
        <v>3</v>
      </c>
      <c r="G17" s="89">
        <v>0</v>
      </c>
      <c r="H17" s="88">
        <v>0</v>
      </c>
      <c r="I17" s="89">
        <v>0</v>
      </c>
      <c r="J17" s="88">
        <v>0</v>
      </c>
      <c r="K17" s="89">
        <v>0</v>
      </c>
      <c r="L17" s="88">
        <v>25</v>
      </c>
      <c r="M17" s="89">
        <v>0</v>
      </c>
      <c r="N17" s="88">
        <v>78</v>
      </c>
      <c r="O17" s="89">
        <v>7</v>
      </c>
      <c r="P17" s="88">
        <f t="shared" si="2"/>
        <v>133</v>
      </c>
      <c r="Q17" s="89">
        <f t="shared" si="3"/>
        <v>7</v>
      </c>
      <c r="R17" s="89">
        <f t="shared" si="1"/>
        <v>140</v>
      </c>
      <c r="S17" s="160"/>
    </row>
    <row r="18" spans="1:19" s="84" customFormat="1" ht="12" customHeight="1">
      <c r="A18" s="84" t="s">
        <v>70</v>
      </c>
      <c r="B18" s="88">
        <v>3</v>
      </c>
      <c r="C18" s="89">
        <v>0</v>
      </c>
      <c r="D18" s="88">
        <v>17</v>
      </c>
      <c r="E18" s="89">
        <v>0</v>
      </c>
      <c r="F18" s="88">
        <v>1</v>
      </c>
      <c r="G18" s="89">
        <v>0</v>
      </c>
      <c r="H18" s="88">
        <v>0</v>
      </c>
      <c r="I18" s="89">
        <v>0</v>
      </c>
      <c r="J18" s="88">
        <v>0</v>
      </c>
      <c r="K18" s="89">
        <v>0</v>
      </c>
      <c r="L18" s="88">
        <v>22</v>
      </c>
      <c r="M18" s="89">
        <v>1</v>
      </c>
      <c r="N18" s="88">
        <v>101</v>
      </c>
      <c r="O18" s="89">
        <v>8</v>
      </c>
      <c r="P18" s="88">
        <f t="shared" si="2"/>
        <v>144</v>
      </c>
      <c r="Q18" s="89">
        <f t="shared" si="3"/>
        <v>9</v>
      </c>
      <c r="R18" s="89">
        <f t="shared" si="1"/>
        <v>153</v>
      </c>
      <c r="S18" s="160"/>
    </row>
    <row r="19" spans="1:19" s="84" customFormat="1" ht="12" customHeight="1">
      <c r="A19" s="84" t="s">
        <v>86</v>
      </c>
      <c r="B19" s="88">
        <v>2</v>
      </c>
      <c r="C19" s="89">
        <v>7</v>
      </c>
      <c r="D19" s="88">
        <v>3</v>
      </c>
      <c r="E19" s="89">
        <v>6</v>
      </c>
      <c r="F19" s="88">
        <v>0</v>
      </c>
      <c r="G19" s="89">
        <v>1</v>
      </c>
      <c r="H19" s="88">
        <v>0</v>
      </c>
      <c r="I19" s="89">
        <v>0</v>
      </c>
      <c r="J19" s="88">
        <v>0</v>
      </c>
      <c r="K19" s="89">
        <v>0</v>
      </c>
      <c r="L19" s="118">
        <v>2</v>
      </c>
      <c r="M19" s="89">
        <v>5</v>
      </c>
      <c r="N19" s="88">
        <v>24</v>
      </c>
      <c r="O19" s="89">
        <v>110</v>
      </c>
      <c r="P19" s="88">
        <f t="shared" si="2"/>
        <v>31</v>
      </c>
      <c r="Q19" s="89">
        <f t="shared" si="3"/>
        <v>129</v>
      </c>
      <c r="R19" s="89">
        <f t="shared" si="1"/>
        <v>160</v>
      </c>
      <c r="S19" s="160"/>
    </row>
    <row r="20" spans="1:19" s="84" customFormat="1" ht="22.5">
      <c r="A20" s="109" t="s">
        <v>71</v>
      </c>
      <c r="B20" s="88">
        <v>3</v>
      </c>
      <c r="C20" s="89">
        <v>9</v>
      </c>
      <c r="D20" s="118">
        <v>3</v>
      </c>
      <c r="E20" s="89">
        <v>13</v>
      </c>
      <c r="F20" s="88">
        <v>2</v>
      </c>
      <c r="G20" s="89">
        <v>2</v>
      </c>
      <c r="H20" s="88">
        <v>0</v>
      </c>
      <c r="I20" s="89">
        <v>0</v>
      </c>
      <c r="J20" s="88">
        <v>0</v>
      </c>
      <c r="K20" s="89">
        <v>0</v>
      </c>
      <c r="L20" s="118">
        <v>8</v>
      </c>
      <c r="M20" s="89">
        <v>19</v>
      </c>
      <c r="N20" s="88">
        <v>24</v>
      </c>
      <c r="O20" s="89">
        <v>156</v>
      </c>
      <c r="P20" s="88">
        <f t="shared" si="2"/>
        <v>40</v>
      </c>
      <c r="Q20" s="89">
        <f t="shared" si="3"/>
        <v>199</v>
      </c>
      <c r="R20" s="89">
        <f t="shared" si="1"/>
        <v>239</v>
      </c>
      <c r="S20" s="160"/>
    </row>
    <row r="21" spans="1:19" s="84" customFormat="1" ht="11.25">
      <c r="A21" s="84" t="s">
        <v>158</v>
      </c>
      <c r="B21" s="118">
        <v>0</v>
      </c>
      <c r="C21" s="89">
        <v>0</v>
      </c>
      <c r="D21" s="118">
        <v>0</v>
      </c>
      <c r="E21" s="89">
        <v>0</v>
      </c>
      <c r="F21" s="88">
        <v>0</v>
      </c>
      <c r="G21" s="89">
        <v>0</v>
      </c>
      <c r="H21" s="88">
        <v>0</v>
      </c>
      <c r="I21" s="89">
        <v>0</v>
      </c>
      <c r="J21" s="88">
        <v>0</v>
      </c>
      <c r="K21" s="89">
        <v>0</v>
      </c>
      <c r="L21" s="118">
        <v>0</v>
      </c>
      <c r="M21" s="89">
        <v>0</v>
      </c>
      <c r="N21" s="88">
        <v>1</v>
      </c>
      <c r="O21" s="89">
        <v>0</v>
      </c>
      <c r="P21" s="88">
        <f t="shared" si="2"/>
        <v>1</v>
      </c>
      <c r="Q21" s="89">
        <f t="shared" si="3"/>
        <v>0</v>
      </c>
      <c r="R21" s="89">
        <f t="shared" si="1"/>
        <v>1</v>
      </c>
      <c r="S21" s="160"/>
    </row>
    <row r="22" spans="1:19" s="84" customFormat="1" ht="12" customHeight="1">
      <c r="A22" s="84" t="s">
        <v>154</v>
      </c>
      <c r="B22" s="118">
        <v>4</v>
      </c>
      <c r="C22" s="89">
        <v>1</v>
      </c>
      <c r="D22" s="88">
        <v>0</v>
      </c>
      <c r="E22" s="89">
        <v>1</v>
      </c>
      <c r="F22" s="88">
        <v>1</v>
      </c>
      <c r="G22" s="89">
        <v>0</v>
      </c>
      <c r="H22" s="88">
        <v>0</v>
      </c>
      <c r="I22" s="89">
        <v>0</v>
      </c>
      <c r="J22" s="88">
        <v>0</v>
      </c>
      <c r="K22" s="89">
        <v>0</v>
      </c>
      <c r="L22" s="118">
        <v>0</v>
      </c>
      <c r="M22" s="89">
        <v>0</v>
      </c>
      <c r="N22" s="88">
        <v>1</v>
      </c>
      <c r="O22" s="89">
        <v>4</v>
      </c>
      <c r="P22" s="88">
        <f t="shared" si="2"/>
        <v>6</v>
      </c>
      <c r="Q22" s="89">
        <f t="shared" si="3"/>
        <v>6</v>
      </c>
      <c r="R22" s="89">
        <f t="shared" si="1"/>
        <v>12</v>
      </c>
      <c r="S22" s="160"/>
    </row>
    <row r="23" spans="1:19" s="84" customFormat="1" ht="11.25">
      <c r="A23" s="84" t="s">
        <v>180</v>
      </c>
      <c r="B23" s="88">
        <v>2</v>
      </c>
      <c r="C23" s="89">
        <v>0</v>
      </c>
      <c r="D23" s="88">
        <v>0</v>
      </c>
      <c r="E23" s="89">
        <v>0</v>
      </c>
      <c r="F23" s="88">
        <v>0</v>
      </c>
      <c r="G23" s="89">
        <v>0</v>
      </c>
      <c r="H23" s="88">
        <v>0</v>
      </c>
      <c r="I23" s="89">
        <v>0</v>
      </c>
      <c r="J23" s="88">
        <v>0</v>
      </c>
      <c r="K23" s="89">
        <v>0</v>
      </c>
      <c r="L23" s="118">
        <v>3</v>
      </c>
      <c r="M23" s="89">
        <v>0</v>
      </c>
      <c r="N23" s="88">
        <v>6</v>
      </c>
      <c r="O23" s="89">
        <v>0</v>
      </c>
      <c r="P23" s="88">
        <f t="shared" si="2"/>
        <v>11</v>
      </c>
      <c r="Q23" s="89">
        <f t="shared" si="3"/>
        <v>0</v>
      </c>
      <c r="R23" s="89">
        <f t="shared" si="1"/>
        <v>11</v>
      </c>
      <c r="S23" s="160"/>
    </row>
    <row r="24" spans="1:19" s="84" customFormat="1" ht="11.25">
      <c r="A24" s="84" t="s">
        <v>74</v>
      </c>
      <c r="B24" s="88">
        <v>3</v>
      </c>
      <c r="C24" s="89">
        <v>0</v>
      </c>
      <c r="D24" s="88">
        <v>26</v>
      </c>
      <c r="E24" s="89">
        <v>0</v>
      </c>
      <c r="F24" s="88">
        <v>1</v>
      </c>
      <c r="G24" s="89">
        <v>0</v>
      </c>
      <c r="H24" s="88">
        <v>0</v>
      </c>
      <c r="I24" s="89">
        <v>0</v>
      </c>
      <c r="J24" s="88">
        <v>0</v>
      </c>
      <c r="K24" s="89">
        <v>0</v>
      </c>
      <c r="L24" s="118">
        <v>16</v>
      </c>
      <c r="M24" s="89">
        <v>0</v>
      </c>
      <c r="N24" s="88">
        <v>109</v>
      </c>
      <c r="O24" s="89">
        <v>2</v>
      </c>
      <c r="P24" s="88">
        <f t="shared" si="2"/>
        <v>155</v>
      </c>
      <c r="Q24" s="89">
        <f t="shared" si="3"/>
        <v>2</v>
      </c>
      <c r="R24" s="89">
        <f t="shared" si="1"/>
        <v>157</v>
      </c>
      <c r="S24" s="160"/>
    </row>
    <row r="25" spans="1:19" s="84" customFormat="1" ht="12" customHeight="1">
      <c r="A25" s="84" t="s">
        <v>76</v>
      </c>
      <c r="B25" s="88">
        <v>0</v>
      </c>
      <c r="C25" s="89">
        <v>0</v>
      </c>
      <c r="D25" s="88">
        <v>4</v>
      </c>
      <c r="E25" s="89">
        <v>1</v>
      </c>
      <c r="F25" s="88">
        <v>0</v>
      </c>
      <c r="G25" s="89">
        <v>0</v>
      </c>
      <c r="H25" s="88">
        <v>0</v>
      </c>
      <c r="I25" s="89">
        <v>0</v>
      </c>
      <c r="J25" s="88">
        <v>0</v>
      </c>
      <c r="K25" s="89">
        <v>0</v>
      </c>
      <c r="L25" s="118">
        <v>2</v>
      </c>
      <c r="M25" s="89">
        <v>0</v>
      </c>
      <c r="N25" s="88">
        <v>9</v>
      </c>
      <c r="O25" s="89">
        <v>1</v>
      </c>
      <c r="P25" s="88">
        <f t="shared" si="2"/>
        <v>15</v>
      </c>
      <c r="Q25" s="89">
        <f t="shared" si="3"/>
        <v>2</v>
      </c>
      <c r="R25" s="89">
        <f t="shared" si="1"/>
        <v>17</v>
      </c>
      <c r="S25" s="160"/>
    </row>
    <row r="26" spans="1:19" s="84" customFormat="1" ht="12" customHeight="1">
      <c r="A26" s="84" t="s">
        <v>159</v>
      </c>
      <c r="B26" s="88">
        <v>4</v>
      </c>
      <c r="C26" s="89">
        <v>1</v>
      </c>
      <c r="D26" s="88">
        <v>0</v>
      </c>
      <c r="E26" s="89">
        <v>0</v>
      </c>
      <c r="F26" s="88">
        <v>2</v>
      </c>
      <c r="G26" s="89">
        <v>0</v>
      </c>
      <c r="H26" s="88">
        <v>0</v>
      </c>
      <c r="I26" s="89">
        <v>0</v>
      </c>
      <c r="J26" s="88">
        <v>0</v>
      </c>
      <c r="K26" s="89">
        <v>0</v>
      </c>
      <c r="L26" s="118">
        <v>0</v>
      </c>
      <c r="M26" s="89">
        <v>0</v>
      </c>
      <c r="N26" s="88">
        <v>1</v>
      </c>
      <c r="O26" s="89">
        <v>1</v>
      </c>
      <c r="P26" s="88">
        <f t="shared" si="2"/>
        <v>7</v>
      </c>
      <c r="Q26" s="89">
        <f t="shared" si="3"/>
        <v>2</v>
      </c>
      <c r="R26" s="89">
        <f t="shared" si="1"/>
        <v>9</v>
      </c>
      <c r="S26" s="160"/>
    </row>
    <row r="27" spans="1:19" s="84" customFormat="1" ht="12" customHeight="1">
      <c r="A27" s="84" t="s">
        <v>81</v>
      </c>
      <c r="B27" s="88">
        <v>1</v>
      </c>
      <c r="C27" s="89">
        <v>0</v>
      </c>
      <c r="D27" s="88">
        <v>10</v>
      </c>
      <c r="E27" s="89">
        <v>2</v>
      </c>
      <c r="F27" s="88">
        <v>2</v>
      </c>
      <c r="G27" s="89">
        <v>0</v>
      </c>
      <c r="H27" s="88">
        <v>0</v>
      </c>
      <c r="I27" s="89">
        <v>0</v>
      </c>
      <c r="J27" s="88">
        <v>0</v>
      </c>
      <c r="K27" s="89">
        <v>0</v>
      </c>
      <c r="L27" s="118">
        <v>11</v>
      </c>
      <c r="M27" s="89">
        <v>5</v>
      </c>
      <c r="N27" s="88">
        <v>66</v>
      </c>
      <c r="O27" s="89">
        <v>23</v>
      </c>
      <c r="P27" s="88">
        <f t="shared" si="2"/>
        <v>90</v>
      </c>
      <c r="Q27" s="89">
        <f t="shared" si="3"/>
        <v>30</v>
      </c>
      <c r="R27" s="89">
        <f t="shared" si="1"/>
        <v>120</v>
      </c>
      <c r="S27" s="160"/>
    </row>
    <row r="28" spans="1:19" s="84" customFormat="1" ht="12" customHeight="1">
      <c r="A28" s="84" t="s">
        <v>83</v>
      </c>
      <c r="B28" s="88">
        <v>8</v>
      </c>
      <c r="C28" s="89">
        <v>0</v>
      </c>
      <c r="D28" s="88">
        <v>13</v>
      </c>
      <c r="E28" s="89">
        <v>2</v>
      </c>
      <c r="F28" s="88">
        <v>6</v>
      </c>
      <c r="G28" s="89">
        <v>0</v>
      </c>
      <c r="H28" s="88">
        <v>0</v>
      </c>
      <c r="I28" s="89">
        <v>0</v>
      </c>
      <c r="J28" s="88">
        <v>0</v>
      </c>
      <c r="K28" s="89">
        <v>0</v>
      </c>
      <c r="L28" s="118">
        <v>59</v>
      </c>
      <c r="M28" s="89">
        <v>3</v>
      </c>
      <c r="N28" s="88">
        <v>89</v>
      </c>
      <c r="O28" s="89">
        <v>22</v>
      </c>
      <c r="P28" s="88">
        <f t="shared" si="2"/>
        <v>175</v>
      </c>
      <c r="Q28" s="89">
        <f t="shared" si="3"/>
        <v>27</v>
      </c>
      <c r="R28" s="89">
        <f t="shared" si="1"/>
        <v>202</v>
      </c>
      <c r="S28" s="160"/>
    </row>
    <row r="29" spans="1:19" s="84" customFormat="1" ht="12" customHeight="1">
      <c r="A29" s="84" t="s">
        <v>84</v>
      </c>
      <c r="B29" s="118">
        <v>0</v>
      </c>
      <c r="C29" s="205">
        <v>0</v>
      </c>
      <c r="D29" s="89">
        <v>5</v>
      </c>
      <c r="E29" s="89">
        <v>0</v>
      </c>
      <c r="F29" s="88">
        <v>0</v>
      </c>
      <c r="G29" s="89">
        <v>0</v>
      </c>
      <c r="H29" s="88">
        <v>0</v>
      </c>
      <c r="I29" s="89">
        <v>0</v>
      </c>
      <c r="J29" s="88">
        <v>0</v>
      </c>
      <c r="K29" s="89">
        <v>0</v>
      </c>
      <c r="L29" s="118">
        <v>6</v>
      </c>
      <c r="M29" s="89">
        <v>0</v>
      </c>
      <c r="N29" s="88">
        <v>27</v>
      </c>
      <c r="O29" s="89">
        <v>0</v>
      </c>
      <c r="P29" s="88">
        <f aca="true" t="shared" si="4" ref="P29:Q34">SUM(N29,L29,J29,H29,F29,D29,B29)</f>
        <v>38</v>
      </c>
      <c r="Q29" s="89">
        <f t="shared" si="4"/>
        <v>0</v>
      </c>
      <c r="R29" s="89">
        <f aca="true" t="shared" si="5" ref="R29:R34">SUM(P29:Q29)</f>
        <v>38</v>
      </c>
      <c r="S29" s="160"/>
    </row>
    <row r="30" spans="1:19" s="84" customFormat="1" ht="12" customHeight="1">
      <c r="A30" s="84" t="s">
        <v>85</v>
      </c>
      <c r="B30" s="118">
        <v>2</v>
      </c>
      <c r="C30" s="205">
        <v>5</v>
      </c>
      <c r="D30" s="89">
        <v>2</v>
      </c>
      <c r="E30" s="89">
        <v>2</v>
      </c>
      <c r="F30" s="88">
        <v>0</v>
      </c>
      <c r="G30" s="89">
        <v>2</v>
      </c>
      <c r="H30" s="88">
        <v>0</v>
      </c>
      <c r="I30" s="89">
        <v>0</v>
      </c>
      <c r="J30" s="88">
        <v>0</v>
      </c>
      <c r="K30" s="89">
        <v>0</v>
      </c>
      <c r="L30" s="118">
        <v>12</v>
      </c>
      <c r="M30" s="89">
        <v>8</v>
      </c>
      <c r="N30" s="88">
        <v>37</v>
      </c>
      <c r="O30" s="89">
        <v>52</v>
      </c>
      <c r="P30" s="88">
        <f t="shared" si="4"/>
        <v>53</v>
      </c>
      <c r="Q30" s="89">
        <f t="shared" si="4"/>
        <v>69</v>
      </c>
      <c r="R30" s="89">
        <f t="shared" si="5"/>
        <v>122</v>
      </c>
      <c r="S30" s="160"/>
    </row>
    <row r="31" spans="1:19" s="84" customFormat="1" ht="12" customHeight="1">
      <c r="A31" s="84" t="s">
        <v>156</v>
      </c>
      <c r="B31" s="118">
        <v>0</v>
      </c>
      <c r="C31" s="89">
        <v>0</v>
      </c>
      <c r="D31" s="118">
        <v>0</v>
      </c>
      <c r="E31" s="89">
        <v>0</v>
      </c>
      <c r="F31" s="88">
        <v>0</v>
      </c>
      <c r="G31" s="89">
        <v>0</v>
      </c>
      <c r="H31" s="88">
        <v>0</v>
      </c>
      <c r="I31" s="89">
        <v>0</v>
      </c>
      <c r="J31" s="88">
        <v>0</v>
      </c>
      <c r="K31" s="89">
        <v>0</v>
      </c>
      <c r="L31" s="118">
        <v>0</v>
      </c>
      <c r="M31" s="89">
        <v>1</v>
      </c>
      <c r="N31" s="88">
        <v>0</v>
      </c>
      <c r="O31" s="89">
        <v>0</v>
      </c>
      <c r="P31" s="88">
        <f t="shared" si="4"/>
        <v>0</v>
      </c>
      <c r="Q31" s="89">
        <f t="shared" si="4"/>
        <v>1</v>
      </c>
      <c r="R31" s="89">
        <f t="shared" si="5"/>
        <v>1</v>
      </c>
      <c r="S31" s="261"/>
    </row>
    <row r="32" spans="1:19" s="84" customFormat="1" ht="12" customHeight="1">
      <c r="A32" s="84" t="s">
        <v>90</v>
      </c>
      <c r="B32" s="118">
        <v>0</v>
      </c>
      <c r="C32" s="205">
        <v>0</v>
      </c>
      <c r="D32" s="89">
        <v>75</v>
      </c>
      <c r="E32" s="89">
        <v>13</v>
      </c>
      <c r="F32" s="88">
        <v>1</v>
      </c>
      <c r="G32" s="89">
        <v>1</v>
      </c>
      <c r="H32" s="88">
        <v>0</v>
      </c>
      <c r="I32" s="89">
        <v>0</v>
      </c>
      <c r="J32" s="88">
        <v>5</v>
      </c>
      <c r="K32" s="89">
        <v>0</v>
      </c>
      <c r="L32" s="118">
        <v>593</v>
      </c>
      <c r="M32" s="89">
        <v>139</v>
      </c>
      <c r="N32" s="88">
        <v>0</v>
      </c>
      <c r="O32" s="89">
        <v>0</v>
      </c>
      <c r="P32" s="88">
        <f t="shared" si="4"/>
        <v>674</v>
      </c>
      <c r="Q32" s="89">
        <f t="shared" si="4"/>
        <v>153</v>
      </c>
      <c r="R32" s="89">
        <f t="shared" si="5"/>
        <v>827</v>
      </c>
      <c r="S32" s="260"/>
    </row>
    <row r="33" spans="1:22" ht="12" customHeight="1">
      <c r="A33" s="84" t="s">
        <v>91</v>
      </c>
      <c r="B33" s="118">
        <v>0</v>
      </c>
      <c r="C33" s="205">
        <v>0</v>
      </c>
      <c r="D33" s="118">
        <v>18</v>
      </c>
      <c r="E33" s="89">
        <v>6</v>
      </c>
      <c r="F33" s="88">
        <v>4</v>
      </c>
      <c r="G33" s="89">
        <v>0</v>
      </c>
      <c r="H33" s="88">
        <v>0</v>
      </c>
      <c r="I33" s="89">
        <v>0</v>
      </c>
      <c r="J33" s="88">
        <v>4</v>
      </c>
      <c r="K33" s="89">
        <v>0</v>
      </c>
      <c r="L33" s="118">
        <v>498</v>
      </c>
      <c r="M33" s="89">
        <v>108</v>
      </c>
      <c r="N33" s="88">
        <v>0</v>
      </c>
      <c r="O33" s="89">
        <v>0</v>
      </c>
      <c r="P33" s="88">
        <f t="shared" si="4"/>
        <v>524</v>
      </c>
      <c r="Q33" s="89">
        <f t="shared" si="4"/>
        <v>114</v>
      </c>
      <c r="R33" s="89">
        <f t="shared" si="5"/>
        <v>638</v>
      </c>
      <c r="S33" s="87"/>
      <c r="T33" s="154"/>
      <c r="U33" s="154"/>
      <c r="V33" s="154"/>
    </row>
    <row r="34" spans="1:19" ht="11.25">
      <c r="A34" s="84" t="s">
        <v>92</v>
      </c>
      <c r="B34" s="118">
        <v>0</v>
      </c>
      <c r="C34" s="205">
        <v>0</v>
      </c>
      <c r="D34" s="118">
        <v>4</v>
      </c>
      <c r="E34" s="89">
        <v>2</v>
      </c>
      <c r="F34" s="88">
        <v>9</v>
      </c>
      <c r="G34" s="89">
        <v>2</v>
      </c>
      <c r="H34" s="88">
        <v>0</v>
      </c>
      <c r="I34" s="89">
        <v>0</v>
      </c>
      <c r="J34" s="88">
        <v>0</v>
      </c>
      <c r="K34" s="89">
        <v>0</v>
      </c>
      <c r="L34" s="118">
        <v>193</v>
      </c>
      <c r="M34" s="89">
        <v>48</v>
      </c>
      <c r="N34" s="88">
        <v>0</v>
      </c>
      <c r="O34" s="89">
        <v>0</v>
      </c>
      <c r="P34" s="88">
        <f t="shared" si="4"/>
        <v>206</v>
      </c>
      <c r="Q34" s="89">
        <f t="shared" si="4"/>
        <v>52</v>
      </c>
      <c r="R34" s="89">
        <f t="shared" si="5"/>
        <v>258</v>
      </c>
      <c r="S34" s="87"/>
    </row>
    <row r="35" spans="1:18" s="87" customFormat="1" ht="12">
      <c r="A35" s="99" t="s">
        <v>12</v>
      </c>
      <c r="B35" s="156">
        <f aca="true" t="shared" si="6" ref="B35:R35">SUM(B12:B34)</f>
        <v>38</v>
      </c>
      <c r="C35" s="294">
        <f t="shared" si="6"/>
        <v>26</v>
      </c>
      <c r="D35" s="83">
        <f t="shared" si="6"/>
        <v>257</v>
      </c>
      <c r="E35" s="294">
        <f t="shared" si="6"/>
        <v>59</v>
      </c>
      <c r="F35" s="83">
        <f t="shared" si="6"/>
        <v>40</v>
      </c>
      <c r="G35" s="294">
        <f t="shared" si="6"/>
        <v>13</v>
      </c>
      <c r="H35" s="83">
        <f t="shared" si="6"/>
        <v>0</v>
      </c>
      <c r="I35" s="294">
        <f t="shared" si="6"/>
        <v>0</v>
      </c>
      <c r="J35" s="83">
        <f t="shared" si="6"/>
        <v>9</v>
      </c>
      <c r="K35" s="294">
        <f t="shared" si="6"/>
        <v>0</v>
      </c>
      <c r="L35" s="83">
        <f t="shared" si="6"/>
        <v>1559</v>
      </c>
      <c r="M35" s="294">
        <f t="shared" si="6"/>
        <v>372</v>
      </c>
      <c r="N35" s="83">
        <f t="shared" si="6"/>
        <v>909</v>
      </c>
      <c r="O35" s="294">
        <f t="shared" si="6"/>
        <v>672</v>
      </c>
      <c r="P35" s="83">
        <f t="shared" si="6"/>
        <v>2812</v>
      </c>
      <c r="Q35" s="83">
        <f t="shared" si="6"/>
        <v>1142</v>
      </c>
      <c r="R35" s="83">
        <f t="shared" si="6"/>
        <v>3954</v>
      </c>
    </row>
    <row r="36" spans="1:19" s="87" customFormat="1" ht="12.75" customHeight="1">
      <c r="A36" s="97" t="s">
        <v>106</v>
      </c>
      <c r="B36" s="147"/>
      <c r="C36" s="148"/>
      <c r="D36" s="147"/>
      <c r="E36" s="148"/>
      <c r="F36" s="147"/>
      <c r="G36" s="148"/>
      <c r="H36" s="147"/>
      <c r="I36" s="148"/>
      <c r="J36" s="147"/>
      <c r="K36" s="148"/>
      <c r="L36" s="147"/>
      <c r="M36" s="148"/>
      <c r="N36" s="147"/>
      <c r="O36" s="148"/>
      <c r="P36" s="147"/>
      <c r="Q36" s="148"/>
      <c r="R36" s="91"/>
      <c r="S36" s="154"/>
    </row>
    <row r="37" spans="1:19" s="87" customFormat="1" ht="11.25">
      <c r="A37" s="84" t="s">
        <v>157</v>
      </c>
      <c r="B37" s="95">
        <v>1</v>
      </c>
      <c r="C37" s="96">
        <v>0</v>
      </c>
      <c r="D37" s="95">
        <v>0</v>
      </c>
      <c r="E37" s="96">
        <v>0</v>
      </c>
      <c r="F37" s="95">
        <v>0</v>
      </c>
      <c r="G37" s="96">
        <v>0</v>
      </c>
      <c r="H37" s="95">
        <v>0</v>
      </c>
      <c r="I37" s="96">
        <v>0</v>
      </c>
      <c r="J37" s="95">
        <v>0</v>
      </c>
      <c r="K37" s="96">
        <v>0</v>
      </c>
      <c r="L37" s="95">
        <v>0</v>
      </c>
      <c r="M37" s="96">
        <v>0</v>
      </c>
      <c r="N37" s="95">
        <v>0</v>
      </c>
      <c r="O37" s="96">
        <v>0</v>
      </c>
      <c r="P37" s="147">
        <f>SUM(N37,L37,J37,H37,F37,D37,B37)</f>
        <v>1</v>
      </c>
      <c r="Q37" s="91">
        <f>SUM(O37,M37,K37,I37,G37,E37,C37)</f>
        <v>0</v>
      </c>
      <c r="R37" s="91">
        <f>SUM(P37:Q37)</f>
        <v>1</v>
      </c>
      <c r="S37" s="139"/>
    </row>
    <row r="38" spans="1:19" s="154" customFormat="1" ht="12">
      <c r="A38" s="84" t="s">
        <v>154</v>
      </c>
      <c r="B38" s="95">
        <v>1</v>
      </c>
      <c r="C38" s="96">
        <v>0</v>
      </c>
      <c r="D38" s="95">
        <v>0</v>
      </c>
      <c r="E38" s="96">
        <v>0</v>
      </c>
      <c r="F38" s="95">
        <v>0</v>
      </c>
      <c r="G38" s="96">
        <v>0</v>
      </c>
      <c r="H38" s="95">
        <v>0</v>
      </c>
      <c r="I38" s="96">
        <v>0</v>
      </c>
      <c r="J38" s="95">
        <v>0</v>
      </c>
      <c r="K38" s="96">
        <v>0</v>
      </c>
      <c r="L38" s="95">
        <v>0</v>
      </c>
      <c r="M38" s="96">
        <v>0</v>
      </c>
      <c r="N38" s="95">
        <v>0</v>
      </c>
      <c r="O38" s="163">
        <v>0</v>
      </c>
      <c r="P38" s="147">
        <f>SUM(N38,L38,J38,H38,F38,D38,B38)</f>
        <v>1</v>
      </c>
      <c r="Q38" s="91">
        <f>SUM(O38,M38,K38,I38,G38,E38,C38)</f>
        <v>0</v>
      </c>
      <c r="R38" s="91">
        <f>SUM(P38:Q38)</f>
        <v>1</v>
      </c>
      <c r="S38" s="139"/>
    </row>
    <row r="39" spans="1:19" ht="12">
      <c r="A39" s="99" t="s">
        <v>12</v>
      </c>
      <c r="B39" s="100">
        <f>SUM(B37:B38)</f>
        <v>2</v>
      </c>
      <c r="C39" s="101">
        <f aca="true" t="shared" si="7" ref="C39:R39">SUM(C37:C38)</f>
        <v>0</v>
      </c>
      <c r="D39" s="100">
        <f t="shared" si="7"/>
        <v>0</v>
      </c>
      <c r="E39" s="101">
        <f t="shared" si="7"/>
        <v>0</v>
      </c>
      <c r="F39" s="100">
        <f t="shared" si="7"/>
        <v>0</v>
      </c>
      <c r="G39" s="101">
        <f t="shared" si="7"/>
        <v>0</v>
      </c>
      <c r="H39" s="100">
        <f t="shared" si="7"/>
        <v>0</v>
      </c>
      <c r="I39" s="101">
        <f t="shared" si="7"/>
        <v>0</v>
      </c>
      <c r="J39" s="100">
        <f t="shared" si="7"/>
        <v>0</v>
      </c>
      <c r="K39" s="101">
        <f t="shared" si="7"/>
        <v>0</v>
      </c>
      <c r="L39" s="100">
        <f t="shared" si="7"/>
        <v>0</v>
      </c>
      <c r="M39" s="101">
        <f t="shared" si="7"/>
        <v>0</v>
      </c>
      <c r="N39" s="100">
        <f t="shared" si="7"/>
        <v>0</v>
      </c>
      <c r="O39" s="101">
        <f t="shared" si="7"/>
        <v>0</v>
      </c>
      <c r="P39" s="100">
        <f t="shared" si="7"/>
        <v>2</v>
      </c>
      <c r="Q39" s="101">
        <f t="shared" si="7"/>
        <v>0</v>
      </c>
      <c r="R39" s="101">
        <f t="shared" si="7"/>
        <v>2</v>
      </c>
      <c r="S39" s="260"/>
    </row>
    <row r="40" spans="1:22" ht="12" customHeight="1">
      <c r="A40" s="154"/>
      <c r="B40" s="95"/>
      <c r="C40" s="96"/>
      <c r="D40" s="95"/>
      <c r="E40" s="96"/>
      <c r="F40" s="95"/>
      <c r="G40" s="96"/>
      <c r="H40" s="95"/>
      <c r="I40" s="96"/>
      <c r="J40" s="95"/>
      <c r="K40" s="96"/>
      <c r="L40" s="95"/>
      <c r="M40" s="96"/>
      <c r="N40" s="95"/>
      <c r="O40" s="96"/>
      <c r="P40" s="95"/>
      <c r="Q40" s="96"/>
      <c r="R40" s="96"/>
      <c r="T40" s="154"/>
      <c r="U40" s="154"/>
      <c r="V40" s="154"/>
    </row>
    <row r="41" spans="1:19" ht="12">
      <c r="A41" s="99" t="s">
        <v>14</v>
      </c>
      <c r="B41" s="140">
        <f>SUM(B39,B35)</f>
        <v>40</v>
      </c>
      <c r="C41" s="157">
        <f aca="true" t="shared" si="8" ref="C41:R41">SUM(C39,C35)</f>
        <v>26</v>
      </c>
      <c r="D41" s="140">
        <f t="shared" si="8"/>
        <v>257</v>
      </c>
      <c r="E41" s="157">
        <f t="shared" si="8"/>
        <v>59</v>
      </c>
      <c r="F41" s="140">
        <f t="shared" si="8"/>
        <v>40</v>
      </c>
      <c r="G41" s="157">
        <f t="shared" si="8"/>
        <v>13</v>
      </c>
      <c r="H41" s="140">
        <f t="shared" si="8"/>
        <v>0</v>
      </c>
      <c r="I41" s="157">
        <f t="shared" si="8"/>
        <v>0</v>
      </c>
      <c r="J41" s="140">
        <f t="shared" si="8"/>
        <v>9</v>
      </c>
      <c r="K41" s="157">
        <f t="shared" si="8"/>
        <v>0</v>
      </c>
      <c r="L41" s="140">
        <f>SUM(L39,L35)</f>
        <v>1559</v>
      </c>
      <c r="M41" s="157">
        <f t="shared" si="8"/>
        <v>372</v>
      </c>
      <c r="N41" s="140">
        <f t="shared" si="8"/>
        <v>909</v>
      </c>
      <c r="O41" s="157">
        <f t="shared" si="8"/>
        <v>672</v>
      </c>
      <c r="P41" s="140">
        <f t="shared" si="8"/>
        <v>2814</v>
      </c>
      <c r="Q41" s="157">
        <f t="shared" si="8"/>
        <v>1142</v>
      </c>
      <c r="R41" s="141">
        <f t="shared" si="8"/>
        <v>3956</v>
      </c>
      <c r="S41" s="84"/>
    </row>
    <row r="42" spans="1:19" ht="12">
      <c r="A42" s="99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84"/>
    </row>
    <row r="43" spans="1:19" ht="11.25">
      <c r="A43" s="84" t="s">
        <v>146</v>
      </c>
      <c r="S43" s="84"/>
    </row>
    <row r="44" ht="10.5" customHeight="1">
      <c r="A44" s="160" t="s">
        <v>128</v>
      </c>
    </row>
    <row r="45" ht="11.25">
      <c r="A45" s="204" t="s">
        <v>151</v>
      </c>
    </row>
    <row r="46" ht="3.75" customHeight="1">
      <c r="A46" s="204"/>
    </row>
    <row r="47" ht="11.25">
      <c r="A47" s="204" t="s">
        <v>31</v>
      </c>
    </row>
    <row r="48" spans="1:18" ht="11.25">
      <c r="A48" s="301" t="s">
        <v>187</v>
      </c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</row>
    <row r="61" ht="11.25">
      <c r="S61" s="84"/>
    </row>
    <row r="62" spans="18:19" ht="11.25">
      <c r="R62" s="84"/>
      <c r="S62" s="84"/>
    </row>
    <row r="63" spans="18:19" ht="11.25">
      <c r="R63" s="84"/>
      <c r="S63" s="84"/>
    </row>
  </sheetData>
  <sheetProtection/>
  <mergeCells count="23">
    <mergeCell ref="N6:O6"/>
    <mergeCell ref="A4:S4"/>
    <mergeCell ref="A3:S3"/>
    <mergeCell ref="A48:R48"/>
    <mergeCell ref="D9:E9"/>
    <mergeCell ref="J9:K9"/>
    <mergeCell ref="L9:M9"/>
    <mergeCell ref="B7:C7"/>
    <mergeCell ref="D7:E7"/>
    <mergeCell ref="J7:K7"/>
    <mergeCell ref="N7:O7"/>
    <mergeCell ref="N8:O8"/>
    <mergeCell ref="B8:C8"/>
    <mergeCell ref="A2:S2"/>
    <mergeCell ref="N9:O9"/>
    <mergeCell ref="D8:E8"/>
    <mergeCell ref="F7:G7"/>
    <mergeCell ref="H7:I7"/>
    <mergeCell ref="L7:M7"/>
    <mergeCell ref="J8:K8"/>
    <mergeCell ref="F8:G8"/>
    <mergeCell ref="H8:I8"/>
    <mergeCell ref="L8:M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A1">
      <selection activeCell="A69" sqref="A69"/>
    </sheetView>
  </sheetViews>
  <sheetFormatPr defaultColWidth="9.140625" defaultRowHeight="12.75"/>
  <cols>
    <col min="1" max="1" width="34.140625" style="84" customWidth="1"/>
    <col min="2" max="15" width="9.7109375" style="139" customWidth="1"/>
    <col min="16" max="18" width="9.140625" style="139" customWidth="1"/>
    <col min="19" max="16384" width="9.140625" style="139" customWidth="1"/>
  </cols>
  <sheetData>
    <row r="1" ht="12.75">
      <c r="A1" s="108" t="s">
        <v>161</v>
      </c>
    </row>
    <row r="2" spans="1:18" ht="12">
      <c r="A2" s="336" t="s">
        <v>32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</row>
    <row r="3" spans="1:18" ht="12">
      <c r="A3" s="336" t="s">
        <v>113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</row>
    <row r="4" spans="1:18" ht="12">
      <c r="A4" s="336" t="s">
        <v>54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</row>
    <row r="5" spans="1:18" ht="12" thickBot="1">
      <c r="A5" s="139"/>
      <c r="R5" s="84"/>
    </row>
    <row r="6" spans="1:18" ht="11.25">
      <c r="A6" s="182"/>
      <c r="B6" s="61" t="s">
        <v>44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125</v>
      </c>
      <c r="M6" s="62"/>
      <c r="N6" s="61" t="s">
        <v>137</v>
      </c>
      <c r="O6" s="62"/>
      <c r="P6" s="185"/>
      <c r="Q6" s="186"/>
      <c r="R6" s="182"/>
    </row>
    <row r="7" spans="2:18" s="84" customFormat="1" ht="11.25">
      <c r="B7" s="314" t="s">
        <v>129</v>
      </c>
      <c r="C7" s="315"/>
      <c r="D7" s="314" t="s">
        <v>143</v>
      </c>
      <c r="E7" s="321"/>
      <c r="F7" s="314" t="s">
        <v>131</v>
      </c>
      <c r="G7" s="315"/>
      <c r="H7" s="314" t="s">
        <v>132</v>
      </c>
      <c r="I7" s="315"/>
      <c r="J7" s="314" t="s">
        <v>133</v>
      </c>
      <c r="K7" s="315"/>
      <c r="L7" s="314" t="s">
        <v>134</v>
      </c>
      <c r="M7" s="319"/>
      <c r="N7" s="323" t="s">
        <v>138</v>
      </c>
      <c r="O7" s="319"/>
      <c r="P7" s="190" t="s">
        <v>14</v>
      </c>
      <c r="Q7" s="191"/>
      <c r="R7" s="191"/>
    </row>
    <row r="8" spans="2:16" s="84" customFormat="1" ht="11.25">
      <c r="B8" s="316" t="s">
        <v>135</v>
      </c>
      <c r="C8" s="318"/>
      <c r="D8" s="316" t="s">
        <v>144</v>
      </c>
      <c r="E8" s="322"/>
      <c r="F8" s="316" t="s">
        <v>136</v>
      </c>
      <c r="G8" s="318"/>
      <c r="H8" s="316" t="s">
        <v>136</v>
      </c>
      <c r="I8" s="318"/>
      <c r="J8" s="316" t="s">
        <v>139</v>
      </c>
      <c r="K8" s="318"/>
      <c r="L8" s="316" t="s">
        <v>141</v>
      </c>
      <c r="M8" s="317"/>
      <c r="N8" s="320"/>
      <c r="O8" s="317"/>
      <c r="P8" s="164"/>
    </row>
    <row r="9" spans="2:18" ht="11.25">
      <c r="B9" s="194"/>
      <c r="C9" s="254"/>
      <c r="D9" s="298" t="s">
        <v>145</v>
      </c>
      <c r="E9" s="300"/>
      <c r="F9" s="164"/>
      <c r="G9" s="84"/>
      <c r="H9" s="164"/>
      <c r="I9" s="84"/>
      <c r="J9" s="298" t="s">
        <v>140</v>
      </c>
      <c r="K9" s="300"/>
      <c r="L9" s="298" t="s">
        <v>142</v>
      </c>
      <c r="M9" s="300"/>
      <c r="N9" s="298"/>
      <c r="O9" s="300"/>
      <c r="P9" s="164"/>
      <c r="Q9" s="84"/>
      <c r="R9" s="84"/>
    </row>
    <row r="10" spans="1:18" s="197" customFormat="1" ht="11.25">
      <c r="A10" s="196"/>
      <c r="B10" s="145" t="s">
        <v>0</v>
      </c>
      <c r="C10" s="146" t="s">
        <v>1</v>
      </c>
      <c r="D10" s="145" t="s">
        <v>0</v>
      </c>
      <c r="E10" s="146" t="s">
        <v>1</v>
      </c>
      <c r="F10" s="145" t="s">
        <v>0</v>
      </c>
      <c r="G10" s="146" t="s">
        <v>1</v>
      </c>
      <c r="H10" s="145" t="s">
        <v>0</v>
      </c>
      <c r="I10" s="146" t="s">
        <v>1</v>
      </c>
      <c r="J10" s="145" t="s">
        <v>0</v>
      </c>
      <c r="K10" s="146" t="s">
        <v>1</v>
      </c>
      <c r="L10" s="145" t="s">
        <v>0</v>
      </c>
      <c r="M10" s="146" t="s">
        <v>1</v>
      </c>
      <c r="N10" s="145" t="s">
        <v>0</v>
      </c>
      <c r="O10" s="146" t="s">
        <v>1</v>
      </c>
      <c r="P10" s="145" t="s">
        <v>0</v>
      </c>
      <c r="Q10" s="146" t="s">
        <v>1</v>
      </c>
      <c r="R10" s="146" t="s">
        <v>13</v>
      </c>
    </row>
    <row r="11" spans="1:18" s="197" customFormat="1" ht="15" customHeight="1">
      <c r="A11" s="133" t="s">
        <v>105</v>
      </c>
      <c r="B11" s="198"/>
      <c r="C11" s="199"/>
      <c r="D11" s="198"/>
      <c r="E11" s="199"/>
      <c r="F11" s="134"/>
      <c r="G11" s="134"/>
      <c r="H11" s="198"/>
      <c r="I11" s="199"/>
      <c r="J11" s="134"/>
      <c r="K11" s="199"/>
      <c r="L11" s="134"/>
      <c r="M11" s="199"/>
      <c r="N11" s="134"/>
      <c r="O11" s="134"/>
      <c r="P11" s="198"/>
      <c r="Q11" s="150"/>
      <c r="R11" s="150"/>
    </row>
    <row r="12" spans="1:18" s="84" customFormat="1" ht="12.75" customHeight="1">
      <c r="A12" s="84" t="s">
        <v>103</v>
      </c>
      <c r="B12" s="118">
        <v>0</v>
      </c>
      <c r="C12" s="89">
        <v>0</v>
      </c>
      <c r="D12" s="118">
        <v>57</v>
      </c>
      <c r="E12" s="89">
        <v>11</v>
      </c>
      <c r="F12" s="118">
        <v>5</v>
      </c>
      <c r="G12" s="89">
        <v>3</v>
      </c>
      <c r="H12" s="118">
        <v>0</v>
      </c>
      <c r="I12" s="89">
        <v>0</v>
      </c>
      <c r="J12" s="118">
        <v>11</v>
      </c>
      <c r="K12" s="89">
        <v>6</v>
      </c>
      <c r="L12" s="118">
        <v>128</v>
      </c>
      <c r="M12" s="89">
        <v>28</v>
      </c>
      <c r="N12" s="118">
        <v>364</v>
      </c>
      <c r="O12" s="89">
        <v>325</v>
      </c>
      <c r="P12" s="147">
        <f>SUM(N12,L12,J12,H12,F12,D12,B12)</f>
        <v>565</v>
      </c>
      <c r="Q12" s="91">
        <f>SUM(O12,M12,K12,I12,G12,E12,C12)</f>
        <v>373</v>
      </c>
      <c r="R12" s="91">
        <f>SUM(P12:Q12)</f>
        <v>938</v>
      </c>
    </row>
    <row r="13" spans="1:18" s="84" customFormat="1" ht="12.75" customHeight="1">
      <c r="A13" s="84" t="s">
        <v>157</v>
      </c>
      <c r="B13" s="118">
        <v>0</v>
      </c>
      <c r="C13" s="89">
        <v>0</v>
      </c>
      <c r="D13" s="118">
        <v>0</v>
      </c>
      <c r="E13" s="89">
        <v>0</v>
      </c>
      <c r="F13" s="118">
        <v>0</v>
      </c>
      <c r="G13" s="89">
        <v>0</v>
      </c>
      <c r="H13" s="118">
        <v>0</v>
      </c>
      <c r="I13" s="89">
        <v>0</v>
      </c>
      <c r="J13" s="118">
        <v>0</v>
      </c>
      <c r="K13" s="89">
        <v>0</v>
      </c>
      <c r="L13" s="118">
        <v>1</v>
      </c>
      <c r="M13" s="89">
        <v>0</v>
      </c>
      <c r="N13" s="118">
        <v>0</v>
      </c>
      <c r="O13" s="89">
        <v>0</v>
      </c>
      <c r="P13" s="147">
        <f aca="true" t="shared" si="0" ref="P13:P37">SUM(N13,L13,J13,H13,F13,D13,B13)</f>
        <v>1</v>
      </c>
      <c r="Q13" s="91">
        <f aca="true" t="shared" si="1" ref="Q13:Q37">SUM(O13,M13,K13,I13,G13,E13,C13)</f>
        <v>0</v>
      </c>
      <c r="R13" s="91">
        <f aca="true" t="shared" si="2" ref="R13:R37">SUM(P13:Q13)</f>
        <v>1</v>
      </c>
    </row>
    <row r="14" spans="1:18" s="84" customFormat="1" ht="12.75" customHeight="1">
      <c r="A14" s="84" t="s">
        <v>88</v>
      </c>
      <c r="B14" s="147">
        <v>1</v>
      </c>
      <c r="C14" s="91">
        <v>0</v>
      </c>
      <c r="D14" s="147">
        <v>6</v>
      </c>
      <c r="E14" s="91">
        <v>0</v>
      </c>
      <c r="F14" s="147">
        <v>0</v>
      </c>
      <c r="G14" s="91">
        <v>0</v>
      </c>
      <c r="H14" s="147">
        <v>0</v>
      </c>
      <c r="I14" s="91">
        <v>0</v>
      </c>
      <c r="J14" s="147">
        <v>0</v>
      </c>
      <c r="K14" s="91">
        <v>0</v>
      </c>
      <c r="L14" s="147">
        <v>3</v>
      </c>
      <c r="M14" s="91">
        <v>0</v>
      </c>
      <c r="N14" s="147">
        <v>61</v>
      </c>
      <c r="O14" s="91">
        <v>0</v>
      </c>
      <c r="P14" s="147">
        <f t="shared" si="0"/>
        <v>71</v>
      </c>
      <c r="Q14" s="91">
        <f t="shared" si="1"/>
        <v>0</v>
      </c>
      <c r="R14" s="91">
        <f t="shared" si="2"/>
        <v>71</v>
      </c>
    </row>
    <row r="15" spans="1:18" s="84" customFormat="1" ht="12.75" customHeight="1">
      <c r="A15" s="200" t="s">
        <v>67</v>
      </c>
      <c r="B15" s="147">
        <v>2</v>
      </c>
      <c r="C15" s="91">
        <v>0</v>
      </c>
      <c r="D15" s="147">
        <v>10</v>
      </c>
      <c r="E15" s="91">
        <v>3</v>
      </c>
      <c r="F15" s="147">
        <v>1</v>
      </c>
      <c r="G15" s="91">
        <v>0</v>
      </c>
      <c r="H15" s="147">
        <v>0</v>
      </c>
      <c r="I15" s="91">
        <v>0</v>
      </c>
      <c r="J15" s="147">
        <v>7</v>
      </c>
      <c r="K15" s="91">
        <v>5</v>
      </c>
      <c r="L15" s="147">
        <v>24</v>
      </c>
      <c r="M15" s="91">
        <v>2</v>
      </c>
      <c r="N15" s="147">
        <v>39</v>
      </c>
      <c r="O15" s="91">
        <v>45</v>
      </c>
      <c r="P15" s="147">
        <f t="shared" si="0"/>
        <v>83</v>
      </c>
      <c r="Q15" s="91">
        <f t="shared" si="1"/>
        <v>55</v>
      </c>
      <c r="R15" s="91">
        <f t="shared" si="2"/>
        <v>138</v>
      </c>
    </row>
    <row r="16" spans="1:18" s="84" customFormat="1" ht="12.75" customHeight="1">
      <c r="A16" s="84" t="s">
        <v>68</v>
      </c>
      <c r="B16" s="118">
        <v>10</v>
      </c>
      <c r="C16" s="89">
        <v>7</v>
      </c>
      <c r="D16" s="118">
        <v>43</v>
      </c>
      <c r="E16" s="89">
        <v>21</v>
      </c>
      <c r="F16" s="118">
        <v>1</v>
      </c>
      <c r="G16" s="89">
        <v>1</v>
      </c>
      <c r="H16" s="118">
        <v>0</v>
      </c>
      <c r="I16" s="89">
        <v>0</v>
      </c>
      <c r="J16" s="118">
        <v>9</v>
      </c>
      <c r="K16" s="89">
        <v>13</v>
      </c>
      <c r="L16" s="118">
        <v>66</v>
      </c>
      <c r="M16" s="89">
        <v>22</v>
      </c>
      <c r="N16" s="118">
        <v>201</v>
      </c>
      <c r="O16" s="89">
        <v>207</v>
      </c>
      <c r="P16" s="147">
        <f t="shared" si="0"/>
        <v>330</v>
      </c>
      <c r="Q16" s="91">
        <f t="shared" si="1"/>
        <v>271</v>
      </c>
      <c r="R16" s="91">
        <f t="shared" si="2"/>
        <v>601</v>
      </c>
    </row>
    <row r="17" spans="1:18" s="84" customFormat="1" ht="12.75" customHeight="1">
      <c r="A17" s="84" t="s">
        <v>69</v>
      </c>
      <c r="B17" s="147">
        <v>1</v>
      </c>
      <c r="C17" s="91">
        <v>0</v>
      </c>
      <c r="D17" s="147">
        <v>41</v>
      </c>
      <c r="E17" s="91">
        <v>3</v>
      </c>
      <c r="F17" s="147">
        <v>1</v>
      </c>
      <c r="G17" s="91">
        <v>0</v>
      </c>
      <c r="H17" s="147">
        <v>0</v>
      </c>
      <c r="I17" s="91">
        <v>0</v>
      </c>
      <c r="J17" s="147">
        <v>0</v>
      </c>
      <c r="K17" s="91">
        <v>0</v>
      </c>
      <c r="L17" s="147">
        <v>48</v>
      </c>
      <c r="M17" s="91">
        <v>0</v>
      </c>
      <c r="N17" s="147">
        <v>222</v>
      </c>
      <c r="O17" s="91">
        <v>5</v>
      </c>
      <c r="P17" s="147">
        <f t="shared" si="0"/>
        <v>313</v>
      </c>
      <c r="Q17" s="91">
        <f t="shared" si="1"/>
        <v>8</v>
      </c>
      <c r="R17" s="91">
        <f t="shared" si="2"/>
        <v>321</v>
      </c>
    </row>
    <row r="18" spans="1:18" s="84" customFormat="1" ht="12.75" customHeight="1">
      <c r="A18" s="84" t="s">
        <v>70</v>
      </c>
      <c r="B18" s="118">
        <v>4</v>
      </c>
      <c r="C18" s="89">
        <v>0</v>
      </c>
      <c r="D18" s="118">
        <v>15</v>
      </c>
      <c r="E18" s="89">
        <v>0</v>
      </c>
      <c r="F18" s="118">
        <v>0</v>
      </c>
      <c r="G18" s="89">
        <v>0</v>
      </c>
      <c r="H18" s="118">
        <v>0</v>
      </c>
      <c r="I18" s="89">
        <v>0</v>
      </c>
      <c r="J18" s="118">
        <v>0</v>
      </c>
      <c r="K18" s="89">
        <v>0</v>
      </c>
      <c r="L18" s="118">
        <v>26</v>
      </c>
      <c r="M18" s="89">
        <v>0</v>
      </c>
      <c r="N18" s="118">
        <v>151</v>
      </c>
      <c r="O18" s="89">
        <v>7</v>
      </c>
      <c r="P18" s="147">
        <f t="shared" si="0"/>
        <v>196</v>
      </c>
      <c r="Q18" s="91">
        <f t="shared" si="1"/>
        <v>7</v>
      </c>
      <c r="R18" s="91">
        <f t="shared" si="2"/>
        <v>203</v>
      </c>
    </row>
    <row r="19" spans="1:18" s="84" customFormat="1" ht="11.25">
      <c r="A19" s="84" t="s">
        <v>86</v>
      </c>
      <c r="B19" s="118">
        <v>0</v>
      </c>
      <c r="C19" s="89">
        <v>15</v>
      </c>
      <c r="D19" s="118">
        <v>4</v>
      </c>
      <c r="E19" s="89">
        <v>10</v>
      </c>
      <c r="F19" s="118">
        <v>0</v>
      </c>
      <c r="G19" s="89">
        <v>0</v>
      </c>
      <c r="H19" s="118">
        <v>1</v>
      </c>
      <c r="I19" s="89">
        <v>0</v>
      </c>
      <c r="J19" s="118">
        <v>0</v>
      </c>
      <c r="K19" s="89">
        <v>0</v>
      </c>
      <c r="L19" s="118">
        <v>6</v>
      </c>
      <c r="M19" s="89">
        <v>16</v>
      </c>
      <c r="N19" s="118">
        <v>32</v>
      </c>
      <c r="O19" s="89">
        <v>236</v>
      </c>
      <c r="P19" s="147">
        <f t="shared" si="0"/>
        <v>43</v>
      </c>
      <c r="Q19" s="91">
        <f t="shared" si="1"/>
        <v>277</v>
      </c>
      <c r="R19" s="91">
        <f t="shared" si="2"/>
        <v>320</v>
      </c>
    </row>
    <row r="20" spans="1:18" s="84" customFormat="1" ht="22.5">
      <c r="A20" s="109" t="s">
        <v>71</v>
      </c>
      <c r="B20" s="118">
        <v>3</v>
      </c>
      <c r="C20" s="89">
        <v>17</v>
      </c>
      <c r="D20" s="118">
        <v>8</v>
      </c>
      <c r="E20" s="89">
        <v>14</v>
      </c>
      <c r="F20" s="118">
        <v>1</v>
      </c>
      <c r="G20" s="89">
        <v>1</v>
      </c>
      <c r="H20" s="118">
        <v>0</v>
      </c>
      <c r="I20" s="89">
        <v>0</v>
      </c>
      <c r="J20" s="118">
        <v>0</v>
      </c>
      <c r="K20" s="89">
        <v>0</v>
      </c>
      <c r="L20" s="118">
        <v>24</v>
      </c>
      <c r="M20" s="89">
        <v>33</v>
      </c>
      <c r="N20" s="118">
        <v>67</v>
      </c>
      <c r="O20" s="89">
        <v>474</v>
      </c>
      <c r="P20" s="147">
        <f t="shared" si="0"/>
        <v>103</v>
      </c>
      <c r="Q20" s="91">
        <f t="shared" si="1"/>
        <v>539</v>
      </c>
      <c r="R20" s="91">
        <f t="shared" si="2"/>
        <v>642</v>
      </c>
    </row>
    <row r="21" spans="1:18" s="84" customFormat="1" ht="11.25">
      <c r="A21" s="84" t="s">
        <v>72</v>
      </c>
      <c r="B21" s="118">
        <v>1</v>
      </c>
      <c r="C21" s="89">
        <v>0</v>
      </c>
      <c r="D21" s="118">
        <v>4</v>
      </c>
      <c r="E21" s="89">
        <v>0</v>
      </c>
      <c r="F21" s="118">
        <v>0</v>
      </c>
      <c r="G21" s="89">
        <v>0</v>
      </c>
      <c r="H21" s="118">
        <v>0</v>
      </c>
      <c r="I21" s="89">
        <v>0</v>
      </c>
      <c r="J21" s="118">
        <v>0</v>
      </c>
      <c r="K21" s="89">
        <v>0</v>
      </c>
      <c r="L21" s="118">
        <v>7</v>
      </c>
      <c r="M21" s="89">
        <v>0</v>
      </c>
      <c r="N21" s="118">
        <v>28</v>
      </c>
      <c r="O21" s="89">
        <v>1</v>
      </c>
      <c r="P21" s="147">
        <f t="shared" si="0"/>
        <v>40</v>
      </c>
      <c r="Q21" s="91">
        <f t="shared" si="1"/>
        <v>1</v>
      </c>
      <c r="R21" s="91">
        <f t="shared" si="2"/>
        <v>41</v>
      </c>
    </row>
    <row r="22" spans="1:18" s="84" customFormat="1" ht="12.75" customHeight="1">
      <c r="A22" s="84" t="s">
        <v>73</v>
      </c>
      <c r="B22" s="118">
        <v>4</v>
      </c>
      <c r="C22" s="89">
        <v>1</v>
      </c>
      <c r="D22" s="118">
        <v>34</v>
      </c>
      <c r="E22" s="89">
        <v>7</v>
      </c>
      <c r="F22" s="118">
        <v>1</v>
      </c>
      <c r="G22" s="89">
        <v>0</v>
      </c>
      <c r="H22" s="118">
        <v>0</v>
      </c>
      <c r="I22" s="89">
        <v>0</v>
      </c>
      <c r="J22" s="118">
        <v>2</v>
      </c>
      <c r="K22" s="89">
        <v>2</v>
      </c>
      <c r="L22" s="118">
        <v>92</v>
      </c>
      <c r="M22" s="89">
        <v>7</v>
      </c>
      <c r="N22" s="118">
        <v>61</v>
      </c>
      <c r="O22" s="89">
        <v>33</v>
      </c>
      <c r="P22" s="147">
        <f t="shared" si="0"/>
        <v>194</v>
      </c>
      <c r="Q22" s="91">
        <f t="shared" si="1"/>
        <v>50</v>
      </c>
      <c r="R22" s="91">
        <f t="shared" si="2"/>
        <v>244</v>
      </c>
    </row>
    <row r="23" spans="1:18" s="84" customFormat="1" ht="12.75" customHeight="1">
      <c r="A23" s="84" t="s">
        <v>158</v>
      </c>
      <c r="B23" s="118">
        <v>0</v>
      </c>
      <c r="C23" s="89">
        <v>0</v>
      </c>
      <c r="D23" s="118">
        <v>0</v>
      </c>
      <c r="E23" s="89">
        <v>0</v>
      </c>
      <c r="F23" s="118">
        <v>0</v>
      </c>
      <c r="G23" s="89">
        <v>0</v>
      </c>
      <c r="H23" s="118">
        <v>0</v>
      </c>
      <c r="I23" s="89">
        <v>0</v>
      </c>
      <c r="J23" s="118">
        <v>0</v>
      </c>
      <c r="K23" s="89">
        <v>0</v>
      </c>
      <c r="L23" s="118">
        <v>1</v>
      </c>
      <c r="M23" s="89">
        <v>0</v>
      </c>
      <c r="N23" s="118">
        <v>0</v>
      </c>
      <c r="O23" s="89">
        <v>0</v>
      </c>
      <c r="P23" s="147">
        <f t="shared" si="0"/>
        <v>1</v>
      </c>
      <c r="Q23" s="91">
        <f t="shared" si="1"/>
        <v>0</v>
      </c>
      <c r="R23" s="91">
        <f t="shared" si="2"/>
        <v>1</v>
      </c>
    </row>
    <row r="24" spans="1:18" s="84" customFormat="1" ht="11.25">
      <c r="A24" s="84" t="s">
        <v>154</v>
      </c>
      <c r="B24" s="118">
        <v>1</v>
      </c>
      <c r="C24" s="89">
        <v>1</v>
      </c>
      <c r="D24" s="118">
        <v>1</v>
      </c>
      <c r="E24" s="89">
        <v>0</v>
      </c>
      <c r="F24" s="118">
        <v>0</v>
      </c>
      <c r="G24" s="89">
        <v>0</v>
      </c>
      <c r="H24" s="118">
        <v>0</v>
      </c>
      <c r="I24" s="89">
        <v>0</v>
      </c>
      <c r="J24" s="118">
        <v>0</v>
      </c>
      <c r="K24" s="89">
        <v>0</v>
      </c>
      <c r="L24" s="118">
        <v>5</v>
      </c>
      <c r="M24" s="89">
        <v>0</v>
      </c>
      <c r="N24" s="118">
        <v>4</v>
      </c>
      <c r="O24" s="89">
        <v>8</v>
      </c>
      <c r="P24" s="147">
        <f t="shared" si="0"/>
        <v>11</v>
      </c>
      <c r="Q24" s="91">
        <f t="shared" si="1"/>
        <v>9</v>
      </c>
      <c r="R24" s="91">
        <f t="shared" si="2"/>
        <v>20</v>
      </c>
    </row>
    <row r="25" spans="1:18" s="84" customFormat="1" ht="11.25">
      <c r="A25" s="84" t="s">
        <v>180</v>
      </c>
      <c r="B25" s="118">
        <v>0</v>
      </c>
      <c r="C25" s="89">
        <v>0</v>
      </c>
      <c r="D25" s="118">
        <v>1</v>
      </c>
      <c r="E25" s="89">
        <v>0</v>
      </c>
      <c r="F25" s="118">
        <v>0</v>
      </c>
      <c r="G25" s="89">
        <v>0</v>
      </c>
      <c r="H25" s="118">
        <v>0</v>
      </c>
      <c r="I25" s="89">
        <v>0</v>
      </c>
      <c r="J25" s="118">
        <v>0</v>
      </c>
      <c r="K25" s="89">
        <v>0</v>
      </c>
      <c r="L25" s="118">
        <v>4</v>
      </c>
      <c r="M25" s="89">
        <v>0</v>
      </c>
      <c r="N25" s="118">
        <v>11</v>
      </c>
      <c r="O25" s="89">
        <v>0</v>
      </c>
      <c r="P25" s="147">
        <f t="shared" si="0"/>
        <v>16</v>
      </c>
      <c r="Q25" s="91">
        <f t="shared" si="1"/>
        <v>0</v>
      </c>
      <c r="R25" s="91">
        <f t="shared" si="2"/>
        <v>16</v>
      </c>
    </row>
    <row r="26" spans="1:18" s="84" customFormat="1" ht="11.25">
      <c r="A26" s="84" t="s">
        <v>74</v>
      </c>
      <c r="B26" s="118">
        <v>4</v>
      </c>
      <c r="C26" s="89">
        <v>0</v>
      </c>
      <c r="D26" s="118">
        <v>32</v>
      </c>
      <c r="E26" s="89">
        <v>0</v>
      </c>
      <c r="F26" s="118">
        <v>0</v>
      </c>
      <c r="G26" s="89">
        <v>0</v>
      </c>
      <c r="H26" s="118">
        <v>0</v>
      </c>
      <c r="I26" s="89">
        <v>0</v>
      </c>
      <c r="J26" s="118">
        <v>0</v>
      </c>
      <c r="K26" s="89">
        <v>0</v>
      </c>
      <c r="L26" s="118">
        <v>19</v>
      </c>
      <c r="M26" s="89">
        <v>0</v>
      </c>
      <c r="N26" s="118">
        <v>119</v>
      </c>
      <c r="O26" s="89">
        <v>3</v>
      </c>
      <c r="P26" s="147">
        <f t="shared" si="0"/>
        <v>174</v>
      </c>
      <c r="Q26" s="91">
        <f t="shared" si="1"/>
        <v>3</v>
      </c>
      <c r="R26" s="91">
        <f t="shared" si="2"/>
        <v>177</v>
      </c>
    </row>
    <row r="27" spans="1:18" s="84" customFormat="1" ht="11.25">
      <c r="A27" s="84" t="s">
        <v>75</v>
      </c>
      <c r="B27" s="118">
        <v>1</v>
      </c>
      <c r="C27" s="89">
        <v>0</v>
      </c>
      <c r="D27" s="118">
        <v>1</v>
      </c>
      <c r="E27" s="89">
        <v>1</v>
      </c>
      <c r="F27" s="118">
        <v>0</v>
      </c>
      <c r="G27" s="89">
        <v>0</v>
      </c>
      <c r="H27" s="118">
        <v>0</v>
      </c>
      <c r="I27" s="89">
        <v>0</v>
      </c>
      <c r="J27" s="118">
        <v>0</v>
      </c>
      <c r="K27" s="89">
        <v>0</v>
      </c>
      <c r="L27" s="118">
        <v>2</v>
      </c>
      <c r="M27" s="89">
        <v>0</v>
      </c>
      <c r="N27" s="118">
        <v>3</v>
      </c>
      <c r="O27" s="89">
        <v>5</v>
      </c>
      <c r="P27" s="147">
        <f t="shared" si="0"/>
        <v>7</v>
      </c>
      <c r="Q27" s="91">
        <f t="shared" si="1"/>
        <v>6</v>
      </c>
      <c r="R27" s="91">
        <f t="shared" si="2"/>
        <v>13</v>
      </c>
    </row>
    <row r="28" spans="1:18" s="84" customFormat="1" ht="12.75" customHeight="1">
      <c r="A28" s="109" t="s">
        <v>76</v>
      </c>
      <c r="B28" s="118">
        <v>0</v>
      </c>
      <c r="C28" s="89">
        <v>0</v>
      </c>
      <c r="D28" s="118">
        <v>14</v>
      </c>
      <c r="E28" s="89">
        <v>0</v>
      </c>
      <c r="F28" s="118">
        <v>0</v>
      </c>
      <c r="G28" s="89">
        <v>0</v>
      </c>
      <c r="H28" s="118">
        <v>0</v>
      </c>
      <c r="I28" s="89">
        <v>0</v>
      </c>
      <c r="J28" s="118">
        <v>11</v>
      </c>
      <c r="K28" s="89">
        <v>0</v>
      </c>
      <c r="L28" s="118">
        <v>36</v>
      </c>
      <c r="M28" s="89">
        <v>1</v>
      </c>
      <c r="N28" s="118">
        <v>91</v>
      </c>
      <c r="O28" s="89">
        <v>8</v>
      </c>
      <c r="P28" s="147">
        <f>SUM(N28,L28,J28,H28,F28,D28,B28)</f>
        <v>152</v>
      </c>
      <c r="Q28" s="91">
        <f>SUM(O28,M28,K28,I28,G28,E28,C28)</f>
        <v>9</v>
      </c>
      <c r="R28" s="91">
        <f>SUM(P28:Q28)</f>
        <v>161</v>
      </c>
    </row>
    <row r="29" spans="1:18" s="84" customFormat="1" ht="24.75" customHeight="1">
      <c r="A29" s="109" t="s">
        <v>77</v>
      </c>
      <c r="B29" s="118">
        <v>1</v>
      </c>
      <c r="C29" s="89">
        <v>3</v>
      </c>
      <c r="D29" s="118">
        <v>1</v>
      </c>
      <c r="E29" s="89">
        <v>1</v>
      </c>
      <c r="F29" s="118">
        <v>0</v>
      </c>
      <c r="G29" s="89">
        <v>0</v>
      </c>
      <c r="H29" s="118">
        <v>0</v>
      </c>
      <c r="I29" s="89">
        <v>0</v>
      </c>
      <c r="J29" s="118">
        <v>0</v>
      </c>
      <c r="K29" s="89">
        <v>0</v>
      </c>
      <c r="L29" s="118">
        <v>1</v>
      </c>
      <c r="M29" s="89">
        <v>0</v>
      </c>
      <c r="N29" s="118">
        <v>18</v>
      </c>
      <c r="O29" s="89">
        <v>56</v>
      </c>
      <c r="P29" s="147">
        <f t="shared" si="0"/>
        <v>21</v>
      </c>
      <c r="Q29" s="91">
        <f t="shared" si="1"/>
        <v>60</v>
      </c>
      <c r="R29" s="91">
        <f t="shared" si="2"/>
        <v>81</v>
      </c>
    </row>
    <row r="30" spans="1:18" s="84" customFormat="1" ht="12.75" customHeight="1">
      <c r="A30" s="84" t="s">
        <v>78</v>
      </c>
      <c r="B30" s="118">
        <v>0</v>
      </c>
      <c r="C30" s="89">
        <v>0</v>
      </c>
      <c r="D30" s="118">
        <v>12</v>
      </c>
      <c r="E30" s="89">
        <v>0</v>
      </c>
      <c r="F30" s="118">
        <v>0</v>
      </c>
      <c r="G30" s="89">
        <v>0</v>
      </c>
      <c r="H30" s="118">
        <v>0</v>
      </c>
      <c r="I30" s="89">
        <v>0</v>
      </c>
      <c r="J30" s="118">
        <v>0</v>
      </c>
      <c r="K30" s="89">
        <v>0</v>
      </c>
      <c r="L30" s="118">
        <v>4</v>
      </c>
      <c r="M30" s="89">
        <v>0</v>
      </c>
      <c r="N30" s="118">
        <v>36</v>
      </c>
      <c r="O30" s="89">
        <v>0</v>
      </c>
      <c r="P30" s="147">
        <f t="shared" si="0"/>
        <v>52</v>
      </c>
      <c r="Q30" s="91">
        <f t="shared" si="1"/>
        <v>0</v>
      </c>
      <c r="R30" s="91">
        <f t="shared" si="2"/>
        <v>52</v>
      </c>
    </row>
    <row r="31" spans="1:18" s="84" customFormat="1" ht="12.75" customHeight="1">
      <c r="A31" s="84" t="s">
        <v>79</v>
      </c>
      <c r="B31" s="118">
        <v>0</v>
      </c>
      <c r="C31" s="89">
        <v>0</v>
      </c>
      <c r="D31" s="118">
        <v>10</v>
      </c>
      <c r="E31" s="89">
        <v>0</v>
      </c>
      <c r="F31" s="118">
        <v>0</v>
      </c>
      <c r="G31" s="89">
        <v>0</v>
      </c>
      <c r="H31" s="118">
        <v>0</v>
      </c>
      <c r="I31" s="89">
        <v>0</v>
      </c>
      <c r="J31" s="118">
        <v>0</v>
      </c>
      <c r="K31" s="89">
        <v>0</v>
      </c>
      <c r="L31" s="118">
        <v>4</v>
      </c>
      <c r="M31" s="89">
        <v>0</v>
      </c>
      <c r="N31" s="118">
        <v>40</v>
      </c>
      <c r="O31" s="89">
        <v>0</v>
      </c>
      <c r="P31" s="147">
        <f t="shared" si="0"/>
        <v>54</v>
      </c>
      <c r="Q31" s="91">
        <f t="shared" si="1"/>
        <v>0</v>
      </c>
      <c r="R31" s="91">
        <f t="shared" si="2"/>
        <v>54</v>
      </c>
    </row>
    <row r="32" spans="1:18" s="84" customFormat="1" ht="12.75" customHeight="1">
      <c r="A32" s="84" t="s">
        <v>80</v>
      </c>
      <c r="B32" s="118">
        <v>1</v>
      </c>
      <c r="C32" s="89">
        <v>0</v>
      </c>
      <c r="D32" s="118">
        <v>2</v>
      </c>
      <c r="E32" s="89">
        <v>2</v>
      </c>
      <c r="F32" s="118">
        <v>1</v>
      </c>
      <c r="G32" s="89">
        <v>2</v>
      </c>
      <c r="H32" s="118">
        <v>0</v>
      </c>
      <c r="I32" s="89">
        <v>0</v>
      </c>
      <c r="J32" s="118">
        <v>4</v>
      </c>
      <c r="K32" s="89">
        <v>0</v>
      </c>
      <c r="L32" s="118">
        <v>11</v>
      </c>
      <c r="M32" s="89">
        <v>2</v>
      </c>
      <c r="N32" s="118">
        <v>3</v>
      </c>
      <c r="O32" s="89">
        <v>2</v>
      </c>
      <c r="P32" s="147">
        <f t="shared" si="0"/>
        <v>22</v>
      </c>
      <c r="Q32" s="91">
        <f t="shared" si="1"/>
        <v>8</v>
      </c>
      <c r="R32" s="91">
        <f t="shared" si="2"/>
        <v>30</v>
      </c>
    </row>
    <row r="33" spans="1:18" s="84" customFormat="1" ht="12.75" customHeight="1">
      <c r="A33" s="84" t="s">
        <v>159</v>
      </c>
      <c r="B33" s="118">
        <v>1</v>
      </c>
      <c r="C33" s="89">
        <v>0</v>
      </c>
      <c r="D33" s="118">
        <v>0</v>
      </c>
      <c r="E33" s="89">
        <v>0</v>
      </c>
      <c r="F33" s="118">
        <v>0</v>
      </c>
      <c r="G33" s="89">
        <v>0</v>
      </c>
      <c r="H33" s="118">
        <v>0</v>
      </c>
      <c r="I33" s="89">
        <v>0</v>
      </c>
      <c r="J33" s="118">
        <v>0</v>
      </c>
      <c r="K33" s="89">
        <v>0</v>
      </c>
      <c r="L33" s="118">
        <v>0</v>
      </c>
      <c r="M33" s="89">
        <v>0</v>
      </c>
      <c r="N33" s="118">
        <v>1</v>
      </c>
      <c r="O33" s="89">
        <v>0</v>
      </c>
      <c r="P33" s="147">
        <f t="shared" si="0"/>
        <v>2</v>
      </c>
      <c r="Q33" s="91">
        <f t="shared" si="1"/>
        <v>0</v>
      </c>
      <c r="R33" s="91">
        <f t="shared" si="2"/>
        <v>2</v>
      </c>
    </row>
    <row r="34" spans="1:18" ht="12.75" customHeight="1">
      <c r="A34" s="84" t="s">
        <v>81</v>
      </c>
      <c r="B34" s="147">
        <v>1</v>
      </c>
      <c r="C34" s="148">
        <v>0</v>
      </c>
      <c r="D34" s="147">
        <v>14</v>
      </c>
      <c r="E34" s="148">
        <v>3</v>
      </c>
      <c r="F34" s="147">
        <v>0</v>
      </c>
      <c r="G34" s="148">
        <v>0</v>
      </c>
      <c r="H34" s="147">
        <v>0</v>
      </c>
      <c r="I34" s="148">
        <v>0</v>
      </c>
      <c r="J34" s="147">
        <v>3</v>
      </c>
      <c r="K34" s="148">
        <v>1</v>
      </c>
      <c r="L34" s="147">
        <v>26</v>
      </c>
      <c r="M34" s="148">
        <v>11</v>
      </c>
      <c r="N34" s="147">
        <v>60</v>
      </c>
      <c r="O34" s="148">
        <v>27</v>
      </c>
      <c r="P34" s="147">
        <f t="shared" si="0"/>
        <v>104</v>
      </c>
      <c r="Q34" s="91">
        <f t="shared" si="1"/>
        <v>42</v>
      </c>
      <c r="R34" s="91">
        <f t="shared" si="2"/>
        <v>146</v>
      </c>
    </row>
    <row r="35" spans="1:18" s="84" customFormat="1" ht="12.75" customHeight="1">
      <c r="A35" s="84" t="s">
        <v>82</v>
      </c>
      <c r="B35" s="118">
        <v>1</v>
      </c>
      <c r="C35" s="89">
        <v>0</v>
      </c>
      <c r="D35" s="118">
        <v>3</v>
      </c>
      <c r="E35" s="89">
        <v>0</v>
      </c>
      <c r="F35" s="118">
        <v>0</v>
      </c>
      <c r="G35" s="89">
        <v>0</v>
      </c>
      <c r="H35" s="118">
        <v>0</v>
      </c>
      <c r="I35" s="89">
        <v>0</v>
      </c>
      <c r="J35" s="118">
        <v>3</v>
      </c>
      <c r="K35" s="89">
        <v>0</v>
      </c>
      <c r="L35" s="118">
        <v>0</v>
      </c>
      <c r="M35" s="89">
        <v>0</v>
      </c>
      <c r="N35" s="118">
        <v>4</v>
      </c>
      <c r="O35" s="89">
        <v>0</v>
      </c>
      <c r="P35" s="147">
        <f t="shared" si="0"/>
        <v>11</v>
      </c>
      <c r="Q35" s="91">
        <f t="shared" si="1"/>
        <v>0</v>
      </c>
      <c r="R35" s="91">
        <f t="shared" si="2"/>
        <v>11</v>
      </c>
    </row>
    <row r="36" spans="1:18" s="84" customFormat="1" ht="12.75" customHeight="1">
      <c r="A36" s="84" t="s">
        <v>83</v>
      </c>
      <c r="B36" s="118">
        <v>13</v>
      </c>
      <c r="C36" s="89">
        <v>0</v>
      </c>
      <c r="D36" s="118">
        <v>41</v>
      </c>
      <c r="E36" s="89">
        <v>4</v>
      </c>
      <c r="F36" s="118">
        <v>6</v>
      </c>
      <c r="G36" s="89">
        <v>0</v>
      </c>
      <c r="H36" s="118">
        <v>0</v>
      </c>
      <c r="I36" s="89">
        <v>0</v>
      </c>
      <c r="J36" s="118">
        <v>5</v>
      </c>
      <c r="K36" s="89">
        <v>1</v>
      </c>
      <c r="L36" s="118">
        <v>126</v>
      </c>
      <c r="M36" s="89">
        <v>6</v>
      </c>
      <c r="N36" s="118">
        <v>149</v>
      </c>
      <c r="O36" s="89">
        <v>34</v>
      </c>
      <c r="P36" s="147">
        <f t="shared" si="0"/>
        <v>340</v>
      </c>
      <c r="Q36" s="91">
        <f t="shared" si="1"/>
        <v>45</v>
      </c>
      <c r="R36" s="91">
        <f t="shared" si="2"/>
        <v>385</v>
      </c>
    </row>
    <row r="37" spans="1:18" ht="12.75" customHeight="1">
      <c r="A37" s="84" t="s">
        <v>84</v>
      </c>
      <c r="B37" s="147">
        <v>5</v>
      </c>
      <c r="C37" s="148">
        <v>0</v>
      </c>
      <c r="D37" s="147">
        <v>36</v>
      </c>
      <c r="E37" s="148">
        <v>2</v>
      </c>
      <c r="F37" s="147">
        <v>0</v>
      </c>
      <c r="G37" s="148">
        <v>0</v>
      </c>
      <c r="H37" s="147">
        <v>0</v>
      </c>
      <c r="I37" s="148">
        <v>0</v>
      </c>
      <c r="J37" s="147">
        <v>1</v>
      </c>
      <c r="K37" s="148">
        <v>0</v>
      </c>
      <c r="L37" s="147">
        <v>82</v>
      </c>
      <c r="M37" s="148">
        <v>4</v>
      </c>
      <c r="N37" s="147">
        <v>242</v>
      </c>
      <c r="O37" s="148">
        <v>13</v>
      </c>
      <c r="P37" s="147">
        <f t="shared" si="0"/>
        <v>366</v>
      </c>
      <c r="Q37" s="91">
        <f t="shared" si="1"/>
        <v>19</v>
      </c>
      <c r="R37" s="91">
        <f t="shared" si="2"/>
        <v>385</v>
      </c>
    </row>
    <row r="38" spans="1:18" ht="12.75" customHeight="1">
      <c r="A38" s="84" t="s">
        <v>85</v>
      </c>
      <c r="B38" s="147">
        <v>5</v>
      </c>
      <c r="C38" s="148">
        <v>11</v>
      </c>
      <c r="D38" s="147">
        <v>8</v>
      </c>
      <c r="E38" s="148">
        <v>10</v>
      </c>
      <c r="F38" s="147">
        <v>0</v>
      </c>
      <c r="G38" s="148">
        <v>0</v>
      </c>
      <c r="H38" s="147">
        <v>0</v>
      </c>
      <c r="I38" s="148">
        <v>0</v>
      </c>
      <c r="J38" s="147">
        <v>2</v>
      </c>
      <c r="K38" s="148">
        <v>5</v>
      </c>
      <c r="L38" s="147">
        <v>55</v>
      </c>
      <c r="M38" s="148">
        <v>34</v>
      </c>
      <c r="N38" s="147">
        <v>92</v>
      </c>
      <c r="O38" s="148">
        <v>167</v>
      </c>
      <c r="P38" s="147">
        <f aca="true" t="shared" si="3" ref="P38:Q43">SUM(N38,L38,J38,H38,F38,D38,B38)</f>
        <v>162</v>
      </c>
      <c r="Q38" s="91">
        <f t="shared" si="3"/>
        <v>227</v>
      </c>
      <c r="R38" s="91">
        <f aca="true" t="shared" si="4" ref="R38:R43">SUM(P38:Q38)</f>
        <v>389</v>
      </c>
    </row>
    <row r="39" spans="1:18" ht="12.75" customHeight="1">
      <c r="A39" s="84" t="s">
        <v>87</v>
      </c>
      <c r="B39" s="147">
        <v>1</v>
      </c>
      <c r="C39" s="148">
        <v>0</v>
      </c>
      <c r="D39" s="147">
        <v>0</v>
      </c>
      <c r="E39" s="148">
        <v>0</v>
      </c>
      <c r="F39" s="147">
        <v>0</v>
      </c>
      <c r="G39" s="148">
        <v>0</v>
      </c>
      <c r="H39" s="147">
        <v>0</v>
      </c>
      <c r="I39" s="148">
        <v>0</v>
      </c>
      <c r="J39" s="147">
        <v>0</v>
      </c>
      <c r="K39" s="148">
        <v>0</v>
      </c>
      <c r="L39" s="147">
        <v>0</v>
      </c>
      <c r="M39" s="148">
        <v>0</v>
      </c>
      <c r="N39" s="147">
        <v>7</v>
      </c>
      <c r="O39" s="148">
        <v>2</v>
      </c>
      <c r="P39" s="147">
        <f t="shared" si="3"/>
        <v>8</v>
      </c>
      <c r="Q39" s="91">
        <f t="shared" si="3"/>
        <v>2</v>
      </c>
      <c r="R39" s="91">
        <f t="shared" si="4"/>
        <v>10</v>
      </c>
    </row>
    <row r="40" spans="1:18" ht="12.75" customHeight="1">
      <c r="A40" s="84" t="s">
        <v>183</v>
      </c>
      <c r="B40" s="147">
        <v>0</v>
      </c>
      <c r="C40" s="148">
        <v>0</v>
      </c>
      <c r="D40" s="147">
        <v>0</v>
      </c>
      <c r="E40" s="148">
        <v>1</v>
      </c>
      <c r="F40" s="147">
        <v>0</v>
      </c>
      <c r="G40" s="148">
        <v>0</v>
      </c>
      <c r="H40" s="147">
        <v>0</v>
      </c>
      <c r="I40" s="148">
        <v>0</v>
      </c>
      <c r="J40" s="147">
        <v>0</v>
      </c>
      <c r="K40" s="148">
        <v>0</v>
      </c>
      <c r="L40" s="147">
        <v>0</v>
      </c>
      <c r="M40" s="148">
        <v>0</v>
      </c>
      <c r="N40" s="147">
        <v>0</v>
      </c>
      <c r="O40" s="148">
        <v>0</v>
      </c>
      <c r="P40" s="147">
        <f t="shared" si="3"/>
        <v>0</v>
      </c>
      <c r="Q40" s="91">
        <f t="shared" si="3"/>
        <v>1</v>
      </c>
      <c r="R40" s="91">
        <f t="shared" si="4"/>
        <v>1</v>
      </c>
    </row>
    <row r="41" spans="1:18" ht="12.75" customHeight="1">
      <c r="A41" s="84" t="s">
        <v>90</v>
      </c>
      <c r="B41" s="147">
        <v>0</v>
      </c>
      <c r="C41" s="148">
        <v>0</v>
      </c>
      <c r="D41" s="147">
        <v>97</v>
      </c>
      <c r="E41" s="148">
        <v>15</v>
      </c>
      <c r="F41" s="147">
        <v>66</v>
      </c>
      <c r="G41" s="148">
        <v>23</v>
      </c>
      <c r="H41" s="147">
        <v>4</v>
      </c>
      <c r="I41" s="148">
        <v>6</v>
      </c>
      <c r="J41" s="147">
        <v>9</v>
      </c>
      <c r="K41" s="148">
        <v>9</v>
      </c>
      <c r="L41" s="147">
        <v>612</v>
      </c>
      <c r="M41" s="148">
        <v>111</v>
      </c>
      <c r="N41" s="147">
        <v>0</v>
      </c>
      <c r="O41" s="148">
        <v>0</v>
      </c>
      <c r="P41" s="147">
        <f t="shared" si="3"/>
        <v>788</v>
      </c>
      <c r="Q41" s="91">
        <f t="shared" si="3"/>
        <v>164</v>
      </c>
      <c r="R41" s="91">
        <f t="shared" si="4"/>
        <v>952</v>
      </c>
    </row>
    <row r="42" spans="1:18" ht="12.75" customHeight="1">
      <c r="A42" s="84" t="s">
        <v>91</v>
      </c>
      <c r="B42" s="147">
        <v>0</v>
      </c>
      <c r="C42" s="148">
        <v>0</v>
      </c>
      <c r="D42" s="147">
        <v>90</v>
      </c>
      <c r="E42" s="148">
        <v>13</v>
      </c>
      <c r="F42" s="147">
        <v>38</v>
      </c>
      <c r="G42" s="148">
        <v>23</v>
      </c>
      <c r="H42" s="147">
        <v>7</v>
      </c>
      <c r="I42" s="148">
        <v>1</v>
      </c>
      <c r="J42" s="147">
        <v>0</v>
      </c>
      <c r="K42" s="148">
        <v>0</v>
      </c>
      <c r="L42" s="147">
        <v>493</v>
      </c>
      <c r="M42" s="148">
        <v>106</v>
      </c>
      <c r="N42" s="147">
        <v>0</v>
      </c>
      <c r="O42" s="148">
        <v>0</v>
      </c>
      <c r="P42" s="147">
        <f t="shared" si="3"/>
        <v>628</v>
      </c>
      <c r="Q42" s="91">
        <f t="shared" si="3"/>
        <v>143</v>
      </c>
      <c r="R42" s="91">
        <f t="shared" si="4"/>
        <v>771</v>
      </c>
    </row>
    <row r="43" spans="1:18" ht="12.75" customHeight="1">
      <c r="A43" s="84" t="s">
        <v>92</v>
      </c>
      <c r="B43" s="147">
        <v>0</v>
      </c>
      <c r="C43" s="148">
        <v>0</v>
      </c>
      <c r="D43" s="147">
        <v>55</v>
      </c>
      <c r="E43" s="148">
        <v>8</v>
      </c>
      <c r="F43" s="147">
        <v>52</v>
      </c>
      <c r="G43" s="148">
        <v>25</v>
      </c>
      <c r="H43" s="147">
        <v>2</v>
      </c>
      <c r="I43" s="148">
        <v>4</v>
      </c>
      <c r="J43" s="147">
        <v>13</v>
      </c>
      <c r="K43" s="148">
        <v>2</v>
      </c>
      <c r="L43" s="147">
        <v>248</v>
      </c>
      <c r="M43" s="148">
        <v>74</v>
      </c>
      <c r="N43" s="147">
        <v>0</v>
      </c>
      <c r="O43" s="148">
        <v>0</v>
      </c>
      <c r="P43" s="147">
        <f t="shared" si="3"/>
        <v>370</v>
      </c>
      <c r="Q43" s="91">
        <f t="shared" si="3"/>
        <v>113</v>
      </c>
      <c r="R43" s="91">
        <f t="shared" si="4"/>
        <v>483</v>
      </c>
    </row>
    <row r="44" spans="1:18" ht="12.75" customHeight="1">
      <c r="A44" s="99" t="s">
        <v>12</v>
      </c>
      <c r="B44" s="156">
        <f>SUM(B12:B43)</f>
        <v>61</v>
      </c>
      <c r="C44" s="83">
        <f aca="true" t="shared" si="5" ref="C44:R44">SUM(C12:C43)</f>
        <v>55</v>
      </c>
      <c r="D44" s="156">
        <f t="shared" si="5"/>
        <v>640</v>
      </c>
      <c r="E44" s="83">
        <f t="shared" si="5"/>
        <v>129</v>
      </c>
      <c r="F44" s="156">
        <f t="shared" si="5"/>
        <v>173</v>
      </c>
      <c r="G44" s="83">
        <f t="shared" si="5"/>
        <v>78</v>
      </c>
      <c r="H44" s="156">
        <f t="shared" si="5"/>
        <v>14</v>
      </c>
      <c r="I44" s="83">
        <f t="shared" si="5"/>
        <v>11</v>
      </c>
      <c r="J44" s="156">
        <f t="shared" si="5"/>
        <v>80</v>
      </c>
      <c r="K44" s="83">
        <f t="shared" si="5"/>
        <v>44</v>
      </c>
      <c r="L44" s="156">
        <f t="shared" si="5"/>
        <v>2154</v>
      </c>
      <c r="M44" s="83">
        <f t="shared" si="5"/>
        <v>457</v>
      </c>
      <c r="N44" s="156">
        <f t="shared" si="5"/>
        <v>2106</v>
      </c>
      <c r="O44" s="83">
        <f t="shared" si="5"/>
        <v>1658</v>
      </c>
      <c r="P44" s="156">
        <f t="shared" si="5"/>
        <v>5228</v>
      </c>
      <c r="Q44" s="83">
        <f t="shared" si="5"/>
        <v>2432</v>
      </c>
      <c r="R44" s="83">
        <f t="shared" si="5"/>
        <v>7660</v>
      </c>
    </row>
    <row r="45" spans="1:18" s="84" customFormat="1" ht="12.75" customHeight="1">
      <c r="A45" s="97" t="s">
        <v>106</v>
      </c>
      <c r="B45" s="147"/>
      <c r="C45" s="148"/>
      <c r="D45" s="147"/>
      <c r="E45" s="148"/>
      <c r="F45" s="147"/>
      <c r="G45" s="148"/>
      <c r="H45" s="147"/>
      <c r="I45" s="148"/>
      <c r="J45" s="147"/>
      <c r="K45" s="148"/>
      <c r="L45" s="147"/>
      <c r="M45" s="148"/>
      <c r="N45" s="147"/>
      <c r="O45" s="148"/>
      <c r="P45" s="147"/>
      <c r="Q45" s="148"/>
      <c r="R45" s="91"/>
    </row>
    <row r="46" spans="1:18" ht="11.25">
      <c r="A46" s="84" t="s">
        <v>127</v>
      </c>
      <c r="B46" s="95">
        <v>0</v>
      </c>
      <c r="C46" s="96">
        <v>0</v>
      </c>
      <c r="D46" s="95">
        <v>0</v>
      </c>
      <c r="E46" s="96">
        <v>0</v>
      </c>
      <c r="F46" s="95">
        <v>0</v>
      </c>
      <c r="G46" s="96">
        <v>0</v>
      </c>
      <c r="H46" s="95">
        <v>0</v>
      </c>
      <c r="I46" s="96">
        <v>0</v>
      </c>
      <c r="J46" s="95">
        <v>0</v>
      </c>
      <c r="K46" s="96">
        <v>0</v>
      </c>
      <c r="L46" s="95">
        <v>0</v>
      </c>
      <c r="M46" s="96">
        <v>0</v>
      </c>
      <c r="N46" s="95">
        <v>0</v>
      </c>
      <c r="O46" s="96">
        <v>1</v>
      </c>
      <c r="P46" s="147">
        <f>SUM(N46,L46,J46,H46,F46,D46,B46)</f>
        <v>0</v>
      </c>
      <c r="Q46" s="91">
        <f>SUM(O46,M46,K46,I46,G46,E46,C46)</f>
        <v>1</v>
      </c>
      <c r="R46" s="91">
        <f>SUM(P46:Q46)</f>
        <v>1</v>
      </c>
    </row>
    <row r="47" spans="1:18" s="87" customFormat="1" ht="11.25">
      <c r="A47" s="84" t="s">
        <v>70</v>
      </c>
      <c r="B47" s="95">
        <v>0</v>
      </c>
      <c r="C47" s="96">
        <v>0</v>
      </c>
      <c r="D47" s="95">
        <v>0</v>
      </c>
      <c r="E47" s="96">
        <v>0</v>
      </c>
      <c r="F47" s="95">
        <v>0</v>
      </c>
      <c r="G47" s="96">
        <v>0</v>
      </c>
      <c r="H47" s="95">
        <v>0</v>
      </c>
      <c r="I47" s="96">
        <v>0</v>
      </c>
      <c r="J47" s="95">
        <v>0</v>
      </c>
      <c r="K47" s="96">
        <v>0</v>
      </c>
      <c r="L47" s="95">
        <v>1</v>
      </c>
      <c r="M47" s="96">
        <v>0</v>
      </c>
      <c r="N47" s="95">
        <v>1</v>
      </c>
      <c r="O47" s="163">
        <v>0</v>
      </c>
      <c r="P47" s="147">
        <f aca="true" t="shared" si="6" ref="P47:P56">SUM(N47,L47,J47,H47,F47,D47,B47)</f>
        <v>2</v>
      </c>
      <c r="Q47" s="91">
        <f aca="true" t="shared" si="7" ref="Q47:Q56">SUM(O47,M47,K47,I47,G47,E47,C47)</f>
        <v>0</v>
      </c>
      <c r="R47" s="91">
        <f aca="true" t="shared" si="8" ref="R47:R56">SUM(P47:Q47)</f>
        <v>2</v>
      </c>
    </row>
    <row r="48" spans="1:18" s="87" customFormat="1" ht="12.75" customHeight="1">
      <c r="A48" s="84" t="s">
        <v>93</v>
      </c>
      <c r="B48" s="95">
        <v>0</v>
      </c>
      <c r="C48" s="96">
        <v>0</v>
      </c>
      <c r="D48" s="95">
        <v>0</v>
      </c>
      <c r="E48" s="96">
        <v>1</v>
      </c>
      <c r="F48" s="95">
        <v>0</v>
      </c>
      <c r="G48" s="96">
        <v>0</v>
      </c>
      <c r="H48" s="95">
        <v>0</v>
      </c>
      <c r="I48" s="96">
        <v>0</v>
      </c>
      <c r="J48" s="95">
        <v>0</v>
      </c>
      <c r="K48" s="96">
        <v>0</v>
      </c>
      <c r="L48" s="95">
        <v>5</v>
      </c>
      <c r="M48" s="96">
        <v>1</v>
      </c>
      <c r="N48" s="95">
        <v>5</v>
      </c>
      <c r="O48" s="163">
        <v>3</v>
      </c>
      <c r="P48" s="147">
        <f t="shared" si="6"/>
        <v>10</v>
      </c>
      <c r="Q48" s="91">
        <f t="shared" si="7"/>
        <v>5</v>
      </c>
      <c r="R48" s="91">
        <f t="shared" si="8"/>
        <v>15</v>
      </c>
    </row>
    <row r="49" spans="1:18" s="87" customFormat="1" ht="12.75" customHeight="1">
      <c r="A49" s="87" t="s">
        <v>102</v>
      </c>
      <c r="B49" s="95">
        <v>0</v>
      </c>
      <c r="C49" s="96">
        <v>0</v>
      </c>
      <c r="D49" s="95">
        <v>0</v>
      </c>
      <c r="E49" s="96">
        <v>0</v>
      </c>
      <c r="F49" s="95">
        <v>0</v>
      </c>
      <c r="G49" s="96">
        <v>0</v>
      </c>
      <c r="H49" s="95">
        <v>0</v>
      </c>
      <c r="I49" s="96">
        <v>0</v>
      </c>
      <c r="J49" s="95">
        <v>0</v>
      </c>
      <c r="K49" s="96">
        <v>0</v>
      </c>
      <c r="L49" s="95">
        <v>0</v>
      </c>
      <c r="M49" s="96">
        <v>0</v>
      </c>
      <c r="N49" s="95">
        <v>1</v>
      </c>
      <c r="O49" s="163">
        <v>0</v>
      </c>
      <c r="P49" s="147">
        <f t="shared" si="6"/>
        <v>1</v>
      </c>
      <c r="Q49" s="91">
        <f t="shared" si="7"/>
        <v>0</v>
      </c>
      <c r="R49" s="91">
        <f t="shared" si="8"/>
        <v>1</v>
      </c>
    </row>
    <row r="50" spans="1:18" s="87" customFormat="1" ht="12.75" customHeight="1">
      <c r="A50" s="84" t="s">
        <v>94</v>
      </c>
      <c r="B50" s="95">
        <v>0</v>
      </c>
      <c r="C50" s="96">
        <v>0</v>
      </c>
      <c r="D50" s="95">
        <v>6</v>
      </c>
      <c r="E50" s="96">
        <v>0</v>
      </c>
      <c r="F50" s="95">
        <v>0</v>
      </c>
      <c r="G50" s="96">
        <v>0</v>
      </c>
      <c r="H50" s="95">
        <v>0</v>
      </c>
      <c r="I50" s="96">
        <v>0</v>
      </c>
      <c r="J50" s="95">
        <v>0</v>
      </c>
      <c r="K50" s="96">
        <v>0</v>
      </c>
      <c r="L50" s="95">
        <v>3</v>
      </c>
      <c r="M50" s="96">
        <v>0</v>
      </c>
      <c r="N50" s="95">
        <v>12</v>
      </c>
      <c r="O50" s="163">
        <v>0</v>
      </c>
      <c r="P50" s="147">
        <f t="shared" si="6"/>
        <v>21</v>
      </c>
      <c r="Q50" s="91">
        <f t="shared" si="7"/>
        <v>0</v>
      </c>
      <c r="R50" s="91">
        <f t="shared" si="8"/>
        <v>21</v>
      </c>
    </row>
    <row r="51" spans="1:18" s="87" customFormat="1" ht="21.75" customHeight="1">
      <c r="A51" s="109" t="s">
        <v>71</v>
      </c>
      <c r="B51" s="95">
        <v>0</v>
      </c>
      <c r="C51" s="96">
        <v>0</v>
      </c>
      <c r="D51" s="95">
        <v>0</v>
      </c>
      <c r="E51" s="96">
        <v>1</v>
      </c>
      <c r="F51" s="95">
        <v>0</v>
      </c>
      <c r="G51" s="96">
        <v>0</v>
      </c>
      <c r="H51" s="95">
        <v>0</v>
      </c>
      <c r="I51" s="96">
        <v>0</v>
      </c>
      <c r="J51" s="95">
        <v>0</v>
      </c>
      <c r="K51" s="96">
        <v>0</v>
      </c>
      <c r="L51" s="95">
        <v>0</v>
      </c>
      <c r="M51" s="96">
        <v>1</v>
      </c>
      <c r="N51" s="95">
        <v>0</v>
      </c>
      <c r="O51" s="163">
        <v>1</v>
      </c>
      <c r="P51" s="147">
        <f t="shared" si="6"/>
        <v>0</v>
      </c>
      <c r="Q51" s="91">
        <f t="shared" si="7"/>
        <v>3</v>
      </c>
      <c r="R51" s="91">
        <f t="shared" si="8"/>
        <v>3</v>
      </c>
    </row>
    <row r="52" spans="1:18" s="87" customFormat="1" ht="12.75" customHeight="1">
      <c r="A52" s="84" t="s">
        <v>95</v>
      </c>
      <c r="B52" s="95">
        <v>2</v>
      </c>
      <c r="C52" s="96">
        <v>0</v>
      </c>
      <c r="D52" s="95">
        <v>5</v>
      </c>
      <c r="E52" s="96">
        <v>0</v>
      </c>
      <c r="F52" s="95">
        <v>0</v>
      </c>
      <c r="G52" s="96">
        <v>0</v>
      </c>
      <c r="H52" s="95">
        <v>0</v>
      </c>
      <c r="I52" s="96">
        <v>0</v>
      </c>
      <c r="J52" s="95">
        <v>0</v>
      </c>
      <c r="K52" s="96">
        <v>0</v>
      </c>
      <c r="L52" s="95">
        <v>12</v>
      </c>
      <c r="M52" s="96">
        <v>1</v>
      </c>
      <c r="N52" s="95">
        <v>12</v>
      </c>
      <c r="O52" s="163">
        <v>4</v>
      </c>
      <c r="P52" s="147">
        <f t="shared" si="6"/>
        <v>31</v>
      </c>
      <c r="Q52" s="91">
        <f t="shared" si="7"/>
        <v>5</v>
      </c>
      <c r="R52" s="91">
        <f t="shared" si="8"/>
        <v>36</v>
      </c>
    </row>
    <row r="53" spans="1:18" s="87" customFormat="1" ht="12.75" customHeight="1">
      <c r="A53" s="84" t="s">
        <v>154</v>
      </c>
      <c r="B53" s="95">
        <v>0</v>
      </c>
      <c r="C53" s="96">
        <v>0</v>
      </c>
      <c r="D53" s="95">
        <v>0</v>
      </c>
      <c r="E53" s="96">
        <v>0</v>
      </c>
      <c r="F53" s="95">
        <v>0</v>
      </c>
      <c r="G53" s="96">
        <v>0</v>
      </c>
      <c r="H53" s="95">
        <v>0</v>
      </c>
      <c r="I53" s="96">
        <v>0</v>
      </c>
      <c r="J53" s="95">
        <v>0</v>
      </c>
      <c r="K53" s="96">
        <v>0</v>
      </c>
      <c r="L53" s="95">
        <v>0</v>
      </c>
      <c r="M53" s="96">
        <v>0</v>
      </c>
      <c r="N53" s="95">
        <v>1</v>
      </c>
      <c r="O53" s="163">
        <v>1</v>
      </c>
      <c r="P53" s="147">
        <f t="shared" si="6"/>
        <v>1</v>
      </c>
      <c r="Q53" s="91">
        <f t="shared" si="7"/>
        <v>1</v>
      </c>
      <c r="R53" s="91">
        <f t="shared" si="8"/>
        <v>2</v>
      </c>
    </row>
    <row r="54" spans="1:18" s="87" customFormat="1" ht="11.25">
      <c r="A54" s="84" t="s">
        <v>180</v>
      </c>
      <c r="B54" s="95">
        <v>1</v>
      </c>
      <c r="C54" s="96">
        <v>0</v>
      </c>
      <c r="D54" s="95">
        <v>0</v>
      </c>
      <c r="E54" s="96">
        <v>0</v>
      </c>
      <c r="F54" s="95">
        <v>0</v>
      </c>
      <c r="G54" s="96">
        <v>0</v>
      </c>
      <c r="H54" s="95">
        <v>0</v>
      </c>
      <c r="I54" s="96">
        <v>0</v>
      </c>
      <c r="J54" s="95">
        <v>0</v>
      </c>
      <c r="K54" s="96">
        <v>0</v>
      </c>
      <c r="L54" s="95">
        <v>0</v>
      </c>
      <c r="M54" s="96">
        <v>0</v>
      </c>
      <c r="N54" s="95">
        <v>1</v>
      </c>
      <c r="O54" s="163">
        <v>0</v>
      </c>
      <c r="P54" s="147">
        <f t="shared" si="6"/>
        <v>2</v>
      </c>
      <c r="Q54" s="91">
        <f t="shared" si="7"/>
        <v>0</v>
      </c>
      <c r="R54" s="91">
        <f t="shared" si="8"/>
        <v>2</v>
      </c>
    </row>
    <row r="55" spans="1:18" s="87" customFormat="1" ht="11.25">
      <c r="A55" s="109" t="s">
        <v>98</v>
      </c>
      <c r="B55" s="95">
        <v>0</v>
      </c>
      <c r="C55" s="96">
        <v>0</v>
      </c>
      <c r="D55" s="95">
        <v>2</v>
      </c>
      <c r="E55" s="96">
        <v>0</v>
      </c>
      <c r="F55" s="95">
        <v>0</v>
      </c>
      <c r="G55" s="96">
        <v>0</v>
      </c>
      <c r="H55" s="95">
        <v>0</v>
      </c>
      <c r="I55" s="96">
        <v>0</v>
      </c>
      <c r="J55" s="95">
        <v>0</v>
      </c>
      <c r="K55" s="96">
        <v>0</v>
      </c>
      <c r="L55" s="95">
        <v>2</v>
      </c>
      <c r="M55" s="96">
        <v>2</v>
      </c>
      <c r="N55" s="95">
        <v>1</v>
      </c>
      <c r="O55" s="163">
        <v>25</v>
      </c>
      <c r="P55" s="147">
        <f t="shared" si="6"/>
        <v>5</v>
      </c>
      <c r="Q55" s="91">
        <f t="shared" si="7"/>
        <v>27</v>
      </c>
      <c r="R55" s="91">
        <f t="shared" si="8"/>
        <v>32</v>
      </c>
    </row>
    <row r="56" spans="1:18" s="87" customFormat="1" ht="11.25">
      <c r="A56" s="109" t="s">
        <v>100</v>
      </c>
      <c r="B56" s="95">
        <v>0</v>
      </c>
      <c r="C56" s="96">
        <v>0</v>
      </c>
      <c r="D56" s="95">
        <v>3</v>
      </c>
      <c r="E56" s="96">
        <v>1</v>
      </c>
      <c r="F56" s="95">
        <v>0</v>
      </c>
      <c r="G56" s="96">
        <v>0</v>
      </c>
      <c r="H56" s="95">
        <v>0</v>
      </c>
      <c r="I56" s="96">
        <v>0</v>
      </c>
      <c r="J56" s="95">
        <v>0</v>
      </c>
      <c r="K56" s="96">
        <v>0</v>
      </c>
      <c r="L56" s="95">
        <v>3</v>
      </c>
      <c r="M56" s="96">
        <v>0</v>
      </c>
      <c r="N56" s="95">
        <v>7</v>
      </c>
      <c r="O56" s="163">
        <v>0</v>
      </c>
      <c r="P56" s="147">
        <f t="shared" si="6"/>
        <v>13</v>
      </c>
      <c r="Q56" s="91">
        <f t="shared" si="7"/>
        <v>1</v>
      </c>
      <c r="R56" s="91">
        <f t="shared" si="8"/>
        <v>14</v>
      </c>
    </row>
    <row r="57" spans="1:18" s="87" customFormat="1" ht="12">
      <c r="A57" s="99" t="s">
        <v>12</v>
      </c>
      <c r="B57" s="100">
        <f>SUM(B46:B56)</f>
        <v>3</v>
      </c>
      <c r="C57" s="101">
        <f aca="true" t="shared" si="9" ref="C57:R57">SUM(C46:C56)</f>
        <v>0</v>
      </c>
      <c r="D57" s="100">
        <f t="shared" si="9"/>
        <v>16</v>
      </c>
      <c r="E57" s="101">
        <f t="shared" si="9"/>
        <v>3</v>
      </c>
      <c r="F57" s="100">
        <f t="shared" si="9"/>
        <v>0</v>
      </c>
      <c r="G57" s="101">
        <f t="shared" si="9"/>
        <v>0</v>
      </c>
      <c r="H57" s="100">
        <f t="shared" si="9"/>
        <v>0</v>
      </c>
      <c r="I57" s="101">
        <f t="shared" si="9"/>
        <v>0</v>
      </c>
      <c r="J57" s="100">
        <f t="shared" si="9"/>
        <v>0</v>
      </c>
      <c r="K57" s="101">
        <f t="shared" si="9"/>
        <v>0</v>
      </c>
      <c r="L57" s="100">
        <f t="shared" si="9"/>
        <v>26</v>
      </c>
      <c r="M57" s="101">
        <f t="shared" si="9"/>
        <v>5</v>
      </c>
      <c r="N57" s="100">
        <f t="shared" si="9"/>
        <v>41</v>
      </c>
      <c r="O57" s="101">
        <f t="shared" si="9"/>
        <v>35</v>
      </c>
      <c r="P57" s="100">
        <f t="shared" si="9"/>
        <v>86</v>
      </c>
      <c r="Q57" s="101">
        <f t="shared" si="9"/>
        <v>43</v>
      </c>
      <c r="R57" s="101">
        <f t="shared" si="9"/>
        <v>129</v>
      </c>
    </row>
    <row r="58" spans="1:18" s="87" customFormat="1" ht="5.25" customHeight="1">
      <c r="A58" s="154"/>
      <c r="B58" s="95"/>
      <c r="C58" s="96"/>
      <c r="D58" s="95"/>
      <c r="E58" s="96"/>
      <c r="F58" s="95"/>
      <c r="G58" s="96"/>
      <c r="H58" s="95"/>
      <c r="I58" s="96"/>
      <c r="J58" s="95"/>
      <c r="K58" s="96"/>
      <c r="L58" s="95"/>
      <c r="M58" s="96"/>
      <c r="N58" s="95"/>
      <c r="O58" s="96"/>
      <c r="P58" s="95"/>
      <c r="Q58" s="96"/>
      <c r="R58" s="96"/>
    </row>
    <row r="59" spans="1:18" s="87" customFormat="1" ht="12">
      <c r="A59" s="99" t="s">
        <v>14</v>
      </c>
      <c r="B59" s="140">
        <f aca="true" t="shared" si="10" ref="B59:O59">SUM(B57,B44)</f>
        <v>64</v>
      </c>
      <c r="C59" s="157">
        <f t="shared" si="10"/>
        <v>55</v>
      </c>
      <c r="D59" s="140">
        <f t="shared" si="10"/>
        <v>656</v>
      </c>
      <c r="E59" s="157">
        <f t="shared" si="10"/>
        <v>132</v>
      </c>
      <c r="F59" s="140">
        <f t="shared" si="10"/>
        <v>173</v>
      </c>
      <c r="G59" s="157">
        <f t="shared" si="10"/>
        <v>78</v>
      </c>
      <c r="H59" s="140">
        <f t="shared" si="10"/>
        <v>14</v>
      </c>
      <c r="I59" s="157">
        <f t="shared" si="10"/>
        <v>11</v>
      </c>
      <c r="J59" s="140">
        <f t="shared" si="10"/>
        <v>80</v>
      </c>
      <c r="K59" s="157">
        <f t="shared" si="10"/>
        <v>44</v>
      </c>
      <c r="L59" s="140">
        <f t="shared" si="10"/>
        <v>2180</v>
      </c>
      <c r="M59" s="157">
        <f t="shared" si="10"/>
        <v>462</v>
      </c>
      <c r="N59" s="140">
        <f t="shared" si="10"/>
        <v>2147</v>
      </c>
      <c r="O59" s="157">
        <f t="shared" si="10"/>
        <v>1693</v>
      </c>
      <c r="P59" s="140">
        <f>SUM(N59,L59,J59,H59,F59,D59,B59)</f>
        <v>5314</v>
      </c>
      <c r="Q59" s="157">
        <f>SUM(O59,M59,K59,I59,G59,E59,C59)</f>
        <v>2475</v>
      </c>
      <c r="R59" s="141">
        <f>SUM(P59:Q59)</f>
        <v>7789</v>
      </c>
    </row>
    <row r="60" spans="1:18" s="154" customFormat="1" ht="12">
      <c r="A60" s="99"/>
      <c r="B60" s="141"/>
      <c r="C60" s="157"/>
      <c r="D60" s="141"/>
      <c r="E60" s="157"/>
      <c r="F60" s="141"/>
      <c r="G60" s="157"/>
      <c r="H60" s="141"/>
      <c r="I60" s="157"/>
      <c r="J60" s="141"/>
      <c r="K60" s="157"/>
      <c r="L60" s="141"/>
      <c r="M60" s="157"/>
      <c r="N60" s="141"/>
      <c r="O60" s="157"/>
      <c r="P60" s="141"/>
      <c r="Q60" s="157"/>
      <c r="R60" s="141"/>
    </row>
    <row r="61" spans="1:18" ht="11.25">
      <c r="A61" s="84" t="s">
        <v>146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91"/>
      <c r="Q61" s="91"/>
      <c r="R61" s="91"/>
    </row>
    <row r="62" ht="11.25">
      <c r="A62" s="160" t="s">
        <v>128</v>
      </c>
    </row>
    <row r="63" spans="1:18" ht="11.25">
      <c r="A63" s="204" t="s">
        <v>151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91"/>
    </row>
    <row r="64" ht="3" customHeight="1">
      <c r="A64" s="139"/>
    </row>
    <row r="65" ht="11.25">
      <c r="A65" s="204" t="s">
        <v>31</v>
      </c>
    </row>
    <row r="66" spans="1:18" ht="11.25">
      <c r="A66" s="301" t="s">
        <v>188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</row>
  </sheetData>
  <sheetProtection/>
  <mergeCells count="22">
    <mergeCell ref="A66:R66"/>
    <mergeCell ref="J9:K9"/>
    <mergeCell ref="L9:M9"/>
    <mergeCell ref="N7:O7"/>
    <mergeCell ref="N8:O8"/>
    <mergeCell ref="N9:O9"/>
    <mergeCell ref="A2:R2"/>
    <mergeCell ref="A3:R3"/>
    <mergeCell ref="A4:R4"/>
    <mergeCell ref="D8:E8"/>
    <mergeCell ref="J7:K7"/>
    <mergeCell ref="H7:I7"/>
    <mergeCell ref="F8:G8"/>
    <mergeCell ref="H8:I8"/>
    <mergeCell ref="B7:C7"/>
    <mergeCell ref="B8:C8"/>
    <mergeCell ref="L7:M7"/>
    <mergeCell ref="L8:M8"/>
    <mergeCell ref="J8:K8"/>
    <mergeCell ref="D9:E9"/>
    <mergeCell ref="F7:G7"/>
    <mergeCell ref="D7:E7"/>
  </mergeCell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65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34.140625" style="122" customWidth="1"/>
    <col min="2" max="11" width="9.140625" style="122" customWidth="1"/>
    <col min="12" max="15" width="9.7109375" style="122" customWidth="1"/>
    <col min="16" max="17" width="9.140625" style="122" customWidth="1"/>
    <col min="18" max="20" width="9.7109375" style="122" customWidth="1"/>
    <col min="21" max="21" width="8.7109375" style="122" customWidth="1"/>
    <col min="22" max="22" width="5.7109375" style="122" customWidth="1"/>
    <col min="23" max="23" width="6.57421875" style="122" customWidth="1"/>
    <col min="24" max="25" width="12.00390625" style="122" customWidth="1"/>
    <col min="26" max="26" width="10.57421875" style="122" customWidth="1"/>
    <col min="27" max="28" width="5.00390625" style="122" customWidth="1"/>
    <col min="29" max="29" width="10.57421875" style="122" customWidth="1"/>
    <col min="30" max="31" width="4.7109375" style="122" customWidth="1"/>
    <col min="32" max="32" width="10.28125" style="122" customWidth="1"/>
    <col min="33" max="33" width="17.57421875" style="122" customWidth="1"/>
    <col min="34" max="34" width="43.421875" style="122" customWidth="1"/>
    <col min="35" max="36" width="7.00390625" style="122" customWidth="1"/>
    <col min="37" max="37" width="9.28125" style="122" customWidth="1"/>
    <col min="38" max="16384" width="8.8515625" style="122" customWidth="1"/>
  </cols>
  <sheetData>
    <row r="1" spans="1:2" ht="12.75">
      <c r="A1" s="108" t="s">
        <v>161</v>
      </c>
      <c r="B1" s="108"/>
    </row>
    <row r="2" spans="1:19" ht="12.75">
      <c r="A2" s="329" t="s">
        <v>32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</row>
    <row r="3" spans="1:19" ht="12.75">
      <c r="A3" s="329" t="s">
        <v>113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</row>
    <row r="4" spans="1:19" ht="12.75">
      <c r="A4" s="329" t="s">
        <v>55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</row>
    <row r="5" spans="1:2" ht="13.5" thickBot="1">
      <c r="A5" s="3"/>
      <c r="B5" s="3"/>
    </row>
    <row r="6" spans="1:18" s="27" customFormat="1" ht="11.25">
      <c r="A6" s="55"/>
      <c r="B6" s="61" t="s">
        <v>44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125</v>
      </c>
      <c r="M6" s="62"/>
      <c r="N6" s="61" t="s">
        <v>137</v>
      </c>
      <c r="O6" s="62"/>
      <c r="P6" s="56"/>
      <c r="Q6" s="57"/>
      <c r="R6" s="55"/>
    </row>
    <row r="7" spans="2:18" s="25" customFormat="1" ht="11.25">
      <c r="B7" s="314" t="s">
        <v>129</v>
      </c>
      <c r="C7" s="315"/>
      <c r="D7" s="314" t="s">
        <v>143</v>
      </c>
      <c r="E7" s="321"/>
      <c r="F7" s="314" t="s">
        <v>131</v>
      </c>
      <c r="G7" s="315"/>
      <c r="H7" s="314" t="s">
        <v>132</v>
      </c>
      <c r="I7" s="315"/>
      <c r="J7" s="314" t="s">
        <v>133</v>
      </c>
      <c r="K7" s="315"/>
      <c r="L7" s="314" t="s">
        <v>134</v>
      </c>
      <c r="M7" s="319"/>
      <c r="N7" s="323" t="s">
        <v>138</v>
      </c>
      <c r="O7" s="319"/>
      <c r="P7" s="63" t="s">
        <v>14</v>
      </c>
      <c r="Q7" s="70"/>
      <c r="R7" s="70"/>
    </row>
    <row r="8" spans="2:16" s="25" customFormat="1" ht="11.25">
      <c r="B8" s="316" t="s">
        <v>135</v>
      </c>
      <c r="C8" s="318"/>
      <c r="D8" s="316" t="s">
        <v>144</v>
      </c>
      <c r="E8" s="322"/>
      <c r="F8" s="316" t="s">
        <v>136</v>
      </c>
      <c r="G8" s="318"/>
      <c r="H8" s="316" t="s">
        <v>136</v>
      </c>
      <c r="I8" s="318"/>
      <c r="J8" s="316" t="s">
        <v>139</v>
      </c>
      <c r="K8" s="318"/>
      <c r="L8" s="316" t="s">
        <v>141</v>
      </c>
      <c r="M8" s="317"/>
      <c r="N8" s="320"/>
      <c r="O8" s="317"/>
      <c r="P8" s="31"/>
    </row>
    <row r="9" spans="1:18" s="27" customFormat="1" ht="11.25">
      <c r="A9" s="25"/>
      <c r="B9" s="194"/>
      <c r="C9" s="254"/>
      <c r="D9" s="298" t="s">
        <v>145</v>
      </c>
      <c r="E9" s="300"/>
      <c r="F9" s="164"/>
      <c r="G9" s="84"/>
      <c r="H9" s="164"/>
      <c r="I9" s="84"/>
      <c r="J9" s="298" t="s">
        <v>140</v>
      </c>
      <c r="K9" s="300"/>
      <c r="L9" s="298" t="s">
        <v>142</v>
      </c>
      <c r="M9" s="300"/>
      <c r="N9" s="298"/>
      <c r="O9" s="300"/>
      <c r="P9" s="31"/>
      <c r="Q9" s="25"/>
      <c r="R9" s="25"/>
    </row>
    <row r="10" spans="1:18" s="64" customFormat="1" ht="11.25">
      <c r="A10" s="58"/>
      <c r="B10" s="32" t="s">
        <v>0</v>
      </c>
      <c r="C10" s="34" t="s">
        <v>1</v>
      </c>
      <c r="D10" s="32" t="s">
        <v>0</v>
      </c>
      <c r="E10" s="34" t="s">
        <v>1</v>
      </c>
      <c r="F10" s="32" t="s">
        <v>0</v>
      </c>
      <c r="G10" s="34" t="s">
        <v>1</v>
      </c>
      <c r="H10" s="32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34" t="s">
        <v>1</v>
      </c>
      <c r="P10" s="32" t="s">
        <v>0</v>
      </c>
      <c r="Q10" s="34" t="s">
        <v>1</v>
      </c>
      <c r="R10" s="34" t="s">
        <v>13</v>
      </c>
    </row>
    <row r="11" spans="1:18" s="64" customFormat="1" ht="11.25" customHeight="1">
      <c r="A11" s="98" t="s">
        <v>105</v>
      </c>
      <c r="B11" s="72"/>
      <c r="C11" s="74"/>
      <c r="D11" s="72"/>
      <c r="E11" s="74"/>
      <c r="F11" s="72"/>
      <c r="G11" s="74"/>
      <c r="H11" s="72"/>
      <c r="I11" s="74"/>
      <c r="J11" s="72"/>
      <c r="K11" s="74"/>
      <c r="L11" s="72"/>
      <c r="M11" s="74"/>
      <c r="N11" s="72"/>
      <c r="O11" s="74"/>
      <c r="P11" s="72"/>
      <c r="Q11" s="39"/>
      <c r="R11" s="39"/>
    </row>
    <row r="12" spans="1:18" s="64" customFormat="1" ht="11.25" customHeight="1">
      <c r="A12" s="82" t="s">
        <v>103</v>
      </c>
      <c r="B12" s="118">
        <v>0</v>
      </c>
      <c r="C12" s="89">
        <v>0</v>
      </c>
      <c r="D12" s="118">
        <v>3</v>
      </c>
      <c r="E12" s="89">
        <v>0</v>
      </c>
      <c r="F12" s="118">
        <v>0</v>
      </c>
      <c r="G12" s="89">
        <v>0</v>
      </c>
      <c r="H12" s="118">
        <v>0</v>
      </c>
      <c r="I12" s="89">
        <v>0</v>
      </c>
      <c r="J12" s="118">
        <v>0</v>
      </c>
      <c r="K12" s="89">
        <v>0</v>
      </c>
      <c r="L12" s="118">
        <v>6</v>
      </c>
      <c r="M12" s="89">
        <v>2</v>
      </c>
      <c r="N12" s="118">
        <v>21</v>
      </c>
      <c r="O12" s="89">
        <v>6</v>
      </c>
      <c r="P12" s="147">
        <f aca="true" t="shared" si="0" ref="P12:P25">SUM(N12,L12,J12,H12,F12,D12,B12)</f>
        <v>30</v>
      </c>
      <c r="Q12" s="91">
        <f aca="true" t="shared" si="1" ref="Q12:Q25">SUM(O12,M12,K12,I12,G12,E12,C12)</f>
        <v>8</v>
      </c>
      <c r="R12" s="91">
        <f>SUM(P12:Q12)</f>
        <v>38</v>
      </c>
    </row>
    <row r="13" spans="1:18" s="25" customFormat="1" ht="11.25">
      <c r="A13" s="25" t="s">
        <v>68</v>
      </c>
      <c r="B13" s="118">
        <v>2</v>
      </c>
      <c r="C13" s="89">
        <v>0</v>
      </c>
      <c r="D13" s="118">
        <v>7</v>
      </c>
      <c r="E13" s="89">
        <v>1</v>
      </c>
      <c r="F13" s="118">
        <v>0</v>
      </c>
      <c r="G13" s="89">
        <v>0</v>
      </c>
      <c r="H13" s="118">
        <v>0</v>
      </c>
      <c r="I13" s="89">
        <v>0</v>
      </c>
      <c r="J13" s="118">
        <v>0</v>
      </c>
      <c r="K13" s="89">
        <v>0</v>
      </c>
      <c r="L13" s="118">
        <v>6</v>
      </c>
      <c r="M13" s="89">
        <v>0</v>
      </c>
      <c r="N13" s="118">
        <v>12</v>
      </c>
      <c r="O13" s="89">
        <v>14</v>
      </c>
      <c r="P13" s="147">
        <f t="shared" si="0"/>
        <v>27</v>
      </c>
      <c r="Q13" s="91">
        <f t="shared" si="1"/>
        <v>15</v>
      </c>
      <c r="R13" s="91">
        <f aca="true" t="shared" si="2" ref="R13:R20">SUM(P13:Q13)</f>
        <v>42</v>
      </c>
    </row>
    <row r="14" spans="1:18" s="33" customFormat="1" ht="11.25">
      <c r="A14" s="119" t="s">
        <v>69</v>
      </c>
      <c r="B14" s="118">
        <v>0</v>
      </c>
      <c r="C14" s="89">
        <v>0</v>
      </c>
      <c r="D14" s="118">
        <v>4</v>
      </c>
      <c r="E14" s="89">
        <v>0</v>
      </c>
      <c r="F14" s="118">
        <v>0</v>
      </c>
      <c r="G14" s="89">
        <v>0</v>
      </c>
      <c r="H14" s="118">
        <v>0</v>
      </c>
      <c r="I14" s="89">
        <v>0</v>
      </c>
      <c r="J14" s="118">
        <v>0</v>
      </c>
      <c r="K14" s="89">
        <v>0</v>
      </c>
      <c r="L14" s="118">
        <v>7</v>
      </c>
      <c r="M14" s="89">
        <v>0</v>
      </c>
      <c r="N14" s="118">
        <v>25</v>
      </c>
      <c r="O14" s="89">
        <v>1</v>
      </c>
      <c r="P14" s="147">
        <f t="shared" si="0"/>
        <v>36</v>
      </c>
      <c r="Q14" s="91">
        <f t="shared" si="1"/>
        <v>1</v>
      </c>
      <c r="R14" s="91">
        <f t="shared" si="2"/>
        <v>37</v>
      </c>
    </row>
    <row r="15" spans="1:18" s="33" customFormat="1" ht="24" customHeight="1">
      <c r="A15" s="109" t="s">
        <v>71</v>
      </c>
      <c r="B15" s="118">
        <v>0</v>
      </c>
      <c r="C15" s="89">
        <v>0</v>
      </c>
      <c r="D15" s="118">
        <v>1</v>
      </c>
      <c r="E15" s="89">
        <v>0</v>
      </c>
      <c r="F15" s="118">
        <v>0</v>
      </c>
      <c r="G15" s="89">
        <v>0</v>
      </c>
      <c r="H15" s="118">
        <v>0</v>
      </c>
      <c r="I15" s="89">
        <v>0</v>
      </c>
      <c r="J15" s="118">
        <v>0</v>
      </c>
      <c r="K15" s="89">
        <v>0</v>
      </c>
      <c r="L15" s="118">
        <v>1</v>
      </c>
      <c r="M15" s="89">
        <v>0</v>
      </c>
      <c r="N15" s="118">
        <v>2</v>
      </c>
      <c r="O15" s="89">
        <v>26</v>
      </c>
      <c r="P15" s="147">
        <f t="shared" si="0"/>
        <v>4</v>
      </c>
      <c r="Q15" s="91">
        <f t="shared" si="1"/>
        <v>26</v>
      </c>
      <c r="R15" s="91">
        <f t="shared" si="2"/>
        <v>30</v>
      </c>
    </row>
    <row r="16" spans="1:18" s="25" customFormat="1" ht="11.25">
      <c r="A16" s="84" t="s">
        <v>154</v>
      </c>
      <c r="B16" s="118">
        <v>0</v>
      </c>
      <c r="C16" s="89">
        <v>0</v>
      </c>
      <c r="D16" s="118">
        <v>0</v>
      </c>
      <c r="E16" s="89">
        <v>0</v>
      </c>
      <c r="F16" s="118">
        <v>0</v>
      </c>
      <c r="G16" s="89">
        <v>0</v>
      </c>
      <c r="H16" s="118">
        <v>0</v>
      </c>
      <c r="I16" s="89">
        <v>0</v>
      </c>
      <c r="J16" s="118">
        <v>0</v>
      </c>
      <c r="K16" s="89">
        <v>0</v>
      </c>
      <c r="L16" s="118">
        <v>0</v>
      </c>
      <c r="M16" s="89">
        <v>0</v>
      </c>
      <c r="N16" s="118">
        <v>2</v>
      </c>
      <c r="O16" s="89">
        <v>0</v>
      </c>
      <c r="P16" s="147">
        <f t="shared" si="0"/>
        <v>2</v>
      </c>
      <c r="Q16" s="91">
        <f t="shared" si="1"/>
        <v>0</v>
      </c>
      <c r="R16" s="91">
        <f t="shared" si="2"/>
        <v>2</v>
      </c>
    </row>
    <row r="17" spans="1:18" s="25" customFormat="1" ht="10.5" customHeight="1">
      <c r="A17" s="84" t="s">
        <v>180</v>
      </c>
      <c r="B17" s="118">
        <v>0</v>
      </c>
      <c r="C17" s="89">
        <v>0</v>
      </c>
      <c r="D17" s="118">
        <v>0</v>
      </c>
      <c r="E17" s="89">
        <v>0</v>
      </c>
      <c r="F17" s="118">
        <v>0</v>
      </c>
      <c r="G17" s="89">
        <v>0</v>
      </c>
      <c r="H17" s="118">
        <v>0</v>
      </c>
      <c r="I17" s="89">
        <v>0</v>
      </c>
      <c r="J17" s="118">
        <v>0</v>
      </c>
      <c r="K17" s="89">
        <v>0</v>
      </c>
      <c r="L17" s="118">
        <v>1</v>
      </c>
      <c r="M17" s="89">
        <v>0</v>
      </c>
      <c r="N17" s="118">
        <v>2</v>
      </c>
      <c r="O17" s="89">
        <v>0</v>
      </c>
      <c r="P17" s="147">
        <f t="shared" si="0"/>
        <v>3</v>
      </c>
      <c r="Q17" s="91">
        <f t="shared" si="1"/>
        <v>0</v>
      </c>
      <c r="R17" s="91">
        <f t="shared" si="2"/>
        <v>3</v>
      </c>
    </row>
    <row r="18" spans="1:18" s="25" customFormat="1" ht="11.25">
      <c r="A18" s="84" t="s">
        <v>74</v>
      </c>
      <c r="B18" s="118">
        <v>0</v>
      </c>
      <c r="C18" s="89">
        <v>0</v>
      </c>
      <c r="D18" s="118">
        <v>2</v>
      </c>
      <c r="E18" s="89">
        <v>0</v>
      </c>
      <c r="F18" s="118">
        <v>0</v>
      </c>
      <c r="G18" s="89">
        <v>0</v>
      </c>
      <c r="H18" s="118">
        <v>0</v>
      </c>
      <c r="I18" s="89">
        <v>0</v>
      </c>
      <c r="J18" s="118">
        <v>0</v>
      </c>
      <c r="K18" s="89">
        <v>0</v>
      </c>
      <c r="L18" s="118">
        <v>0</v>
      </c>
      <c r="M18" s="89">
        <v>0</v>
      </c>
      <c r="N18" s="118">
        <v>8</v>
      </c>
      <c r="O18" s="89">
        <v>0</v>
      </c>
      <c r="P18" s="147">
        <f t="shared" si="0"/>
        <v>10</v>
      </c>
      <c r="Q18" s="91">
        <f t="shared" si="1"/>
        <v>0</v>
      </c>
      <c r="R18" s="91">
        <f t="shared" si="2"/>
        <v>10</v>
      </c>
    </row>
    <row r="19" spans="1:19" ht="12.75">
      <c r="A19" s="25" t="s">
        <v>76</v>
      </c>
      <c r="B19" s="118">
        <v>0</v>
      </c>
      <c r="C19" s="89">
        <v>0</v>
      </c>
      <c r="D19" s="118">
        <v>0</v>
      </c>
      <c r="E19" s="89">
        <v>0</v>
      </c>
      <c r="F19" s="118">
        <v>0</v>
      </c>
      <c r="G19" s="89">
        <v>0</v>
      </c>
      <c r="H19" s="118">
        <v>0</v>
      </c>
      <c r="I19" s="89">
        <v>0</v>
      </c>
      <c r="J19" s="118">
        <v>0</v>
      </c>
      <c r="K19" s="89">
        <v>0</v>
      </c>
      <c r="L19" s="118">
        <v>2</v>
      </c>
      <c r="M19" s="89">
        <v>0</v>
      </c>
      <c r="N19" s="118">
        <v>1</v>
      </c>
      <c r="O19" s="89">
        <v>0</v>
      </c>
      <c r="P19" s="147">
        <f t="shared" si="0"/>
        <v>3</v>
      </c>
      <c r="Q19" s="91">
        <f t="shared" si="1"/>
        <v>0</v>
      </c>
      <c r="R19" s="91">
        <f>SUM(P19:Q19)</f>
        <v>3</v>
      </c>
      <c r="S19" s="64"/>
    </row>
    <row r="20" spans="1:19" s="64" customFormat="1" ht="23.25">
      <c r="A20" s="117" t="s">
        <v>77</v>
      </c>
      <c r="B20" s="168">
        <v>0</v>
      </c>
      <c r="C20" s="175">
        <v>0</v>
      </c>
      <c r="D20" s="178">
        <v>0</v>
      </c>
      <c r="E20" s="175">
        <v>0</v>
      </c>
      <c r="F20" s="168">
        <v>0</v>
      </c>
      <c r="G20" s="175">
        <v>0</v>
      </c>
      <c r="H20" s="168">
        <v>0</v>
      </c>
      <c r="I20" s="175">
        <v>0</v>
      </c>
      <c r="J20" s="168">
        <v>0</v>
      </c>
      <c r="K20" s="175">
        <v>0</v>
      </c>
      <c r="L20" s="168">
        <v>0</v>
      </c>
      <c r="M20" s="175">
        <v>1</v>
      </c>
      <c r="N20" s="168">
        <v>1</v>
      </c>
      <c r="O20" s="175">
        <v>3</v>
      </c>
      <c r="P20" s="147">
        <f t="shared" si="0"/>
        <v>1</v>
      </c>
      <c r="Q20" s="91">
        <f t="shared" si="1"/>
        <v>4</v>
      </c>
      <c r="R20" s="91">
        <f t="shared" si="2"/>
        <v>5</v>
      </c>
      <c r="S20" s="122"/>
    </row>
    <row r="21" spans="1:18" s="64" customFormat="1" ht="11.25">
      <c r="A21" s="82" t="s">
        <v>83</v>
      </c>
      <c r="B21" s="118">
        <v>0</v>
      </c>
      <c r="C21" s="89">
        <v>0</v>
      </c>
      <c r="D21" s="118">
        <v>1</v>
      </c>
      <c r="E21" s="89">
        <v>0</v>
      </c>
      <c r="F21" s="118">
        <v>0</v>
      </c>
      <c r="G21" s="89">
        <v>0</v>
      </c>
      <c r="H21" s="118">
        <v>0</v>
      </c>
      <c r="I21" s="89">
        <v>0</v>
      </c>
      <c r="J21" s="118">
        <v>0</v>
      </c>
      <c r="K21" s="89">
        <v>0</v>
      </c>
      <c r="L21" s="118">
        <v>2</v>
      </c>
      <c r="M21" s="89">
        <v>0</v>
      </c>
      <c r="N21" s="118">
        <v>6</v>
      </c>
      <c r="O21" s="89">
        <v>1</v>
      </c>
      <c r="P21" s="147">
        <f t="shared" si="0"/>
        <v>9</v>
      </c>
      <c r="Q21" s="91">
        <f t="shared" si="1"/>
        <v>1</v>
      </c>
      <c r="R21" s="91">
        <f>SUM(P21:Q21)</f>
        <v>10</v>
      </c>
    </row>
    <row r="22" spans="1:18" s="197" customFormat="1" ht="11.25">
      <c r="A22" s="25" t="s">
        <v>84</v>
      </c>
      <c r="B22" s="118">
        <v>0</v>
      </c>
      <c r="C22" s="89">
        <v>0</v>
      </c>
      <c r="D22" s="118">
        <v>9</v>
      </c>
      <c r="E22" s="89">
        <v>0</v>
      </c>
      <c r="F22" s="118">
        <v>0</v>
      </c>
      <c r="G22" s="89">
        <v>0</v>
      </c>
      <c r="H22" s="118">
        <v>0</v>
      </c>
      <c r="I22" s="89">
        <v>0</v>
      </c>
      <c r="J22" s="118">
        <v>0</v>
      </c>
      <c r="K22" s="89">
        <v>0</v>
      </c>
      <c r="L22" s="118">
        <v>12</v>
      </c>
      <c r="M22" s="89">
        <v>0</v>
      </c>
      <c r="N22" s="118">
        <v>26</v>
      </c>
      <c r="O22" s="89">
        <v>1</v>
      </c>
      <c r="P22" s="147">
        <f t="shared" si="0"/>
        <v>47</v>
      </c>
      <c r="Q22" s="91">
        <f t="shared" si="1"/>
        <v>1</v>
      </c>
      <c r="R22" s="91">
        <f>SUM(P22:Q22)</f>
        <v>48</v>
      </c>
    </row>
    <row r="23" spans="1:18" s="197" customFormat="1" ht="11.25">
      <c r="A23" s="84" t="s">
        <v>90</v>
      </c>
      <c r="B23" s="118">
        <v>0</v>
      </c>
      <c r="C23" s="89">
        <v>0</v>
      </c>
      <c r="D23" s="118">
        <v>12</v>
      </c>
      <c r="E23" s="89">
        <v>1</v>
      </c>
      <c r="F23" s="118">
        <v>0</v>
      </c>
      <c r="G23" s="89">
        <v>0</v>
      </c>
      <c r="H23" s="118">
        <v>0</v>
      </c>
      <c r="I23" s="89">
        <v>0</v>
      </c>
      <c r="J23" s="118">
        <v>0</v>
      </c>
      <c r="K23" s="89">
        <v>0</v>
      </c>
      <c r="L23" s="118">
        <v>64</v>
      </c>
      <c r="M23" s="89">
        <v>10</v>
      </c>
      <c r="N23" s="118">
        <v>0</v>
      </c>
      <c r="O23" s="89">
        <v>0</v>
      </c>
      <c r="P23" s="147">
        <f t="shared" si="0"/>
        <v>76</v>
      </c>
      <c r="Q23" s="91">
        <f t="shared" si="1"/>
        <v>11</v>
      </c>
      <c r="R23" s="91">
        <f>SUM(P23:Q23)</f>
        <v>87</v>
      </c>
    </row>
    <row r="24" spans="1:18" s="197" customFormat="1" ht="11.25">
      <c r="A24" s="84" t="s">
        <v>91</v>
      </c>
      <c r="B24" s="118">
        <v>0</v>
      </c>
      <c r="C24" s="89">
        <v>0</v>
      </c>
      <c r="D24" s="118">
        <v>7</v>
      </c>
      <c r="E24" s="89">
        <v>3</v>
      </c>
      <c r="F24" s="118">
        <v>0</v>
      </c>
      <c r="G24" s="89">
        <v>0</v>
      </c>
      <c r="H24" s="118">
        <v>0</v>
      </c>
      <c r="I24" s="89">
        <v>0</v>
      </c>
      <c r="J24" s="118">
        <v>0</v>
      </c>
      <c r="K24" s="89">
        <v>0</v>
      </c>
      <c r="L24" s="118">
        <v>26</v>
      </c>
      <c r="M24" s="89">
        <v>5</v>
      </c>
      <c r="N24" s="118">
        <v>0</v>
      </c>
      <c r="O24" s="89">
        <v>0</v>
      </c>
      <c r="P24" s="147">
        <f t="shared" si="0"/>
        <v>33</v>
      </c>
      <c r="Q24" s="91">
        <f t="shared" si="1"/>
        <v>8</v>
      </c>
      <c r="R24" s="91">
        <f>SUM(P24:Q24)</f>
        <v>41</v>
      </c>
    </row>
    <row r="25" spans="1:18" s="197" customFormat="1" ht="11.25">
      <c r="A25" s="160" t="s">
        <v>92</v>
      </c>
      <c r="B25" s="118">
        <v>0</v>
      </c>
      <c r="C25" s="89">
        <v>0</v>
      </c>
      <c r="D25" s="118">
        <v>4</v>
      </c>
      <c r="E25" s="89">
        <v>0</v>
      </c>
      <c r="F25" s="118">
        <v>0</v>
      </c>
      <c r="G25" s="89">
        <v>0</v>
      </c>
      <c r="H25" s="118">
        <v>0</v>
      </c>
      <c r="I25" s="89">
        <v>0</v>
      </c>
      <c r="J25" s="118">
        <v>0</v>
      </c>
      <c r="K25" s="89">
        <v>0</v>
      </c>
      <c r="L25" s="118">
        <v>19</v>
      </c>
      <c r="M25" s="89">
        <v>7</v>
      </c>
      <c r="N25" s="118">
        <v>0</v>
      </c>
      <c r="O25" s="89">
        <v>0</v>
      </c>
      <c r="P25" s="147">
        <f t="shared" si="0"/>
        <v>23</v>
      </c>
      <c r="Q25" s="91">
        <f t="shared" si="1"/>
        <v>7</v>
      </c>
      <c r="R25" s="91">
        <f>SUM(P25:Q25)</f>
        <v>30</v>
      </c>
    </row>
    <row r="26" spans="1:18" s="3" customFormat="1" ht="12.75">
      <c r="A26" s="16" t="s">
        <v>12</v>
      </c>
      <c r="B26" s="179">
        <f>SUM(B12:B25)</f>
        <v>2</v>
      </c>
      <c r="C26" s="180">
        <f aca="true" t="shared" si="3" ref="C26:R26">SUM(C12:C25)</f>
        <v>0</v>
      </c>
      <c r="D26" s="179">
        <f t="shared" si="3"/>
        <v>50</v>
      </c>
      <c r="E26" s="180">
        <f t="shared" si="3"/>
        <v>5</v>
      </c>
      <c r="F26" s="179">
        <f t="shared" si="3"/>
        <v>0</v>
      </c>
      <c r="G26" s="180">
        <f t="shared" si="3"/>
        <v>0</v>
      </c>
      <c r="H26" s="179">
        <f t="shared" si="3"/>
        <v>0</v>
      </c>
      <c r="I26" s="180">
        <f t="shared" si="3"/>
        <v>0</v>
      </c>
      <c r="J26" s="179">
        <f t="shared" si="3"/>
        <v>0</v>
      </c>
      <c r="K26" s="180">
        <f t="shared" si="3"/>
        <v>0</v>
      </c>
      <c r="L26" s="179">
        <f t="shared" si="3"/>
        <v>146</v>
      </c>
      <c r="M26" s="180">
        <f t="shared" si="3"/>
        <v>25</v>
      </c>
      <c r="N26" s="179">
        <f t="shared" si="3"/>
        <v>106</v>
      </c>
      <c r="O26" s="180">
        <f t="shared" si="3"/>
        <v>52</v>
      </c>
      <c r="P26" s="179">
        <f t="shared" si="3"/>
        <v>304</v>
      </c>
      <c r="Q26" s="180">
        <f t="shared" si="3"/>
        <v>82</v>
      </c>
      <c r="R26" s="180">
        <f t="shared" si="3"/>
        <v>386</v>
      </c>
    </row>
    <row r="27" ht="12.75">
      <c r="L27" s="124"/>
    </row>
    <row r="28" spans="1:2" ht="12.75">
      <c r="A28" s="84" t="s">
        <v>146</v>
      </c>
      <c r="B28" s="253"/>
    </row>
    <row r="29" spans="1:7" ht="12.75">
      <c r="A29" s="160" t="s">
        <v>128</v>
      </c>
      <c r="B29" s="282"/>
      <c r="C29" s="128"/>
      <c r="D29" s="128"/>
      <c r="E29" s="128"/>
      <c r="F29" s="128"/>
      <c r="G29" s="128"/>
    </row>
  </sheetData>
  <sheetProtection/>
  <mergeCells count="21">
    <mergeCell ref="B8:C8"/>
    <mergeCell ref="D8:E8"/>
    <mergeCell ref="H7:I7"/>
    <mergeCell ref="H8:I8"/>
    <mergeCell ref="D7:E7"/>
    <mergeCell ref="N9:O9"/>
    <mergeCell ref="L8:M8"/>
    <mergeCell ref="L9:M9"/>
    <mergeCell ref="N8:O8"/>
    <mergeCell ref="F8:G8"/>
    <mergeCell ref="D9:E9"/>
    <mergeCell ref="J9:K9"/>
    <mergeCell ref="J8:K8"/>
    <mergeCell ref="A2:S2"/>
    <mergeCell ref="A3:S3"/>
    <mergeCell ref="A4:S4"/>
    <mergeCell ref="J7:K7"/>
    <mergeCell ref="N7:O7"/>
    <mergeCell ref="L7:M7"/>
    <mergeCell ref="B7:C7"/>
    <mergeCell ref="F7:G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PageLayoutView="0" workbookViewId="0" topLeftCell="A1">
      <selection activeCell="A59" sqref="A59"/>
    </sheetView>
  </sheetViews>
  <sheetFormatPr defaultColWidth="9.140625" defaultRowHeight="12.75"/>
  <cols>
    <col min="1" max="1" width="34.140625" style="122" customWidth="1"/>
    <col min="2" max="5" width="9.57421875" style="122" customWidth="1"/>
    <col min="6" max="11" width="8.7109375" style="122" customWidth="1"/>
    <col min="12" max="13" width="9.57421875" style="122" customWidth="1"/>
    <col min="14" max="15" width="8.8515625" style="122" customWidth="1"/>
    <col min="16" max="18" width="6.8515625" style="122" customWidth="1"/>
    <col min="19" max="19" width="7.140625" style="122" customWidth="1"/>
    <col min="20" max="20" width="8.00390625" style="122" customWidth="1"/>
    <col min="21" max="21" width="19.00390625" style="122" customWidth="1"/>
    <col min="22" max="23" width="12.00390625" style="122" customWidth="1"/>
    <col min="24" max="24" width="10.57421875" style="122" customWidth="1"/>
    <col min="25" max="26" width="5.00390625" style="122" customWidth="1"/>
    <col min="27" max="27" width="10.57421875" style="122" customWidth="1"/>
    <col min="28" max="29" width="4.7109375" style="122" customWidth="1"/>
    <col min="30" max="30" width="10.28125" style="122" customWidth="1"/>
    <col min="31" max="31" width="17.57421875" style="122" customWidth="1"/>
    <col min="32" max="32" width="43.421875" style="122" customWidth="1"/>
    <col min="33" max="34" width="7.00390625" style="122" customWidth="1"/>
    <col min="35" max="35" width="9.28125" style="122" customWidth="1"/>
    <col min="36" max="16384" width="8.8515625" style="122" customWidth="1"/>
  </cols>
  <sheetData>
    <row r="1" ht="12.75">
      <c r="A1" s="108" t="s">
        <v>161</v>
      </c>
    </row>
    <row r="2" spans="1:20" ht="12.75">
      <c r="A2" s="329" t="s">
        <v>32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</row>
    <row r="3" spans="1:20" ht="12.75">
      <c r="A3" s="329" t="s">
        <v>113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</row>
    <row r="4" spans="1:20" ht="12.75">
      <c r="A4" s="329" t="s">
        <v>56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</row>
    <row r="5" ht="13.5" thickBot="1"/>
    <row r="6" spans="1:18" s="27" customFormat="1" ht="11.25">
      <c r="A6" s="55"/>
      <c r="B6" s="61" t="s">
        <v>44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125</v>
      </c>
      <c r="M6" s="62"/>
      <c r="N6" s="61" t="s">
        <v>137</v>
      </c>
      <c r="O6" s="62"/>
      <c r="P6" s="56"/>
      <c r="Q6" s="57"/>
      <c r="R6" s="55"/>
    </row>
    <row r="7" spans="2:18" s="25" customFormat="1" ht="11.25">
      <c r="B7" s="314" t="s">
        <v>129</v>
      </c>
      <c r="C7" s="315"/>
      <c r="D7" s="314" t="s">
        <v>143</v>
      </c>
      <c r="E7" s="321"/>
      <c r="F7" s="314" t="s">
        <v>131</v>
      </c>
      <c r="G7" s="315"/>
      <c r="H7" s="314" t="s">
        <v>132</v>
      </c>
      <c r="I7" s="315"/>
      <c r="J7" s="314" t="s">
        <v>133</v>
      </c>
      <c r="K7" s="315"/>
      <c r="L7" s="314" t="s">
        <v>134</v>
      </c>
      <c r="M7" s="319"/>
      <c r="N7" s="323" t="s">
        <v>138</v>
      </c>
      <c r="O7" s="319"/>
      <c r="P7" s="63" t="s">
        <v>14</v>
      </c>
      <c r="Q7" s="70"/>
      <c r="R7" s="70"/>
    </row>
    <row r="8" spans="2:16" s="25" customFormat="1" ht="11.25">
      <c r="B8" s="316" t="s">
        <v>135</v>
      </c>
      <c r="C8" s="318"/>
      <c r="D8" s="316" t="s">
        <v>144</v>
      </c>
      <c r="E8" s="322"/>
      <c r="F8" s="316" t="s">
        <v>136</v>
      </c>
      <c r="G8" s="318"/>
      <c r="H8" s="316" t="s">
        <v>136</v>
      </c>
      <c r="I8" s="318"/>
      <c r="J8" s="316" t="s">
        <v>139</v>
      </c>
      <c r="K8" s="318"/>
      <c r="L8" s="316" t="s">
        <v>141</v>
      </c>
      <c r="M8" s="317"/>
      <c r="N8" s="320"/>
      <c r="O8" s="317"/>
      <c r="P8" s="31"/>
    </row>
    <row r="9" spans="1:18" s="27" customFormat="1" ht="11.25">
      <c r="A9" s="25"/>
      <c r="B9" s="194"/>
      <c r="C9" s="254"/>
      <c r="D9" s="298" t="s">
        <v>145</v>
      </c>
      <c r="E9" s="300"/>
      <c r="F9" s="164"/>
      <c r="G9" s="84"/>
      <c r="H9" s="164"/>
      <c r="I9" s="84"/>
      <c r="J9" s="298" t="s">
        <v>140</v>
      </c>
      <c r="K9" s="300"/>
      <c r="L9" s="298" t="s">
        <v>142</v>
      </c>
      <c r="M9" s="300"/>
      <c r="N9" s="298"/>
      <c r="O9" s="300"/>
      <c r="P9" s="31"/>
      <c r="Q9" s="25"/>
      <c r="R9" s="25"/>
    </row>
    <row r="10" spans="1:18" s="64" customFormat="1" ht="11.25">
      <c r="A10" s="58"/>
      <c r="B10" s="32" t="s">
        <v>0</v>
      </c>
      <c r="C10" s="34" t="s">
        <v>1</v>
      </c>
      <c r="D10" s="32" t="s">
        <v>0</v>
      </c>
      <c r="E10" s="34" t="s">
        <v>1</v>
      </c>
      <c r="F10" s="32" t="s">
        <v>0</v>
      </c>
      <c r="G10" s="34" t="s">
        <v>1</v>
      </c>
      <c r="H10" s="32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165" t="s">
        <v>1</v>
      </c>
      <c r="P10" s="34" t="s">
        <v>0</v>
      </c>
      <c r="Q10" s="34" t="s">
        <v>1</v>
      </c>
      <c r="R10" s="34" t="s">
        <v>13</v>
      </c>
    </row>
    <row r="11" spans="1:18" s="64" customFormat="1" ht="12">
      <c r="A11" s="98" t="s">
        <v>105</v>
      </c>
      <c r="B11" s="35"/>
      <c r="C11" s="33"/>
      <c r="D11" s="35"/>
      <c r="E11" s="33"/>
      <c r="F11" s="35"/>
      <c r="G11" s="33"/>
      <c r="H11" s="35"/>
      <c r="I11" s="33"/>
      <c r="J11" s="35"/>
      <c r="K11" s="33"/>
      <c r="L11" s="35"/>
      <c r="M11" s="33"/>
      <c r="N11" s="35"/>
      <c r="O11" s="166"/>
      <c r="P11" s="33"/>
      <c r="Q11" s="30"/>
      <c r="R11" s="30"/>
    </row>
    <row r="12" spans="1:18" s="84" customFormat="1" ht="11.25">
      <c r="A12" s="84" t="s">
        <v>103</v>
      </c>
      <c r="B12" s="88">
        <v>0</v>
      </c>
      <c r="C12" s="89">
        <v>0</v>
      </c>
      <c r="D12" s="88">
        <v>14</v>
      </c>
      <c r="E12" s="89">
        <v>5</v>
      </c>
      <c r="F12" s="88">
        <v>1</v>
      </c>
      <c r="G12" s="92">
        <v>0</v>
      </c>
      <c r="H12" s="88">
        <v>0</v>
      </c>
      <c r="I12" s="89">
        <v>0</v>
      </c>
      <c r="J12" s="88">
        <v>2</v>
      </c>
      <c r="K12" s="89">
        <v>0</v>
      </c>
      <c r="L12" s="88">
        <v>17</v>
      </c>
      <c r="M12" s="89">
        <v>5</v>
      </c>
      <c r="N12" s="88">
        <v>107</v>
      </c>
      <c r="O12" s="92">
        <v>53</v>
      </c>
      <c r="P12" s="91">
        <f aca="true" t="shared" si="0" ref="P12:P30">SUM(N12,L12,J12,H12,F12,D12,B12)</f>
        <v>141</v>
      </c>
      <c r="Q12" s="91">
        <f aca="true" t="shared" si="1" ref="Q12:Q30">SUM(O12,M12,K12,I12,G12,E12,C12)</f>
        <v>63</v>
      </c>
      <c r="R12" s="91">
        <f aca="true" t="shared" si="2" ref="R12:R30">SUM(P12:Q12)</f>
        <v>204</v>
      </c>
    </row>
    <row r="13" spans="1:18" s="25" customFormat="1" ht="11.25">
      <c r="A13" s="25" t="s">
        <v>157</v>
      </c>
      <c r="B13" s="73">
        <v>0</v>
      </c>
      <c r="C13" s="74">
        <v>1</v>
      </c>
      <c r="D13" s="73">
        <v>0</v>
      </c>
      <c r="E13" s="74">
        <v>0</v>
      </c>
      <c r="F13" s="73">
        <v>0</v>
      </c>
      <c r="G13" s="80">
        <v>0</v>
      </c>
      <c r="H13" s="73">
        <v>0</v>
      </c>
      <c r="I13" s="74">
        <v>0</v>
      </c>
      <c r="J13" s="73">
        <v>0</v>
      </c>
      <c r="K13" s="89">
        <v>0</v>
      </c>
      <c r="L13" s="73">
        <v>0</v>
      </c>
      <c r="M13" s="74">
        <v>0</v>
      </c>
      <c r="N13" s="73">
        <v>0</v>
      </c>
      <c r="O13" s="80">
        <v>0</v>
      </c>
      <c r="P13" s="79">
        <f t="shared" si="0"/>
        <v>0</v>
      </c>
      <c r="Q13" s="79">
        <f t="shared" si="1"/>
        <v>1</v>
      </c>
      <c r="R13" s="79">
        <f t="shared" si="2"/>
        <v>1</v>
      </c>
    </row>
    <row r="14" spans="1:18" s="25" customFormat="1" ht="11.25">
      <c r="A14" s="25" t="s">
        <v>68</v>
      </c>
      <c r="B14" s="73">
        <v>0</v>
      </c>
      <c r="C14" s="74">
        <v>1</v>
      </c>
      <c r="D14" s="73">
        <v>8</v>
      </c>
      <c r="E14" s="74">
        <v>0</v>
      </c>
      <c r="F14" s="73">
        <v>0</v>
      </c>
      <c r="G14" s="80">
        <v>0</v>
      </c>
      <c r="H14" s="73">
        <v>0</v>
      </c>
      <c r="I14" s="74">
        <v>0</v>
      </c>
      <c r="J14" s="73">
        <v>0</v>
      </c>
      <c r="K14" s="89">
        <v>0</v>
      </c>
      <c r="L14" s="73">
        <v>12</v>
      </c>
      <c r="M14" s="74">
        <v>0</v>
      </c>
      <c r="N14" s="73">
        <v>57</v>
      </c>
      <c r="O14" s="80">
        <v>40</v>
      </c>
      <c r="P14" s="79">
        <f t="shared" si="0"/>
        <v>77</v>
      </c>
      <c r="Q14" s="79">
        <f t="shared" si="1"/>
        <v>41</v>
      </c>
      <c r="R14" s="79">
        <f t="shared" si="2"/>
        <v>118</v>
      </c>
    </row>
    <row r="15" spans="1:18" s="25" customFormat="1" ht="11.25">
      <c r="A15" s="25" t="s">
        <v>69</v>
      </c>
      <c r="B15" s="73">
        <v>3</v>
      </c>
      <c r="C15" s="74">
        <v>0</v>
      </c>
      <c r="D15" s="73">
        <v>16</v>
      </c>
      <c r="E15" s="74">
        <v>0</v>
      </c>
      <c r="F15" s="73">
        <v>0</v>
      </c>
      <c r="G15" s="80">
        <v>0</v>
      </c>
      <c r="H15" s="73">
        <v>0</v>
      </c>
      <c r="I15" s="74">
        <v>0</v>
      </c>
      <c r="J15" s="73">
        <v>1</v>
      </c>
      <c r="K15" s="89">
        <v>0</v>
      </c>
      <c r="L15" s="73">
        <v>6</v>
      </c>
      <c r="M15" s="74">
        <v>1</v>
      </c>
      <c r="N15" s="73">
        <v>98</v>
      </c>
      <c r="O15" s="80">
        <v>2</v>
      </c>
      <c r="P15" s="79">
        <f t="shared" si="0"/>
        <v>124</v>
      </c>
      <c r="Q15" s="79">
        <f t="shared" si="1"/>
        <v>3</v>
      </c>
      <c r="R15" s="79">
        <f t="shared" si="2"/>
        <v>127</v>
      </c>
    </row>
    <row r="16" spans="1:18" s="25" customFormat="1" ht="11.25">
      <c r="A16" s="25" t="s">
        <v>86</v>
      </c>
      <c r="B16" s="73">
        <v>0</v>
      </c>
      <c r="C16" s="74">
        <v>2</v>
      </c>
      <c r="D16" s="73">
        <v>1</v>
      </c>
      <c r="E16" s="74">
        <v>2</v>
      </c>
      <c r="F16" s="73">
        <v>0</v>
      </c>
      <c r="G16" s="80">
        <v>0</v>
      </c>
      <c r="H16" s="73">
        <v>0</v>
      </c>
      <c r="I16" s="74">
        <v>0</v>
      </c>
      <c r="J16" s="73">
        <v>0</v>
      </c>
      <c r="K16" s="89">
        <v>0</v>
      </c>
      <c r="L16" s="73">
        <v>0</v>
      </c>
      <c r="M16" s="74">
        <v>0</v>
      </c>
      <c r="N16" s="73">
        <v>14</v>
      </c>
      <c r="O16" s="80">
        <v>36</v>
      </c>
      <c r="P16" s="79">
        <f t="shared" si="0"/>
        <v>15</v>
      </c>
      <c r="Q16" s="79">
        <f t="shared" si="1"/>
        <v>40</v>
      </c>
      <c r="R16" s="79">
        <f t="shared" si="2"/>
        <v>55</v>
      </c>
    </row>
    <row r="17" spans="1:18" s="25" customFormat="1" ht="22.5">
      <c r="A17" s="109" t="s">
        <v>71</v>
      </c>
      <c r="B17" s="73">
        <v>0</v>
      </c>
      <c r="C17" s="74">
        <v>6</v>
      </c>
      <c r="D17" s="73">
        <v>1</v>
      </c>
      <c r="E17" s="74">
        <v>7</v>
      </c>
      <c r="F17" s="73">
        <v>2</v>
      </c>
      <c r="G17" s="80">
        <v>1</v>
      </c>
      <c r="H17" s="73">
        <v>0</v>
      </c>
      <c r="I17" s="74">
        <v>0</v>
      </c>
      <c r="J17" s="73">
        <v>0</v>
      </c>
      <c r="K17" s="89">
        <v>2</v>
      </c>
      <c r="L17" s="73">
        <v>0</v>
      </c>
      <c r="M17" s="74">
        <v>7</v>
      </c>
      <c r="N17" s="73">
        <v>19</v>
      </c>
      <c r="O17" s="80">
        <v>123</v>
      </c>
      <c r="P17" s="79">
        <f t="shared" si="0"/>
        <v>22</v>
      </c>
      <c r="Q17" s="79">
        <f t="shared" si="1"/>
        <v>146</v>
      </c>
      <c r="R17" s="79">
        <f t="shared" si="2"/>
        <v>168</v>
      </c>
    </row>
    <row r="18" spans="1:18" s="25" customFormat="1" ht="11.25">
      <c r="A18" s="25" t="s">
        <v>72</v>
      </c>
      <c r="B18" s="73">
        <v>0</v>
      </c>
      <c r="C18" s="74">
        <v>0</v>
      </c>
      <c r="D18" s="73">
        <v>5</v>
      </c>
      <c r="E18" s="74">
        <v>0</v>
      </c>
      <c r="F18" s="73">
        <v>0</v>
      </c>
      <c r="G18" s="80">
        <v>0</v>
      </c>
      <c r="H18" s="73">
        <v>0</v>
      </c>
      <c r="I18" s="74">
        <v>0</v>
      </c>
      <c r="J18" s="73">
        <v>0</v>
      </c>
      <c r="K18" s="89">
        <v>0</v>
      </c>
      <c r="L18" s="73">
        <v>0</v>
      </c>
      <c r="M18" s="74">
        <v>0</v>
      </c>
      <c r="N18" s="73">
        <v>3</v>
      </c>
      <c r="O18" s="80">
        <v>0</v>
      </c>
      <c r="P18" s="79">
        <f t="shared" si="0"/>
        <v>8</v>
      </c>
      <c r="Q18" s="79">
        <f t="shared" si="1"/>
        <v>0</v>
      </c>
      <c r="R18" s="79">
        <f t="shared" si="2"/>
        <v>8</v>
      </c>
    </row>
    <row r="19" spans="1:18" s="25" customFormat="1" ht="11.25">
      <c r="A19" s="117" t="s">
        <v>73</v>
      </c>
      <c r="B19" s="73">
        <v>1</v>
      </c>
      <c r="C19" s="74">
        <v>0</v>
      </c>
      <c r="D19" s="73">
        <v>1</v>
      </c>
      <c r="E19" s="74">
        <v>0</v>
      </c>
      <c r="F19" s="73">
        <v>1</v>
      </c>
      <c r="G19" s="80">
        <v>0</v>
      </c>
      <c r="H19" s="73">
        <v>0</v>
      </c>
      <c r="I19" s="74">
        <v>0</v>
      </c>
      <c r="J19" s="73">
        <v>0</v>
      </c>
      <c r="K19" s="89">
        <v>0</v>
      </c>
      <c r="L19" s="73">
        <v>8</v>
      </c>
      <c r="M19" s="74">
        <v>1</v>
      </c>
      <c r="N19" s="73">
        <v>18</v>
      </c>
      <c r="O19" s="80">
        <v>1</v>
      </c>
      <c r="P19" s="79">
        <f t="shared" si="0"/>
        <v>29</v>
      </c>
      <c r="Q19" s="79">
        <f t="shared" si="1"/>
        <v>2</v>
      </c>
      <c r="R19" s="79">
        <f t="shared" si="2"/>
        <v>31</v>
      </c>
    </row>
    <row r="20" spans="1:18" s="25" customFormat="1" ht="11.25">
      <c r="A20" s="117" t="s">
        <v>154</v>
      </c>
      <c r="B20" s="73">
        <v>1</v>
      </c>
      <c r="C20" s="74">
        <v>0</v>
      </c>
      <c r="D20" s="73">
        <v>1</v>
      </c>
      <c r="E20" s="74">
        <v>0</v>
      </c>
      <c r="F20" s="73">
        <v>0</v>
      </c>
      <c r="G20" s="80">
        <v>0</v>
      </c>
      <c r="H20" s="73">
        <v>0</v>
      </c>
      <c r="I20" s="74">
        <v>0</v>
      </c>
      <c r="J20" s="73">
        <v>0</v>
      </c>
      <c r="K20" s="89">
        <v>0</v>
      </c>
      <c r="L20" s="73">
        <v>0</v>
      </c>
      <c r="M20" s="74">
        <v>0</v>
      </c>
      <c r="N20" s="73">
        <v>2</v>
      </c>
      <c r="O20" s="80">
        <v>2</v>
      </c>
      <c r="P20" s="79">
        <f t="shared" si="0"/>
        <v>4</v>
      </c>
      <c r="Q20" s="79">
        <f t="shared" si="1"/>
        <v>2</v>
      </c>
      <c r="R20" s="79">
        <f t="shared" si="2"/>
        <v>6</v>
      </c>
    </row>
    <row r="21" spans="1:18" s="25" customFormat="1" ht="11.25">
      <c r="A21" s="117" t="s">
        <v>180</v>
      </c>
      <c r="B21" s="73">
        <v>2</v>
      </c>
      <c r="C21" s="74">
        <v>0</v>
      </c>
      <c r="D21" s="73">
        <v>0</v>
      </c>
      <c r="E21" s="74">
        <v>0</v>
      </c>
      <c r="F21" s="73">
        <v>0</v>
      </c>
      <c r="G21" s="80">
        <v>0</v>
      </c>
      <c r="H21" s="73">
        <v>0</v>
      </c>
      <c r="I21" s="74">
        <v>0</v>
      </c>
      <c r="J21" s="73">
        <v>0</v>
      </c>
      <c r="K21" s="89">
        <v>0</v>
      </c>
      <c r="L21" s="73">
        <v>0</v>
      </c>
      <c r="M21" s="74">
        <v>0</v>
      </c>
      <c r="N21" s="73">
        <v>4</v>
      </c>
      <c r="O21" s="80">
        <v>0</v>
      </c>
      <c r="P21" s="79">
        <f t="shared" si="0"/>
        <v>6</v>
      </c>
      <c r="Q21" s="79">
        <f t="shared" si="1"/>
        <v>0</v>
      </c>
      <c r="R21" s="79">
        <f t="shared" si="2"/>
        <v>6</v>
      </c>
    </row>
    <row r="22" spans="1:18" s="25" customFormat="1" ht="11.25">
      <c r="A22" s="117" t="s">
        <v>74</v>
      </c>
      <c r="B22" s="73">
        <v>0</v>
      </c>
      <c r="C22" s="74">
        <v>0</v>
      </c>
      <c r="D22" s="73">
        <v>12</v>
      </c>
      <c r="E22" s="74">
        <v>0</v>
      </c>
      <c r="F22" s="73">
        <v>1</v>
      </c>
      <c r="G22" s="80">
        <v>0</v>
      </c>
      <c r="H22" s="73">
        <v>0</v>
      </c>
      <c r="I22" s="74">
        <v>0</v>
      </c>
      <c r="J22" s="73">
        <v>1</v>
      </c>
      <c r="K22" s="89">
        <v>0</v>
      </c>
      <c r="L22" s="73">
        <v>6</v>
      </c>
      <c r="M22" s="74">
        <v>0</v>
      </c>
      <c r="N22" s="73">
        <v>56</v>
      </c>
      <c r="O22" s="80">
        <v>0</v>
      </c>
      <c r="P22" s="79">
        <f t="shared" si="0"/>
        <v>76</v>
      </c>
      <c r="Q22" s="79">
        <f t="shared" si="1"/>
        <v>0</v>
      </c>
      <c r="R22" s="79">
        <f t="shared" si="2"/>
        <v>76</v>
      </c>
    </row>
    <row r="23" spans="1:18" s="25" customFormat="1" ht="22.5">
      <c r="A23" s="117" t="s">
        <v>77</v>
      </c>
      <c r="B23" s="73">
        <v>0</v>
      </c>
      <c r="C23" s="74">
        <v>0</v>
      </c>
      <c r="D23" s="73">
        <v>1</v>
      </c>
      <c r="E23" s="74">
        <v>0</v>
      </c>
      <c r="F23" s="73">
        <v>0</v>
      </c>
      <c r="G23" s="80">
        <v>0</v>
      </c>
      <c r="H23" s="73">
        <v>0</v>
      </c>
      <c r="I23" s="74">
        <v>0</v>
      </c>
      <c r="J23" s="73">
        <v>0</v>
      </c>
      <c r="K23" s="89">
        <v>0</v>
      </c>
      <c r="L23" s="73">
        <v>0</v>
      </c>
      <c r="M23" s="74">
        <v>0</v>
      </c>
      <c r="N23" s="73">
        <v>5</v>
      </c>
      <c r="O23" s="80">
        <v>3</v>
      </c>
      <c r="P23" s="79">
        <f t="shared" si="0"/>
        <v>6</v>
      </c>
      <c r="Q23" s="79">
        <f t="shared" si="1"/>
        <v>3</v>
      </c>
      <c r="R23" s="79">
        <f t="shared" si="2"/>
        <v>9</v>
      </c>
    </row>
    <row r="24" spans="1:18" s="25" customFormat="1" ht="11.25">
      <c r="A24" s="25" t="s">
        <v>79</v>
      </c>
      <c r="B24" s="73">
        <v>0</v>
      </c>
      <c r="C24" s="74">
        <v>0</v>
      </c>
      <c r="D24" s="73">
        <v>8</v>
      </c>
      <c r="E24" s="74">
        <v>0</v>
      </c>
      <c r="F24" s="73">
        <v>0</v>
      </c>
      <c r="G24" s="80">
        <v>0</v>
      </c>
      <c r="H24" s="73">
        <v>0</v>
      </c>
      <c r="I24" s="74">
        <v>0</v>
      </c>
      <c r="J24" s="73">
        <v>1</v>
      </c>
      <c r="K24" s="89">
        <v>0</v>
      </c>
      <c r="L24" s="73">
        <v>5</v>
      </c>
      <c r="M24" s="74">
        <v>0</v>
      </c>
      <c r="N24" s="73">
        <v>44</v>
      </c>
      <c r="O24" s="80">
        <v>0</v>
      </c>
      <c r="P24" s="79">
        <f t="shared" si="0"/>
        <v>58</v>
      </c>
      <c r="Q24" s="79">
        <f t="shared" si="1"/>
        <v>0</v>
      </c>
      <c r="R24" s="79">
        <f t="shared" si="2"/>
        <v>58</v>
      </c>
    </row>
    <row r="25" spans="1:18" s="25" customFormat="1" ht="11.25">
      <c r="A25" s="25" t="s">
        <v>159</v>
      </c>
      <c r="B25" s="73">
        <v>1</v>
      </c>
      <c r="C25" s="74">
        <v>0</v>
      </c>
      <c r="D25" s="73">
        <v>0</v>
      </c>
      <c r="E25" s="74">
        <v>0</v>
      </c>
      <c r="F25" s="73">
        <v>0</v>
      </c>
      <c r="G25" s="80">
        <v>0</v>
      </c>
      <c r="H25" s="73">
        <v>0</v>
      </c>
      <c r="I25" s="74">
        <v>0</v>
      </c>
      <c r="J25" s="73">
        <v>0</v>
      </c>
      <c r="K25" s="89">
        <v>0</v>
      </c>
      <c r="L25" s="73">
        <v>0</v>
      </c>
      <c r="M25" s="74">
        <v>0</v>
      </c>
      <c r="N25" s="73">
        <v>0</v>
      </c>
      <c r="O25" s="80">
        <v>0</v>
      </c>
      <c r="P25" s="79">
        <f t="shared" si="0"/>
        <v>1</v>
      </c>
      <c r="Q25" s="79">
        <f t="shared" si="1"/>
        <v>0</v>
      </c>
      <c r="R25" s="79">
        <f t="shared" si="2"/>
        <v>1</v>
      </c>
    </row>
    <row r="26" spans="1:18" s="25" customFormat="1" ht="11.25">
      <c r="A26" s="25" t="s">
        <v>81</v>
      </c>
      <c r="B26" s="73">
        <v>1</v>
      </c>
      <c r="C26" s="74">
        <v>0</v>
      </c>
      <c r="D26" s="73">
        <v>7</v>
      </c>
      <c r="E26" s="74">
        <v>2</v>
      </c>
      <c r="F26" s="73">
        <v>0</v>
      </c>
      <c r="G26" s="80">
        <v>0</v>
      </c>
      <c r="H26" s="73">
        <v>0</v>
      </c>
      <c r="I26" s="74">
        <v>0</v>
      </c>
      <c r="J26" s="73">
        <v>1</v>
      </c>
      <c r="K26" s="89">
        <v>0</v>
      </c>
      <c r="L26" s="73">
        <v>11</v>
      </c>
      <c r="M26" s="74">
        <v>0</v>
      </c>
      <c r="N26" s="73">
        <v>57</v>
      </c>
      <c r="O26" s="80">
        <v>5</v>
      </c>
      <c r="P26" s="79">
        <f t="shared" si="0"/>
        <v>77</v>
      </c>
      <c r="Q26" s="79">
        <f t="shared" si="1"/>
        <v>7</v>
      </c>
      <c r="R26" s="79">
        <f t="shared" si="2"/>
        <v>84</v>
      </c>
    </row>
    <row r="27" spans="1:18" s="26" customFormat="1" ht="12">
      <c r="A27" s="25" t="s">
        <v>83</v>
      </c>
      <c r="B27" s="73">
        <v>1</v>
      </c>
      <c r="C27" s="74">
        <v>2</v>
      </c>
      <c r="D27" s="73">
        <v>7</v>
      </c>
      <c r="E27" s="74">
        <v>2</v>
      </c>
      <c r="F27" s="73">
        <v>2</v>
      </c>
      <c r="G27" s="80">
        <v>0</v>
      </c>
      <c r="H27" s="73">
        <v>0</v>
      </c>
      <c r="I27" s="74">
        <v>0</v>
      </c>
      <c r="J27" s="73">
        <v>0</v>
      </c>
      <c r="K27" s="89">
        <v>0</v>
      </c>
      <c r="L27" s="73">
        <v>12</v>
      </c>
      <c r="M27" s="74">
        <v>3</v>
      </c>
      <c r="N27" s="73">
        <v>42</v>
      </c>
      <c r="O27" s="80">
        <v>5</v>
      </c>
      <c r="P27" s="79">
        <f t="shared" si="0"/>
        <v>64</v>
      </c>
      <c r="Q27" s="79">
        <f t="shared" si="1"/>
        <v>12</v>
      </c>
      <c r="R27" s="79">
        <f t="shared" si="2"/>
        <v>76</v>
      </c>
    </row>
    <row r="28" spans="1:18" s="25" customFormat="1" ht="11.25">
      <c r="A28" s="25" t="s">
        <v>89</v>
      </c>
      <c r="B28" s="73">
        <v>0</v>
      </c>
      <c r="C28" s="74">
        <v>1</v>
      </c>
      <c r="D28" s="73">
        <v>0</v>
      </c>
      <c r="E28" s="74">
        <v>0</v>
      </c>
      <c r="F28" s="73">
        <v>0</v>
      </c>
      <c r="G28" s="80">
        <v>0</v>
      </c>
      <c r="H28" s="73">
        <v>0</v>
      </c>
      <c r="I28" s="74">
        <v>0</v>
      </c>
      <c r="J28" s="73">
        <v>0</v>
      </c>
      <c r="K28" s="89">
        <v>1</v>
      </c>
      <c r="L28" s="73">
        <v>0</v>
      </c>
      <c r="M28" s="74">
        <v>0</v>
      </c>
      <c r="N28" s="73">
        <v>0</v>
      </c>
      <c r="O28" s="80">
        <v>12</v>
      </c>
      <c r="P28" s="79">
        <f t="shared" si="0"/>
        <v>0</v>
      </c>
      <c r="Q28" s="79">
        <f t="shared" si="1"/>
        <v>14</v>
      </c>
      <c r="R28" s="79">
        <f t="shared" si="2"/>
        <v>14</v>
      </c>
    </row>
    <row r="29" spans="1:18" s="84" customFormat="1" ht="11.25">
      <c r="A29" s="25" t="s">
        <v>84</v>
      </c>
      <c r="B29" s="88">
        <v>0</v>
      </c>
      <c r="C29" s="89">
        <v>0</v>
      </c>
      <c r="D29" s="88">
        <v>4</v>
      </c>
      <c r="E29" s="89">
        <v>0</v>
      </c>
      <c r="F29" s="88">
        <v>0</v>
      </c>
      <c r="G29" s="92">
        <v>0</v>
      </c>
      <c r="H29" s="88">
        <v>0</v>
      </c>
      <c r="I29" s="89">
        <v>0</v>
      </c>
      <c r="J29" s="88">
        <v>0</v>
      </c>
      <c r="K29" s="89">
        <v>0</v>
      </c>
      <c r="L29" s="88">
        <v>9</v>
      </c>
      <c r="M29" s="89">
        <v>0</v>
      </c>
      <c r="N29" s="88">
        <v>44</v>
      </c>
      <c r="O29" s="92">
        <v>2</v>
      </c>
      <c r="P29" s="91">
        <f t="shared" si="0"/>
        <v>57</v>
      </c>
      <c r="Q29" s="91">
        <f t="shared" si="1"/>
        <v>2</v>
      </c>
      <c r="R29" s="91">
        <f t="shared" si="2"/>
        <v>59</v>
      </c>
    </row>
    <row r="30" spans="1:18" s="84" customFormat="1" ht="11.25">
      <c r="A30" s="25" t="s">
        <v>85</v>
      </c>
      <c r="B30" s="88">
        <v>0</v>
      </c>
      <c r="C30" s="89">
        <v>0</v>
      </c>
      <c r="D30" s="88">
        <v>4</v>
      </c>
      <c r="E30" s="89">
        <v>1</v>
      </c>
      <c r="F30" s="88">
        <v>0</v>
      </c>
      <c r="G30" s="92">
        <v>0</v>
      </c>
      <c r="H30" s="88">
        <v>0</v>
      </c>
      <c r="I30" s="89">
        <v>0</v>
      </c>
      <c r="J30" s="88">
        <v>0</v>
      </c>
      <c r="K30" s="89">
        <v>0</v>
      </c>
      <c r="L30" s="88">
        <v>0</v>
      </c>
      <c r="M30" s="89">
        <v>0</v>
      </c>
      <c r="N30" s="88">
        <v>18</v>
      </c>
      <c r="O30" s="89">
        <v>24</v>
      </c>
      <c r="P30" s="91">
        <f t="shared" si="0"/>
        <v>22</v>
      </c>
      <c r="Q30" s="91">
        <f t="shared" si="1"/>
        <v>25</v>
      </c>
      <c r="R30" s="91">
        <f t="shared" si="2"/>
        <v>47</v>
      </c>
    </row>
    <row r="31" spans="1:18" s="84" customFormat="1" ht="11.25">
      <c r="A31" s="84" t="s">
        <v>90</v>
      </c>
      <c r="B31" s="88">
        <v>0</v>
      </c>
      <c r="C31" s="89">
        <v>0</v>
      </c>
      <c r="D31" s="88">
        <v>0</v>
      </c>
      <c r="E31" s="89">
        <v>0</v>
      </c>
      <c r="F31" s="88">
        <v>0</v>
      </c>
      <c r="G31" s="92">
        <v>0</v>
      </c>
      <c r="H31" s="88">
        <v>0</v>
      </c>
      <c r="I31" s="89">
        <v>0</v>
      </c>
      <c r="J31" s="88">
        <v>0</v>
      </c>
      <c r="K31" s="89">
        <v>0</v>
      </c>
      <c r="L31" s="88">
        <v>20</v>
      </c>
      <c r="M31" s="89">
        <v>7</v>
      </c>
      <c r="N31" s="88">
        <v>0</v>
      </c>
      <c r="O31" s="89">
        <v>0</v>
      </c>
      <c r="P31" s="91">
        <f aca="true" t="shared" si="3" ref="P31:Q33">SUM(N31,L31,J31,H31,F31,D31,B31)</f>
        <v>20</v>
      </c>
      <c r="Q31" s="91">
        <f t="shared" si="3"/>
        <v>7</v>
      </c>
      <c r="R31" s="91">
        <f>SUM(P31:Q31)</f>
        <v>27</v>
      </c>
    </row>
    <row r="32" spans="1:18" s="84" customFormat="1" ht="11.25">
      <c r="A32" s="84" t="s">
        <v>91</v>
      </c>
      <c r="B32" s="88">
        <v>0</v>
      </c>
      <c r="C32" s="89">
        <v>0</v>
      </c>
      <c r="D32" s="88">
        <v>0</v>
      </c>
      <c r="E32" s="89">
        <v>0</v>
      </c>
      <c r="F32" s="88">
        <v>0</v>
      </c>
      <c r="G32" s="92">
        <v>0</v>
      </c>
      <c r="H32" s="88">
        <v>0</v>
      </c>
      <c r="I32" s="89">
        <v>0</v>
      </c>
      <c r="J32" s="88">
        <v>0</v>
      </c>
      <c r="K32" s="89">
        <v>0</v>
      </c>
      <c r="L32" s="88">
        <v>28</v>
      </c>
      <c r="M32" s="89">
        <v>3</v>
      </c>
      <c r="N32" s="88">
        <v>0</v>
      </c>
      <c r="O32" s="89">
        <v>0</v>
      </c>
      <c r="P32" s="91">
        <f t="shared" si="3"/>
        <v>28</v>
      </c>
      <c r="Q32" s="91">
        <f t="shared" si="3"/>
        <v>3</v>
      </c>
      <c r="R32" s="91">
        <f>SUM(P32:Q32)</f>
        <v>31</v>
      </c>
    </row>
    <row r="33" spans="1:18" s="84" customFormat="1" ht="11.25">
      <c r="A33" s="84" t="s">
        <v>92</v>
      </c>
      <c r="B33" s="88">
        <v>0</v>
      </c>
      <c r="C33" s="89">
        <v>0</v>
      </c>
      <c r="D33" s="88">
        <v>0</v>
      </c>
      <c r="E33" s="89">
        <v>0</v>
      </c>
      <c r="F33" s="88">
        <v>0</v>
      </c>
      <c r="G33" s="92">
        <v>0</v>
      </c>
      <c r="H33" s="88">
        <v>0</v>
      </c>
      <c r="I33" s="89">
        <v>0</v>
      </c>
      <c r="J33" s="88">
        <v>0</v>
      </c>
      <c r="K33" s="89">
        <v>0</v>
      </c>
      <c r="L33" s="88">
        <v>12</v>
      </c>
      <c r="M33" s="89">
        <v>4</v>
      </c>
      <c r="N33" s="88">
        <v>0</v>
      </c>
      <c r="O33" s="89">
        <v>0</v>
      </c>
      <c r="P33" s="91">
        <f t="shared" si="3"/>
        <v>12</v>
      </c>
      <c r="Q33" s="91">
        <f t="shared" si="3"/>
        <v>4</v>
      </c>
      <c r="R33" s="91">
        <f>SUM(P33:Q33)</f>
        <v>16</v>
      </c>
    </row>
    <row r="34" spans="1:18" s="84" customFormat="1" ht="12">
      <c r="A34" s="26" t="s">
        <v>12</v>
      </c>
      <c r="B34" s="37">
        <f aca="true" t="shared" si="4" ref="B34:R34">SUM(B12:B33)</f>
        <v>10</v>
      </c>
      <c r="C34" s="38">
        <f t="shared" si="4"/>
        <v>13</v>
      </c>
      <c r="D34" s="37">
        <f t="shared" si="4"/>
        <v>90</v>
      </c>
      <c r="E34" s="38">
        <f t="shared" si="4"/>
        <v>19</v>
      </c>
      <c r="F34" s="37">
        <f t="shared" si="4"/>
        <v>7</v>
      </c>
      <c r="G34" s="36">
        <f t="shared" si="4"/>
        <v>1</v>
      </c>
      <c r="H34" s="37">
        <f t="shared" si="4"/>
        <v>0</v>
      </c>
      <c r="I34" s="38">
        <f t="shared" si="4"/>
        <v>0</v>
      </c>
      <c r="J34" s="37">
        <f t="shared" si="4"/>
        <v>6</v>
      </c>
      <c r="K34" s="38">
        <f t="shared" si="4"/>
        <v>3</v>
      </c>
      <c r="L34" s="37">
        <f t="shared" si="4"/>
        <v>146</v>
      </c>
      <c r="M34" s="38">
        <f t="shared" si="4"/>
        <v>31</v>
      </c>
      <c r="N34" s="37">
        <f t="shared" si="4"/>
        <v>588</v>
      </c>
      <c r="O34" s="38">
        <f t="shared" si="4"/>
        <v>308</v>
      </c>
      <c r="P34" s="37">
        <f t="shared" si="4"/>
        <v>847</v>
      </c>
      <c r="Q34" s="38">
        <f t="shared" si="4"/>
        <v>375</v>
      </c>
      <c r="R34" s="38">
        <f t="shared" si="4"/>
        <v>1222</v>
      </c>
    </row>
    <row r="35" spans="2:18" s="84" customFormat="1" ht="11.25">
      <c r="B35" s="73"/>
      <c r="C35" s="74"/>
      <c r="D35" s="73"/>
      <c r="E35" s="74"/>
      <c r="F35" s="73"/>
      <c r="G35" s="80"/>
      <c r="H35" s="73"/>
      <c r="I35" s="74"/>
      <c r="J35" s="73"/>
      <c r="K35" s="74"/>
      <c r="L35" s="73"/>
      <c r="M35" s="74"/>
      <c r="N35" s="73"/>
      <c r="O35" s="74"/>
      <c r="P35" s="78"/>
      <c r="Q35" s="79"/>
      <c r="R35" s="79"/>
    </row>
    <row r="36" spans="1:18" s="84" customFormat="1" ht="12">
      <c r="A36" s="97" t="s">
        <v>104</v>
      </c>
      <c r="B36" s="88"/>
      <c r="C36" s="89"/>
      <c r="D36" s="88"/>
      <c r="E36" s="89"/>
      <c r="F36" s="88"/>
      <c r="G36" s="92"/>
      <c r="H36" s="88"/>
      <c r="I36" s="89"/>
      <c r="J36" s="88"/>
      <c r="K36" s="89"/>
      <c r="L36" s="88"/>
      <c r="M36" s="89"/>
      <c r="N36" s="88"/>
      <c r="O36" s="89"/>
      <c r="P36" s="90"/>
      <c r="Q36" s="91"/>
      <c r="R36" s="91"/>
    </row>
    <row r="37" spans="1:18" s="84" customFormat="1" ht="11.25">
      <c r="A37" s="84" t="s">
        <v>101</v>
      </c>
      <c r="B37" s="88">
        <v>0</v>
      </c>
      <c r="C37" s="89">
        <v>0</v>
      </c>
      <c r="D37" s="88">
        <v>0</v>
      </c>
      <c r="E37" s="89">
        <v>0</v>
      </c>
      <c r="F37" s="88">
        <v>0</v>
      </c>
      <c r="G37" s="92">
        <v>0</v>
      </c>
      <c r="H37" s="88">
        <v>0</v>
      </c>
      <c r="I37" s="89">
        <v>0</v>
      </c>
      <c r="J37" s="88">
        <v>0</v>
      </c>
      <c r="K37" s="89">
        <v>0</v>
      </c>
      <c r="L37" s="88">
        <v>1</v>
      </c>
      <c r="M37" s="89">
        <v>0</v>
      </c>
      <c r="N37" s="88">
        <v>4</v>
      </c>
      <c r="O37" s="89">
        <v>3</v>
      </c>
      <c r="P37" s="77">
        <f aca="true" t="shared" si="5" ref="P37:P47">SUM(N37,L37,J37,H37,F37,D37,B37)</f>
        <v>5</v>
      </c>
      <c r="Q37" s="79">
        <f aca="true" t="shared" si="6" ref="Q37:Q47">SUM(O37,M37,K37,I37,G37,E37,C37)</f>
        <v>3</v>
      </c>
      <c r="R37" s="79">
        <f aca="true" t="shared" si="7" ref="R37:R47">SUM(P37:Q37)</f>
        <v>8</v>
      </c>
    </row>
    <row r="38" spans="1:18" s="84" customFormat="1" ht="11.25">
      <c r="A38" s="84" t="s">
        <v>69</v>
      </c>
      <c r="B38" s="88">
        <v>0</v>
      </c>
      <c r="C38" s="89">
        <v>0</v>
      </c>
      <c r="D38" s="88">
        <v>0</v>
      </c>
      <c r="E38" s="89">
        <v>0</v>
      </c>
      <c r="F38" s="88">
        <v>0</v>
      </c>
      <c r="G38" s="92">
        <v>0</v>
      </c>
      <c r="H38" s="88">
        <v>0</v>
      </c>
      <c r="I38" s="89">
        <v>0</v>
      </c>
      <c r="J38" s="88">
        <v>0</v>
      </c>
      <c r="K38" s="89">
        <v>0</v>
      </c>
      <c r="L38" s="88">
        <v>0</v>
      </c>
      <c r="M38" s="89">
        <v>0</v>
      </c>
      <c r="N38" s="88">
        <v>6</v>
      </c>
      <c r="O38" s="89">
        <v>0</v>
      </c>
      <c r="P38" s="77">
        <f t="shared" si="5"/>
        <v>6</v>
      </c>
      <c r="Q38" s="79">
        <f t="shared" si="6"/>
        <v>0</v>
      </c>
      <c r="R38" s="79">
        <f t="shared" si="7"/>
        <v>6</v>
      </c>
    </row>
    <row r="39" spans="1:18" s="84" customFormat="1" ht="11.25">
      <c r="A39" s="84" t="s">
        <v>93</v>
      </c>
      <c r="B39" s="88">
        <v>0</v>
      </c>
      <c r="C39" s="89">
        <v>1</v>
      </c>
      <c r="D39" s="88">
        <v>0</v>
      </c>
      <c r="E39" s="89">
        <v>0</v>
      </c>
      <c r="F39" s="88">
        <v>0</v>
      </c>
      <c r="G39" s="92">
        <v>0</v>
      </c>
      <c r="H39" s="88">
        <v>0</v>
      </c>
      <c r="I39" s="89">
        <v>0</v>
      </c>
      <c r="J39" s="88">
        <v>0</v>
      </c>
      <c r="K39" s="89">
        <v>0</v>
      </c>
      <c r="L39" s="88">
        <v>1</v>
      </c>
      <c r="M39" s="89">
        <v>1</v>
      </c>
      <c r="N39" s="88">
        <v>7</v>
      </c>
      <c r="O39" s="89">
        <v>9</v>
      </c>
      <c r="P39" s="77">
        <f t="shared" si="5"/>
        <v>8</v>
      </c>
      <c r="Q39" s="79">
        <f t="shared" si="6"/>
        <v>11</v>
      </c>
      <c r="R39" s="79">
        <f t="shared" si="7"/>
        <v>19</v>
      </c>
    </row>
    <row r="40" spans="1:18" s="84" customFormat="1" ht="11.25">
      <c r="A40" s="84" t="s">
        <v>102</v>
      </c>
      <c r="B40" s="88">
        <v>0</v>
      </c>
      <c r="C40" s="89">
        <v>1</v>
      </c>
      <c r="D40" s="88">
        <v>0</v>
      </c>
      <c r="E40" s="89">
        <v>0</v>
      </c>
      <c r="F40" s="88">
        <v>0</v>
      </c>
      <c r="G40" s="92">
        <v>0</v>
      </c>
      <c r="H40" s="88">
        <v>0</v>
      </c>
      <c r="I40" s="89">
        <v>0</v>
      </c>
      <c r="J40" s="88">
        <v>0</v>
      </c>
      <c r="K40" s="89">
        <v>0</v>
      </c>
      <c r="L40" s="88">
        <v>0</v>
      </c>
      <c r="M40" s="89">
        <v>0</v>
      </c>
      <c r="N40" s="88">
        <v>0</v>
      </c>
      <c r="O40" s="89">
        <v>0</v>
      </c>
      <c r="P40" s="77">
        <f t="shared" si="5"/>
        <v>0</v>
      </c>
      <c r="Q40" s="79">
        <f t="shared" si="6"/>
        <v>1</v>
      </c>
      <c r="R40" s="79">
        <f t="shared" si="7"/>
        <v>1</v>
      </c>
    </row>
    <row r="41" spans="1:18" s="84" customFormat="1" ht="11.25">
      <c r="A41" s="109" t="s">
        <v>94</v>
      </c>
      <c r="B41" s="88">
        <v>0</v>
      </c>
      <c r="C41" s="89">
        <v>0</v>
      </c>
      <c r="D41" s="88">
        <v>0</v>
      </c>
      <c r="E41" s="89">
        <v>0</v>
      </c>
      <c r="F41" s="88">
        <v>0</v>
      </c>
      <c r="G41" s="92">
        <v>0</v>
      </c>
      <c r="H41" s="88">
        <v>0</v>
      </c>
      <c r="I41" s="89">
        <v>0</v>
      </c>
      <c r="J41" s="88">
        <v>0</v>
      </c>
      <c r="K41" s="89">
        <v>0</v>
      </c>
      <c r="L41" s="88">
        <v>0</v>
      </c>
      <c r="M41" s="89">
        <v>0</v>
      </c>
      <c r="N41" s="88">
        <v>1</v>
      </c>
      <c r="O41" s="89">
        <v>0</v>
      </c>
      <c r="P41" s="77">
        <f t="shared" si="5"/>
        <v>1</v>
      </c>
      <c r="Q41" s="79">
        <f t="shared" si="6"/>
        <v>0</v>
      </c>
      <c r="R41" s="79">
        <f t="shared" si="7"/>
        <v>1</v>
      </c>
    </row>
    <row r="42" spans="1:18" s="84" customFormat="1" ht="22.5">
      <c r="A42" s="109" t="s">
        <v>71</v>
      </c>
      <c r="B42" s="88">
        <v>0</v>
      </c>
      <c r="C42" s="89">
        <v>1</v>
      </c>
      <c r="D42" s="88">
        <v>0</v>
      </c>
      <c r="E42" s="89">
        <v>0</v>
      </c>
      <c r="F42" s="88">
        <v>0</v>
      </c>
      <c r="G42" s="92">
        <v>0</v>
      </c>
      <c r="H42" s="88">
        <v>0</v>
      </c>
      <c r="I42" s="89">
        <v>0</v>
      </c>
      <c r="J42" s="88">
        <v>0</v>
      </c>
      <c r="K42" s="89">
        <v>0</v>
      </c>
      <c r="L42" s="88">
        <v>0</v>
      </c>
      <c r="M42" s="89">
        <v>0</v>
      </c>
      <c r="N42" s="88">
        <v>0</v>
      </c>
      <c r="O42" s="89">
        <v>6</v>
      </c>
      <c r="P42" s="77">
        <f t="shared" si="5"/>
        <v>0</v>
      </c>
      <c r="Q42" s="79">
        <f t="shared" si="6"/>
        <v>7</v>
      </c>
      <c r="R42" s="79">
        <f t="shared" si="7"/>
        <v>7</v>
      </c>
    </row>
    <row r="43" spans="1:18" s="84" customFormat="1" ht="11.25">
      <c r="A43" s="109" t="s">
        <v>154</v>
      </c>
      <c r="B43" s="88">
        <v>1</v>
      </c>
      <c r="C43" s="89">
        <v>0</v>
      </c>
      <c r="D43" s="88">
        <v>0</v>
      </c>
      <c r="E43" s="89">
        <v>0</v>
      </c>
      <c r="F43" s="88">
        <v>0</v>
      </c>
      <c r="G43" s="92">
        <v>0</v>
      </c>
      <c r="H43" s="88">
        <v>0</v>
      </c>
      <c r="I43" s="89">
        <v>0</v>
      </c>
      <c r="J43" s="88">
        <v>0</v>
      </c>
      <c r="K43" s="89">
        <v>0</v>
      </c>
      <c r="L43" s="88">
        <v>0</v>
      </c>
      <c r="M43" s="89">
        <v>0</v>
      </c>
      <c r="N43" s="88">
        <v>1</v>
      </c>
      <c r="O43" s="89">
        <v>0</v>
      </c>
      <c r="P43" s="77">
        <f t="shared" si="5"/>
        <v>2</v>
      </c>
      <c r="Q43" s="79">
        <f t="shared" si="6"/>
        <v>0</v>
      </c>
      <c r="R43" s="79">
        <f t="shared" si="7"/>
        <v>2</v>
      </c>
    </row>
    <row r="44" spans="1:18" s="99" customFormat="1" ht="12">
      <c r="A44" s="84" t="s">
        <v>96</v>
      </c>
      <c r="B44" s="88">
        <v>0</v>
      </c>
      <c r="C44" s="89">
        <v>0</v>
      </c>
      <c r="D44" s="88">
        <v>0</v>
      </c>
      <c r="E44" s="89">
        <v>0</v>
      </c>
      <c r="F44" s="88">
        <v>0</v>
      </c>
      <c r="G44" s="92">
        <v>0</v>
      </c>
      <c r="H44" s="88">
        <v>0</v>
      </c>
      <c r="I44" s="89">
        <v>0</v>
      </c>
      <c r="J44" s="88">
        <v>0</v>
      </c>
      <c r="K44" s="89">
        <v>0</v>
      </c>
      <c r="L44" s="88">
        <v>0</v>
      </c>
      <c r="M44" s="89">
        <v>0</v>
      </c>
      <c r="N44" s="88">
        <v>0</v>
      </c>
      <c r="O44" s="89">
        <v>1</v>
      </c>
      <c r="P44" s="77">
        <f t="shared" si="5"/>
        <v>0</v>
      </c>
      <c r="Q44" s="79">
        <f t="shared" si="6"/>
        <v>1</v>
      </c>
      <c r="R44" s="79">
        <f t="shared" si="7"/>
        <v>1</v>
      </c>
    </row>
    <row r="45" spans="1:18" s="84" customFormat="1" ht="11.25">
      <c r="A45" s="84" t="s">
        <v>97</v>
      </c>
      <c r="B45" s="88">
        <v>0</v>
      </c>
      <c r="C45" s="89">
        <v>0</v>
      </c>
      <c r="D45" s="88">
        <v>0</v>
      </c>
      <c r="E45" s="89">
        <v>0</v>
      </c>
      <c r="F45" s="88">
        <v>0</v>
      </c>
      <c r="G45" s="92">
        <v>0</v>
      </c>
      <c r="H45" s="88">
        <v>0</v>
      </c>
      <c r="I45" s="89">
        <v>0</v>
      </c>
      <c r="J45" s="88">
        <v>0</v>
      </c>
      <c r="K45" s="89">
        <v>0</v>
      </c>
      <c r="L45" s="88">
        <v>3</v>
      </c>
      <c r="M45" s="89">
        <v>0</v>
      </c>
      <c r="N45" s="88">
        <v>7</v>
      </c>
      <c r="O45" s="89">
        <v>0</v>
      </c>
      <c r="P45" s="77">
        <f t="shared" si="5"/>
        <v>10</v>
      </c>
      <c r="Q45" s="79">
        <f t="shared" si="6"/>
        <v>0</v>
      </c>
      <c r="R45" s="79">
        <f t="shared" si="7"/>
        <v>10</v>
      </c>
    </row>
    <row r="46" spans="1:18" s="26" customFormat="1" ht="12">
      <c r="A46" s="109" t="s">
        <v>98</v>
      </c>
      <c r="B46" s="88">
        <v>0</v>
      </c>
      <c r="C46" s="89">
        <v>1</v>
      </c>
      <c r="D46" s="88">
        <v>0</v>
      </c>
      <c r="E46" s="89">
        <v>0</v>
      </c>
      <c r="F46" s="88">
        <v>0</v>
      </c>
      <c r="G46" s="92">
        <v>0</v>
      </c>
      <c r="H46" s="88">
        <v>0</v>
      </c>
      <c r="I46" s="89">
        <v>0</v>
      </c>
      <c r="J46" s="88">
        <v>0</v>
      </c>
      <c r="K46" s="89">
        <v>0</v>
      </c>
      <c r="L46" s="88">
        <v>1</v>
      </c>
      <c r="M46" s="89">
        <v>1</v>
      </c>
      <c r="N46" s="88">
        <v>2</v>
      </c>
      <c r="O46" s="89">
        <v>13</v>
      </c>
      <c r="P46" s="77">
        <f t="shared" si="5"/>
        <v>3</v>
      </c>
      <c r="Q46" s="79">
        <f t="shared" si="6"/>
        <v>15</v>
      </c>
      <c r="R46" s="79">
        <f t="shared" si="7"/>
        <v>18</v>
      </c>
    </row>
    <row r="47" spans="1:18" s="26" customFormat="1" ht="12">
      <c r="A47" s="84" t="s">
        <v>100</v>
      </c>
      <c r="B47" s="88">
        <v>0</v>
      </c>
      <c r="C47" s="89">
        <v>0</v>
      </c>
      <c r="D47" s="88">
        <v>0</v>
      </c>
      <c r="E47" s="89">
        <v>0</v>
      </c>
      <c r="F47" s="88">
        <v>0</v>
      </c>
      <c r="G47" s="92">
        <v>0</v>
      </c>
      <c r="H47" s="88">
        <v>0</v>
      </c>
      <c r="I47" s="89">
        <v>0</v>
      </c>
      <c r="J47" s="88">
        <v>0</v>
      </c>
      <c r="K47" s="89">
        <v>0</v>
      </c>
      <c r="L47" s="88">
        <v>1</v>
      </c>
      <c r="M47" s="89">
        <v>0</v>
      </c>
      <c r="N47" s="88">
        <v>10</v>
      </c>
      <c r="O47" s="167">
        <v>0</v>
      </c>
      <c r="P47" s="79">
        <f t="shared" si="5"/>
        <v>11</v>
      </c>
      <c r="Q47" s="79">
        <f t="shared" si="6"/>
        <v>0</v>
      </c>
      <c r="R47" s="79">
        <f t="shared" si="7"/>
        <v>11</v>
      </c>
    </row>
    <row r="48" spans="1:18" ht="12.75">
      <c r="A48" s="99" t="s">
        <v>12</v>
      </c>
      <c r="B48" s="102">
        <f>SUM(B37:B47)</f>
        <v>1</v>
      </c>
      <c r="C48" s="104">
        <f aca="true" t="shared" si="8" ref="C48:R48">SUM(C37:C47)</f>
        <v>4</v>
      </c>
      <c r="D48" s="102">
        <f t="shared" si="8"/>
        <v>0</v>
      </c>
      <c r="E48" s="103">
        <f t="shared" si="8"/>
        <v>0</v>
      </c>
      <c r="F48" s="102">
        <f t="shared" si="8"/>
        <v>0</v>
      </c>
      <c r="G48" s="104">
        <f t="shared" si="8"/>
        <v>0</v>
      </c>
      <c r="H48" s="102">
        <f t="shared" si="8"/>
        <v>0</v>
      </c>
      <c r="I48" s="103">
        <f t="shared" si="8"/>
        <v>0</v>
      </c>
      <c r="J48" s="102">
        <f t="shared" si="8"/>
        <v>0</v>
      </c>
      <c r="K48" s="103">
        <f t="shared" si="8"/>
        <v>0</v>
      </c>
      <c r="L48" s="102">
        <f t="shared" si="8"/>
        <v>7</v>
      </c>
      <c r="M48" s="103">
        <f t="shared" si="8"/>
        <v>2</v>
      </c>
      <c r="N48" s="102">
        <f t="shared" si="8"/>
        <v>38</v>
      </c>
      <c r="O48" s="103">
        <f t="shared" si="8"/>
        <v>32</v>
      </c>
      <c r="P48" s="37">
        <f t="shared" si="8"/>
        <v>46</v>
      </c>
      <c r="Q48" s="38">
        <f t="shared" si="8"/>
        <v>38</v>
      </c>
      <c r="R48" s="38">
        <f t="shared" si="8"/>
        <v>84</v>
      </c>
    </row>
    <row r="49" spans="1:18" ht="6.75" customHeight="1">
      <c r="A49" s="84"/>
      <c r="B49" s="88"/>
      <c r="C49" s="89"/>
      <c r="D49" s="88"/>
      <c r="E49" s="89"/>
      <c r="F49" s="88"/>
      <c r="G49" s="92"/>
      <c r="H49" s="88"/>
      <c r="I49" s="89"/>
      <c r="J49" s="88"/>
      <c r="K49" s="89"/>
      <c r="L49" s="88"/>
      <c r="M49" s="89"/>
      <c r="N49" s="88"/>
      <c r="O49" s="89"/>
      <c r="P49" s="90"/>
      <c r="Q49" s="91"/>
      <c r="R49" s="91"/>
    </row>
    <row r="50" spans="1:18" ht="12.75">
      <c r="A50" s="26" t="s">
        <v>14</v>
      </c>
      <c r="B50" s="75">
        <f aca="true" t="shared" si="9" ref="B50:O50">SUM(B48,B34)</f>
        <v>11</v>
      </c>
      <c r="C50" s="105">
        <f t="shared" si="9"/>
        <v>17</v>
      </c>
      <c r="D50" s="75">
        <f t="shared" si="9"/>
        <v>90</v>
      </c>
      <c r="E50" s="76">
        <f t="shared" si="9"/>
        <v>19</v>
      </c>
      <c r="F50" s="75">
        <f t="shared" si="9"/>
        <v>7</v>
      </c>
      <c r="G50" s="105">
        <f t="shared" si="9"/>
        <v>1</v>
      </c>
      <c r="H50" s="75">
        <f t="shared" si="9"/>
        <v>0</v>
      </c>
      <c r="I50" s="76">
        <f t="shared" si="9"/>
        <v>0</v>
      </c>
      <c r="J50" s="75">
        <f t="shared" si="9"/>
        <v>6</v>
      </c>
      <c r="K50" s="76">
        <f t="shared" si="9"/>
        <v>3</v>
      </c>
      <c r="L50" s="75">
        <f t="shared" si="9"/>
        <v>153</v>
      </c>
      <c r="M50" s="76">
        <f t="shared" si="9"/>
        <v>33</v>
      </c>
      <c r="N50" s="75">
        <f t="shared" si="9"/>
        <v>626</v>
      </c>
      <c r="O50" s="76">
        <f t="shared" si="9"/>
        <v>340</v>
      </c>
      <c r="P50" s="75">
        <f>SUM(N50,L50,J50,H50,F50,D50,B50)</f>
        <v>893</v>
      </c>
      <c r="Q50" s="76">
        <f>SUM(O50,M50,K50,I50,G50,E50,C50)</f>
        <v>413</v>
      </c>
      <c r="R50" s="76">
        <f>SUM(P50:Q50)</f>
        <v>1306</v>
      </c>
    </row>
    <row r="52" s="128" customFormat="1" ht="12.75">
      <c r="A52" s="84" t="s">
        <v>146</v>
      </c>
    </row>
    <row r="53" s="128" customFormat="1" ht="12.75">
      <c r="A53" s="160" t="s">
        <v>128</v>
      </c>
    </row>
    <row r="54" ht="2.25" customHeight="1">
      <c r="A54" s="139"/>
    </row>
    <row r="55" s="128" customFormat="1" ht="12.75">
      <c r="A55" s="204" t="s">
        <v>31</v>
      </c>
    </row>
    <row r="56" spans="1:18" s="128" customFormat="1" ht="12.75">
      <c r="A56" s="296" t="s">
        <v>189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</row>
  </sheetData>
  <sheetProtection/>
  <mergeCells count="21">
    <mergeCell ref="B8:C8"/>
    <mergeCell ref="D8:E8"/>
    <mergeCell ref="H7:I7"/>
    <mergeCell ref="H8:I8"/>
    <mergeCell ref="D7:E7"/>
    <mergeCell ref="N9:O9"/>
    <mergeCell ref="L8:M8"/>
    <mergeCell ref="L9:M9"/>
    <mergeCell ref="N8:O8"/>
    <mergeCell ref="F8:G8"/>
    <mergeCell ref="D9:E9"/>
    <mergeCell ref="J9:K9"/>
    <mergeCell ref="J8:K8"/>
    <mergeCell ref="A2:T2"/>
    <mergeCell ref="A3:T3"/>
    <mergeCell ref="A4:T4"/>
    <mergeCell ref="J7:K7"/>
    <mergeCell ref="N7:O7"/>
    <mergeCell ref="L7:M7"/>
    <mergeCell ref="B7:C7"/>
    <mergeCell ref="F7:G7"/>
  </mergeCells>
  <printOptions/>
  <pageMargins left="0.75" right="0.75" top="1" bottom="1" header="0.5" footer="0.5"/>
  <pageSetup fitToHeight="1" fitToWidth="1" horizontalDpi="600" verticalDpi="600" orientation="landscape" paperSize="9" scale="63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34.140625" style="115" customWidth="1"/>
    <col min="2" max="15" width="9.7109375" style="122" customWidth="1"/>
    <col min="16" max="17" width="6.7109375" style="122" customWidth="1"/>
    <col min="18" max="19" width="6.8515625" style="122" customWidth="1"/>
    <col min="20" max="20" width="6.8515625" style="115" customWidth="1"/>
    <col min="21" max="21" width="0.2890625" style="122" customWidth="1"/>
    <col min="22" max="23" width="5.00390625" style="122" customWidth="1"/>
    <col min="24" max="24" width="10.57421875" style="122" customWidth="1"/>
    <col min="25" max="26" width="4.7109375" style="122" customWidth="1"/>
    <col min="27" max="27" width="10.28125" style="122" customWidth="1"/>
    <col min="28" max="28" width="19.00390625" style="122" customWidth="1"/>
    <col min="29" max="30" width="12.00390625" style="122" customWidth="1"/>
    <col min="31" max="31" width="10.57421875" style="122" customWidth="1"/>
    <col min="32" max="33" width="5.00390625" style="122" customWidth="1"/>
    <col min="34" max="34" width="10.57421875" style="122" customWidth="1"/>
    <col min="35" max="36" width="4.7109375" style="122" customWidth="1"/>
    <col min="37" max="37" width="10.28125" style="122" customWidth="1"/>
    <col min="38" max="38" width="17.57421875" style="122" customWidth="1"/>
    <col min="39" max="39" width="43.421875" style="122" customWidth="1"/>
    <col min="40" max="41" width="7.00390625" style="122" customWidth="1"/>
    <col min="42" max="42" width="9.28125" style="122" customWidth="1"/>
    <col min="43" max="16384" width="8.8515625" style="122" customWidth="1"/>
  </cols>
  <sheetData>
    <row r="1" spans="1:2" ht="12.75">
      <c r="A1" s="108" t="s">
        <v>161</v>
      </c>
      <c r="B1" s="4"/>
    </row>
    <row r="2" spans="1:21" ht="12.75">
      <c r="A2" s="329" t="s">
        <v>32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</row>
    <row r="3" spans="1:21" ht="12.75">
      <c r="A3" s="329" t="s">
        <v>113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</row>
    <row r="4" spans="1:21" ht="12.75">
      <c r="A4" s="329" t="s">
        <v>57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</row>
    <row r="5" spans="18:20" ht="13.5" thickBot="1">
      <c r="R5" s="115"/>
      <c r="T5" s="122"/>
    </row>
    <row r="6" spans="1:18" s="27" customFormat="1" ht="12.75" customHeight="1">
      <c r="A6" s="55"/>
      <c r="B6" s="337" t="s">
        <v>44</v>
      </c>
      <c r="C6" s="338"/>
      <c r="D6" s="337" t="s">
        <v>46</v>
      </c>
      <c r="E6" s="339"/>
      <c r="F6" s="337" t="s">
        <v>47</v>
      </c>
      <c r="G6" s="338"/>
      <c r="H6" s="337" t="s">
        <v>48</v>
      </c>
      <c r="I6" s="338"/>
      <c r="J6" s="337" t="s">
        <v>49</v>
      </c>
      <c r="K6" s="338"/>
      <c r="L6" s="337" t="s">
        <v>125</v>
      </c>
      <c r="M6" s="338"/>
      <c r="N6" s="337" t="s">
        <v>137</v>
      </c>
      <c r="O6" s="338"/>
      <c r="P6" s="55"/>
      <c r="Q6" s="57"/>
      <c r="R6" s="55"/>
    </row>
    <row r="7" spans="2:18" s="25" customFormat="1" ht="11.25">
      <c r="B7" s="314" t="s">
        <v>129</v>
      </c>
      <c r="C7" s="315"/>
      <c r="D7" s="314" t="s">
        <v>143</v>
      </c>
      <c r="E7" s="315"/>
      <c r="F7" s="314" t="s">
        <v>131</v>
      </c>
      <c r="G7" s="315"/>
      <c r="H7" s="314" t="s">
        <v>132</v>
      </c>
      <c r="I7" s="315"/>
      <c r="J7" s="314" t="s">
        <v>133</v>
      </c>
      <c r="K7" s="315"/>
      <c r="L7" s="314" t="s">
        <v>134</v>
      </c>
      <c r="M7" s="319"/>
      <c r="N7" s="323" t="s">
        <v>138</v>
      </c>
      <c r="O7" s="319"/>
      <c r="P7" s="341" t="s">
        <v>14</v>
      </c>
      <c r="Q7" s="341"/>
      <c r="R7" s="341"/>
    </row>
    <row r="8" spans="2:15" s="25" customFormat="1" ht="11.25">
      <c r="B8" s="316" t="s">
        <v>135</v>
      </c>
      <c r="C8" s="318"/>
      <c r="D8" s="316" t="s">
        <v>144</v>
      </c>
      <c r="E8" s="318"/>
      <c r="F8" s="316" t="s">
        <v>136</v>
      </c>
      <c r="G8" s="318"/>
      <c r="H8" s="316" t="s">
        <v>136</v>
      </c>
      <c r="I8" s="318"/>
      <c r="J8" s="316" t="s">
        <v>139</v>
      </c>
      <c r="K8" s="318"/>
      <c r="L8" s="316" t="s">
        <v>141</v>
      </c>
      <c r="M8" s="317"/>
      <c r="N8" s="320"/>
      <c r="O8" s="317"/>
    </row>
    <row r="9" spans="1:18" s="27" customFormat="1" ht="11.25">
      <c r="A9" s="25"/>
      <c r="B9" s="256"/>
      <c r="C9" s="277"/>
      <c r="D9" s="298" t="s">
        <v>145</v>
      </c>
      <c r="E9" s="340"/>
      <c r="F9" s="271"/>
      <c r="G9" s="84"/>
      <c r="H9" s="164"/>
      <c r="I9" s="84"/>
      <c r="J9" s="298" t="s">
        <v>140</v>
      </c>
      <c r="K9" s="300"/>
      <c r="L9" s="298" t="s">
        <v>142</v>
      </c>
      <c r="M9" s="300"/>
      <c r="N9" s="298"/>
      <c r="O9" s="300"/>
      <c r="P9" s="25"/>
      <c r="Q9" s="25"/>
      <c r="R9" s="25"/>
    </row>
    <row r="10" spans="1:18" s="64" customFormat="1" ht="11.25">
      <c r="A10" s="58"/>
      <c r="B10" s="32" t="s">
        <v>0</v>
      </c>
      <c r="C10" s="34" t="s">
        <v>1</v>
      </c>
      <c r="D10" s="32" t="s">
        <v>0</v>
      </c>
      <c r="E10" s="265" t="s">
        <v>1</v>
      </c>
      <c r="F10" s="272" t="s">
        <v>0</v>
      </c>
      <c r="G10" s="34" t="s">
        <v>1</v>
      </c>
      <c r="H10" s="32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165" t="s">
        <v>1</v>
      </c>
      <c r="P10" s="34" t="s">
        <v>0</v>
      </c>
      <c r="Q10" s="34" t="s">
        <v>1</v>
      </c>
      <c r="R10" s="34" t="s">
        <v>13</v>
      </c>
    </row>
    <row r="11" spans="1:18" s="33" customFormat="1" ht="15.75" customHeight="1">
      <c r="A11" s="98" t="s">
        <v>105</v>
      </c>
      <c r="B11" s="29"/>
      <c r="C11" s="30"/>
      <c r="D11" s="29"/>
      <c r="E11" s="266"/>
      <c r="F11" s="273"/>
      <c r="G11" s="30"/>
      <c r="H11" s="29"/>
      <c r="I11" s="30"/>
      <c r="J11" s="29"/>
      <c r="K11" s="30"/>
      <c r="L11" s="29"/>
      <c r="M11" s="30"/>
      <c r="N11" s="29"/>
      <c r="O11" s="278"/>
      <c r="P11" s="30"/>
      <c r="Q11" s="30"/>
      <c r="R11" s="30"/>
    </row>
    <row r="12" spans="1:18" s="25" customFormat="1" ht="12.75">
      <c r="A12" s="115" t="s">
        <v>103</v>
      </c>
      <c r="B12" s="129">
        <v>0</v>
      </c>
      <c r="C12" s="125">
        <v>0</v>
      </c>
      <c r="D12" s="129">
        <v>1</v>
      </c>
      <c r="E12" s="267">
        <v>0</v>
      </c>
      <c r="F12" s="274">
        <v>0</v>
      </c>
      <c r="G12" s="130">
        <v>0</v>
      </c>
      <c r="H12" s="129">
        <v>0</v>
      </c>
      <c r="I12" s="130">
        <v>0</v>
      </c>
      <c r="J12" s="129">
        <v>7</v>
      </c>
      <c r="K12" s="130">
        <v>4</v>
      </c>
      <c r="L12" s="129">
        <v>4</v>
      </c>
      <c r="M12" s="130">
        <v>2</v>
      </c>
      <c r="N12" s="129">
        <v>3</v>
      </c>
      <c r="O12" s="130">
        <v>0</v>
      </c>
      <c r="P12" s="79">
        <f aca="true" t="shared" si="0" ref="P12:Q14">SUM(N12,L12,J12,H12,F12,D12,B12)</f>
        <v>15</v>
      </c>
      <c r="Q12" s="79">
        <f t="shared" si="0"/>
        <v>6</v>
      </c>
      <c r="R12" s="79">
        <f>SUM(P12:Q12)</f>
        <v>21</v>
      </c>
    </row>
    <row r="13" spans="1:18" s="25" customFormat="1" ht="12.75">
      <c r="A13" s="115" t="s">
        <v>74</v>
      </c>
      <c r="B13" s="129">
        <v>0</v>
      </c>
      <c r="C13" s="125">
        <v>0</v>
      </c>
      <c r="D13" s="129">
        <v>4</v>
      </c>
      <c r="E13" s="267">
        <v>0</v>
      </c>
      <c r="F13" s="274">
        <v>0</v>
      </c>
      <c r="G13" s="130">
        <v>0</v>
      </c>
      <c r="H13" s="129">
        <v>0</v>
      </c>
      <c r="I13" s="130">
        <v>0</v>
      </c>
      <c r="J13" s="129">
        <v>0</v>
      </c>
      <c r="K13" s="130">
        <v>0</v>
      </c>
      <c r="L13" s="129">
        <v>0</v>
      </c>
      <c r="M13" s="130">
        <v>0</v>
      </c>
      <c r="N13" s="129">
        <v>6</v>
      </c>
      <c r="O13" s="130">
        <v>0</v>
      </c>
      <c r="P13" s="79">
        <f t="shared" si="0"/>
        <v>10</v>
      </c>
      <c r="Q13" s="79">
        <f t="shared" si="0"/>
        <v>0</v>
      </c>
      <c r="R13" s="79">
        <f>SUM(P13:Q13)</f>
        <v>10</v>
      </c>
    </row>
    <row r="14" spans="1:18" s="25" customFormat="1" ht="12.75">
      <c r="A14" s="120" t="s">
        <v>85</v>
      </c>
      <c r="B14" s="129">
        <v>0</v>
      </c>
      <c r="C14" s="125">
        <v>0</v>
      </c>
      <c r="D14" s="129">
        <v>9</v>
      </c>
      <c r="E14" s="267">
        <v>0</v>
      </c>
      <c r="F14" s="274">
        <v>0</v>
      </c>
      <c r="G14" s="130">
        <v>0</v>
      </c>
      <c r="H14" s="129">
        <v>0</v>
      </c>
      <c r="I14" s="130">
        <v>0</v>
      </c>
      <c r="J14" s="129">
        <v>0</v>
      </c>
      <c r="K14" s="130">
        <v>0</v>
      </c>
      <c r="L14" s="129">
        <v>0</v>
      </c>
      <c r="M14" s="130">
        <v>0</v>
      </c>
      <c r="N14" s="129">
        <v>7</v>
      </c>
      <c r="O14" s="130">
        <v>8</v>
      </c>
      <c r="P14" s="79">
        <f t="shared" si="0"/>
        <v>16</v>
      </c>
      <c r="Q14" s="79">
        <f t="shared" si="0"/>
        <v>8</v>
      </c>
      <c r="R14" s="79">
        <f>SUM(P14:Q14)</f>
        <v>24</v>
      </c>
    </row>
    <row r="15" spans="1:18" s="26" customFormat="1" ht="12">
      <c r="A15" s="81" t="s">
        <v>12</v>
      </c>
      <c r="B15" s="37">
        <f>SUM(B12:B14)</f>
        <v>0</v>
      </c>
      <c r="C15" s="38">
        <f aca="true" t="shared" si="1" ref="C15:R15">SUM(C12:C14)</f>
        <v>0</v>
      </c>
      <c r="D15" s="37">
        <f t="shared" si="1"/>
        <v>14</v>
      </c>
      <c r="E15" s="268">
        <f t="shared" si="1"/>
        <v>0</v>
      </c>
      <c r="F15" s="275">
        <f t="shared" si="1"/>
        <v>0</v>
      </c>
      <c r="G15" s="36">
        <f t="shared" si="1"/>
        <v>0</v>
      </c>
      <c r="H15" s="37">
        <f t="shared" si="1"/>
        <v>0</v>
      </c>
      <c r="I15" s="36">
        <f t="shared" si="1"/>
        <v>0</v>
      </c>
      <c r="J15" s="37">
        <f t="shared" si="1"/>
        <v>7</v>
      </c>
      <c r="K15" s="36">
        <f t="shared" si="1"/>
        <v>4</v>
      </c>
      <c r="L15" s="37">
        <f t="shared" si="1"/>
        <v>4</v>
      </c>
      <c r="M15" s="36">
        <f t="shared" si="1"/>
        <v>2</v>
      </c>
      <c r="N15" s="37">
        <f t="shared" si="1"/>
        <v>16</v>
      </c>
      <c r="O15" s="36">
        <f t="shared" si="1"/>
        <v>8</v>
      </c>
      <c r="P15" s="38">
        <f t="shared" si="1"/>
        <v>41</v>
      </c>
      <c r="Q15" s="38">
        <f t="shared" si="1"/>
        <v>14</v>
      </c>
      <c r="R15" s="38">
        <f t="shared" si="1"/>
        <v>55</v>
      </c>
    </row>
    <row r="16" spans="1:20" ht="12.75">
      <c r="A16" s="26"/>
      <c r="B16" s="153"/>
      <c r="C16" s="152"/>
      <c r="D16" s="153"/>
      <c r="E16" s="269"/>
      <c r="F16" s="151"/>
      <c r="G16" s="152"/>
      <c r="H16" s="153"/>
      <c r="I16" s="152"/>
      <c r="J16" s="153"/>
      <c r="K16" s="152"/>
      <c r="L16" s="153"/>
      <c r="M16" s="152"/>
      <c r="N16" s="153"/>
      <c r="O16" s="279"/>
      <c r="P16" s="152"/>
      <c r="Q16" s="152"/>
      <c r="R16" s="152"/>
      <c r="T16" s="122"/>
    </row>
    <row r="17" spans="1:20" ht="12.75">
      <c r="A17" s="97" t="s">
        <v>104</v>
      </c>
      <c r="B17" s="88"/>
      <c r="C17" s="89"/>
      <c r="D17" s="88"/>
      <c r="E17" s="205"/>
      <c r="F17" s="118"/>
      <c r="G17" s="89"/>
      <c r="H17" s="88"/>
      <c r="I17" s="89"/>
      <c r="J17" s="88"/>
      <c r="K17" s="89"/>
      <c r="L17" s="88"/>
      <c r="M17" s="89"/>
      <c r="N17" s="88"/>
      <c r="O17" s="92"/>
      <c r="P17" s="91"/>
      <c r="Q17" s="91"/>
      <c r="R17" s="91"/>
      <c r="T17" s="122"/>
    </row>
    <row r="18" spans="1:20" ht="12.75">
      <c r="A18" s="84" t="s">
        <v>101</v>
      </c>
      <c r="B18" s="88">
        <v>0</v>
      </c>
      <c r="C18" s="89">
        <v>0</v>
      </c>
      <c r="D18" s="88">
        <v>0</v>
      </c>
      <c r="E18" s="205">
        <v>0</v>
      </c>
      <c r="F18" s="118">
        <v>0</v>
      </c>
      <c r="G18" s="89">
        <v>0</v>
      </c>
      <c r="H18" s="88">
        <v>0</v>
      </c>
      <c r="I18" s="89">
        <v>0</v>
      </c>
      <c r="J18" s="88">
        <v>0</v>
      </c>
      <c r="K18" s="89">
        <v>1</v>
      </c>
      <c r="L18" s="88">
        <v>0</v>
      </c>
      <c r="M18" s="89">
        <v>0</v>
      </c>
      <c r="N18" s="88">
        <v>0</v>
      </c>
      <c r="O18" s="92">
        <v>0</v>
      </c>
      <c r="P18" s="91">
        <f aca="true" t="shared" si="2" ref="P18:Q22">SUM(N18,L18,J18,H18,F18,D18,B18)</f>
        <v>0</v>
      </c>
      <c r="Q18" s="91">
        <f t="shared" si="2"/>
        <v>1</v>
      </c>
      <c r="R18" s="91">
        <f aca="true" t="shared" si="3" ref="R18:R24">SUM(P18:Q18)</f>
        <v>1</v>
      </c>
      <c r="T18" s="122"/>
    </row>
    <row r="19" spans="1:20" ht="12.75">
      <c r="A19" s="84" t="s">
        <v>69</v>
      </c>
      <c r="B19" s="88">
        <v>0</v>
      </c>
      <c r="C19" s="89">
        <v>0</v>
      </c>
      <c r="D19" s="88">
        <v>0</v>
      </c>
      <c r="E19" s="205">
        <v>0</v>
      </c>
      <c r="F19" s="118">
        <v>0</v>
      </c>
      <c r="G19" s="89">
        <v>0</v>
      </c>
      <c r="H19" s="88">
        <v>0</v>
      </c>
      <c r="I19" s="89">
        <v>0</v>
      </c>
      <c r="J19" s="88">
        <v>17</v>
      </c>
      <c r="K19" s="89">
        <v>0</v>
      </c>
      <c r="L19" s="88">
        <v>6</v>
      </c>
      <c r="M19" s="89">
        <v>0</v>
      </c>
      <c r="N19" s="88">
        <v>0</v>
      </c>
      <c r="O19" s="92">
        <v>0</v>
      </c>
      <c r="P19" s="91">
        <f t="shared" si="2"/>
        <v>23</v>
      </c>
      <c r="Q19" s="91">
        <f t="shared" si="2"/>
        <v>0</v>
      </c>
      <c r="R19" s="91">
        <f t="shared" si="3"/>
        <v>23</v>
      </c>
      <c r="T19" s="122"/>
    </row>
    <row r="20" spans="1:20" ht="12.75">
      <c r="A20" s="84" t="s">
        <v>93</v>
      </c>
      <c r="B20" s="88">
        <v>0</v>
      </c>
      <c r="C20" s="89">
        <v>0</v>
      </c>
      <c r="D20" s="88">
        <v>0</v>
      </c>
      <c r="E20" s="205">
        <v>0</v>
      </c>
      <c r="F20" s="118">
        <v>0</v>
      </c>
      <c r="G20" s="89">
        <v>0</v>
      </c>
      <c r="H20" s="88">
        <v>0</v>
      </c>
      <c r="I20" s="89">
        <v>0</v>
      </c>
      <c r="J20" s="88">
        <v>5</v>
      </c>
      <c r="K20" s="89">
        <v>5</v>
      </c>
      <c r="L20" s="88">
        <v>6</v>
      </c>
      <c r="M20" s="89">
        <v>1</v>
      </c>
      <c r="N20" s="88">
        <v>0</v>
      </c>
      <c r="O20" s="92">
        <v>0</v>
      </c>
      <c r="P20" s="91">
        <f t="shared" si="2"/>
        <v>11</v>
      </c>
      <c r="Q20" s="91">
        <f t="shared" si="2"/>
        <v>6</v>
      </c>
      <c r="R20" s="91">
        <f t="shared" si="3"/>
        <v>17</v>
      </c>
      <c r="T20" s="122"/>
    </row>
    <row r="21" spans="1:20" ht="12.75">
      <c r="A21" s="84" t="s">
        <v>102</v>
      </c>
      <c r="B21" s="88">
        <v>0</v>
      </c>
      <c r="C21" s="89">
        <v>0</v>
      </c>
      <c r="D21" s="88">
        <v>0</v>
      </c>
      <c r="E21" s="205">
        <v>0</v>
      </c>
      <c r="F21" s="118">
        <v>0</v>
      </c>
      <c r="G21" s="89">
        <v>0</v>
      </c>
      <c r="H21" s="88">
        <v>0</v>
      </c>
      <c r="I21" s="89">
        <v>0</v>
      </c>
      <c r="J21" s="88">
        <v>0</v>
      </c>
      <c r="K21" s="89">
        <v>3</v>
      </c>
      <c r="L21" s="88">
        <v>0</v>
      </c>
      <c r="M21" s="89">
        <v>0</v>
      </c>
      <c r="N21" s="88">
        <v>0</v>
      </c>
      <c r="O21" s="92">
        <v>0</v>
      </c>
      <c r="P21" s="91">
        <f t="shared" si="2"/>
        <v>0</v>
      </c>
      <c r="Q21" s="91">
        <f t="shared" si="2"/>
        <v>3</v>
      </c>
      <c r="R21" s="91">
        <f t="shared" si="3"/>
        <v>3</v>
      </c>
      <c r="T21" s="122"/>
    </row>
    <row r="22" spans="1:20" ht="12.75">
      <c r="A22" s="84" t="s">
        <v>73</v>
      </c>
      <c r="B22" s="88">
        <v>0</v>
      </c>
      <c r="C22" s="89">
        <v>0</v>
      </c>
      <c r="D22" s="88">
        <v>0</v>
      </c>
      <c r="E22" s="205">
        <v>0</v>
      </c>
      <c r="F22" s="118">
        <v>0</v>
      </c>
      <c r="G22" s="89">
        <v>0</v>
      </c>
      <c r="H22" s="88">
        <v>0</v>
      </c>
      <c r="I22" s="89">
        <v>0</v>
      </c>
      <c r="J22" s="88">
        <v>4</v>
      </c>
      <c r="K22" s="89">
        <v>1</v>
      </c>
      <c r="L22" s="88">
        <v>15</v>
      </c>
      <c r="M22" s="89">
        <v>2</v>
      </c>
      <c r="N22" s="88">
        <v>0</v>
      </c>
      <c r="O22" s="92">
        <v>0</v>
      </c>
      <c r="P22" s="91">
        <f t="shared" si="2"/>
        <v>19</v>
      </c>
      <c r="Q22" s="91">
        <f t="shared" si="2"/>
        <v>3</v>
      </c>
      <c r="R22" s="91">
        <f t="shared" si="3"/>
        <v>22</v>
      </c>
      <c r="T22" s="122"/>
    </row>
    <row r="23" spans="1:18" s="128" customFormat="1" ht="12.75">
      <c r="A23" s="84" t="s">
        <v>154</v>
      </c>
      <c r="B23" s="88">
        <v>0</v>
      </c>
      <c r="C23" s="89">
        <v>0</v>
      </c>
      <c r="D23" s="88">
        <v>0</v>
      </c>
      <c r="E23" s="205">
        <v>0</v>
      </c>
      <c r="F23" s="118">
        <v>0</v>
      </c>
      <c r="G23" s="89">
        <v>0</v>
      </c>
      <c r="H23" s="88">
        <v>0</v>
      </c>
      <c r="I23" s="89">
        <v>0</v>
      </c>
      <c r="J23" s="88">
        <v>4</v>
      </c>
      <c r="K23" s="89">
        <v>1</v>
      </c>
      <c r="L23" s="88">
        <v>0</v>
      </c>
      <c r="M23" s="89">
        <v>0</v>
      </c>
      <c r="N23" s="88">
        <v>0</v>
      </c>
      <c r="O23" s="92">
        <v>0</v>
      </c>
      <c r="P23" s="91">
        <f>SUM(N23,L23,J23,H23,F23,D23,B23)</f>
        <v>4</v>
      </c>
      <c r="Q23" s="91">
        <f>SUM(O23,M23,K23,I23,G23,E23,C23)</f>
        <v>1</v>
      </c>
      <c r="R23" s="91">
        <f t="shared" si="3"/>
        <v>5</v>
      </c>
    </row>
    <row r="24" spans="1:18" s="128" customFormat="1" ht="12.75">
      <c r="A24" s="84" t="s">
        <v>99</v>
      </c>
      <c r="B24" s="88">
        <v>0</v>
      </c>
      <c r="C24" s="89">
        <v>0</v>
      </c>
      <c r="D24" s="88">
        <v>0</v>
      </c>
      <c r="E24" s="205">
        <v>0</v>
      </c>
      <c r="F24" s="118">
        <v>0</v>
      </c>
      <c r="G24" s="89">
        <v>0</v>
      </c>
      <c r="H24" s="88">
        <v>0</v>
      </c>
      <c r="I24" s="89">
        <v>0</v>
      </c>
      <c r="J24" s="88">
        <v>0</v>
      </c>
      <c r="K24" s="89">
        <v>0</v>
      </c>
      <c r="L24" s="88">
        <v>1</v>
      </c>
      <c r="M24" s="89">
        <v>0</v>
      </c>
      <c r="N24" s="88">
        <v>0</v>
      </c>
      <c r="O24" s="92">
        <v>0</v>
      </c>
      <c r="P24" s="91">
        <f>SUM(N24,L24,J24,H24,F24,D24,B24)</f>
        <v>1</v>
      </c>
      <c r="Q24" s="91">
        <f>SUM(O24,M24,K24,I24,G24,E24,C24)</f>
        <v>0</v>
      </c>
      <c r="R24" s="91">
        <f t="shared" si="3"/>
        <v>1</v>
      </c>
    </row>
    <row r="25" spans="1:20" ht="12.75">
      <c r="A25" s="99" t="s">
        <v>12</v>
      </c>
      <c r="B25" s="102">
        <f aca="true" t="shared" si="4" ref="B25:R25">SUM(B18:B24)</f>
        <v>0</v>
      </c>
      <c r="C25" s="103">
        <f t="shared" si="4"/>
        <v>0</v>
      </c>
      <c r="D25" s="102">
        <f t="shared" si="4"/>
        <v>0</v>
      </c>
      <c r="E25" s="270">
        <f t="shared" si="4"/>
        <v>0</v>
      </c>
      <c r="F25" s="276">
        <f t="shared" si="4"/>
        <v>0</v>
      </c>
      <c r="G25" s="103">
        <f t="shared" si="4"/>
        <v>0</v>
      </c>
      <c r="H25" s="102">
        <f t="shared" si="4"/>
        <v>0</v>
      </c>
      <c r="I25" s="103">
        <f t="shared" si="4"/>
        <v>0</v>
      </c>
      <c r="J25" s="102">
        <f t="shared" si="4"/>
        <v>30</v>
      </c>
      <c r="K25" s="103">
        <f t="shared" si="4"/>
        <v>11</v>
      </c>
      <c r="L25" s="102">
        <f t="shared" si="4"/>
        <v>28</v>
      </c>
      <c r="M25" s="103">
        <f t="shared" si="4"/>
        <v>3</v>
      </c>
      <c r="N25" s="102">
        <f t="shared" si="4"/>
        <v>0</v>
      </c>
      <c r="O25" s="104">
        <f t="shared" si="4"/>
        <v>0</v>
      </c>
      <c r="P25" s="103">
        <f t="shared" si="4"/>
        <v>58</v>
      </c>
      <c r="Q25" s="103">
        <f t="shared" si="4"/>
        <v>14</v>
      </c>
      <c r="R25" s="103">
        <f t="shared" si="4"/>
        <v>72</v>
      </c>
      <c r="T25" s="122"/>
    </row>
    <row r="26" spans="1:20" ht="6.75" customHeight="1">
      <c r="A26" s="84"/>
      <c r="B26" s="88"/>
      <c r="C26" s="89"/>
      <c r="D26" s="88"/>
      <c r="E26" s="205"/>
      <c r="F26" s="118"/>
      <c r="G26" s="89"/>
      <c r="H26" s="88"/>
      <c r="I26" s="89"/>
      <c r="J26" s="88"/>
      <c r="K26" s="89"/>
      <c r="L26" s="88"/>
      <c r="M26" s="89"/>
      <c r="N26" s="88"/>
      <c r="O26" s="92"/>
      <c r="P26" s="91"/>
      <c r="Q26" s="91"/>
      <c r="R26" s="91"/>
      <c r="T26" s="122"/>
    </row>
    <row r="27" spans="1:20" ht="12.75">
      <c r="A27" s="81" t="s">
        <v>14</v>
      </c>
      <c r="B27" s="153">
        <f aca="true" t="shared" si="5" ref="B27:O27">SUM(B25,B15)</f>
        <v>0</v>
      </c>
      <c r="C27" s="152">
        <f t="shared" si="5"/>
        <v>0</v>
      </c>
      <c r="D27" s="153">
        <f t="shared" si="5"/>
        <v>14</v>
      </c>
      <c r="E27" s="269">
        <f t="shared" si="5"/>
        <v>0</v>
      </c>
      <c r="F27" s="151">
        <f t="shared" si="5"/>
        <v>0</v>
      </c>
      <c r="G27" s="152">
        <f t="shared" si="5"/>
        <v>0</v>
      </c>
      <c r="H27" s="153">
        <f t="shared" si="5"/>
        <v>0</v>
      </c>
      <c r="I27" s="152">
        <f t="shared" si="5"/>
        <v>0</v>
      </c>
      <c r="J27" s="153">
        <f t="shared" si="5"/>
        <v>37</v>
      </c>
      <c r="K27" s="152">
        <f t="shared" si="5"/>
        <v>15</v>
      </c>
      <c r="L27" s="153">
        <f t="shared" si="5"/>
        <v>32</v>
      </c>
      <c r="M27" s="152">
        <f t="shared" si="5"/>
        <v>5</v>
      </c>
      <c r="N27" s="153">
        <f t="shared" si="5"/>
        <v>16</v>
      </c>
      <c r="O27" s="279">
        <f t="shared" si="5"/>
        <v>8</v>
      </c>
      <c r="P27" s="152">
        <f>SUM(N27,L27,J27,H27,F27,D27,B27)</f>
        <v>99</v>
      </c>
      <c r="Q27" s="152">
        <f>SUM(O27,M27,K27,I27,G27,E27,C27)</f>
        <v>28</v>
      </c>
      <c r="R27" s="152">
        <f>SUM(P27:Q27)</f>
        <v>127</v>
      </c>
      <c r="T27" s="122"/>
    </row>
    <row r="28" spans="18:20" ht="12.75">
      <c r="R28" s="115"/>
      <c r="T28" s="26"/>
    </row>
    <row r="29" ht="12.75">
      <c r="A29" s="84" t="s">
        <v>146</v>
      </c>
    </row>
    <row r="30" spans="1:9" ht="12.75">
      <c r="A30" s="160" t="s">
        <v>128</v>
      </c>
      <c r="B30" s="128"/>
      <c r="C30" s="128"/>
      <c r="D30" s="128"/>
      <c r="E30" s="128"/>
      <c r="F30" s="128"/>
      <c r="G30" s="128"/>
      <c r="H30" s="128"/>
      <c r="I30" s="128"/>
    </row>
  </sheetData>
  <sheetProtection/>
  <mergeCells count="29">
    <mergeCell ref="D9:E9"/>
    <mergeCell ref="J9:K9"/>
    <mergeCell ref="L9:M9"/>
    <mergeCell ref="N9:O9"/>
    <mergeCell ref="P7:R7"/>
    <mergeCell ref="B8:C8"/>
    <mergeCell ref="D8:E8"/>
    <mergeCell ref="F8:G8"/>
    <mergeCell ref="H8:I8"/>
    <mergeCell ref="B7:C7"/>
    <mergeCell ref="D7:E7"/>
    <mergeCell ref="F7:G7"/>
    <mergeCell ref="H7:I7"/>
    <mergeCell ref="J7:K7"/>
    <mergeCell ref="J8:K8"/>
    <mergeCell ref="L8:M8"/>
    <mergeCell ref="N8:O8"/>
    <mergeCell ref="N6:O6"/>
    <mergeCell ref="J6:K6"/>
    <mergeCell ref="L6:M6"/>
    <mergeCell ref="L7:M7"/>
    <mergeCell ref="N7:O7"/>
    <mergeCell ref="A2:U2"/>
    <mergeCell ref="A3:U3"/>
    <mergeCell ref="A4:U4"/>
    <mergeCell ref="B6:C6"/>
    <mergeCell ref="D6:E6"/>
    <mergeCell ref="F6:G6"/>
    <mergeCell ref="H6:I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2"/>
  <sheetViews>
    <sheetView zoomScalePageLayoutView="0" workbookViewId="0" topLeftCell="A1">
      <selection activeCell="V32" sqref="V32"/>
    </sheetView>
  </sheetViews>
  <sheetFormatPr defaultColWidth="9.140625" defaultRowHeight="12.75"/>
  <cols>
    <col min="1" max="1" width="34.28125" style="84" customWidth="1"/>
    <col min="2" max="3" width="6.421875" style="139" customWidth="1"/>
    <col min="4" max="4" width="6.421875" style="84" customWidth="1"/>
    <col min="5" max="6" width="5.7109375" style="139" customWidth="1"/>
    <col min="7" max="7" width="5.7109375" style="84" customWidth="1"/>
    <col min="8" max="9" width="5.7109375" style="139" customWidth="1"/>
    <col min="10" max="10" width="5.7109375" style="84" customWidth="1"/>
    <col min="11" max="12" width="5.7109375" style="139" customWidth="1"/>
    <col min="13" max="13" width="5.7109375" style="84" customWidth="1"/>
    <col min="14" max="15" width="6.8515625" style="139" customWidth="1"/>
    <col min="16" max="16" width="6.8515625" style="84" customWidth="1"/>
    <col min="17" max="18" width="7.57421875" style="139" customWidth="1"/>
    <col min="19" max="19" width="9.28125" style="84" customWidth="1"/>
    <col min="20" max="21" width="9.28125" style="139" customWidth="1"/>
    <col min="22" max="16384" width="8.8515625" style="139" customWidth="1"/>
  </cols>
  <sheetData>
    <row r="1" ht="15" customHeight="1">
      <c r="A1" s="108" t="s">
        <v>161</v>
      </c>
    </row>
    <row r="2" spans="1:20" ht="12">
      <c r="A2" s="336" t="s">
        <v>32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</row>
    <row r="3" spans="1:20" ht="12">
      <c r="A3" s="336" t="s">
        <v>152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</row>
    <row r="4" ht="12" thickBot="1"/>
    <row r="5" spans="1:19" ht="11.25">
      <c r="A5" s="144"/>
      <c r="B5" s="342" t="s">
        <v>11</v>
      </c>
      <c r="C5" s="343"/>
      <c r="D5" s="344"/>
      <c r="E5" s="342" t="s">
        <v>3</v>
      </c>
      <c r="F5" s="343"/>
      <c r="G5" s="344"/>
      <c r="H5" s="342" t="s">
        <v>4</v>
      </c>
      <c r="I5" s="343"/>
      <c r="J5" s="344"/>
      <c r="K5" s="342" t="s">
        <v>5</v>
      </c>
      <c r="L5" s="343"/>
      <c r="M5" s="344"/>
      <c r="N5" s="342" t="s">
        <v>24</v>
      </c>
      <c r="O5" s="343"/>
      <c r="P5" s="344"/>
      <c r="Q5" s="342" t="s">
        <v>12</v>
      </c>
      <c r="R5" s="343"/>
      <c r="S5" s="343"/>
    </row>
    <row r="6" spans="2:19" ht="11.25">
      <c r="B6" s="145" t="s">
        <v>0</v>
      </c>
      <c r="C6" s="146" t="s">
        <v>1</v>
      </c>
      <c r="D6" s="131" t="s">
        <v>13</v>
      </c>
      <c r="E6" s="145" t="s">
        <v>0</v>
      </c>
      <c r="F6" s="146" t="s">
        <v>1</v>
      </c>
      <c r="G6" s="131" t="s">
        <v>13</v>
      </c>
      <c r="H6" s="145" t="s">
        <v>0</v>
      </c>
      <c r="I6" s="146" t="s">
        <v>1</v>
      </c>
      <c r="J6" s="131" t="s">
        <v>13</v>
      </c>
      <c r="K6" s="145" t="s">
        <v>0</v>
      </c>
      <c r="L6" s="146" t="s">
        <v>1</v>
      </c>
      <c r="M6" s="131" t="s">
        <v>13</v>
      </c>
      <c r="N6" s="145" t="s">
        <v>0</v>
      </c>
      <c r="O6" s="146" t="s">
        <v>1</v>
      </c>
      <c r="P6" s="131" t="s">
        <v>13</v>
      </c>
      <c r="Q6" s="145" t="s">
        <v>0</v>
      </c>
      <c r="R6" s="146" t="s">
        <v>1</v>
      </c>
      <c r="S6" s="146" t="s">
        <v>13</v>
      </c>
    </row>
    <row r="7" spans="1:19" ht="11.25">
      <c r="A7" s="264"/>
      <c r="B7" s="147"/>
      <c r="C7" s="148"/>
      <c r="D7" s="91"/>
      <c r="E7" s="147"/>
      <c r="F7" s="148"/>
      <c r="G7" s="91"/>
      <c r="H7" s="147"/>
      <c r="I7" s="148"/>
      <c r="J7" s="91"/>
      <c r="K7" s="147"/>
      <c r="L7" s="148"/>
      <c r="M7" s="91"/>
      <c r="N7" s="147"/>
      <c r="O7" s="148"/>
      <c r="P7" s="149"/>
      <c r="Q7" s="134"/>
      <c r="R7" s="150"/>
      <c r="S7" s="134"/>
    </row>
    <row r="8" spans="1:20" ht="12">
      <c r="A8" s="97" t="s">
        <v>109</v>
      </c>
      <c r="B8" s="118">
        <v>246</v>
      </c>
      <c r="C8" s="89">
        <v>152</v>
      </c>
      <c r="D8" s="132">
        <v>398</v>
      </c>
      <c r="E8" s="118">
        <v>565</v>
      </c>
      <c r="F8" s="89">
        <v>373</v>
      </c>
      <c r="G8" s="132">
        <v>938</v>
      </c>
      <c r="H8" s="88">
        <v>30</v>
      </c>
      <c r="I8" s="89">
        <v>8</v>
      </c>
      <c r="J8" s="132">
        <v>38</v>
      </c>
      <c r="K8" s="88">
        <v>141</v>
      </c>
      <c r="L8" s="89">
        <v>63</v>
      </c>
      <c r="M8" s="132">
        <v>204</v>
      </c>
      <c r="N8" s="88">
        <v>15</v>
      </c>
      <c r="O8" s="89">
        <v>6</v>
      </c>
      <c r="P8" s="132">
        <v>21</v>
      </c>
      <c r="Q8" s="147">
        <f>SUM(N8,K8,H8,E8,B8)</f>
        <v>997</v>
      </c>
      <c r="R8" s="91">
        <f>SUM(O8,L8,I8,F8,C8)</f>
        <v>602</v>
      </c>
      <c r="S8" s="91">
        <f>SUM(P8,,J8,G8,M8,D8)</f>
        <v>1599</v>
      </c>
      <c r="T8" s="84"/>
    </row>
    <row r="9" spans="1:20" ht="5.25" customHeight="1">
      <c r="A9" s="97"/>
      <c r="B9" s="118"/>
      <c r="C9" s="89"/>
      <c r="D9" s="132"/>
      <c r="E9" s="118"/>
      <c r="F9" s="89"/>
      <c r="G9" s="132"/>
      <c r="H9" s="88"/>
      <c r="I9" s="89"/>
      <c r="J9" s="132"/>
      <c r="K9" s="88"/>
      <c r="L9" s="89"/>
      <c r="M9" s="132"/>
      <c r="N9" s="88"/>
      <c r="O9" s="89"/>
      <c r="P9" s="132"/>
      <c r="Q9" s="147"/>
      <c r="R9" s="91"/>
      <c r="S9" s="91"/>
      <c r="T9" s="84"/>
    </row>
    <row r="10" spans="1:20" ht="12">
      <c r="A10" s="97" t="s">
        <v>110</v>
      </c>
      <c r="B10" s="118"/>
      <c r="C10" s="89"/>
      <c r="D10" s="132"/>
      <c r="E10" s="118"/>
      <c r="F10" s="89"/>
      <c r="G10" s="132"/>
      <c r="H10" s="88"/>
      <c r="I10" s="89"/>
      <c r="J10" s="132"/>
      <c r="K10" s="88"/>
      <c r="L10" s="89"/>
      <c r="M10" s="132"/>
      <c r="N10" s="88"/>
      <c r="O10" s="89"/>
      <c r="P10" s="132"/>
      <c r="Q10" s="147"/>
      <c r="R10" s="91"/>
      <c r="S10" s="91"/>
      <c r="T10" s="84"/>
    </row>
    <row r="11" spans="1:20" ht="12">
      <c r="A11" s="97" t="s">
        <v>107</v>
      </c>
      <c r="B11" s="118"/>
      <c r="C11" s="89"/>
      <c r="D11" s="132"/>
      <c r="E11" s="118"/>
      <c r="F11" s="89"/>
      <c r="G11" s="132"/>
      <c r="H11" s="88"/>
      <c r="I11" s="89"/>
      <c r="J11" s="132"/>
      <c r="K11" s="88"/>
      <c r="L11" s="89"/>
      <c r="M11" s="132"/>
      <c r="N11" s="88"/>
      <c r="O11" s="89"/>
      <c r="P11" s="132"/>
      <c r="Q11" s="147"/>
      <c r="R11" s="91"/>
      <c r="S11" s="91"/>
      <c r="T11" s="84"/>
    </row>
    <row r="12" spans="1:20" ht="11.25">
      <c r="A12" s="135" t="s">
        <v>88</v>
      </c>
      <c r="B12" s="118">
        <v>37</v>
      </c>
      <c r="C12" s="89">
        <v>1</v>
      </c>
      <c r="D12" s="132">
        <v>38</v>
      </c>
      <c r="E12" s="118">
        <v>40</v>
      </c>
      <c r="F12" s="89">
        <v>0</v>
      </c>
      <c r="G12" s="132">
        <v>40</v>
      </c>
      <c r="H12" s="88">
        <v>0</v>
      </c>
      <c r="I12" s="89">
        <v>0</v>
      </c>
      <c r="J12" s="132">
        <v>0</v>
      </c>
      <c r="K12" s="88">
        <v>0</v>
      </c>
      <c r="L12" s="89">
        <v>0</v>
      </c>
      <c r="M12" s="132">
        <v>0</v>
      </c>
      <c r="N12" s="88">
        <v>0</v>
      </c>
      <c r="O12" s="89">
        <v>0</v>
      </c>
      <c r="P12" s="132">
        <v>0</v>
      </c>
      <c r="Q12" s="147">
        <f aca="true" t="shared" si="0" ref="Q12:Q45">SUM(N12,K12,H12,E12,B12)</f>
        <v>77</v>
      </c>
      <c r="R12" s="91">
        <f aca="true" t="shared" si="1" ref="R12:R45">SUM(O12,L12,I12,F12,C12)</f>
        <v>1</v>
      </c>
      <c r="S12" s="91">
        <f aca="true" t="shared" si="2" ref="S12:S45">SUM(P12,,J12,G12,M12,D12)</f>
        <v>78</v>
      </c>
      <c r="T12" s="84"/>
    </row>
    <row r="13" spans="1:20" ht="11.25">
      <c r="A13" s="135" t="s">
        <v>67</v>
      </c>
      <c r="B13" s="118">
        <v>22</v>
      </c>
      <c r="C13" s="89">
        <v>18</v>
      </c>
      <c r="D13" s="132">
        <v>40</v>
      </c>
      <c r="E13" s="118">
        <v>43</v>
      </c>
      <c r="F13" s="89">
        <v>29</v>
      </c>
      <c r="G13" s="132">
        <v>72</v>
      </c>
      <c r="H13" s="88">
        <v>0</v>
      </c>
      <c r="I13" s="89">
        <v>0</v>
      </c>
      <c r="J13" s="132">
        <v>0</v>
      </c>
      <c r="K13" s="88">
        <v>0</v>
      </c>
      <c r="L13" s="89">
        <v>0</v>
      </c>
      <c r="M13" s="132">
        <v>0</v>
      </c>
      <c r="N13" s="88">
        <v>0</v>
      </c>
      <c r="O13" s="89">
        <v>0</v>
      </c>
      <c r="P13" s="132">
        <v>0</v>
      </c>
      <c r="Q13" s="147">
        <f t="shared" si="0"/>
        <v>65</v>
      </c>
      <c r="R13" s="91">
        <f t="shared" si="1"/>
        <v>47</v>
      </c>
      <c r="S13" s="91">
        <f t="shared" si="2"/>
        <v>112</v>
      </c>
      <c r="T13" s="84"/>
    </row>
    <row r="14" spans="1:20" ht="11.25">
      <c r="A14" s="135" t="s">
        <v>68</v>
      </c>
      <c r="B14" s="118">
        <v>98</v>
      </c>
      <c r="C14" s="89">
        <v>87</v>
      </c>
      <c r="D14" s="132">
        <v>185</v>
      </c>
      <c r="E14" s="118">
        <v>190</v>
      </c>
      <c r="F14" s="89">
        <v>135</v>
      </c>
      <c r="G14" s="132">
        <v>325</v>
      </c>
      <c r="H14" s="88">
        <v>12</v>
      </c>
      <c r="I14" s="89">
        <v>10</v>
      </c>
      <c r="J14" s="132">
        <v>22</v>
      </c>
      <c r="K14" s="88">
        <v>43</v>
      </c>
      <c r="L14" s="89">
        <v>11</v>
      </c>
      <c r="M14" s="132">
        <v>54</v>
      </c>
      <c r="N14" s="88">
        <v>0</v>
      </c>
      <c r="O14" s="89">
        <v>0</v>
      </c>
      <c r="P14" s="132">
        <v>0</v>
      </c>
      <c r="Q14" s="147">
        <f t="shared" si="0"/>
        <v>343</v>
      </c>
      <c r="R14" s="91">
        <f t="shared" si="1"/>
        <v>243</v>
      </c>
      <c r="S14" s="91">
        <f t="shared" si="2"/>
        <v>586</v>
      </c>
      <c r="T14" s="84"/>
    </row>
    <row r="15" spans="1:20" ht="11.25">
      <c r="A15" s="135" t="s">
        <v>69</v>
      </c>
      <c r="B15" s="118">
        <v>81</v>
      </c>
      <c r="C15" s="89">
        <v>4</v>
      </c>
      <c r="D15" s="132">
        <v>85</v>
      </c>
      <c r="E15" s="118">
        <v>160</v>
      </c>
      <c r="F15" s="89">
        <v>5</v>
      </c>
      <c r="G15" s="132">
        <v>165</v>
      </c>
      <c r="H15" s="88">
        <v>16</v>
      </c>
      <c r="I15" s="89">
        <v>1</v>
      </c>
      <c r="J15" s="132">
        <v>17</v>
      </c>
      <c r="K15" s="88">
        <v>53</v>
      </c>
      <c r="L15" s="89">
        <v>2</v>
      </c>
      <c r="M15" s="132">
        <v>55</v>
      </c>
      <c r="N15" s="88">
        <v>0</v>
      </c>
      <c r="O15" s="89">
        <v>0</v>
      </c>
      <c r="P15" s="132">
        <v>0</v>
      </c>
      <c r="Q15" s="147">
        <f t="shared" si="0"/>
        <v>310</v>
      </c>
      <c r="R15" s="91">
        <f t="shared" si="1"/>
        <v>12</v>
      </c>
      <c r="S15" s="91">
        <f t="shared" si="2"/>
        <v>322</v>
      </c>
      <c r="T15" s="84"/>
    </row>
    <row r="16" spans="1:20" ht="11.25">
      <c r="A16" s="135" t="s">
        <v>70</v>
      </c>
      <c r="B16" s="118">
        <v>89</v>
      </c>
      <c r="C16" s="89">
        <v>5</v>
      </c>
      <c r="D16" s="132">
        <v>94</v>
      </c>
      <c r="E16" s="118">
        <v>99</v>
      </c>
      <c r="F16" s="89">
        <v>1</v>
      </c>
      <c r="G16" s="132">
        <v>100</v>
      </c>
      <c r="H16" s="88">
        <v>0</v>
      </c>
      <c r="I16" s="89">
        <v>0</v>
      </c>
      <c r="J16" s="132">
        <v>0</v>
      </c>
      <c r="K16" s="88">
        <v>0</v>
      </c>
      <c r="L16" s="89">
        <v>0</v>
      </c>
      <c r="M16" s="132">
        <v>0</v>
      </c>
      <c r="N16" s="88">
        <v>0</v>
      </c>
      <c r="O16" s="89">
        <v>0</v>
      </c>
      <c r="P16" s="132">
        <v>0</v>
      </c>
      <c r="Q16" s="147">
        <f t="shared" si="0"/>
        <v>188</v>
      </c>
      <c r="R16" s="91">
        <f t="shared" si="1"/>
        <v>6</v>
      </c>
      <c r="S16" s="91">
        <f t="shared" si="2"/>
        <v>194</v>
      </c>
      <c r="T16" s="84"/>
    </row>
    <row r="17" spans="1:20" ht="11.25">
      <c r="A17" s="135" t="s">
        <v>86</v>
      </c>
      <c r="B17" s="118">
        <v>21</v>
      </c>
      <c r="C17" s="89">
        <v>72</v>
      </c>
      <c r="D17" s="132">
        <v>93</v>
      </c>
      <c r="E17" s="118">
        <v>30</v>
      </c>
      <c r="F17" s="89">
        <v>154</v>
      </c>
      <c r="G17" s="132">
        <v>184</v>
      </c>
      <c r="H17" s="88">
        <v>0</v>
      </c>
      <c r="I17" s="89">
        <v>0</v>
      </c>
      <c r="J17" s="132">
        <v>0</v>
      </c>
      <c r="K17" s="88">
        <v>11</v>
      </c>
      <c r="L17" s="89">
        <v>21</v>
      </c>
      <c r="M17" s="132">
        <v>32</v>
      </c>
      <c r="N17" s="88">
        <v>0</v>
      </c>
      <c r="O17" s="89">
        <v>0</v>
      </c>
      <c r="P17" s="132">
        <v>0</v>
      </c>
      <c r="Q17" s="147">
        <f t="shared" si="0"/>
        <v>62</v>
      </c>
      <c r="R17" s="91">
        <f t="shared" si="1"/>
        <v>247</v>
      </c>
      <c r="S17" s="91">
        <f t="shared" si="2"/>
        <v>309</v>
      </c>
      <c r="T17" s="84"/>
    </row>
    <row r="18" spans="1:20" ht="22.5">
      <c r="A18" s="143" t="s">
        <v>71</v>
      </c>
      <c r="B18" s="118">
        <v>16</v>
      </c>
      <c r="C18" s="89">
        <v>102</v>
      </c>
      <c r="D18" s="132">
        <v>118</v>
      </c>
      <c r="E18" s="118">
        <v>53</v>
      </c>
      <c r="F18" s="89">
        <v>249</v>
      </c>
      <c r="G18" s="132">
        <v>302</v>
      </c>
      <c r="H18" s="88">
        <v>2</v>
      </c>
      <c r="I18" s="89">
        <v>13</v>
      </c>
      <c r="J18" s="132">
        <v>15</v>
      </c>
      <c r="K18" s="88">
        <v>7</v>
      </c>
      <c r="L18" s="89">
        <v>63</v>
      </c>
      <c r="M18" s="132">
        <v>70</v>
      </c>
      <c r="N18" s="88">
        <v>0</v>
      </c>
      <c r="O18" s="89">
        <v>0</v>
      </c>
      <c r="P18" s="132">
        <v>0</v>
      </c>
      <c r="Q18" s="147">
        <f t="shared" si="0"/>
        <v>78</v>
      </c>
      <c r="R18" s="91">
        <f t="shared" si="1"/>
        <v>427</v>
      </c>
      <c r="S18" s="91">
        <f t="shared" si="2"/>
        <v>505</v>
      </c>
      <c r="T18" s="84"/>
    </row>
    <row r="19" spans="1:20" ht="11.25">
      <c r="A19" s="135" t="s">
        <v>72</v>
      </c>
      <c r="B19" s="118">
        <v>0</v>
      </c>
      <c r="C19" s="89">
        <v>0</v>
      </c>
      <c r="D19" s="132">
        <v>0</v>
      </c>
      <c r="E19" s="118">
        <v>21</v>
      </c>
      <c r="F19" s="89">
        <v>1</v>
      </c>
      <c r="G19" s="132">
        <v>22</v>
      </c>
      <c r="H19" s="88">
        <v>0</v>
      </c>
      <c r="I19" s="89">
        <v>0</v>
      </c>
      <c r="J19" s="132">
        <v>0</v>
      </c>
      <c r="K19" s="88">
        <v>4</v>
      </c>
      <c r="L19" s="89">
        <v>0</v>
      </c>
      <c r="M19" s="132">
        <v>4</v>
      </c>
      <c r="N19" s="88">
        <v>0</v>
      </c>
      <c r="O19" s="89">
        <v>0</v>
      </c>
      <c r="P19" s="132">
        <v>0</v>
      </c>
      <c r="Q19" s="147">
        <f t="shared" si="0"/>
        <v>25</v>
      </c>
      <c r="R19" s="91">
        <f t="shared" si="1"/>
        <v>1</v>
      </c>
      <c r="S19" s="91">
        <f t="shared" si="2"/>
        <v>26</v>
      </c>
      <c r="T19" s="84"/>
    </row>
    <row r="20" spans="1:20" ht="11.25">
      <c r="A20" s="135" t="s">
        <v>73</v>
      </c>
      <c r="B20" s="118">
        <v>0</v>
      </c>
      <c r="C20" s="89">
        <v>0</v>
      </c>
      <c r="D20" s="132">
        <v>0</v>
      </c>
      <c r="E20" s="118">
        <v>67</v>
      </c>
      <c r="F20" s="89">
        <v>19</v>
      </c>
      <c r="G20" s="132">
        <v>86</v>
      </c>
      <c r="H20" s="88">
        <v>0</v>
      </c>
      <c r="I20" s="89">
        <v>0</v>
      </c>
      <c r="J20" s="132">
        <v>0</v>
      </c>
      <c r="K20" s="88">
        <v>9</v>
      </c>
      <c r="L20" s="89">
        <v>0</v>
      </c>
      <c r="M20" s="132">
        <v>9</v>
      </c>
      <c r="N20" s="88">
        <v>0</v>
      </c>
      <c r="O20" s="89">
        <v>0</v>
      </c>
      <c r="P20" s="132">
        <v>0</v>
      </c>
      <c r="Q20" s="147">
        <f t="shared" si="0"/>
        <v>76</v>
      </c>
      <c r="R20" s="91">
        <f t="shared" si="1"/>
        <v>19</v>
      </c>
      <c r="S20" s="91">
        <f t="shared" si="2"/>
        <v>95</v>
      </c>
      <c r="T20" s="84"/>
    </row>
    <row r="21" spans="1:20" ht="11.25">
      <c r="A21" s="135" t="s">
        <v>74</v>
      </c>
      <c r="B21" s="118">
        <v>88</v>
      </c>
      <c r="C21" s="89">
        <v>1</v>
      </c>
      <c r="D21" s="132">
        <v>89</v>
      </c>
      <c r="E21" s="118">
        <v>88</v>
      </c>
      <c r="F21" s="89">
        <v>3</v>
      </c>
      <c r="G21" s="132">
        <v>91</v>
      </c>
      <c r="H21" s="88">
        <v>3</v>
      </c>
      <c r="I21" s="89">
        <v>0</v>
      </c>
      <c r="J21" s="132">
        <v>3</v>
      </c>
      <c r="K21" s="88">
        <v>38</v>
      </c>
      <c r="L21" s="89">
        <v>0</v>
      </c>
      <c r="M21" s="132">
        <v>38</v>
      </c>
      <c r="N21" s="88">
        <v>7</v>
      </c>
      <c r="O21" s="89">
        <v>0</v>
      </c>
      <c r="P21" s="132">
        <v>7</v>
      </c>
      <c r="Q21" s="147">
        <f t="shared" si="0"/>
        <v>224</v>
      </c>
      <c r="R21" s="91">
        <f t="shared" si="1"/>
        <v>4</v>
      </c>
      <c r="S21" s="91">
        <f t="shared" si="2"/>
        <v>228</v>
      </c>
      <c r="T21" s="84"/>
    </row>
    <row r="22" spans="1:20" ht="11.25">
      <c r="A22" s="135" t="s">
        <v>75</v>
      </c>
      <c r="B22" s="118">
        <v>0</v>
      </c>
      <c r="C22" s="89">
        <v>0</v>
      </c>
      <c r="D22" s="132">
        <v>0</v>
      </c>
      <c r="E22" s="118">
        <v>1</v>
      </c>
      <c r="F22" s="89">
        <v>2</v>
      </c>
      <c r="G22" s="132">
        <v>3</v>
      </c>
      <c r="H22" s="88">
        <v>0</v>
      </c>
      <c r="I22" s="89">
        <v>0</v>
      </c>
      <c r="J22" s="132">
        <v>0</v>
      </c>
      <c r="K22" s="88">
        <v>0</v>
      </c>
      <c r="L22" s="89">
        <v>0</v>
      </c>
      <c r="M22" s="132">
        <v>0</v>
      </c>
      <c r="N22" s="88">
        <v>0</v>
      </c>
      <c r="O22" s="89">
        <v>0</v>
      </c>
      <c r="P22" s="132">
        <v>0</v>
      </c>
      <c r="Q22" s="147">
        <f t="shared" si="0"/>
        <v>1</v>
      </c>
      <c r="R22" s="91">
        <f t="shared" si="1"/>
        <v>2</v>
      </c>
      <c r="S22" s="91">
        <f t="shared" si="2"/>
        <v>3</v>
      </c>
      <c r="T22" s="84"/>
    </row>
    <row r="23" spans="1:20" ht="11.25">
      <c r="A23" s="143" t="s">
        <v>76</v>
      </c>
      <c r="B23" s="118">
        <v>10</v>
      </c>
      <c r="C23" s="139">
        <v>1</v>
      </c>
      <c r="D23" s="132">
        <v>11</v>
      </c>
      <c r="E23" s="118">
        <v>77</v>
      </c>
      <c r="F23" s="89">
        <v>5</v>
      </c>
      <c r="G23" s="132">
        <v>82</v>
      </c>
      <c r="H23" s="88">
        <v>0</v>
      </c>
      <c r="I23" s="89">
        <v>0</v>
      </c>
      <c r="J23" s="132">
        <v>0</v>
      </c>
      <c r="K23" s="88">
        <v>0</v>
      </c>
      <c r="L23" s="89">
        <v>0</v>
      </c>
      <c r="M23" s="132">
        <v>0</v>
      </c>
      <c r="N23" s="88">
        <v>0</v>
      </c>
      <c r="O23" s="89">
        <v>0</v>
      </c>
      <c r="P23" s="132">
        <v>0</v>
      </c>
      <c r="Q23" s="147">
        <f>SUM(N23,K23,H23,E23,B23)</f>
        <v>87</v>
      </c>
      <c r="R23" s="91">
        <f>SUM(O23,L23,I23,F23,C23)</f>
        <v>6</v>
      </c>
      <c r="S23" s="91">
        <f>SUM(P23,,J23,G23,M23,D23)</f>
        <v>93</v>
      </c>
      <c r="T23" s="84"/>
    </row>
    <row r="24" spans="1:20" ht="22.5">
      <c r="A24" s="143" t="s">
        <v>77</v>
      </c>
      <c r="B24" s="118">
        <v>0</v>
      </c>
      <c r="C24" s="89">
        <v>0</v>
      </c>
      <c r="D24" s="132">
        <v>0</v>
      </c>
      <c r="E24" s="118">
        <v>11</v>
      </c>
      <c r="F24" s="89">
        <v>23</v>
      </c>
      <c r="G24" s="132">
        <v>34</v>
      </c>
      <c r="H24" s="88">
        <v>0</v>
      </c>
      <c r="I24" s="89">
        <v>0</v>
      </c>
      <c r="J24" s="132">
        <v>0</v>
      </c>
      <c r="K24" s="88">
        <v>3</v>
      </c>
      <c r="L24" s="89">
        <v>0</v>
      </c>
      <c r="M24" s="132">
        <v>3</v>
      </c>
      <c r="N24" s="88">
        <v>0</v>
      </c>
      <c r="O24" s="89">
        <v>0</v>
      </c>
      <c r="P24" s="132">
        <v>0</v>
      </c>
      <c r="Q24" s="147">
        <f t="shared" si="0"/>
        <v>14</v>
      </c>
      <c r="R24" s="91">
        <f t="shared" si="1"/>
        <v>23</v>
      </c>
      <c r="S24" s="91">
        <f t="shared" si="2"/>
        <v>37</v>
      </c>
      <c r="T24" s="84"/>
    </row>
    <row r="25" spans="1:20" ht="11.25">
      <c r="A25" s="135" t="s">
        <v>78</v>
      </c>
      <c r="B25" s="118">
        <v>0</v>
      </c>
      <c r="C25" s="89">
        <v>0</v>
      </c>
      <c r="D25" s="132">
        <v>0</v>
      </c>
      <c r="E25" s="118">
        <v>28</v>
      </c>
      <c r="F25" s="89">
        <v>0</v>
      </c>
      <c r="G25" s="132">
        <v>28</v>
      </c>
      <c r="H25" s="88">
        <v>0</v>
      </c>
      <c r="I25" s="89">
        <v>0</v>
      </c>
      <c r="J25" s="132">
        <v>0</v>
      </c>
      <c r="K25" s="88">
        <v>0</v>
      </c>
      <c r="L25" s="89">
        <v>0</v>
      </c>
      <c r="M25" s="132">
        <v>0</v>
      </c>
      <c r="N25" s="88">
        <v>0</v>
      </c>
      <c r="O25" s="89">
        <v>0</v>
      </c>
      <c r="P25" s="132">
        <v>0</v>
      </c>
      <c r="Q25" s="147">
        <f t="shared" si="0"/>
        <v>28</v>
      </c>
      <c r="R25" s="91">
        <f t="shared" si="1"/>
        <v>0</v>
      </c>
      <c r="S25" s="91">
        <f t="shared" si="2"/>
        <v>28</v>
      </c>
      <c r="T25" s="84"/>
    </row>
    <row r="26" spans="1:20" ht="11.25">
      <c r="A26" s="135" t="s">
        <v>79</v>
      </c>
      <c r="B26" s="118">
        <v>0</v>
      </c>
      <c r="C26" s="89">
        <v>0</v>
      </c>
      <c r="D26" s="132">
        <v>0</v>
      </c>
      <c r="E26" s="118">
        <v>20</v>
      </c>
      <c r="F26" s="89">
        <v>0</v>
      </c>
      <c r="G26" s="132">
        <v>20</v>
      </c>
      <c r="H26" s="88">
        <v>0</v>
      </c>
      <c r="I26" s="89">
        <v>0</v>
      </c>
      <c r="J26" s="132">
        <v>0</v>
      </c>
      <c r="K26" s="88">
        <v>27</v>
      </c>
      <c r="L26" s="89">
        <v>0</v>
      </c>
      <c r="M26" s="132">
        <v>27</v>
      </c>
      <c r="N26" s="88">
        <v>0</v>
      </c>
      <c r="O26" s="89">
        <v>0</v>
      </c>
      <c r="P26" s="132">
        <v>0</v>
      </c>
      <c r="Q26" s="147">
        <f t="shared" si="0"/>
        <v>47</v>
      </c>
      <c r="R26" s="91">
        <f t="shared" si="1"/>
        <v>0</v>
      </c>
      <c r="S26" s="91">
        <f t="shared" si="2"/>
        <v>47</v>
      </c>
      <c r="T26" s="84"/>
    </row>
    <row r="27" spans="1:20" ht="11.25">
      <c r="A27" s="135" t="s">
        <v>80</v>
      </c>
      <c r="B27" s="118">
        <v>0</v>
      </c>
      <c r="C27" s="89">
        <v>0</v>
      </c>
      <c r="D27" s="132">
        <v>0</v>
      </c>
      <c r="E27" s="118">
        <v>9</v>
      </c>
      <c r="F27" s="89">
        <v>4</v>
      </c>
      <c r="G27" s="132">
        <v>13</v>
      </c>
      <c r="H27" s="88">
        <v>0</v>
      </c>
      <c r="I27" s="89">
        <v>0</v>
      </c>
      <c r="J27" s="132">
        <v>0</v>
      </c>
      <c r="K27" s="88">
        <v>0</v>
      </c>
      <c r="L27" s="89">
        <v>0</v>
      </c>
      <c r="M27" s="132">
        <v>0</v>
      </c>
      <c r="N27" s="88">
        <v>0</v>
      </c>
      <c r="O27" s="89">
        <v>0</v>
      </c>
      <c r="P27" s="132">
        <v>0</v>
      </c>
      <c r="Q27" s="147">
        <f t="shared" si="0"/>
        <v>9</v>
      </c>
      <c r="R27" s="91">
        <f t="shared" si="1"/>
        <v>4</v>
      </c>
      <c r="S27" s="91">
        <f t="shared" si="2"/>
        <v>13</v>
      </c>
      <c r="T27" s="84"/>
    </row>
    <row r="28" spans="1:20" ht="11.25">
      <c r="A28" s="135" t="s">
        <v>81</v>
      </c>
      <c r="B28" s="118">
        <v>57</v>
      </c>
      <c r="C28" s="89">
        <v>14</v>
      </c>
      <c r="D28" s="132">
        <v>71</v>
      </c>
      <c r="E28" s="118">
        <v>47</v>
      </c>
      <c r="F28" s="89">
        <v>20</v>
      </c>
      <c r="G28" s="132">
        <v>67</v>
      </c>
      <c r="H28" s="88">
        <v>0</v>
      </c>
      <c r="I28" s="89">
        <v>0</v>
      </c>
      <c r="J28" s="132">
        <v>0</v>
      </c>
      <c r="K28" s="88">
        <v>37</v>
      </c>
      <c r="L28" s="89">
        <v>3</v>
      </c>
      <c r="M28" s="132">
        <v>40</v>
      </c>
      <c r="N28" s="88">
        <v>0</v>
      </c>
      <c r="O28" s="89">
        <v>0</v>
      </c>
      <c r="P28" s="132">
        <v>0</v>
      </c>
      <c r="Q28" s="147">
        <f t="shared" si="0"/>
        <v>141</v>
      </c>
      <c r="R28" s="91">
        <f t="shared" si="1"/>
        <v>37</v>
      </c>
      <c r="S28" s="91">
        <f t="shared" si="2"/>
        <v>178</v>
      </c>
      <c r="T28" s="84"/>
    </row>
    <row r="29" spans="1:20" ht="11.25">
      <c r="A29" s="135" t="s">
        <v>82</v>
      </c>
      <c r="B29" s="118">
        <v>0</v>
      </c>
      <c r="C29" s="89">
        <v>0</v>
      </c>
      <c r="D29" s="132">
        <v>0</v>
      </c>
      <c r="E29" s="118">
        <v>3</v>
      </c>
      <c r="F29" s="89">
        <v>0</v>
      </c>
      <c r="G29" s="132">
        <v>3</v>
      </c>
      <c r="H29" s="88">
        <v>0</v>
      </c>
      <c r="I29" s="89">
        <v>0</v>
      </c>
      <c r="J29" s="132">
        <v>0</v>
      </c>
      <c r="K29" s="88">
        <v>0</v>
      </c>
      <c r="L29" s="89">
        <v>0</v>
      </c>
      <c r="M29" s="132">
        <v>0</v>
      </c>
      <c r="N29" s="88">
        <v>0</v>
      </c>
      <c r="O29" s="89">
        <v>0</v>
      </c>
      <c r="P29" s="132">
        <v>0</v>
      </c>
      <c r="Q29" s="147">
        <f t="shared" si="0"/>
        <v>3</v>
      </c>
      <c r="R29" s="91">
        <f t="shared" si="1"/>
        <v>0</v>
      </c>
      <c r="S29" s="91">
        <f t="shared" si="2"/>
        <v>3</v>
      </c>
      <c r="T29" s="84"/>
    </row>
    <row r="30" spans="1:20" ht="11.25">
      <c r="A30" s="135" t="s">
        <v>83</v>
      </c>
      <c r="B30" s="118">
        <v>88</v>
      </c>
      <c r="C30" s="89">
        <v>11</v>
      </c>
      <c r="D30" s="132">
        <v>99</v>
      </c>
      <c r="E30" s="118">
        <v>154</v>
      </c>
      <c r="F30" s="89">
        <v>26</v>
      </c>
      <c r="G30" s="132">
        <v>180</v>
      </c>
      <c r="H30" s="88">
        <v>5</v>
      </c>
      <c r="I30" s="89">
        <v>0</v>
      </c>
      <c r="J30" s="132">
        <v>5</v>
      </c>
      <c r="K30" s="88">
        <v>33</v>
      </c>
      <c r="L30" s="89">
        <v>4</v>
      </c>
      <c r="M30" s="132">
        <v>37</v>
      </c>
      <c r="N30" s="88">
        <v>0</v>
      </c>
      <c r="O30" s="89">
        <v>0</v>
      </c>
      <c r="P30" s="132">
        <v>0</v>
      </c>
      <c r="Q30" s="147">
        <f t="shared" si="0"/>
        <v>280</v>
      </c>
      <c r="R30" s="91">
        <f t="shared" si="1"/>
        <v>41</v>
      </c>
      <c r="S30" s="91">
        <f t="shared" si="2"/>
        <v>321</v>
      </c>
      <c r="T30" s="84"/>
    </row>
    <row r="31" spans="1:20" ht="11.25">
      <c r="A31" s="135" t="s">
        <v>89</v>
      </c>
      <c r="B31" s="118">
        <v>0</v>
      </c>
      <c r="C31" s="89">
        <v>0</v>
      </c>
      <c r="D31" s="132">
        <v>0</v>
      </c>
      <c r="E31" s="118">
        <v>0</v>
      </c>
      <c r="F31" s="89">
        <v>0</v>
      </c>
      <c r="G31" s="132">
        <v>0</v>
      </c>
      <c r="H31" s="88">
        <v>0</v>
      </c>
      <c r="I31" s="89">
        <v>0</v>
      </c>
      <c r="J31" s="132">
        <v>0</v>
      </c>
      <c r="K31" s="88">
        <v>0</v>
      </c>
      <c r="L31" s="89">
        <v>7</v>
      </c>
      <c r="M31" s="132">
        <v>7</v>
      </c>
      <c r="N31" s="88">
        <v>0</v>
      </c>
      <c r="O31" s="89">
        <v>0</v>
      </c>
      <c r="P31" s="132">
        <v>0</v>
      </c>
      <c r="Q31" s="147">
        <f t="shared" si="0"/>
        <v>0</v>
      </c>
      <c r="R31" s="91">
        <f t="shared" si="1"/>
        <v>7</v>
      </c>
      <c r="S31" s="91">
        <f t="shared" si="2"/>
        <v>7</v>
      </c>
      <c r="T31" s="84"/>
    </row>
    <row r="32" spans="1:20" ht="11.25">
      <c r="A32" s="135" t="s">
        <v>84</v>
      </c>
      <c r="B32" s="118">
        <v>20</v>
      </c>
      <c r="C32" s="89">
        <v>0</v>
      </c>
      <c r="D32" s="132">
        <v>20</v>
      </c>
      <c r="E32" s="118">
        <v>179</v>
      </c>
      <c r="F32" s="89">
        <v>9</v>
      </c>
      <c r="G32" s="132">
        <v>188</v>
      </c>
      <c r="H32" s="88">
        <v>29</v>
      </c>
      <c r="I32" s="89">
        <v>1</v>
      </c>
      <c r="J32" s="132">
        <v>30</v>
      </c>
      <c r="K32" s="88">
        <v>25</v>
      </c>
      <c r="L32" s="89">
        <v>1</v>
      </c>
      <c r="M32" s="132">
        <v>26</v>
      </c>
      <c r="N32" s="88">
        <v>0</v>
      </c>
      <c r="O32" s="89">
        <v>0</v>
      </c>
      <c r="P32" s="132">
        <v>0</v>
      </c>
      <c r="Q32" s="147">
        <f t="shared" si="0"/>
        <v>253</v>
      </c>
      <c r="R32" s="91">
        <f t="shared" si="1"/>
        <v>11</v>
      </c>
      <c r="S32" s="91">
        <f t="shared" si="2"/>
        <v>264</v>
      </c>
      <c r="T32" s="84"/>
    </row>
    <row r="33" spans="1:20" ht="11.25">
      <c r="A33" s="135" t="s">
        <v>85</v>
      </c>
      <c r="B33" s="118">
        <v>31</v>
      </c>
      <c r="C33" s="89">
        <v>30</v>
      </c>
      <c r="D33" s="132">
        <v>61</v>
      </c>
      <c r="E33" s="118">
        <v>89</v>
      </c>
      <c r="F33" s="89">
        <v>111</v>
      </c>
      <c r="G33" s="132">
        <v>200</v>
      </c>
      <c r="H33" s="88">
        <v>0</v>
      </c>
      <c r="I33" s="89">
        <v>0</v>
      </c>
      <c r="J33" s="132">
        <v>0</v>
      </c>
      <c r="K33" s="88">
        <v>11</v>
      </c>
      <c r="L33" s="89">
        <v>10</v>
      </c>
      <c r="M33" s="132">
        <v>21</v>
      </c>
      <c r="N33" s="88">
        <v>7</v>
      </c>
      <c r="O33" s="89">
        <v>3</v>
      </c>
      <c r="P33" s="132">
        <v>10</v>
      </c>
      <c r="Q33" s="147">
        <f t="shared" si="0"/>
        <v>138</v>
      </c>
      <c r="R33" s="91">
        <f t="shared" si="1"/>
        <v>154</v>
      </c>
      <c r="S33" s="91">
        <f t="shared" si="2"/>
        <v>292</v>
      </c>
      <c r="T33" s="84"/>
    </row>
    <row r="34" spans="1:20" ht="11.25">
      <c r="A34" s="135" t="s">
        <v>87</v>
      </c>
      <c r="B34" s="118">
        <v>0</v>
      </c>
      <c r="C34" s="89">
        <v>0</v>
      </c>
      <c r="D34" s="132">
        <v>0</v>
      </c>
      <c r="E34" s="118">
        <v>1</v>
      </c>
      <c r="F34" s="89">
        <v>1</v>
      </c>
      <c r="G34" s="132">
        <v>2</v>
      </c>
      <c r="H34" s="88">
        <v>0</v>
      </c>
      <c r="I34" s="89">
        <v>0</v>
      </c>
      <c r="J34" s="132">
        <v>0</v>
      </c>
      <c r="K34" s="88">
        <v>0</v>
      </c>
      <c r="L34" s="89">
        <v>0</v>
      </c>
      <c r="M34" s="132">
        <v>0</v>
      </c>
      <c r="N34" s="88">
        <v>0</v>
      </c>
      <c r="O34" s="89">
        <v>0</v>
      </c>
      <c r="P34" s="132">
        <v>0</v>
      </c>
      <c r="Q34" s="147">
        <f t="shared" si="0"/>
        <v>1</v>
      </c>
      <c r="R34" s="91">
        <f t="shared" si="1"/>
        <v>1</v>
      </c>
      <c r="S34" s="91">
        <f t="shared" si="2"/>
        <v>2</v>
      </c>
      <c r="T34" s="84"/>
    </row>
    <row r="35" spans="1:20" ht="12">
      <c r="A35" s="133" t="s">
        <v>108</v>
      </c>
      <c r="B35" s="118"/>
      <c r="C35" s="89"/>
      <c r="D35" s="132"/>
      <c r="E35" s="118"/>
      <c r="F35" s="89"/>
      <c r="G35" s="132"/>
      <c r="H35" s="88"/>
      <c r="I35" s="89"/>
      <c r="J35" s="132"/>
      <c r="K35" s="88"/>
      <c r="L35" s="89"/>
      <c r="M35" s="132"/>
      <c r="N35" s="88"/>
      <c r="O35" s="89"/>
      <c r="P35" s="132"/>
      <c r="Q35" s="147"/>
      <c r="R35" s="91"/>
      <c r="S35" s="91"/>
      <c r="T35" s="84"/>
    </row>
    <row r="36" spans="1:19" s="134" customFormat="1" ht="11.25">
      <c r="A36" s="135" t="s">
        <v>69</v>
      </c>
      <c r="B36" s="118">
        <v>0</v>
      </c>
      <c r="C36" s="89">
        <v>0</v>
      </c>
      <c r="D36" s="132">
        <v>0</v>
      </c>
      <c r="E36" s="118">
        <v>0</v>
      </c>
      <c r="F36" s="89">
        <v>0</v>
      </c>
      <c r="G36" s="132">
        <v>0</v>
      </c>
      <c r="H36" s="118">
        <v>0</v>
      </c>
      <c r="I36" s="89">
        <v>0</v>
      </c>
      <c r="J36" s="132">
        <v>0</v>
      </c>
      <c r="K36" s="118">
        <v>0</v>
      </c>
      <c r="L36" s="89">
        <v>0</v>
      </c>
      <c r="M36" s="132">
        <v>0</v>
      </c>
      <c r="N36" s="118">
        <v>15</v>
      </c>
      <c r="O36" s="89">
        <v>0</v>
      </c>
      <c r="P36" s="132">
        <v>15</v>
      </c>
      <c r="Q36" s="147">
        <f t="shared" si="0"/>
        <v>15</v>
      </c>
      <c r="R36" s="91">
        <f t="shared" si="1"/>
        <v>0</v>
      </c>
      <c r="S36" s="91">
        <f t="shared" si="2"/>
        <v>15</v>
      </c>
    </row>
    <row r="37" spans="1:19" s="134" customFormat="1" ht="11.25">
      <c r="A37" s="135" t="s">
        <v>93</v>
      </c>
      <c r="B37" s="118">
        <v>0</v>
      </c>
      <c r="C37" s="89">
        <v>0</v>
      </c>
      <c r="D37" s="132">
        <v>0</v>
      </c>
      <c r="E37" s="118">
        <v>2</v>
      </c>
      <c r="F37" s="89">
        <v>4</v>
      </c>
      <c r="G37" s="132">
        <v>6</v>
      </c>
      <c r="H37" s="118">
        <v>0</v>
      </c>
      <c r="I37" s="89">
        <v>0</v>
      </c>
      <c r="J37" s="132">
        <v>0</v>
      </c>
      <c r="K37" s="118">
        <v>7</v>
      </c>
      <c r="L37" s="89">
        <v>8</v>
      </c>
      <c r="M37" s="132">
        <v>15</v>
      </c>
      <c r="N37" s="118">
        <v>7</v>
      </c>
      <c r="O37" s="89">
        <v>4</v>
      </c>
      <c r="P37" s="132">
        <v>11</v>
      </c>
      <c r="Q37" s="147">
        <f t="shared" si="0"/>
        <v>16</v>
      </c>
      <c r="R37" s="91">
        <f t="shared" si="1"/>
        <v>16</v>
      </c>
      <c r="S37" s="91">
        <f t="shared" si="2"/>
        <v>32</v>
      </c>
    </row>
    <row r="38" spans="1:19" s="134" customFormat="1" ht="11.25">
      <c r="A38" s="135" t="s">
        <v>94</v>
      </c>
      <c r="B38" s="118">
        <v>0</v>
      </c>
      <c r="C38" s="89">
        <v>0</v>
      </c>
      <c r="D38" s="132">
        <v>0</v>
      </c>
      <c r="E38" s="118">
        <v>10</v>
      </c>
      <c r="F38" s="89">
        <v>0</v>
      </c>
      <c r="G38" s="132">
        <v>10</v>
      </c>
      <c r="H38" s="118">
        <v>0</v>
      </c>
      <c r="I38" s="89">
        <v>0</v>
      </c>
      <c r="J38" s="132">
        <v>0</v>
      </c>
      <c r="K38" s="118">
        <v>0</v>
      </c>
      <c r="L38" s="89">
        <v>0</v>
      </c>
      <c r="M38" s="132">
        <v>0</v>
      </c>
      <c r="N38" s="118">
        <v>0</v>
      </c>
      <c r="O38" s="89">
        <v>0</v>
      </c>
      <c r="P38" s="132">
        <v>0</v>
      </c>
      <c r="Q38" s="147">
        <f t="shared" si="0"/>
        <v>10</v>
      </c>
      <c r="R38" s="91">
        <f t="shared" si="1"/>
        <v>0</v>
      </c>
      <c r="S38" s="91">
        <f t="shared" si="2"/>
        <v>10</v>
      </c>
    </row>
    <row r="39" spans="1:19" s="134" customFormat="1" ht="11.25">
      <c r="A39" s="135" t="s">
        <v>95</v>
      </c>
      <c r="B39" s="118">
        <v>0</v>
      </c>
      <c r="C39" s="89">
        <v>0</v>
      </c>
      <c r="D39" s="132">
        <v>0</v>
      </c>
      <c r="E39" s="118">
        <v>13</v>
      </c>
      <c r="F39" s="89">
        <v>1</v>
      </c>
      <c r="G39" s="132">
        <v>14</v>
      </c>
      <c r="H39" s="118">
        <v>0</v>
      </c>
      <c r="I39" s="89">
        <v>0</v>
      </c>
      <c r="J39" s="132">
        <v>0</v>
      </c>
      <c r="K39" s="118">
        <v>0</v>
      </c>
      <c r="L39" s="89">
        <v>0</v>
      </c>
      <c r="M39" s="132">
        <v>0</v>
      </c>
      <c r="N39" s="118">
        <v>0</v>
      </c>
      <c r="O39" s="89">
        <v>0</v>
      </c>
      <c r="P39" s="132">
        <v>0</v>
      </c>
      <c r="Q39" s="147">
        <f t="shared" si="0"/>
        <v>13</v>
      </c>
      <c r="R39" s="91">
        <f t="shared" si="1"/>
        <v>1</v>
      </c>
      <c r="S39" s="91">
        <f t="shared" si="2"/>
        <v>14</v>
      </c>
    </row>
    <row r="40" spans="1:19" s="134" customFormat="1" ht="11.25">
      <c r="A40" s="135" t="s">
        <v>73</v>
      </c>
      <c r="B40" s="118">
        <v>0</v>
      </c>
      <c r="C40" s="89">
        <v>0</v>
      </c>
      <c r="D40" s="132">
        <v>0</v>
      </c>
      <c r="E40" s="118">
        <v>0</v>
      </c>
      <c r="F40" s="89">
        <v>0</v>
      </c>
      <c r="G40" s="132">
        <v>0</v>
      </c>
      <c r="H40" s="118">
        <v>0</v>
      </c>
      <c r="I40" s="89">
        <v>0</v>
      </c>
      <c r="J40" s="132">
        <v>0</v>
      </c>
      <c r="K40" s="118">
        <v>0</v>
      </c>
      <c r="L40" s="89">
        <v>0</v>
      </c>
      <c r="M40" s="132">
        <v>0</v>
      </c>
      <c r="N40" s="118">
        <v>9</v>
      </c>
      <c r="O40" s="89">
        <v>3</v>
      </c>
      <c r="P40" s="132">
        <v>12</v>
      </c>
      <c r="Q40" s="147">
        <f t="shared" si="0"/>
        <v>9</v>
      </c>
      <c r="R40" s="91">
        <f t="shared" si="1"/>
        <v>3</v>
      </c>
      <c r="S40" s="91">
        <f t="shared" si="2"/>
        <v>12</v>
      </c>
    </row>
    <row r="41" spans="1:19" s="134" customFormat="1" ht="11.25">
      <c r="A41" s="135" t="s">
        <v>96</v>
      </c>
      <c r="B41" s="118">
        <v>0</v>
      </c>
      <c r="C41" s="89">
        <v>0</v>
      </c>
      <c r="D41" s="132">
        <v>0</v>
      </c>
      <c r="E41" s="118">
        <v>0</v>
      </c>
      <c r="F41" s="89">
        <v>0</v>
      </c>
      <c r="G41" s="132">
        <v>0</v>
      </c>
      <c r="H41" s="118">
        <v>0</v>
      </c>
      <c r="I41" s="89">
        <v>0</v>
      </c>
      <c r="J41" s="132">
        <v>0</v>
      </c>
      <c r="K41" s="118">
        <v>0</v>
      </c>
      <c r="L41" s="89">
        <v>1</v>
      </c>
      <c r="M41" s="132">
        <v>1</v>
      </c>
      <c r="N41" s="118">
        <v>0</v>
      </c>
      <c r="O41" s="89">
        <v>0</v>
      </c>
      <c r="P41" s="132">
        <v>0</v>
      </c>
      <c r="Q41" s="147">
        <f t="shared" si="0"/>
        <v>0</v>
      </c>
      <c r="R41" s="91">
        <f t="shared" si="1"/>
        <v>1</v>
      </c>
      <c r="S41" s="91">
        <f t="shared" si="2"/>
        <v>1</v>
      </c>
    </row>
    <row r="42" spans="1:19" s="134" customFormat="1" ht="11.25">
      <c r="A42" s="135" t="s">
        <v>97</v>
      </c>
      <c r="B42" s="118">
        <v>0</v>
      </c>
      <c r="C42" s="89">
        <v>0</v>
      </c>
      <c r="D42" s="132">
        <v>0</v>
      </c>
      <c r="E42" s="118">
        <v>0</v>
      </c>
      <c r="F42" s="89">
        <v>0</v>
      </c>
      <c r="G42" s="132">
        <v>0</v>
      </c>
      <c r="H42" s="118">
        <v>0</v>
      </c>
      <c r="I42" s="89">
        <v>0</v>
      </c>
      <c r="J42" s="132">
        <v>0</v>
      </c>
      <c r="K42" s="118">
        <v>6</v>
      </c>
      <c r="L42" s="89">
        <v>0</v>
      </c>
      <c r="M42" s="132">
        <v>6</v>
      </c>
      <c r="N42" s="118">
        <v>0</v>
      </c>
      <c r="O42" s="89">
        <v>0</v>
      </c>
      <c r="P42" s="132">
        <v>0</v>
      </c>
      <c r="Q42" s="147">
        <f t="shared" si="0"/>
        <v>6</v>
      </c>
      <c r="R42" s="91">
        <f t="shared" si="1"/>
        <v>0</v>
      </c>
      <c r="S42" s="91">
        <f t="shared" si="2"/>
        <v>6</v>
      </c>
    </row>
    <row r="43" spans="1:19" s="134" customFormat="1" ht="11.25">
      <c r="A43" s="135" t="s">
        <v>98</v>
      </c>
      <c r="B43" s="118">
        <v>0</v>
      </c>
      <c r="C43" s="89">
        <v>0</v>
      </c>
      <c r="D43" s="132">
        <v>0</v>
      </c>
      <c r="E43" s="118">
        <v>1</v>
      </c>
      <c r="F43" s="89">
        <v>16</v>
      </c>
      <c r="G43" s="132">
        <v>17</v>
      </c>
      <c r="H43" s="118">
        <v>0</v>
      </c>
      <c r="I43" s="89">
        <v>0</v>
      </c>
      <c r="J43" s="132">
        <v>0</v>
      </c>
      <c r="K43" s="118">
        <v>3</v>
      </c>
      <c r="L43" s="89">
        <v>9</v>
      </c>
      <c r="M43" s="132">
        <v>12</v>
      </c>
      <c r="N43" s="118">
        <v>0</v>
      </c>
      <c r="O43" s="89">
        <v>0</v>
      </c>
      <c r="P43" s="132">
        <v>0</v>
      </c>
      <c r="Q43" s="147">
        <f t="shared" si="0"/>
        <v>4</v>
      </c>
      <c r="R43" s="91">
        <f t="shared" si="1"/>
        <v>25</v>
      </c>
      <c r="S43" s="91">
        <f t="shared" si="2"/>
        <v>29</v>
      </c>
    </row>
    <row r="44" spans="1:19" s="134" customFormat="1" ht="11.25">
      <c r="A44" s="135" t="s">
        <v>100</v>
      </c>
      <c r="B44" s="118">
        <v>0</v>
      </c>
      <c r="C44" s="89">
        <v>0</v>
      </c>
      <c r="D44" s="132">
        <v>0</v>
      </c>
      <c r="E44" s="118">
        <v>5</v>
      </c>
      <c r="F44" s="89">
        <v>1</v>
      </c>
      <c r="G44" s="132">
        <v>6</v>
      </c>
      <c r="H44" s="118">
        <v>0</v>
      </c>
      <c r="I44" s="89">
        <v>0</v>
      </c>
      <c r="J44" s="132">
        <v>0</v>
      </c>
      <c r="K44" s="118">
        <v>3</v>
      </c>
      <c r="L44" s="89">
        <v>0</v>
      </c>
      <c r="M44" s="132">
        <v>3</v>
      </c>
      <c r="N44" s="118">
        <v>0</v>
      </c>
      <c r="O44" s="89">
        <v>0</v>
      </c>
      <c r="P44" s="132">
        <v>0</v>
      </c>
      <c r="Q44" s="147">
        <f t="shared" si="0"/>
        <v>8</v>
      </c>
      <c r="R44" s="91">
        <f t="shared" si="1"/>
        <v>1</v>
      </c>
      <c r="S44" s="91">
        <f t="shared" si="2"/>
        <v>9</v>
      </c>
    </row>
    <row r="45" spans="1:20" s="134" customFormat="1" ht="12">
      <c r="A45" s="99" t="s">
        <v>12</v>
      </c>
      <c r="B45" s="100">
        <f>SUM(B12:B44)</f>
        <v>658</v>
      </c>
      <c r="C45" s="101">
        <f aca="true" t="shared" si="3" ref="C45:P45">SUM(C12:C44)</f>
        <v>346</v>
      </c>
      <c r="D45" s="136">
        <f t="shared" si="3"/>
        <v>1004</v>
      </c>
      <c r="E45" s="101">
        <f t="shared" si="3"/>
        <v>1441</v>
      </c>
      <c r="F45" s="101">
        <f t="shared" si="3"/>
        <v>819</v>
      </c>
      <c r="G45" s="136">
        <f t="shared" si="3"/>
        <v>2260</v>
      </c>
      <c r="H45" s="101">
        <f t="shared" si="3"/>
        <v>67</v>
      </c>
      <c r="I45" s="101">
        <f t="shared" si="3"/>
        <v>25</v>
      </c>
      <c r="J45" s="136">
        <f t="shared" si="3"/>
        <v>92</v>
      </c>
      <c r="K45" s="101">
        <f t="shared" si="3"/>
        <v>320</v>
      </c>
      <c r="L45" s="101">
        <f t="shared" si="3"/>
        <v>140</v>
      </c>
      <c r="M45" s="136">
        <f t="shared" si="3"/>
        <v>460</v>
      </c>
      <c r="N45" s="101">
        <f t="shared" si="3"/>
        <v>45</v>
      </c>
      <c r="O45" s="101">
        <f t="shared" si="3"/>
        <v>10</v>
      </c>
      <c r="P45" s="136">
        <f t="shared" si="3"/>
        <v>55</v>
      </c>
      <c r="Q45" s="101">
        <f t="shared" si="0"/>
        <v>2531</v>
      </c>
      <c r="R45" s="101">
        <f t="shared" si="1"/>
        <v>1340</v>
      </c>
      <c r="S45" s="101">
        <f t="shared" si="2"/>
        <v>3871</v>
      </c>
      <c r="T45" s="99"/>
    </row>
    <row r="46" spans="2:20" s="99" customFormat="1" ht="12">
      <c r="B46" s="118"/>
      <c r="C46" s="89"/>
      <c r="D46" s="132"/>
      <c r="E46" s="118"/>
      <c r="F46" s="89"/>
      <c r="G46" s="132"/>
      <c r="H46" s="88"/>
      <c r="I46" s="89"/>
      <c r="J46" s="132"/>
      <c r="K46" s="88"/>
      <c r="L46" s="89"/>
      <c r="M46" s="132"/>
      <c r="N46" s="88"/>
      <c r="O46" s="89"/>
      <c r="P46" s="132"/>
      <c r="Q46" s="147"/>
      <c r="R46" s="91"/>
      <c r="S46" s="91"/>
      <c r="T46" s="84"/>
    </row>
    <row r="47" spans="1:20" s="154" customFormat="1" ht="12">
      <c r="A47" s="97" t="s">
        <v>111</v>
      </c>
      <c r="B47" s="151"/>
      <c r="C47" s="152"/>
      <c r="D47" s="137"/>
      <c r="E47" s="151"/>
      <c r="F47" s="152"/>
      <c r="G47" s="137"/>
      <c r="H47" s="153"/>
      <c r="I47" s="152"/>
      <c r="J47" s="137"/>
      <c r="K47" s="153"/>
      <c r="L47" s="152"/>
      <c r="M47" s="137"/>
      <c r="N47" s="153"/>
      <c r="O47" s="152"/>
      <c r="P47" s="137"/>
      <c r="Q47" s="140"/>
      <c r="R47" s="141"/>
      <c r="S47" s="141"/>
      <c r="T47" s="97"/>
    </row>
    <row r="48" spans="1:20" s="154" customFormat="1" ht="12">
      <c r="A48" s="97" t="s">
        <v>107</v>
      </c>
      <c r="B48" s="118"/>
      <c r="C48" s="89"/>
      <c r="D48" s="132"/>
      <c r="E48" s="118"/>
      <c r="F48" s="89"/>
      <c r="G48" s="132"/>
      <c r="H48" s="88"/>
      <c r="I48" s="89"/>
      <c r="J48" s="132"/>
      <c r="K48" s="88"/>
      <c r="L48" s="89"/>
      <c r="M48" s="132"/>
      <c r="N48" s="88"/>
      <c r="O48" s="89"/>
      <c r="P48" s="132"/>
      <c r="Q48" s="147"/>
      <c r="R48" s="91"/>
      <c r="S48" s="91"/>
      <c r="T48" s="84"/>
    </row>
    <row r="49" spans="1:20" ht="11.25">
      <c r="A49" s="135" t="s">
        <v>157</v>
      </c>
      <c r="B49" s="118">
        <v>0</v>
      </c>
      <c r="C49" s="89">
        <v>0</v>
      </c>
      <c r="D49" s="132">
        <v>0</v>
      </c>
      <c r="E49" s="118">
        <v>0</v>
      </c>
      <c r="F49" s="89">
        <v>0</v>
      </c>
      <c r="G49" s="132">
        <v>0</v>
      </c>
      <c r="H49" s="88">
        <v>0</v>
      </c>
      <c r="I49" s="89">
        <v>0</v>
      </c>
      <c r="J49" s="132">
        <v>0</v>
      </c>
      <c r="K49" s="88">
        <v>0</v>
      </c>
      <c r="L49" s="89">
        <v>1</v>
      </c>
      <c r="M49" s="132">
        <v>1</v>
      </c>
      <c r="N49" s="88">
        <v>0</v>
      </c>
      <c r="O49" s="89">
        <v>0</v>
      </c>
      <c r="P49" s="132">
        <v>0</v>
      </c>
      <c r="Q49" s="147">
        <f aca="true" t="shared" si="4" ref="Q49:Q91">SUM(N49,K49,H49,E49,B49)</f>
        <v>0</v>
      </c>
      <c r="R49" s="91">
        <f aca="true" t="shared" si="5" ref="R49:R91">SUM(O49,L49,I49,F49,C49)</f>
        <v>1</v>
      </c>
      <c r="S49" s="91">
        <f aca="true" t="shared" si="6" ref="S49:S91">SUM(P49,,J49,G49,M49,D49)</f>
        <v>1</v>
      </c>
      <c r="T49" s="84"/>
    </row>
    <row r="50" spans="1:20" ht="11.25">
      <c r="A50" s="135" t="s">
        <v>88</v>
      </c>
      <c r="B50" s="118">
        <v>19</v>
      </c>
      <c r="C50" s="89">
        <v>0</v>
      </c>
      <c r="D50" s="132">
        <v>19</v>
      </c>
      <c r="E50" s="118">
        <v>23</v>
      </c>
      <c r="F50" s="89">
        <v>0</v>
      </c>
      <c r="G50" s="132">
        <v>23</v>
      </c>
      <c r="H50" s="88">
        <v>0</v>
      </c>
      <c r="I50" s="89">
        <v>0</v>
      </c>
      <c r="J50" s="132">
        <v>0</v>
      </c>
      <c r="K50" s="88">
        <v>0</v>
      </c>
      <c r="L50" s="89">
        <v>0</v>
      </c>
      <c r="M50" s="132">
        <v>0</v>
      </c>
      <c r="N50" s="88">
        <v>0</v>
      </c>
      <c r="O50" s="89">
        <v>0</v>
      </c>
      <c r="P50" s="132">
        <v>0</v>
      </c>
      <c r="Q50" s="147">
        <f t="shared" si="4"/>
        <v>42</v>
      </c>
      <c r="R50" s="91">
        <f t="shared" si="5"/>
        <v>0</v>
      </c>
      <c r="S50" s="91">
        <f t="shared" si="6"/>
        <v>42</v>
      </c>
      <c r="T50" s="84"/>
    </row>
    <row r="51" spans="1:20" ht="11.25">
      <c r="A51" s="135" t="s">
        <v>67</v>
      </c>
      <c r="B51" s="118">
        <v>18</v>
      </c>
      <c r="C51" s="89">
        <v>6</v>
      </c>
      <c r="D51" s="132">
        <v>24</v>
      </c>
      <c r="E51" s="118">
        <v>30</v>
      </c>
      <c r="F51" s="89">
        <v>23</v>
      </c>
      <c r="G51" s="132">
        <v>53</v>
      </c>
      <c r="H51" s="88">
        <v>0</v>
      </c>
      <c r="I51" s="89">
        <v>0</v>
      </c>
      <c r="J51" s="132">
        <v>0</v>
      </c>
      <c r="K51" s="88">
        <v>0</v>
      </c>
      <c r="L51" s="89">
        <v>0</v>
      </c>
      <c r="M51" s="132">
        <v>0</v>
      </c>
      <c r="N51" s="88">
        <v>0</v>
      </c>
      <c r="O51" s="89">
        <v>0</v>
      </c>
      <c r="P51" s="132">
        <v>0</v>
      </c>
      <c r="Q51" s="147">
        <f t="shared" si="4"/>
        <v>48</v>
      </c>
      <c r="R51" s="91">
        <f t="shared" si="5"/>
        <v>29</v>
      </c>
      <c r="S51" s="91">
        <f t="shared" si="6"/>
        <v>77</v>
      </c>
      <c r="T51" s="84"/>
    </row>
    <row r="52" spans="1:20" ht="11.25">
      <c r="A52" s="135" t="s">
        <v>179</v>
      </c>
      <c r="B52" s="118">
        <v>1</v>
      </c>
      <c r="C52" s="89">
        <v>0</v>
      </c>
      <c r="D52" s="132">
        <v>1</v>
      </c>
      <c r="E52" s="118">
        <v>0</v>
      </c>
      <c r="F52" s="89">
        <v>0</v>
      </c>
      <c r="G52" s="132">
        <v>0</v>
      </c>
      <c r="H52" s="88">
        <v>0</v>
      </c>
      <c r="I52" s="89">
        <v>0</v>
      </c>
      <c r="J52" s="132">
        <v>0</v>
      </c>
      <c r="K52" s="88">
        <v>0</v>
      </c>
      <c r="L52" s="89">
        <v>0</v>
      </c>
      <c r="M52" s="132">
        <v>0</v>
      </c>
      <c r="N52" s="88">
        <v>0</v>
      </c>
      <c r="O52" s="89">
        <v>0</v>
      </c>
      <c r="P52" s="132">
        <v>0</v>
      </c>
      <c r="Q52" s="147">
        <f t="shared" si="4"/>
        <v>1</v>
      </c>
      <c r="R52" s="91">
        <f t="shared" si="5"/>
        <v>0</v>
      </c>
      <c r="S52" s="91">
        <f t="shared" si="6"/>
        <v>1</v>
      </c>
      <c r="T52" s="84"/>
    </row>
    <row r="53" spans="1:20" ht="11.25">
      <c r="A53" s="135" t="s">
        <v>68</v>
      </c>
      <c r="B53" s="118">
        <v>63</v>
      </c>
      <c r="C53" s="89">
        <v>64</v>
      </c>
      <c r="D53" s="132">
        <v>127</v>
      </c>
      <c r="E53" s="118">
        <v>111</v>
      </c>
      <c r="F53" s="89">
        <v>121</v>
      </c>
      <c r="G53" s="132">
        <v>232</v>
      </c>
      <c r="H53" s="88">
        <v>12</v>
      </c>
      <c r="I53" s="89">
        <v>5</v>
      </c>
      <c r="J53" s="132">
        <v>17</v>
      </c>
      <c r="K53" s="88">
        <v>30</v>
      </c>
      <c r="L53" s="89">
        <v>20</v>
      </c>
      <c r="M53" s="132">
        <v>50</v>
      </c>
      <c r="N53" s="88">
        <v>0</v>
      </c>
      <c r="O53" s="89">
        <v>0</v>
      </c>
      <c r="P53" s="132">
        <v>0</v>
      </c>
      <c r="Q53" s="147">
        <f t="shared" si="4"/>
        <v>216</v>
      </c>
      <c r="R53" s="91">
        <f t="shared" si="5"/>
        <v>210</v>
      </c>
      <c r="S53" s="91">
        <f t="shared" si="6"/>
        <v>426</v>
      </c>
      <c r="T53" s="84"/>
    </row>
    <row r="54" spans="1:20" ht="11.25">
      <c r="A54" s="135" t="s">
        <v>69</v>
      </c>
      <c r="B54" s="118">
        <v>37</v>
      </c>
      <c r="C54" s="89">
        <v>2</v>
      </c>
      <c r="D54" s="132">
        <v>39</v>
      </c>
      <c r="E54" s="118">
        <v>133</v>
      </c>
      <c r="F54" s="89">
        <v>3</v>
      </c>
      <c r="G54" s="132">
        <v>136</v>
      </c>
      <c r="H54" s="88">
        <v>20</v>
      </c>
      <c r="I54" s="89">
        <v>0</v>
      </c>
      <c r="J54" s="132">
        <v>20</v>
      </c>
      <c r="K54" s="88">
        <v>60</v>
      </c>
      <c r="L54" s="89">
        <v>1</v>
      </c>
      <c r="M54" s="132">
        <v>61</v>
      </c>
      <c r="N54" s="88">
        <v>0</v>
      </c>
      <c r="O54" s="89">
        <v>0</v>
      </c>
      <c r="P54" s="132">
        <v>0</v>
      </c>
      <c r="Q54" s="147">
        <f t="shared" si="4"/>
        <v>250</v>
      </c>
      <c r="R54" s="91">
        <f t="shared" si="5"/>
        <v>6</v>
      </c>
      <c r="S54" s="91">
        <f t="shared" si="6"/>
        <v>256</v>
      </c>
      <c r="T54" s="84"/>
    </row>
    <row r="55" spans="1:20" ht="11.25">
      <c r="A55" s="135" t="s">
        <v>70</v>
      </c>
      <c r="B55" s="118">
        <v>47</v>
      </c>
      <c r="C55" s="89">
        <v>4</v>
      </c>
      <c r="D55" s="132">
        <v>51</v>
      </c>
      <c r="E55" s="118">
        <v>75</v>
      </c>
      <c r="F55" s="89">
        <v>4</v>
      </c>
      <c r="G55" s="132">
        <v>79</v>
      </c>
      <c r="H55" s="88">
        <v>0</v>
      </c>
      <c r="I55" s="89">
        <v>0</v>
      </c>
      <c r="J55" s="132">
        <v>0</v>
      </c>
      <c r="K55" s="88">
        <v>0</v>
      </c>
      <c r="L55" s="89">
        <v>0</v>
      </c>
      <c r="M55" s="132">
        <v>0</v>
      </c>
      <c r="N55" s="88">
        <v>0</v>
      </c>
      <c r="O55" s="89">
        <v>0</v>
      </c>
      <c r="P55" s="132">
        <v>0</v>
      </c>
      <c r="Q55" s="147">
        <f t="shared" si="4"/>
        <v>122</v>
      </c>
      <c r="R55" s="91">
        <f t="shared" si="5"/>
        <v>8</v>
      </c>
      <c r="S55" s="91">
        <f t="shared" si="6"/>
        <v>130</v>
      </c>
      <c r="T55" s="84"/>
    </row>
    <row r="56" spans="1:20" ht="11.25">
      <c r="A56" s="135" t="s">
        <v>86</v>
      </c>
      <c r="B56" s="118">
        <v>9</v>
      </c>
      <c r="C56" s="89">
        <v>42</v>
      </c>
      <c r="D56" s="132">
        <v>51</v>
      </c>
      <c r="E56" s="118">
        <v>12</v>
      </c>
      <c r="F56" s="89">
        <v>104</v>
      </c>
      <c r="G56" s="132">
        <v>116</v>
      </c>
      <c r="H56" s="88">
        <v>0</v>
      </c>
      <c r="I56" s="89">
        <v>0</v>
      </c>
      <c r="J56" s="132">
        <v>0</v>
      </c>
      <c r="K56" s="88">
        <v>3</v>
      </c>
      <c r="L56" s="89">
        <v>16</v>
      </c>
      <c r="M56" s="132">
        <v>19</v>
      </c>
      <c r="N56" s="88">
        <v>0</v>
      </c>
      <c r="O56" s="89">
        <v>0</v>
      </c>
      <c r="P56" s="132">
        <v>0</v>
      </c>
      <c r="Q56" s="147">
        <f t="shared" si="4"/>
        <v>24</v>
      </c>
      <c r="R56" s="91">
        <f t="shared" si="5"/>
        <v>162</v>
      </c>
      <c r="S56" s="91">
        <f t="shared" si="6"/>
        <v>186</v>
      </c>
      <c r="T56" s="84"/>
    </row>
    <row r="57" spans="1:20" ht="22.5">
      <c r="A57" s="143" t="s">
        <v>71</v>
      </c>
      <c r="B57" s="118">
        <v>21</v>
      </c>
      <c r="C57" s="89">
        <v>86</v>
      </c>
      <c r="D57" s="132">
        <v>107</v>
      </c>
      <c r="E57" s="118">
        <v>45</v>
      </c>
      <c r="F57" s="89">
        <v>243</v>
      </c>
      <c r="G57" s="132">
        <v>288</v>
      </c>
      <c r="H57" s="88">
        <v>2</v>
      </c>
      <c r="I57" s="89">
        <v>10</v>
      </c>
      <c r="J57" s="132">
        <v>12</v>
      </c>
      <c r="K57" s="88">
        <v>12</v>
      </c>
      <c r="L57" s="89">
        <v>69</v>
      </c>
      <c r="M57" s="132">
        <v>81</v>
      </c>
      <c r="N57" s="88">
        <v>0</v>
      </c>
      <c r="O57" s="89">
        <v>0</v>
      </c>
      <c r="P57" s="132">
        <v>0</v>
      </c>
      <c r="Q57" s="147">
        <f t="shared" si="4"/>
        <v>80</v>
      </c>
      <c r="R57" s="91">
        <f t="shared" si="5"/>
        <v>408</v>
      </c>
      <c r="S57" s="91">
        <f t="shared" si="6"/>
        <v>488</v>
      </c>
      <c r="T57" s="84"/>
    </row>
    <row r="58" spans="1:20" ht="11.25">
      <c r="A58" s="135" t="s">
        <v>72</v>
      </c>
      <c r="B58" s="118">
        <v>0</v>
      </c>
      <c r="C58" s="89">
        <v>0</v>
      </c>
      <c r="D58" s="132">
        <v>0</v>
      </c>
      <c r="E58" s="118">
        <v>15</v>
      </c>
      <c r="F58" s="89">
        <v>0</v>
      </c>
      <c r="G58" s="132">
        <v>15</v>
      </c>
      <c r="H58" s="88">
        <v>0</v>
      </c>
      <c r="I58" s="89">
        <v>0</v>
      </c>
      <c r="J58" s="132">
        <v>0</v>
      </c>
      <c r="K58" s="88">
        <v>4</v>
      </c>
      <c r="L58" s="89">
        <v>0</v>
      </c>
      <c r="M58" s="132">
        <v>4</v>
      </c>
      <c r="N58" s="88">
        <v>0</v>
      </c>
      <c r="O58" s="89">
        <v>0</v>
      </c>
      <c r="P58" s="132">
        <v>0</v>
      </c>
      <c r="Q58" s="147">
        <f t="shared" si="4"/>
        <v>19</v>
      </c>
      <c r="R58" s="91">
        <f t="shared" si="5"/>
        <v>0</v>
      </c>
      <c r="S58" s="91">
        <f t="shared" si="6"/>
        <v>19</v>
      </c>
      <c r="T58" s="84"/>
    </row>
    <row r="59" spans="1:20" ht="11.25">
      <c r="A59" s="135" t="s">
        <v>73</v>
      </c>
      <c r="B59" s="118">
        <v>0</v>
      </c>
      <c r="C59" s="89">
        <v>0</v>
      </c>
      <c r="D59" s="132">
        <v>0</v>
      </c>
      <c r="E59" s="118">
        <v>108</v>
      </c>
      <c r="F59" s="89">
        <v>29</v>
      </c>
      <c r="G59" s="132">
        <v>137</v>
      </c>
      <c r="H59" s="88">
        <v>0</v>
      </c>
      <c r="I59" s="89">
        <v>0</v>
      </c>
      <c r="J59" s="132">
        <v>0</v>
      </c>
      <c r="K59" s="88">
        <v>15</v>
      </c>
      <c r="L59" s="89">
        <v>2</v>
      </c>
      <c r="M59" s="132">
        <v>17</v>
      </c>
      <c r="N59" s="88">
        <v>0</v>
      </c>
      <c r="O59" s="89">
        <v>0</v>
      </c>
      <c r="P59" s="132">
        <v>0</v>
      </c>
      <c r="Q59" s="147">
        <f t="shared" si="4"/>
        <v>123</v>
      </c>
      <c r="R59" s="91">
        <f t="shared" si="5"/>
        <v>31</v>
      </c>
      <c r="S59" s="91">
        <f t="shared" si="6"/>
        <v>154</v>
      </c>
      <c r="T59" s="84"/>
    </row>
    <row r="60" spans="1:20" ht="11.25">
      <c r="A60" s="135" t="s">
        <v>158</v>
      </c>
      <c r="B60" s="118">
        <v>0</v>
      </c>
      <c r="C60" s="118">
        <v>0</v>
      </c>
      <c r="D60" s="132">
        <v>0</v>
      </c>
      <c r="E60" s="118">
        <v>1</v>
      </c>
      <c r="F60" s="89">
        <v>0</v>
      </c>
      <c r="G60" s="132">
        <v>1</v>
      </c>
      <c r="H60" s="88">
        <v>0</v>
      </c>
      <c r="I60" s="89">
        <v>0</v>
      </c>
      <c r="J60" s="132">
        <v>0</v>
      </c>
      <c r="K60" s="88">
        <v>0</v>
      </c>
      <c r="L60" s="89">
        <v>0</v>
      </c>
      <c r="M60" s="132">
        <v>0</v>
      </c>
      <c r="N60" s="88">
        <v>0</v>
      </c>
      <c r="O60" s="89">
        <v>0</v>
      </c>
      <c r="P60" s="132">
        <v>0</v>
      </c>
      <c r="Q60" s="147">
        <f t="shared" si="4"/>
        <v>1</v>
      </c>
      <c r="R60" s="91">
        <f t="shared" si="5"/>
        <v>0</v>
      </c>
      <c r="S60" s="91">
        <f t="shared" si="6"/>
        <v>1</v>
      </c>
      <c r="T60" s="84"/>
    </row>
    <row r="61" spans="1:20" ht="11.25">
      <c r="A61" s="135" t="s">
        <v>154</v>
      </c>
      <c r="B61" s="118">
        <v>5</v>
      </c>
      <c r="C61" s="89">
        <v>4</v>
      </c>
      <c r="D61" s="132">
        <v>9</v>
      </c>
      <c r="E61" s="118">
        <v>8</v>
      </c>
      <c r="F61" s="89">
        <v>6</v>
      </c>
      <c r="G61" s="132">
        <v>14</v>
      </c>
      <c r="H61" s="88">
        <v>2</v>
      </c>
      <c r="I61" s="89">
        <v>0</v>
      </c>
      <c r="J61" s="132">
        <v>2</v>
      </c>
      <c r="K61" s="88">
        <v>3</v>
      </c>
      <c r="L61" s="89">
        <v>2</v>
      </c>
      <c r="M61" s="132">
        <v>5</v>
      </c>
      <c r="N61" s="88">
        <v>0</v>
      </c>
      <c r="O61" s="89">
        <v>0</v>
      </c>
      <c r="P61" s="132">
        <v>0</v>
      </c>
      <c r="Q61" s="147">
        <f t="shared" si="4"/>
        <v>18</v>
      </c>
      <c r="R61" s="91">
        <f t="shared" si="5"/>
        <v>12</v>
      </c>
      <c r="S61" s="91">
        <f t="shared" si="6"/>
        <v>30</v>
      </c>
      <c r="T61" s="84"/>
    </row>
    <row r="62" spans="1:20" ht="11.25">
      <c r="A62" s="135" t="s">
        <v>180</v>
      </c>
      <c r="B62" s="118">
        <v>9</v>
      </c>
      <c r="C62" s="89">
        <v>0</v>
      </c>
      <c r="D62" s="132">
        <v>9</v>
      </c>
      <c r="E62" s="118">
        <v>10</v>
      </c>
      <c r="F62" s="89">
        <v>0</v>
      </c>
      <c r="G62" s="132">
        <v>10</v>
      </c>
      <c r="H62" s="88">
        <v>1</v>
      </c>
      <c r="I62" s="89">
        <v>0</v>
      </c>
      <c r="J62" s="132">
        <v>1</v>
      </c>
      <c r="K62" s="88">
        <v>6</v>
      </c>
      <c r="L62" s="89">
        <v>0</v>
      </c>
      <c r="M62" s="132">
        <v>6</v>
      </c>
      <c r="N62" s="88">
        <v>0</v>
      </c>
      <c r="O62" s="89">
        <v>0</v>
      </c>
      <c r="P62" s="132">
        <v>0</v>
      </c>
      <c r="Q62" s="147">
        <f t="shared" si="4"/>
        <v>26</v>
      </c>
      <c r="R62" s="91">
        <f t="shared" si="5"/>
        <v>0</v>
      </c>
      <c r="S62" s="91">
        <f t="shared" si="6"/>
        <v>26</v>
      </c>
      <c r="T62" s="84"/>
    </row>
    <row r="63" spans="1:20" ht="11.25">
      <c r="A63" s="135" t="s">
        <v>74</v>
      </c>
      <c r="B63" s="118">
        <v>58</v>
      </c>
      <c r="C63" s="89">
        <v>1</v>
      </c>
      <c r="D63" s="132">
        <v>59</v>
      </c>
      <c r="E63" s="118">
        <v>73</v>
      </c>
      <c r="F63" s="89">
        <v>0</v>
      </c>
      <c r="G63" s="132">
        <v>73</v>
      </c>
      <c r="H63" s="88">
        <v>7</v>
      </c>
      <c r="I63" s="89">
        <v>0</v>
      </c>
      <c r="J63" s="132">
        <v>7</v>
      </c>
      <c r="K63" s="88">
        <v>31</v>
      </c>
      <c r="L63" s="89">
        <v>0</v>
      </c>
      <c r="M63" s="132">
        <v>31</v>
      </c>
      <c r="N63" s="88">
        <v>3</v>
      </c>
      <c r="O63" s="89">
        <v>0</v>
      </c>
      <c r="P63" s="132">
        <v>3</v>
      </c>
      <c r="Q63" s="147">
        <f t="shared" si="4"/>
        <v>172</v>
      </c>
      <c r="R63" s="91">
        <f t="shared" si="5"/>
        <v>1</v>
      </c>
      <c r="S63" s="91">
        <f t="shared" si="6"/>
        <v>173</v>
      </c>
      <c r="T63" s="84"/>
    </row>
    <row r="64" spans="1:20" ht="11.25">
      <c r="A64" s="135" t="s">
        <v>75</v>
      </c>
      <c r="B64" s="118">
        <v>0</v>
      </c>
      <c r="C64" s="89">
        <v>0</v>
      </c>
      <c r="D64" s="132">
        <v>0</v>
      </c>
      <c r="E64" s="118">
        <v>4</v>
      </c>
      <c r="F64" s="89">
        <v>3</v>
      </c>
      <c r="G64" s="132">
        <v>7</v>
      </c>
      <c r="H64" s="88">
        <v>0</v>
      </c>
      <c r="I64" s="89">
        <v>0</v>
      </c>
      <c r="J64" s="132">
        <v>0</v>
      </c>
      <c r="K64" s="88">
        <v>0</v>
      </c>
      <c r="L64" s="89">
        <v>0</v>
      </c>
      <c r="M64" s="132">
        <v>0</v>
      </c>
      <c r="N64" s="88">
        <v>0</v>
      </c>
      <c r="O64" s="89">
        <v>0</v>
      </c>
      <c r="P64" s="132">
        <v>0</v>
      </c>
      <c r="Q64" s="147">
        <f t="shared" si="4"/>
        <v>4</v>
      </c>
      <c r="R64" s="91">
        <f t="shared" si="5"/>
        <v>3</v>
      </c>
      <c r="S64" s="91">
        <f t="shared" si="6"/>
        <v>7</v>
      </c>
      <c r="T64" s="84"/>
    </row>
    <row r="65" spans="1:20" ht="11.25">
      <c r="A65" s="143" t="s">
        <v>76</v>
      </c>
      <c r="B65" s="118">
        <v>4</v>
      </c>
      <c r="C65" s="89">
        <v>1</v>
      </c>
      <c r="D65" s="132">
        <v>5</v>
      </c>
      <c r="E65" s="118">
        <v>65</v>
      </c>
      <c r="F65" s="89">
        <v>4</v>
      </c>
      <c r="G65" s="132">
        <v>69</v>
      </c>
      <c r="H65" s="88">
        <v>3</v>
      </c>
      <c r="I65" s="89">
        <v>0</v>
      </c>
      <c r="J65" s="132">
        <v>3</v>
      </c>
      <c r="K65" s="88">
        <v>0</v>
      </c>
      <c r="L65" s="89">
        <v>0</v>
      </c>
      <c r="M65" s="132">
        <v>0</v>
      </c>
      <c r="N65" s="88">
        <v>0</v>
      </c>
      <c r="O65" s="89">
        <v>0</v>
      </c>
      <c r="P65" s="132">
        <v>0</v>
      </c>
      <c r="Q65" s="147">
        <f>SUM(N65,K65,H65,E65,B65)</f>
        <v>72</v>
      </c>
      <c r="R65" s="91">
        <f>SUM(O65,L65,I65,F65,C65)</f>
        <v>5</v>
      </c>
      <c r="S65" s="91">
        <f>SUM(P65,,J65,G65,M65,D65)</f>
        <v>77</v>
      </c>
      <c r="T65" s="84"/>
    </row>
    <row r="66" spans="1:20" ht="22.5">
      <c r="A66" s="143" t="s">
        <v>77</v>
      </c>
      <c r="B66" s="118">
        <v>0</v>
      </c>
      <c r="C66" s="89">
        <v>0</v>
      </c>
      <c r="D66" s="132">
        <v>0</v>
      </c>
      <c r="E66" s="118">
        <v>8</v>
      </c>
      <c r="F66" s="89">
        <v>34</v>
      </c>
      <c r="G66" s="132">
        <v>42</v>
      </c>
      <c r="H66" s="88">
        <v>1</v>
      </c>
      <c r="I66" s="89">
        <v>4</v>
      </c>
      <c r="J66" s="132">
        <v>5</v>
      </c>
      <c r="K66" s="88">
        <v>3</v>
      </c>
      <c r="L66" s="89">
        <v>3</v>
      </c>
      <c r="M66" s="132">
        <v>6</v>
      </c>
      <c r="N66" s="88">
        <v>0</v>
      </c>
      <c r="O66" s="89">
        <v>0</v>
      </c>
      <c r="P66" s="132">
        <v>0</v>
      </c>
      <c r="Q66" s="147">
        <f t="shared" si="4"/>
        <v>12</v>
      </c>
      <c r="R66" s="91">
        <f t="shared" si="5"/>
        <v>41</v>
      </c>
      <c r="S66" s="91">
        <f t="shared" si="6"/>
        <v>53</v>
      </c>
      <c r="T66" s="84"/>
    </row>
    <row r="67" spans="1:20" ht="11.25">
      <c r="A67" s="135" t="s">
        <v>78</v>
      </c>
      <c r="B67" s="118">
        <v>0</v>
      </c>
      <c r="C67" s="89">
        <v>0</v>
      </c>
      <c r="D67" s="132">
        <v>0</v>
      </c>
      <c r="E67" s="118">
        <v>23</v>
      </c>
      <c r="F67" s="89">
        <v>0</v>
      </c>
      <c r="G67" s="132">
        <v>23</v>
      </c>
      <c r="H67" s="88">
        <v>0</v>
      </c>
      <c r="I67" s="89">
        <v>0</v>
      </c>
      <c r="J67" s="132">
        <v>0</v>
      </c>
      <c r="K67" s="88">
        <v>0</v>
      </c>
      <c r="L67" s="89">
        <v>0</v>
      </c>
      <c r="M67" s="132">
        <v>0</v>
      </c>
      <c r="N67" s="88">
        <v>0</v>
      </c>
      <c r="O67" s="89">
        <v>0</v>
      </c>
      <c r="P67" s="132">
        <v>0</v>
      </c>
      <c r="Q67" s="147">
        <f t="shared" si="4"/>
        <v>23</v>
      </c>
      <c r="R67" s="91">
        <f t="shared" si="5"/>
        <v>0</v>
      </c>
      <c r="S67" s="91">
        <f t="shared" si="6"/>
        <v>23</v>
      </c>
      <c r="T67" s="84"/>
    </row>
    <row r="68" spans="1:20" ht="11.25">
      <c r="A68" s="135" t="s">
        <v>79</v>
      </c>
      <c r="B68" s="118">
        <v>0</v>
      </c>
      <c r="C68" s="89">
        <v>0</v>
      </c>
      <c r="D68" s="132">
        <v>0</v>
      </c>
      <c r="E68" s="118">
        <v>28</v>
      </c>
      <c r="F68" s="89">
        <v>0</v>
      </c>
      <c r="G68" s="132">
        <v>28</v>
      </c>
      <c r="H68" s="88">
        <v>0</v>
      </c>
      <c r="I68" s="89">
        <v>0</v>
      </c>
      <c r="J68" s="132">
        <v>0</v>
      </c>
      <c r="K68" s="88">
        <v>28</v>
      </c>
      <c r="L68" s="89">
        <v>0</v>
      </c>
      <c r="M68" s="132">
        <v>28</v>
      </c>
      <c r="N68" s="88">
        <v>0</v>
      </c>
      <c r="O68" s="89">
        <v>0</v>
      </c>
      <c r="P68" s="132">
        <v>0</v>
      </c>
      <c r="Q68" s="147">
        <f t="shared" si="4"/>
        <v>56</v>
      </c>
      <c r="R68" s="91">
        <f t="shared" si="5"/>
        <v>0</v>
      </c>
      <c r="S68" s="91">
        <f t="shared" si="6"/>
        <v>56</v>
      </c>
      <c r="T68" s="84"/>
    </row>
    <row r="69" spans="1:20" ht="11.25">
      <c r="A69" s="135" t="s">
        <v>80</v>
      </c>
      <c r="B69" s="118">
        <v>0</v>
      </c>
      <c r="C69" s="89">
        <v>0</v>
      </c>
      <c r="D69" s="132">
        <v>0</v>
      </c>
      <c r="E69" s="118">
        <v>9</v>
      </c>
      <c r="F69" s="89">
        <v>2</v>
      </c>
      <c r="G69" s="132">
        <v>11</v>
      </c>
      <c r="H69" s="88">
        <v>0</v>
      </c>
      <c r="I69" s="89">
        <v>0</v>
      </c>
      <c r="J69" s="132">
        <v>0</v>
      </c>
      <c r="K69" s="88">
        <v>0</v>
      </c>
      <c r="L69" s="89">
        <v>0</v>
      </c>
      <c r="M69" s="132">
        <v>0</v>
      </c>
      <c r="N69" s="88">
        <v>0</v>
      </c>
      <c r="O69" s="89">
        <v>0</v>
      </c>
      <c r="P69" s="132">
        <v>0</v>
      </c>
      <c r="Q69" s="147">
        <f t="shared" si="4"/>
        <v>9</v>
      </c>
      <c r="R69" s="91">
        <f t="shared" si="5"/>
        <v>2</v>
      </c>
      <c r="S69" s="91">
        <f t="shared" si="6"/>
        <v>11</v>
      </c>
      <c r="T69" s="84"/>
    </row>
    <row r="70" spans="1:20" ht="11.25">
      <c r="A70" s="135" t="s">
        <v>159</v>
      </c>
      <c r="B70" s="118">
        <v>3</v>
      </c>
      <c r="C70" s="89">
        <v>1</v>
      </c>
      <c r="D70" s="132">
        <v>4</v>
      </c>
      <c r="E70" s="118">
        <v>1</v>
      </c>
      <c r="F70" s="89">
        <v>0</v>
      </c>
      <c r="G70" s="132">
        <v>1</v>
      </c>
      <c r="H70" s="88">
        <v>0</v>
      </c>
      <c r="I70" s="89">
        <v>0</v>
      </c>
      <c r="J70" s="132">
        <v>0</v>
      </c>
      <c r="K70" s="88">
        <v>0</v>
      </c>
      <c r="L70" s="89">
        <v>0</v>
      </c>
      <c r="M70" s="132">
        <v>0</v>
      </c>
      <c r="N70" s="88">
        <v>0</v>
      </c>
      <c r="O70" s="89">
        <v>0</v>
      </c>
      <c r="P70" s="132">
        <v>0</v>
      </c>
      <c r="Q70" s="147">
        <f t="shared" si="4"/>
        <v>4</v>
      </c>
      <c r="R70" s="91">
        <f t="shared" si="5"/>
        <v>1</v>
      </c>
      <c r="S70" s="91">
        <f t="shared" si="6"/>
        <v>5</v>
      </c>
      <c r="T70" s="84"/>
    </row>
    <row r="71" spans="1:20" ht="11.25">
      <c r="A71" s="135" t="s">
        <v>81</v>
      </c>
      <c r="B71" s="118">
        <v>28</v>
      </c>
      <c r="C71" s="89">
        <v>10</v>
      </c>
      <c r="D71" s="132">
        <v>38</v>
      </c>
      <c r="E71" s="118">
        <v>50</v>
      </c>
      <c r="F71" s="89">
        <v>21</v>
      </c>
      <c r="G71" s="132">
        <v>71</v>
      </c>
      <c r="H71" s="88">
        <v>0</v>
      </c>
      <c r="I71" s="89">
        <v>0</v>
      </c>
      <c r="J71" s="132">
        <v>0</v>
      </c>
      <c r="K71" s="88">
        <v>29</v>
      </c>
      <c r="L71" s="89">
        <v>4</v>
      </c>
      <c r="M71" s="132">
        <v>33</v>
      </c>
      <c r="N71" s="88">
        <v>0</v>
      </c>
      <c r="O71" s="89">
        <v>0</v>
      </c>
      <c r="P71" s="132">
        <v>0</v>
      </c>
      <c r="Q71" s="147">
        <f t="shared" si="4"/>
        <v>107</v>
      </c>
      <c r="R71" s="91">
        <f t="shared" si="5"/>
        <v>35</v>
      </c>
      <c r="S71" s="91">
        <f t="shared" si="6"/>
        <v>142</v>
      </c>
      <c r="T71" s="84"/>
    </row>
    <row r="72" spans="1:20" ht="11.25">
      <c r="A72" s="135" t="s">
        <v>82</v>
      </c>
      <c r="B72" s="118">
        <v>0</v>
      </c>
      <c r="C72" s="89">
        <v>0</v>
      </c>
      <c r="D72" s="132">
        <v>0</v>
      </c>
      <c r="E72" s="118">
        <v>7</v>
      </c>
      <c r="F72" s="89">
        <v>0</v>
      </c>
      <c r="G72" s="132">
        <v>7</v>
      </c>
      <c r="H72" s="118">
        <v>0</v>
      </c>
      <c r="I72" s="89">
        <v>0</v>
      </c>
      <c r="J72" s="132">
        <v>0</v>
      </c>
      <c r="K72" s="118">
        <v>0</v>
      </c>
      <c r="L72" s="89">
        <v>0</v>
      </c>
      <c r="M72" s="132">
        <v>0</v>
      </c>
      <c r="N72" s="118">
        <v>0</v>
      </c>
      <c r="O72" s="89">
        <v>0</v>
      </c>
      <c r="P72" s="132">
        <v>0</v>
      </c>
      <c r="Q72" s="147">
        <f t="shared" si="4"/>
        <v>7</v>
      </c>
      <c r="R72" s="91">
        <f t="shared" si="5"/>
        <v>0</v>
      </c>
      <c r="S72" s="91">
        <f t="shared" si="6"/>
        <v>7</v>
      </c>
      <c r="T72" s="134"/>
    </row>
    <row r="73" spans="1:19" s="134" customFormat="1" ht="11.25">
      <c r="A73" s="135" t="s">
        <v>83</v>
      </c>
      <c r="B73" s="118">
        <v>71</v>
      </c>
      <c r="C73" s="89">
        <v>14</v>
      </c>
      <c r="D73" s="132">
        <v>85</v>
      </c>
      <c r="E73" s="118">
        <v>165</v>
      </c>
      <c r="F73" s="89">
        <v>18</v>
      </c>
      <c r="G73" s="132">
        <v>183</v>
      </c>
      <c r="H73" s="118">
        <v>4</v>
      </c>
      <c r="I73" s="89">
        <v>1</v>
      </c>
      <c r="J73" s="132">
        <v>5</v>
      </c>
      <c r="K73" s="118">
        <v>28</v>
      </c>
      <c r="L73" s="89">
        <v>7</v>
      </c>
      <c r="M73" s="132">
        <v>35</v>
      </c>
      <c r="N73" s="118">
        <v>0</v>
      </c>
      <c r="O73" s="89">
        <v>0</v>
      </c>
      <c r="P73" s="132">
        <v>0</v>
      </c>
      <c r="Q73" s="147">
        <f t="shared" si="4"/>
        <v>268</v>
      </c>
      <c r="R73" s="91">
        <f t="shared" si="5"/>
        <v>40</v>
      </c>
      <c r="S73" s="91">
        <f t="shared" si="6"/>
        <v>308</v>
      </c>
    </row>
    <row r="74" spans="1:19" s="134" customFormat="1" ht="11.25">
      <c r="A74" s="135" t="s">
        <v>89</v>
      </c>
      <c r="B74" s="118">
        <v>0</v>
      </c>
      <c r="C74" s="89">
        <v>0</v>
      </c>
      <c r="D74" s="132">
        <v>0</v>
      </c>
      <c r="E74" s="118">
        <v>0</v>
      </c>
      <c r="F74" s="89">
        <v>0</v>
      </c>
      <c r="G74" s="132">
        <v>0</v>
      </c>
      <c r="H74" s="118">
        <v>0</v>
      </c>
      <c r="I74" s="89">
        <v>0</v>
      </c>
      <c r="J74" s="132">
        <v>0</v>
      </c>
      <c r="K74" s="118">
        <v>0</v>
      </c>
      <c r="L74" s="89">
        <v>4</v>
      </c>
      <c r="M74" s="132">
        <v>4</v>
      </c>
      <c r="N74" s="118">
        <v>0</v>
      </c>
      <c r="O74" s="89">
        <v>0</v>
      </c>
      <c r="P74" s="132">
        <v>0</v>
      </c>
      <c r="Q74" s="147">
        <f aca="true" t="shared" si="7" ref="Q74:R77">SUM(N74,K74,H74,E74,B74)</f>
        <v>0</v>
      </c>
      <c r="R74" s="91">
        <f t="shared" si="7"/>
        <v>4</v>
      </c>
      <c r="S74" s="91">
        <f>SUM(P74,,J74,G74,M74,D74)</f>
        <v>4</v>
      </c>
    </row>
    <row r="75" spans="1:19" s="134" customFormat="1" ht="11.25">
      <c r="A75" s="135" t="s">
        <v>84</v>
      </c>
      <c r="B75" s="118">
        <v>16</v>
      </c>
      <c r="C75" s="89">
        <v>0</v>
      </c>
      <c r="D75" s="132">
        <v>16</v>
      </c>
      <c r="E75" s="118">
        <v>151</v>
      </c>
      <c r="F75" s="89">
        <v>10</v>
      </c>
      <c r="G75" s="132">
        <v>161</v>
      </c>
      <c r="H75" s="118">
        <v>18</v>
      </c>
      <c r="I75" s="89">
        <v>0</v>
      </c>
      <c r="J75" s="132">
        <v>18</v>
      </c>
      <c r="K75" s="118">
        <v>23</v>
      </c>
      <c r="L75" s="89">
        <v>1</v>
      </c>
      <c r="M75" s="132">
        <v>24</v>
      </c>
      <c r="N75" s="118">
        <v>0</v>
      </c>
      <c r="O75" s="89">
        <v>0</v>
      </c>
      <c r="P75" s="132">
        <v>0</v>
      </c>
      <c r="Q75" s="147">
        <f t="shared" si="7"/>
        <v>208</v>
      </c>
      <c r="R75" s="91">
        <f t="shared" si="7"/>
        <v>11</v>
      </c>
      <c r="S75" s="91">
        <f>SUM(P75,,J75,G75,M75,D75)</f>
        <v>219</v>
      </c>
    </row>
    <row r="76" spans="1:19" s="134" customFormat="1" ht="11.25">
      <c r="A76" s="135" t="s">
        <v>85</v>
      </c>
      <c r="B76" s="118">
        <v>20</v>
      </c>
      <c r="C76" s="89">
        <v>30</v>
      </c>
      <c r="D76" s="132">
        <v>50</v>
      </c>
      <c r="E76" s="118">
        <v>64</v>
      </c>
      <c r="F76" s="89">
        <v>101</v>
      </c>
      <c r="G76" s="132">
        <v>165</v>
      </c>
      <c r="H76" s="118">
        <v>0</v>
      </c>
      <c r="I76" s="89">
        <v>0</v>
      </c>
      <c r="J76" s="132">
        <v>0</v>
      </c>
      <c r="K76" s="118">
        <v>11</v>
      </c>
      <c r="L76" s="89">
        <v>15</v>
      </c>
      <c r="M76" s="132">
        <v>26</v>
      </c>
      <c r="N76" s="118">
        <v>9</v>
      </c>
      <c r="O76" s="89">
        <v>5</v>
      </c>
      <c r="P76" s="132">
        <v>14</v>
      </c>
      <c r="Q76" s="147">
        <f t="shared" si="7"/>
        <v>104</v>
      </c>
      <c r="R76" s="91">
        <f t="shared" si="7"/>
        <v>151</v>
      </c>
      <c r="S76" s="91">
        <f>SUM(P76,,J76,G76,M76,D76)</f>
        <v>255</v>
      </c>
    </row>
    <row r="77" spans="1:19" s="134" customFormat="1" ht="11.25">
      <c r="A77" s="135" t="s">
        <v>87</v>
      </c>
      <c r="B77" s="118">
        <v>0</v>
      </c>
      <c r="C77" s="89">
        <v>0</v>
      </c>
      <c r="D77" s="132">
        <v>0</v>
      </c>
      <c r="E77" s="118">
        <v>3</v>
      </c>
      <c r="F77" s="89">
        <v>1</v>
      </c>
      <c r="G77" s="132">
        <v>4</v>
      </c>
      <c r="H77" s="118">
        <v>0</v>
      </c>
      <c r="I77" s="89">
        <v>0</v>
      </c>
      <c r="J77" s="132">
        <v>0</v>
      </c>
      <c r="K77" s="118">
        <v>0</v>
      </c>
      <c r="L77" s="89">
        <v>0</v>
      </c>
      <c r="M77" s="132">
        <v>0</v>
      </c>
      <c r="N77" s="118">
        <v>0</v>
      </c>
      <c r="O77" s="89">
        <v>0</v>
      </c>
      <c r="P77" s="132">
        <v>0</v>
      </c>
      <c r="Q77" s="147">
        <f t="shared" si="7"/>
        <v>3</v>
      </c>
      <c r="R77" s="91">
        <f t="shared" si="7"/>
        <v>1</v>
      </c>
      <c r="S77" s="91">
        <f>SUM(P77,,J77,G77,M77,D77)</f>
        <v>4</v>
      </c>
    </row>
    <row r="78" spans="1:19" s="134" customFormat="1" ht="12">
      <c r="A78" s="133" t="s">
        <v>108</v>
      </c>
      <c r="B78" s="118"/>
      <c r="C78" s="89"/>
      <c r="D78" s="132"/>
      <c r="E78" s="118"/>
      <c r="F78" s="89"/>
      <c r="G78" s="132"/>
      <c r="H78" s="118"/>
      <c r="I78" s="89"/>
      <c r="J78" s="132"/>
      <c r="K78" s="118"/>
      <c r="L78" s="89"/>
      <c r="M78" s="132"/>
      <c r="N78" s="118"/>
      <c r="O78" s="89"/>
      <c r="P78" s="132"/>
      <c r="Q78" s="147"/>
      <c r="R78" s="91"/>
      <c r="S78" s="91"/>
    </row>
    <row r="79" spans="1:19" s="134" customFormat="1" ht="12" customHeight="1">
      <c r="A79" s="135" t="s">
        <v>101</v>
      </c>
      <c r="B79" s="118">
        <v>0</v>
      </c>
      <c r="C79" s="89">
        <v>0</v>
      </c>
      <c r="D79" s="132">
        <v>0</v>
      </c>
      <c r="E79" s="118">
        <v>0</v>
      </c>
      <c r="F79" s="89">
        <v>0</v>
      </c>
      <c r="G79" s="132">
        <v>0</v>
      </c>
      <c r="H79" s="118">
        <v>0</v>
      </c>
      <c r="I79" s="89">
        <v>0</v>
      </c>
      <c r="J79" s="132">
        <v>0</v>
      </c>
      <c r="K79" s="118">
        <v>5</v>
      </c>
      <c r="L79" s="89">
        <v>3</v>
      </c>
      <c r="M79" s="132">
        <v>8</v>
      </c>
      <c r="N79" s="118">
        <v>0</v>
      </c>
      <c r="O79" s="89">
        <v>1</v>
      </c>
      <c r="P79" s="132">
        <v>1</v>
      </c>
      <c r="Q79" s="147">
        <f t="shared" si="4"/>
        <v>5</v>
      </c>
      <c r="R79" s="91">
        <f t="shared" si="5"/>
        <v>4</v>
      </c>
      <c r="S79" s="91">
        <f t="shared" si="6"/>
        <v>9</v>
      </c>
    </row>
    <row r="80" spans="1:19" s="134" customFormat="1" ht="12" customHeight="1">
      <c r="A80" s="135" t="s">
        <v>69</v>
      </c>
      <c r="B80" s="118">
        <v>0</v>
      </c>
      <c r="C80" s="89">
        <v>0</v>
      </c>
      <c r="D80" s="132">
        <v>0</v>
      </c>
      <c r="E80" s="118">
        <v>0</v>
      </c>
      <c r="F80" s="89">
        <v>0</v>
      </c>
      <c r="G80" s="132">
        <v>0</v>
      </c>
      <c r="H80" s="118">
        <v>0</v>
      </c>
      <c r="I80" s="89">
        <v>0</v>
      </c>
      <c r="J80" s="132">
        <v>0</v>
      </c>
      <c r="K80" s="118">
        <v>6</v>
      </c>
      <c r="L80" s="89">
        <v>0</v>
      </c>
      <c r="M80" s="132">
        <v>6</v>
      </c>
      <c r="N80" s="118">
        <v>8</v>
      </c>
      <c r="O80" s="89">
        <v>0</v>
      </c>
      <c r="P80" s="132">
        <v>8</v>
      </c>
      <c r="Q80" s="147">
        <f t="shared" si="4"/>
        <v>14</v>
      </c>
      <c r="R80" s="91">
        <f t="shared" si="5"/>
        <v>0</v>
      </c>
      <c r="S80" s="91">
        <f t="shared" si="6"/>
        <v>14</v>
      </c>
    </row>
    <row r="81" spans="1:19" s="134" customFormat="1" ht="12" customHeight="1">
      <c r="A81" s="135" t="s">
        <v>93</v>
      </c>
      <c r="B81" s="118">
        <v>0</v>
      </c>
      <c r="C81" s="89">
        <v>0</v>
      </c>
      <c r="D81" s="132">
        <v>0</v>
      </c>
      <c r="E81" s="118">
        <v>8</v>
      </c>
      <c r="F81" s="89">
        <v>1</v>
      </c>
      <c r="G81" s="132">
        <v>9</v>
      </c>
      <c r="H81" s="118">
        <v>0</v>
      </c>
      <c r="I81" s="89">
        <v>0</v>
      </c>
      <c r="J81" s="132">
        <v>0</v>
      </c>
      <c r="K81" s="118">
        <v>1</v>
      </c>
      <c r="L81" s="89">
        <v>3</v>
      </c>
      <c r="M81" s="132">
        <v>4</v>
      </c>
      <c r="N81" s="118">
        <v>4</v>
      </c>
      <c r="O81" s="89">
        <v>2</v>
      </c>
      <c r="P81" s="132">
        <v>6</v>
      </c>
      <c r="Q81" s="147">
        <f t="shared" si="4"/>
        <v>13</v>
      </c>
      <c r="R81" s="91">
        <f t="shared" si="5"/>
        <v>6</v>
      </c>
      <c r="S81" s="91">
        <f t="shared" si="6"/>
        <v>19</v>
      </c>
    </row>
    <row r="82" spans="1:19" s="134" customFormat="1" ht="11.25">
      <c r="A82" s="135" t="s">
        <v>102</v>
      </c>
      <c r="B82" s="118">
        <v>0</v>
      </c>
      <c r="C82" s="89">
        <v>0</v>
      </c>
      <c r="D82" s="132">
        <v>0</v>
      </c>
      <c r="E82" s="118">
        <v>0</v>
      </c>
      <c r="F82" s="89">
        <v>0</v>
      </c>
      <c r="G82" s="132">
        <v>0</v>
      </c>
      <c r="H82" s="118">
        <v>0</v>
      </c>
      <c r="I82" s="89">
        <v>0</v>
      </c>
      <c r="J82" s="132">
        <v>0</v>
      </c>
      <c r="K82" s="118">
        <v>0</v>
      </c>
      <c r="L82" s="89">
        <v>1</v>
      </c>
      <c r="M82" s="132">
        <v>1</v>
      </c>
      <c r="N82" s="118">
        <v>0</v>
      </c>
      <c r="O82" s="89">
        <v>3</v>
      </c>
      <c r="P82" s="132">
        <v>3</v>
      </c>
      <c r="Q82" s="147">
        <f t="shared" si="4"/>
        <v>0</v>
      </c>
      <c r="R82" s="91">
        <f t="shared" si="5"/>
        <v>4</v>
      </c>
      <c r="S82" s="91">
        <f t="shared" si="6"/>
        <v>4</v>
      </c>
    </row>
    <row r="83" spans="1:19" s="134" customFormat="1" ht="11.25">
      <c r="A83" s="135" t="s">
        <v>94</v>
      </c>
      <c r="B83" s="118">
        <v>0</v>
      </c>
      <c r="C83" s="89">
        <v>0</v>
      </c>
      <c r="D83" s="132">
        <v>0</v>
      </c>
      <c r="E83" s="118">
        <v>11</v>
      </c>
      <c r="F83" s="89">
        <v>0</v>
      </c>
      <c r="G83" s="132">
        <v>11</v>
      </c>
      <c r="H83" s="118">
        <v>0</v>
      </c>
      <c r="I83" s="89">
        <v>0</v>
      </c>
      <c r="J83" s="132">
        <v>0</v>
      </c>
      <c r="K83" s="118">
        <v>1</v>
      </c>
      <c r="L83" s="89">
        <v>0</v>
      </c>
      <c r="M83" s="132">
        <v>1</v>
      </c>
      <c r="N83" s="118">
        <v>0</v>
      </c>
      <c r="O83" s="89">
        <v>0</v>
      </c>
      <c r="P83" s="132">
        <v>0</v>
      </c>
      <c r="Q83" s="147">
        <f t="shared" si="4"/>
        <v>12</v>
      </c>
      <c r="R83" s="91">
        <f t="shared" si="5"/>
        <v>0</v>
      </c>
      <c r="S83" s="91">
        <f t="shared" si="6"/>
        <v>12</v>
      </c>
    </row>
    <row r="84" spans="1:19" s="134" customFormat="1" ht="22.5">
      <c r="A84" s="143" t="s">
        <v>71</v>
      </c>
      <c r="B84" s="118">
        <v>0</v>
      </c>
      <c r="C84" s="89">
        <v>0</v>
      </c>
      <c r="D84" s="132">
        <v>0</v>
      </c>
      <c r="E84" s="118">
        <v>0</v>
      </c>
      <c r="F84" s="89">
        <v>3</v>
      </c>
      <c r="G84" s="132">
        <v>3</v>
      </c>
      <c r="H84" s="118">
        <v>0</v>
      </c>
      <c r="I84" s="89">
        <v>0</v>
      </c>
      <c r="J84" s="132">
        <v>0</v>
      </c>
      <c r="K84" s="118">
        <v>0</v>
      </c>
      <c r="L84" s="89">
        <v>6</v>
      </c>
      <c r="M84" s="132">
        <v>6</v>
      </c>
      <c r="N84" s="118">
        <v>0</v>
      </c>
      <c r="O84" s="89">
        <v>0</v>
      </c>
      <c r="P84" s="132">
        <v>0</v>
      </c>
      <c r="Q84" s="147">
        <f t="shared" si="4"/>
        <v>0</v>
      </c>
      <c r="R84" s="91">
        <f t="shared" si="5"/>
        <v>9</v>
      </c>
      <c r="S84" s="91">
        <f t="shared" si="6"/>
        <v>9</v>
      </c>
    </row>
    <row r="85" spans="1:19" s="134" customFormat="1" ht="11.25">
      <c r="A85" s="135" t="s">
        <v>95</v>
      </c>
      <c r="B85" s="118">
        <v>0</v>
      </c>
      <c r="C85" s="89">
        <v>0</v>
      </c>
      <c r="D85" s="132">
        <v>0</v>
      </c>
      <c r="E85" s="118">
        <v>18</v>
      </c>
      <c r="F85" s="89">
        <v>4</v>
      </c>
      <c r="G85" s="132">
        <v>22</v>
      </c>
      <c r="H85" s="118">
        <v>0</v>
      </c>
      <c r="I85" s="89">
        <v>0</v>
      </c>
      <c r="J85" s="132">
        <v>0</v>
      </c>
      <c r="K85" s="118">
        <v>0</v>
      </c>
      <c r="L85" s="89">
        <v>0</v>
      </c>
      <c r="M85" s="132">
        <v>0</v>
      </c>
      <c r="N85" s="118">
        <v>0</v>
      </c>
      <c r="O85" s="89">
        <v>0</v>
      </c>
      <c r="P85" s="132">
        <v>0</v>
      </c>
      <c r="Q85" s="147">
        <f t="shared" si="4"/>
        <v>18</v>
      </c>
      <c r="R85" s="91">
        <f t="shared" si="5"/>
        <v>4</v>
      </c>
      <c r="S85" s="91">
        <f t="shared" si="6"/>
        <v>22</v>
      </c>
    </row>
    <row r="86" spans="1:19" s="134" customFormat="1" ht="11.25">
      <c r="A86" s="135" t="s">
        <v>73</v>
      </c>
      <c r="B86" s="118">
        <v>0</v>
      </c>
      <c r="C86" s="89">
        <v>0</v>
      </c>
      <c r="D86" s="132">
        <v>0</v>
      </c>
      <c r="E86" s="118">
        <v>0</v>
      </c>
      <c r="F86" s="89">
        <v>0</v>
      </c>
      <c r="G86" s="132">
        <v>0</v>
      </c>
      <c r="H86" s="118">
        <v>0</v>
      </c>
      <c r="I86" s="89">
        <v>0</v>
      </c>
      <c r="J86" s="132">
        <v>0</v>
      </c>
      <c r="K86" s="118">
        <v>0</v>
      </c>
      <c r="L86" s="89">
        <v>0</v>
      </c>
      <c r="M86" s="132">
        <v>0</v>
      </c>
      <c r="N86" s="118">
        <v>10</v>
      </c>
      <c r="O86" s="89">
        <v>0</v>
      </c>
      <c r="P86" s="132">
        <v>10</v>
      </c>
      <c r="Q86" s="147">
        <f t="shared" si="4"/>
        <v>10</v>
      </c>
      <c r="R86" s="91">
        <f t="shared" si="5"/>
        <v>0</v>
      </c>
      <c r="S86" s="91">
        <f t="shared" si="6"/>
        <v>10</v>
      </c>
    </row>
    <row r="87" spans="1:19" s="134" customFormat="1" ht="11.25">
      <c r="A87" s="135" t="s">
        <v>154</v>
      </c>
      <c r="B87" s="118">
        <v>0</v>
      </c>
      <c r="C87" s="89">
        <v>0</v>
      </c>
      <c r="D87" s="132">
        <v>0</v>
      </c>
      <c r="E87" s="118">
        <v>1</v>
      </c>
      <c r="F87" s="89">
        <v>1</v>
      </c>
      <c r="G87" s="132">
        <v>2</v>
      </c>
      <c r="H87" s="118">
        <v>0</v>
      </c>
      <c r="I87" s="89">
        <v>0</v>
      </c>
      <c r="J87" s="132">
        <v>0</v>
      </c>
      <c r="K87" s="118">
        <v>2</v>
      </c>
      <c r="L87" s="89">
        <v>0</v>
      </c>
      <c r="M87" s="132">
        <v>2</v>
      </c>
      <c r="N87" s="118">
        <v>4</v>
      </c>
      <c r="O87" s="89">
        <v>1</v>
      </c>
      <c r="P87" s="132">
        <v>5</v>
      </c>
      <c r="Q87" s="147">
        <f t="shared" si="4"/>
        <v>7</v>
      </c>
      <c r="R87" s="91">
        <f t="shared" si="5"/>
        <v>2</v>
      </c>
      <c r="S87" s="91">
        <f t="shared" si="6"/>
        <v>9</v>
      </c>
    </row>
    <row r="88" spans="1:19" s="134" customFormat="1" ht="11.25">
      <c r="A88" s="135" t="s">
        <v>97</v>
      </c>
      <c r="B88" s="118">
        <v>0</v>
      </c>
      <c r="C88" s="89">
        <v>0</v>
      </c>
      <c r="D88" s="132">
        <v>0</v>
      </c>
      <c r="E88" s="118">
        <v>0</v>
      </c>
      <c r="F88" s="89">
        <v>0</v>
      </c>
      <c r="G88" s="132">
        <v>0</v>
      </c>
      <c r="H88" s="118">
        <v>0</v>
      </c>
      <c r="I88" s="89">
        <v>0</v>
      </c>
      <c r="J88" s="132">
        <v>0</v>
      </c>
      <c r="K88" s="118">
        <v>4</v>
      </c>
      <c r="L88" s="89">
        <v>0</v>
      </c>
      <c r="M88" s="132">
        <v>4</v>
      </c>
      <c r="N88" s="118">
        <v>0</v>
      </c>
      <c r="O88" s="89">
        <v>0</v>
      </c>
      <c r="P88" s="132">
        <v>0</v>
      </c>
      <c r="Q88" s="147">
        <f t="shared" si="4"/>
        <v>4</v>
      </c>
      <c r="R88" s="91">
        <f t="shared" si="5"/>
        <v>0</v>
      </c>
      <c r="S88" s="91">
        <f t="shared" si="6"/>
        <v>4</v>
      </c>
    </row>
    <row r="89" spans="1:19" s="134" customFormat="1" ht="11.25">
      <c r="A89" s="135" t="s">
        <v>98</v>
      </c>
      <c r="B89" s="118">
        <v>0</v>
      </c>
      <c r="C89" s="89">
        <v>0</v>
      </c>
      <c r="D89" s="132">
        <v>0</v>
      </c>
      <c r="E89" s="118">
        <v>4</v>
      </c>
      <c r="F89" s="89">
        <v>11</v>
      </c>
      <c r="G89" s="132">
        <v>15</v>
      </c>
      <c r="H89" s="118">
        <v>0</v>
      </c>
      <c r="I89" s="89">
        <v>0</v>
      </c>
      <c r="J89" s="132">
        <v>0</v>
      </c>
      <c r="K89" s="118">
        <v>0</v>
      </c>
      <c r="L89" s="89">
        <v>6</v>
      </c>
      <c r="M89" s="132">
        <v>6</v>
      </c>
      <c r="N89" s="118">
        <v>0</v>
      </c>
      <c r="O89" s="89">
        <v>0</v>
      </c>
      <c r="P89" s="132">
        <v>0</v>
      </c>
      <c r="Q89" s="147">
        <f t="shared" si="4"/>
        <v>4</v>
      </c>
      <c r="R89" s="91">
        <f t="shared" si="5"/>
        <v>17</v>
      </c>
      <c r="S89" s="91">
        <f t="shared" si="6"/>
        <v>21</v>
      </c>
    </row>
    <row r="90" spans="1:19" s="134" customFormat="1" ht="11.25">
      <c r="A90" s="135" t="s">
        <v>99</v>
      </c>
      <c r="B90" s="118">
        <v>0</v>
      </c>
      <c r="C90" s="89">
        <v>0</v>
      </c>
      <c r="D90" s="132">
        <v>0</v>
      </c>
      <c r="E90" s="118">
        <v>0</v>
      </c>
      <c r="F90" s="89">
        <v>0</v>
      </c>
      <c r="G90" s="132">
        <v>0</v>
      </c>
      <c r="H90" s="118">
        <v>0</v>
      </c>
      <c r="I90" s="89">
        <v>0</v>
      </c>
      <c r="J90" s="132">
        <v>0</v>
      </c>
      <c r="K90" s="118">
        <v>0</v>
      </c>
      <c r="L90" s="89">
        <v>0</v>
      </c>
      <c r="M90" s="132">
        <v>0</v>
      </c>
      <c r="N90" s="118">
        <v>1</v>
      </c>
      <c r="O90" s="89">
        <v>0</v>
      </c>
      <c r="P90" s="132">
        <v>1</v>
      </c>
      <c r="Q90" s="147">
        <f t="shared" si="4"/>
        <v>1</v>
      </c>
      <c r="R90" s="91">
        <f t="shared" si="5"/>
        <v>0</v>
      </c>
      <c r="S90" s="91">
        <f t="shared" si="6"/>
        <v>1</v>
      </c>
    </row>
    <row r="91" spans="1:19" s="134" customFormat="1" ht="11.25">
      <c r="A91" s="135" t="s">
        <v>100</v>
      </c>
      <c r="B91" s="118">
        <v>0</v>
      </c>
      <c r="C91" s="89">
        <v>0</v>
      </c>
      <c r="D91" s="132">
        <v>0</v>
      </c>
      <c r="E91" s="118">
        <v>8</v>
      </c>
      <c r="F91" s="89">
        <v>0</v>
      </c>
      <c r="G91" s="132">
        <v>8</v>
      </c>
      <c r="H91" s="118">
        <v>0</v>
      </c>
      <c r="I91" s="89">
        <v>0</v>
      </c>
      <c r="J91" s="132">
        <v>0</v>
      </c>
      <c r="K91" s="118">
        <v>8</v>
      </c>
      <c r="L91" s="89">
        <v>0</v>
      </c>
      <c r="M91" s="132">
        <v>8</v>
      </c>
      <c r="N91" s="118">
        <v>0</v>
      </c>
      <c r="O91" s="89">
        <v>0</v>
      </c>
      <c r="P91" s="132">
        <v>0</v>
      </c>
      <c r="Q91" s="147">
        <f t="shared" si="4"/>
        <v>16</v>
      </c>
      <c r="R91" s="91">
        <f t="shared" si="5"/>
        <v>0</v>
      </c>
      <c r="S91" s="91">
        <f t="shared" si="6"/>
        <v>16</v>
      </c>
    </row>
    <row r="92" spans="1:20" s="134" customFormat="1" ht="12">
      <c r="A92" s="99" t="s">
        <v>12</v>
      </c>
      <c r="B92" s="100">
        <f>SUM(B49:B91)</f>
        <v>429</v>
      </c>
      <c r="C92" s="101">
        <f aca="true" t="shared" si="8" ref="C92:S92">SUM(C49:C91)</f>
        <v>265</v>
      </c>
      <c r="D92" s="136">
        <f t="shared" si="8"/>
        <v>694</v>
      </c>
      <c r="E92" s="101">
        <f t="shared" si="8"/>
        <v>1272</v>
      </c>
      <c r="F92" s="101">
        <f t="shared" si="8"/>
        <v>747</v>
      </c>
      <c r="G92" s="136">
        <f t="shared" si="8"/>
        <v>2019</v>
      </c>
      <c r="H92" s="101">
        <f t="shared" si="8"/>
        <v>70</v>
      </c>
      <c r="I92" s="101">
        <f t="shared" si="8"/>
        <v>20</v>
      </c>
      <c r="J92" s="136">
        <f t="shared" si="8"/>
        <v>90</v>
      </c>
      <c r="K92" s="101">
        <f t="shared" si="8"/>
        <v>313</v>
      </c>
      <c r="L92" s="101">
        <f t="shared" si="8"/>
        <v>164</v>
      </c>
      <c r="M92" s="136">
        <f t="shared" si="8"/>
        <v>477</v>
      </c>
      <c r="N92" s="101">
        <f t="shared" si="8"/>
        <v>39</v>
      </c>
      <c r="O92" s="101">
        <f t="shared" si="8"/>
        <v>12</v>
      </c>
      <c r="P92" s="136">
        <f t="shared" si="8"/>
        <v>51</v>
      </c>
      <c r="Q92" s="101">
        <f t="shared" si="8"/>
        <v>2123</v>
      </c>
      <c r="R92" s="101">
        <f t="shared" si="8"/>
        <v>1208</v>
      </c>
      <c r="S92" s="101">
        <f t="shared" si="8"/>
        <v>3331</v>
      </c>
      <c r="T92" s="84"/>
    </row>
    <row r="93" spans="1:20" s="155" customFormat="1" ht="12">
      <c r="A93" s="135"/>
      <c r="B93" s="118"/>
      <c r="C93" s="89"/>
      <c r="D93" s="132"/>
      <c r="E93" s="118"/>
      <c r="F93" s="89"/>
      <c r="G93" s="132"/>
      <c r="H93" s="88"/>
      <c r="I93" s="89"/>
      <c r="J93" s="132"/>
      <c r="K93" s="88"/>
      <c r="L93" s="89"/>
      <c r="M93" s="132"/>
      <c r="N93" s="88"/>
      <c r="O93" s="89"/>
      <c r="P93" s="132"/>
      <c r="Q93" s="147"/>
      <c r="R93" s="91"/>
      <c r="S93" s="91"/>
      <c r="T93" s="84"/>
    </row>
    <row r="94" spans="1:20" s="155" customFormat="1" ht="12">
      <c r="A94" s="97" t="s">
        <v>112</v>
      </c>
      <c r="B94" s="118"/>
      <c r="C94" s="89"/>
      <c r="D94" s="132"/>
      <c r="E94" s="118"/>
      <c r="F94" s="89"/>
      <c r="G94" s="132"/>
      <c r="H94" s="88"/>
      <c r="I94" s="89"/>
      <c r="J94" s="132"/>
      <c r="K94" s="88"/>
      <c r="L94" s="89"/>
      <c r="M94" s="132"/>
      <c r="N94" s="88"/>
      <c r="O94" s="89"/>
      <c r="P94" s="132"/>
      <c r="Q94" s="147"/>
      <c r="R94" s="91"/>
      <c r="S94" s="91"/>
      <c r="T94" s="84"/>
    </row>
    <row r="95" spans="1:20" ht="12">
      <c r="A95" s="97" t="s">
        <v>107</v>
      </c>
      <c r="B95" s="118"/>
      <c r="C95" s="89"/>
      <c r="D95" s="132"/>
      <c r="E95" s="118"/>
      <c r="F95" s="89"/>
      <c r="G95" s="132"/>
      <c r="H95" s="88"/>
      <c r="I95" s="89"/>
      <c r="J95" s="132"/>
      <c r="K95" s="88"/>
      <c r="L95" s="89"/>
      <c r="M95" s="132"/>
      <c r="N95" s="88"/>
      <c r="O95" s="89"/>
      <c r="P95" s="132"/>
      <c r="Q95" s="147"/>
      <c r="R95" s="91"/>
      <c r="S95" s="91"/>
      <c r="T95" s="84"/>
    </row>
    <row r="96" spans="1:19" s="84" customFormat="1" ht="11.25">
      <c r="A96" s="135" t="s">
        <v>157</v>
      </c>
      <c r="B96" s="118">
        <v>0</v>
      </c>
      <c r="C96" s="89">
        <v>0</v>
      </c>
      <c r="D96" s="132">
        <v>0</v>
      </c>
      <c r="E96" s="118">
        <v>1</v>
      </c>
      <c r="F96" s="89">
        <v>0</v>
      </c>
      <c r="G96" s="132">
        <v>1</v>
      </c>
      <c r="H96" s="88">
        <v>0</v>
      </c>
      <c r="I96" s="89">
        <v>0</v>
      </c>
      <c r="J96" s="132">
        <v>0</v>
      </c>
      <c r="K96" s="88">
        <v>0</v>
      </c>
      <c r="L96" s="89">
        <v>0</v>
      </c>
      <c r="M96" s="132">
        <v>0</v>
      </c>
      <c r="N96" s="88">
        <v>0</v>
      </c>
      <c r="O96" s="89">
        <v>0</v>
      </c>
      <c r="P96" s="132">
        <v>0</v>
      </c>
      <c r="Q96" s="147">
        <f aca="true" t="shared" si="9" ref="Q96:Q131">SUM(N96,K96,H96,E96,B96)</f>
        <v>1</v>
      </c>
      <c r="R96" s="91">
        <f aca="true" t="shared" si="10" ref="R96:R131">SUM(O96,L96,I96,F96,C96)</f>
        <v>0</v>
      </c>
      <c r="S96" s="91">
        <f aca="true" t="shared" si="11" ref="S96:S131">SUM(P96,,J96,G96,M96,D96)</f>
        <v>1</v>
      </c>
    </row>
    <row r="97" spans="1:19" s="84" customFormat="1" ht="11.25">
      <c r="A97" s="135" t="s">
        <v>88</v>
      </c>
      <c r="B97" s="118">
        <v>1</v>
      </c>
      <c r="C97" s="89">
        <v>0</v>
      </c>
      <c r="D97" s="132">
        <v>1</v>
      </c>
      <c r="E97" s="118">
        <v>8</v>
      </c>
      <c r="F97" s="89">
        <v>0</v>
      </c>
      <c r="G97" s="132">
        <v>8</v>
      </c>
      <c r="H97" s="88">
        <v>0</v>
      </c>
      <c r="I97" s="89">
        <v>0</v>
      </c>
      <c r="J97" s="132">
        <v>0</v>
      </c>
      <c r="K97" s="88">
        <v>0</v>
      </c>
      <c r="L97" s="89">
        <v>0</v>
      </c>
      <c r="M97" s="132">
        <v>0</v>
      </c>
      <c r="N97" s="88">
        <v>0</v>
      </c>
      <c r="O97" s="89">
        <v>0</v>
      </c>
      <c r="P97" s="132">
        <v>0</v>
      </c>
      <c r="Q97" s="147">
        <f t="shared" si="9"/>
        <v>9</v>
      </c>
      <c r="R97" s="91">
        <f t="shared" si="10"/>
        <v>0</v>
      </c>
      <c r="S97" s="91">
        <f t="shared" si="11"/>
        <v>9</v>
      </c>
    </row>
    <row r="98" spans="1:19" s="84" customFormat="1" ht="11.25">
      <c r="A98" s="135" t="s">
        <v>67</v>
      </c>
      <c r="B98" s="118">
        <v>1</v>
      </c>
      <c r="C98" s="89">
        <v>3</v>
      </c>
      <c r="D98" s="132">
        <v>4</v>
      </c>
      <c r="E98" s="118">
        <v>10</v>
      </c>
      <c r="F98" s="89">
        <v>3</v>
      </c>
      <c r="G98" s="132">
        <v>13</v>
      </c>
      <c r="H98" s="88">
        <v>0</v>
      </c>
      <c r="I98" s="89">
        <v>0</v>
      </c>
      <c r="J98" s="132">
        <v>0</v>
      </c>
      <c r="K98" s="88">
        <v>0</v>
      </c>
      <c r="L98" s="89">
        <v>0</v>
      </c>
      <c r="M98" s="132">
        <v>0</v>
      </c>
      <c r="N98" s="88">
        <v>0</v>
      </c>
      <c r="O98" s="89">
        <v>0</v>
      </c>
      <c r="P98" s="132">
        <v>0</v>
      </c>
      <c r="Q98" s="147">
        <f t="shared" si="9"/>
        <v>11</v>
      </c>
      <c r="R98" s="91">
        <f t="shared" si="10"/>
        <v>6</v>
      </c>
      <c r="S98" s="91">
        <f t="shared" si="11"/>
        <v>17</v>
      </c>
    </row>
    <row r="99" spans="1:19" s="84" customFormat="1" ht="11.25">
      <c r="A99" s="135" t="s">
        <v>68</v>
      </c>
      <c r="B99" s="118">
        <v>3</v>
      </c>
      <c r="C99" s="89">
        <v>9</v>
      </c>
      <c r="D99" s="132">
        <v>12</v>
      </c>
      <c r="E99" s="118">
        <v>29</v>
      </c>
      <c r="F99" s="89">
        <v>15</v>
      </c>
      <c r="G99" s="132">
        <v>44</v>
      </c>
      <c r="H99" s="88">
        <v>3</v>
      </c>
      <c r="I99" s="89">
        <v>0</v>
      </c>
      <c r="J99" s="132">
        <v>3</v>
      </c>
      <c r="K99" s="88">
        <v>4</v>
      </c>
      <c r="L99" s="89">
        <v>10</v>
      </c>
      <c r="M99" s="132">
        <v>14</v>
      </c>
      <c r="N99" s="88">
        <v>0</v>
      </c>
      <c r="O99" s="89">
        <v>0</v>
      </c>
      <c r="P99" s="132">
        <v>0</v>
      </c>
      <c r="Q99" s="147">
        <f t="shared" si="9"/>
        <v>39</v>
      </c>
      <c r="R99" s="91">
        <f t="shared" si="10"/>
        <v>34</v>
      </c>
      <c r="S99" s="91">
        <f t="shared" si="11"/>
        <v>73</v>
      </c>
    </row>
    <row r="100" spans="1:19" s="84" customFormat="1" ht="11.25">
      <c r="A100" s="135" t="s">
        <v>69</v>
      </c>
      <c r="B100" s="118">
        <v>15</v>
      </c>
      <c r="C100" s="89">
        <v>1</v>
      </c>
      <c r="D100" s="132">
        <v>16</v>
      </c>
      <c r="E100" s="118">
        <v>20</v>
      </c>
      <c r="F100" s="89">
        <v>0</v>
      </c>
      <c r="G100" s="132">
        <v>20</v>
      </c>
      <c r="H100" s="88">
        <v>0</v>
      </c>
      <c r="I100" s="89">
        <v>0</v>
      </c>
      <c r="J100" s="132">
        <v>0</v>
      </c>
      <c r="K100" s="88">
        <v>11</v>
      </c>
      <c r="L100" s="89">
        <v>0</v>
      </c>
      <c r="M100" s="132">
        <v>11</v>
      </c>
      <c r="N100" s="88">
        <v>0</v>
      </c>
      <c r="O100" s="89">
        <v>0</v>
      </c>
      <c r="P100" s="132">
        <v>0</v>
      </c>
      <c r="Q100" s="147">
        <f t="shared" si="9"/>
        <v>46</v>
      </c>
      <c r="R100" s="91">
        <f t="shared" si="10"/>
        <v>1</v>
      </c>
      <c r="S100" s="91">
        <f t="shared" si="11"/>
        <v>47</v>
      </c>
    </row>
    <row r="101" spans="1:19" s="84" customFormat="1" ht="11.25">
      <c r="A101" s="135" t="s">
        <v>70</v>
      </c>
      <c r="B101" s="118">
        <v>8</v>
      </c>
      <c r="C101" s="89">
        <v>0</v>
      </c>
      <c r="D101" s="132">
        <v>8</v>
      </c>
      <c r="E101" s="118">
        <v>22</v>
      </c>
      <c r="F101" s="89">
        <v>2</v>
      </c>
      <c r="G101" s="132">
        <v>24</v>
      </c>
      <c r="H101" s="88">
        <v>0</v>
      </c>
      <c r="I101" s="89">
        <v>0</v>
      </c>
      <c r="J101" s="132">
        <v>0</v>
      </c>
      <c r="K101" s="88">
        <v>0</v>
      </c>
      <c r="L101" s="89">
        <v>0</v>
      </c>
      <c r="M101" s="132">
        <v>0</v>
      </c>
      <c r="N101" s="88">
        <v>0</v>
      </c>
      <c r="O101" s="89">
        <v>0</v>
      </c>
      <c r="P101" s="132">
        <v>0</v>
      </c>
      <c r="Q101" s="147">
        <f t="shared" si="9"/>
        <v>30</v>
      </c>
      <c r="R101" s="91">
        <f t="shared" si="10"/>
        <v>2</v>
      </c>
      <c r="S101" s="91">
        <f t="shared" si="11"/>
        <v>32</v>
      </c>
    </row>
    <row r="102" spans="1:19" s="84" customFormat="1" ht="11.25">
      <c r="A102" s="135" t="s">
        <v>86</v>
      </c>
      <c r="B102" s="118">
        <v>1</v>
      </c>
      <c r="C102" s="89">
        <v>15</v>
      </c>
      <c r="D102" s="132">
        <v>16</v>
      </c>
      <c r="E102" s="118">
        <v>1</v>
      </c>
      <c r="F102" s="89">
        <v>19</v>
      </c>
      <c r="G102" s="132">
        <v>20</v>
      </c>
      <c r="H102" s="88">
        <v>0</v>
      </c>
      <c r="I102" s="89">
        <v>0</v>
      </c>
      <c r="J102" s="132">
        <v>0</v>
      </c>
      <c r="K102" s="88">
        <v>1</v>
      </c>
      <c r="L102" s="89">
        <v>3</v>
      </c>
      <c r="M102" s="132">
        <v>4</v>
      </c>
      <c r="N102" s="88">
        <v>0</v>
      </c>
      <c r="O102" s="89">
        <v>0</v>
      </c>
      <c r="P102" s="132">
        <v>0</v>
      </c>
      <c r="Q102" s="147">
        <f t="shared" si="9"/>
        <v>3</v>
      </c>
      <c r="R102" s="91">
        <f t="shared" si="10"/>
        <v>37</v>
      </c>
      <c r="S102" s="91">
        <f t="shared" si="11"/>
        <v>40</v>
      </c>
    </row>
    <row r="103" spans="1:19" s="84" customFormat="1" ht="22.5">
      <c r="A103" s="143" t="s">
        <v>71</v>
      </c>
      <c r="B103" s="118">
        <v>3</v>
      </c>
      <c r="C103" s="89">
        <v>11</v>
      </c>
      <c r="D103" s="132">
        <v>14</v>
      </c>
      <c r="E103" s="118">
        <v>5</v>
      </c>
      <c r="F103" s="89">
        <v>47</v>
      </c>
      <c r="G103" s="132">
        <v>52</v>
      </c>
      <c r="H103" s="88">
        <v>0</v>
      </c>
      <c r="I103" s="89">
        <v>3</v>
      </c>
      <c r="J103" s="132">
        <v>3</v>
      </c>
      <c r="K103" s="88">
        <v>3</v>
      </c>
      <c r="L103" s="89">
        <v>14</v>
      </c>
      <c r="M103" s="132">
        <v>17</v>
      </c>
      <c r="N103" s="88">
        <v>0</v>
      </c>
      <c r="O103" s="89">
        <v>0</v>
      </c>
      <c r="P103" s="132">
        <v>0</v>
      </c>
      <c r="Q103" s="147">
        <f t="shared" si="9"/>
        <v>11</v>
      </c>
      <c r="R103" s="91">
        <f t="shared" si="10"/>
        <v>75</v>
      </c>
      <c r="S103" s="91">
        <f t="shared" si="11"/>
        <v>86</v>
      </c>
    </row>
    <row r="104" spans="1:19" s="84" customFormat="1" ht="11.25">
      <c r="A104" s="135" t="s">
        <v>72</v>
      </c>
      <c r="B104" s="118">
        <v>0</v>
      </c>
      <c r="C104" s="89">
        <v>0</v>
      </c>
      <c r="D104" s="132">
        <v>0</v>
      </c>
      <c r="E104" s="118">
        <v>4</v>
      </c>
      <c r="F104" s="89">
        <v>0</v>
      </c>
      <c r="G104" s="132">
        <v>4</v>
      </c>
      <c r="H104" s="88">
        <v>0</v>
      </c>
      <c r="I104" s="89">
        <v>0</v>
      </c>
      <c r="J104" s="132">
        <v>0</v>
      </c>
      <c r="K104" s="88">
        <v>0</v>
      </c>
      <c r="L104" s="89">
        <v>0</v>
      </c>
      <c r="M104" s="132">
        <v>0</v>
      </c>
      <c r="N104" s="88">
        <v>0</v>
      </c>
      <c r="O104" s="89">
        <v>0</v>
      </c>
      <c r="P104" s="132">
        <v>0</v>
      </c>
      <c r="Q104" s="147">
        <f t="shared" si="9"/>
        <v>4</v>
      </c>
      <c r="R104" s="91">
        <f t="shared" si="10"/>
        <v>0</v>
      </c>
      <c r="S104" s="91">
        <f t="shared" si="11"/>
        <v>4</v>
      </c>
    </row>
    <row r="105" spans="1:19" s="84" customFormat="1" ht="11.25">
      <c r="A105" s="135" t="s">
        <v>73</v>
      </c>
      <c r="B105" s="118">
        <v>0</v>
      </c>
      <c r="C105" s="89">
        <v>0</v>
      </c>
      <c r="D105" s="132">
        <v>0</v>
      </c>
      <c r="E105" s="118">
        <v>19</v>
      </c>
      <c r="F105" s="89">
        <v>2</v>
      </c>
      <c r="G105" s="132">
        <v>21</v>
      </c>
      <c r="H105" s="88">
        <v>0</v>
      </c>
      <c r="I105" s="89">
        <v>0</v>
      </c>
      <c r="J105" s="132">
        <v>0</v>
      </c>
      <c r="K105" s="88">
        <v>5</v>
      </c>
      <c r="L105" s="89">
        <v>0</v>
      </c>
      <c r="M105" s="132">
        <v>5</v>
      </c>
      <c r="N105" s="88">
        <v>0</v>
      </c>
      <c r="O105" s="89">
        <v>0</v>
      </c>
      <c r="P105" s="132">
        <v>0</v>
      </c>
      <c r="Q105" s="147">
        <f t="shared" si="9"/>
        <v>24</v>
      </c>
      <c r="R105" s="91">
        <f t="shared" si="10"/>
        <v>2</v>
      </c>
      <c r="S105" s="91">
        <f t="shared" si="11"/>
        <v>26</v>
      </c>
    </row>
    <row r="106" spans="1:20" s="84" customFormat="1" ht="11.25">
      <c r="A106" s="135" t="s">
        <v>158</v>
      </c>
      <c r="B106" s="118">
        <v>1</v>
      </c>
      <c r="C106" s="84">
        <v>0</v>
      </c>
      <c r="D106" s="132">
        <v>1</v>
      </c>
      <c r="E106" s="118">
        <v>0</v>
      </c>
      <c r="F106" s="89">
        <v>0</v>
      </c>
      <c r="G106" s="132">
        <v>0</v>
      </c>
      <c r="H106" s="88">
        <v>0</v>
      </c>
      <c r="I106" s="89">
        <v>0</v>
      </c>
      <c r="J106" s="138">
        <v>0</v>
      </c>
      <c r="K106" s="118">
        <v>0</v>
      </c>
      <c r="L106" s="89">
        <v>0</v>
      </c>
      <c r="M106" s="132">
        <v>0</v>
      </c>
      <c r="N106" s="88">
        <v>0</v>
      </c>
      <c r="O106" s="89">
        <v>0</v>
      </c>
      <c r="P106" s="132">
        <v>0</v>
      </c>
      <c r="Q106" s="147">
        <f t="shared" si="9"/>
        <v>1</v>
      </c>
      <c r="R106" s="91">
        <f t="shared" si="10"/>
        <v>0</v>
      </c>
      <c r="S106" s="91">
        <f t="shared" si="11"/>
        <v>1</v>
      </c>
      <c r="T106" s="139"/>
    </row>
    <row r="107" spans="1:20" ht="11.25">
      <c r="A107" s="143" t="s">
        <v>154</v>
      </c>
      <c r="B107" s="118">
        <v>1</v>
      </c>
      <c r="C107" s="89">
        <v>2</v>
      </c>
      <c r="D107" s="132">
        <v>3</v>
      </c>
      <c r="E107" s="118">
        <v>3</v>
      </c>
      <c r="F107" s="89">
        <v>3</v>
      </c>
      <c r="G107" s="132">
        <v>6</v>
      </c>
      <c r="H107" s="118">
        <v>0</v>
      </c>
      <c r="I107" s="89">
        <v>0</v>
      </c>
      <c r="J107" s="132">
        <v>0</v>
      </c>
      <c r="K107" s="118">
        <v>1</v>
      </c>
      <c r="L107" s="89">
        <v>0</v>
      </c>
      <c r="M107" s="132">
        <v>1</v>
      </c>
      <c r="N107" s="118">
        <v>0</v>
      </c>
      <c r="O107" s="89">
        <v>0</v>
      </c>
      <c r="P107" s="132">
        <v>0</v>
      </c>
      <c r="Q107" s="147">
        <f t="shared" si="9"/>
        <v>5</v>
      </c>
      <c r="R107" s="91">
        <f t="shared" si="10"/>
        <v>5</v>
      </c>
      <c r="S107" s="91">
        <f t="shared" si="11"/>
        <v>10</v>
      </c>
      <c r="T107" s="134"/>
    </row>
    <row r="108" spans="1:20" s="134" customFormat="1" ht="11.25">
      <c r="A108" s="135" t="s">
        <v>180</v>
      </c>
      <c r="B108" s="118">
        <v>2</v>
      </c>
      <c r="C108" s="89">
        <v>0</v>
      </c>
      <c r="D108" s="132">
        <v>2</v>
      </c>
      <c r="E108" s="118">
        <v>6</v>
      </c>
      <c r="F108" s="89">
        <v>0</v>
      </c>
      <c r="G108" s="132">
        <v>6</v>
      </c>
      <c r="H108" s="118">
        <v>2</v>
      </c>
      <c r="I108" s="89">
        <v>0</v>
      </c>
      <c r="J108" s="132">
        <v>2</v>
      </c>
      <c r="K108" s="118">
        <v>0</v>
      </c>
      <c r="L108" s="89">
        <v>0</v>
      </c>
      <c r="M108" s="132">
        <v>0</v>
      </c>
      <c r="N108" s="118">
        <v>0</v>
      </c>
      <c r="O108" s="89">
        <v>0</v>
      </c>
      <c r="P108" s="132">
        <v>0</v>
      </c>
      <c r="Q108" s="147">
        <f t="shared" si="9"/>
        <v>10</v>
      </c>
      <c r="R108" s="91">
        <f t="shared" si="10"/>
        <v>0</v>
      </c>
      <c r="S108" s="91">
        <f t="shared" si="11"/>
        <v>10</v>
      </c>
      <c r="T108" s="84"/>
    </row>
    <row r="109" spans="1:19" s="84" customFormat="1" ht="11.25">
      <c r="A109" s="135" t="s">
        <v>74</v>
      </c>
      <c r="B109" s="118">
        <v>9</v>
      </c>
      <c r="C109" s="89">
        <v>0</v>
      </c>
      <c r="D109" s="132">
        <v>9</v>
      </c>
      <c r="E109" s="118">
        <v>13</v>
      </c>
      <c r="F109" s="89">
        <v>0</v>
      </c>
      <c r="G109" s="132">
        <v>13</v>
      </c>
      <c r="H109" s="118">
        <v>0</v>
      </c>
      <c r="I109" s="89">
        <v>0</v>
      </c>
      <c r="J109" s="132">
        <v>0</v>
      </c>
      <c r="K109" s="118">
        <v>7</v>
      </c>
      <c r="L109" s="89">
        <v>0</v>
      </c>
      <c r="M109" s="132">
        <v>7</v>
      </c>
      <c r="N109" s="118">
        <v>0</v>
      </c>
      <c r="O109" s="89">
        <v>0</v>
      </c>
      <c r="P109" s="132">
        <v>0</v>
      </c>
      <c r="Q109" s="147">
        <f t="shared" si="9"/>
        <v>29</v>
      </c>
      <c r="R109" s="91">
        <f t="shared" si="10"/>
        <v>0</v>
      </c>
      <c r="S109" s="91">
        <f t="shared" si="11"/>
        <v>29</v>
      </c>
    </row>
    <row r="110" spans="1:20" s="84" customFormat="1" ht="11.25">
      <c r="A110" s="143" t="s">
        <v>75</v>
      </c>
      <c r="B110" s="118">
        <v>0</v>
      </c>
      <c r="C110" s="89">
        <v>0</v>
      </c>
      <c r="D110" s="132">
        <v>0</v>
      </c>
      <c r="E110" s="118">
        <v>2</v>
      </c>
      <c r="F110" s="89">
        <v>1</v>
      </c>
      <c r="G110" s="132">
        <v>3</v>
      </c>
      <c r="H110" s="118">
        <v>0</v>
      </c>
      <c r="I110" s="89">
        <v>0</v>
      </c>
      <c r="J110" s="132">
        <v>0</v>
      </c>
      <c r="K110" s="118">
        <v>0</v>
      </c>
      <c r="L110" s="89">
        <v>0</v>
      </c>
      <c r="M110" s="132">
        <v>0</v>
      </c>
      <c r="N110" s="118">
        <v>0</v>
      </c>
      <c r="O110" s="89">
        <v>0</v>
      </c>
      <c r="P110" s="132">
        <v>0</v>
      </c>
      <c r="Q110" s="147">
        <f t="shared" si="9"/>
        <v>2</v>
      </c>
      <c r="R110" s="91">
        <f t="shared" si="10"/>
        <v>1</v>
      </c>
      <c r="S110" s="91">
        <f t="shared" si="11"/>
        <v>3</v>
      </c>
      <c r="T110" s="139"/>
    </row>
    <row r="111" spans="1:19" ht="11.25">
      <c r="A111" s="143" t="s">
        <v>76</v>
      </c>
      <c r="B111" s="147">
        <v>1</v>
      </c>
      <c r="C111" s="148">
        <v>0</v>
      </c>
      <c r="D111" s="91">
        <v>1</v>
      </c>
      <c r="E111" s="147">
        <v>10</v>
      </c>
      <c r="F111" s="148">
        <v>0</v>
      </c>
      <c r="G111" s="91">
        <v>10</v>
      </c>
      <c r="H111" s="147">
        <v>0</v>
      </c>
      <c r="I111" s="148">
        <v>0</v>
      </c>
      <c r="J111" s="91">
        <v>0</v>
      </c>
      <c r="K111" s="147">
        <v>0</v>
      </c>
      <c r="L111" s="148">
        <v>0</v>
      </c>
      <c r="M111" s="91">
        <v>0</v>
      </c>
      <c r="N111" s="147">
        <v>0</v>
      </c>
      <c r="O111" s="148">
        <v>0</v>
      </c>
      <c r="P111" s="91">
        <v>0</v>
      </c>
      <c r="Q111" s="147">
        <f>SUM(N111,K111,H111,E111,B111)</f>
        <v>11</v>
      </c>
      <c r="R111" s="91">
        <f>SUM(O111,L111,I111,F111,C111)</f>
        <v>0</v>
      </c>
      <c r="S111" s="91">
        <f>SUM(P111,,J111,G111,M111,D111)</f>
        <v>11</v>
      </c>
    </row>
    <row r="112" spans="1:19" ht="22.5">
      <c r="A112" s="143" t="s">
        <v>77</v>
      </c>
      <c r="B112" s="147">
        <v>0</v>
      </c>
      <c r="C112" s="148">
        <v>0</v>
      </c>
      <c r="D112" s="91">
        <v>0</v>
      </c>
      <c r="E112" s="147">
        <v>2</v>
      </c>
      <c r="F112" s="148">
        <v>3</v>
      </c>
      <c r="G112" s="91">
        <v>5</v>
      </c>
      <c r="H112" s="147">
        <v>0</v>
      </c>
      <c r="I112" s="148">
        <v>0</v>
      </c>
      <c r="J112" s="91">
        <v>0</v>
      </c>
      <c r="K112" s="147">
        <v>0</v>
      </c>
      <c r="L112" s="148">
        <v>0</v>
      </c>
      <c r="M112" s="91">
        <v>0</v>
      </c>
      <c r="N112" s="147">
        <v>0</v>
      </c>
      <c r="O112" s="148">
        <v>0</v>
      </c>
      <c r="P112" s="91">
        <v>0</v>
      </c>
      <c r="Q112" s="147">
        <f t="shared" si="9"/>
        <v>2</v>
      </c>
      <c r="R112" s="91">
        <f t="shared" si="10"/>
        <v>3</v>
      </c>
      <c r="S112" s="91">
        <f t="shared" si="11"/>
        <v>5</v>
      </c>
    </row>
    <row r="113" spans="1:19" ht="11.25">
      <c r="A113" s="143" t="s">
        <v>78</v>
      </c>
      <c r="B113" s="147">
        <v>0</v>
      </c>
      <c r="C113" s="148">
        <v>0</v>
      </c>
      <c r="D113" s="91">
        <v>0</v>
      </c>
      <c r="E113" s="147">
        <v>1</v>
      </c>
      <c r="F113" s="148">
        <v>0</v>
      </c>
      <c r="G113" s="91">
        <v>1</v>
      </c>
      <c r="H113" s="147">
        <v>0</v>
      </c>
      <c r="I113" s="148">
        <v>0</v>
      </c>
      <c r="J113" s="91">
        <v>0</v>
      </c>
      <c r="K113" s="147">
        <v>0</v>
      </c>
      <c r="L113" s="148">
        <v>0</v>
      </c>
      <c r="M113" s="91">
        <v>0</v>
      </c>
      <c r="N113" s="147">
        <v>0</v>
      </c>
      <c r="O113" s="148">
        <v>0</v>
      </c>
      <c r="P113" s="91">
        <v>0</v>
      </c>
      <c r="Q113" s="147">
        <f t="shared" si="9"/>
        <v>1</v>
      </c>
      <c r="R113" s="91">
        <f t="shared" si="10"/>
        <v>0</v>
      </c>
      <c r="S113" s="91">
        <f t="shared" si="11"/>
        <v>1</v>
      </c>
    </row>
    <row r="114" spans="1:19" ht="11.25">
      <c r="A114" s="135" t="s">
        <v>79</v>
      </c>
      <c r="B114" s="147">
        <v>0</v>
      </c>
      <c r="C114" s="148">
        <v>0</v>
      </c>
      <c r="D114" s="91">
        <v>0</v>
      </c>
      <c r="E114" s="147">
        <v>6</v>
      </c>
      <c r="F114" s="148">
        <v>0</v>
      </c>
      <c r="G114" s="91">
        <v>6</v>
      </c>
      <c r="H114" s="147">
        <v>0</v>
      </c>
      <c r="I114" s="148">
        <v>0</v>
      </c>
      <c r="J114" s="91">
        <v>0</v>
      </c>
      <c r="K114" s="147">
        <v>3</v>
      </c>
      <c r="L114" s="148">
        <v>0</v>
      </c>
      <c r="M114" s="91">
        <v>3</v>
      </c>
      <c r="N114" s="147">
        <v>0</v>
      </c>
      <c r="O114" s="148">
        <v>0</v>
      </c>
      <c r="P114" s="91">
        <v>0</v>
      </c>
      <c r="Q114" s="147">
        <f t="shared" si="9"/>
        <v>9</v>
      </c>
      <c r="R114" s="91">
        <f t="shared" si="10"/>
        <v>0</v>
      </c>
      <c r="S114" s="91">
        <f t="shared" si="11"/>
        <v>9</v>
      </c>
    </row>
    <row r="115" spans="1:19" ht="11.25">
      <c r="A115" s="143" t="s">
        <v>80</v>
      </c>
      <c r="B115" s="147">
        <v>0</v>
      </c>
      <c r="C115" s="148">
        <v>0</v>
      </c>
      <c r="D115" s="91">
        <v>0</v>
      </c>
      <c r="E115" s="147">
        <v>4</v>
      </c>
      <c r="F115" s="148">
        <v>2</v>
      </c>
      <c r="G115" s="91">
        <v>6</v>
      </c>
      <c r="H115" s="147">
        <v>0</v>
      </c>
      <c r="I115" s="148">
        <v>0</v>
      </c>
      <c r="J115" s="91">
        <v>0</v>
      </c>
      <c r="K115" s="147">
        <v>0</v>
      </c>
      <c r="L115" s="148">
        <v>0</v>
      </c>
      <c r="M115" s="91">
        <v>0</v>
      </c>
      <c r="N115" s="147">
        <v>0</v>
      </c>
      <c r="O115" s="148">
        <v>0</v>
      </c>
      <c r="P115" s="91">
        <v>0</v>
      </c>
      <c r="Q115" s="147">
        <f t="shared" si="9"/>
        <v>4</v>
      </c>
      <c r="R115" s="91">
        <f t="shared" si="10"/>
        <v>2</v>
      </c>
      <c r="S115" s="91">
        <f t="shared" si="11"/>
        <v>6</v>
      </c>
    </row>
    <row r="116" spans="1:19" s="134" customFormat="1" ht="11.25">
      <c r="A116" s="135" t="s">
        <v>159</v>
      </c>
      <c r="B116" s="147">
        <v>4</v>
      </c>
      <c r="C116" s="148">
        <v>1</v>
      </c>
      <c r="D116" s="91">
        <v>5</v>
      </c>
      <c r="E116" s="147">
        <v>1</v>
      </c>
      <c r="F116" s="148">
        <v>0</v>
      </c>
      <c r="G116" s="91">
        <v>1</v>
      </c>
      <c r="H116" s="147">
        <v>0</v>
      </c>
      <c r="I116" s="148">
        <v>0</v>
      </c>
      <c r="J116" s="91">
        <v>0</v>
      </c>
      <c r="K116" s="147">
        <v>1</v>
      </c>
      <c r="L116" s="148">
        <v>0</v>
      </c>
      <c r="M116" s="91">
        <v>1</v>
      </c>
      <c r="N116" s="147">
        <v>0</v>
      </c>
      <c r="O116" s="148">
        <v>0</v>
      </c>
      <c r="P116" s="91">
        <v>0</v>
      </c>
      <c r="Q116" s="147">
        <f t="shared" si="9"/>
        <v>6</v>
      </c>
      <c r="R116" s="91">
        <f t="shared" si="10"/>
        <v>1</v>
      </c>
      <c r="S116" s="91">
        <f t="shared" si="11"/>
        <v>7</v>
      </c>
    </row>
    <row r="117" spans="1:19" s="134" customFormat="1" ht="11.25">
      <c r="A117" s="135" t="s">
        <v>81</v>
      </c>
      <c r="B117" s="147">
        <v>5</v>
      </c>
      <c r="C117" s="148">
        <v>6</v>
      </c>
      <c r="D117" s="91">
        <v>11</v>
      </c>
      <c r="E117" s="147">
        <v>7</v>
      </c>
      <c r="F117" s="148">
        <v>1</v>
      </c>
      <c r="G117" s="91">
        <v>8</v>
      </c>
      <c r="H117" s="147">
        <v>0</v>
      </c>
      <c r="I117" s="148">
        <v>0</v>
      </c>
      <c r="J117" s="91">
        <v>0</v>
      </c>
      <c r="K117" s="147">
        <v>11</v>
      </c>
      <c r="L117" s="148">
        <v>0</v>
      </c>
      <c r="M117" s="91">
        <v>11</v>
      </c>
      <c r="N117" s="147">
        <v>0</v>
      </c>
      <c r="O117" s="148">
        <v>0</v>
      </c>
      <c r="P117" s="91">
        <v>0</v>
      </c>
      <c r="Q117" s="147">
        <f t="shared" si="9"/>
        <v>23</v>
      </c>
      <c r="R117" s="91">
        <f t="shared" si="10"/>
        <v>7</v>
      </c>
      <c r="S117" s="91">
        <f t="shared" si="11"/>
        <v>30</v>
      </c>
    </row>
    <row r="118" spans="1:19" s="134" customFormat="1" ht="11.25">
      <c r="A118" s="135" t="s">
        <v>82</v>
      </c>
      <c r="B118" s="147">
        <v>0</v>
      </c>
      <c r="C118" s="148">
        <v>0</v>
      </c>
      <c r="D118" s="91">
        <v>0</v>
      </c>
      <c r="E118" s="147">
        <v>1</v>
      </c>
      <c r="F118" s="148">
        <v>0</v>
      </c>
      <c r="G118" s="91">
        <v>1</v>
      </c>
      <c r="H118" s="147">
        <v>0</v>
      </c>
      <c r="I118" s="148">
        <v>0</v>
      </c>
      <c r="J118" s="91">
        <v>0</v>
      </c>
      <c r="K118" s="147">
        <v>0</v>
      </c>
      <c r="L118" s="148">
        <v>0</v>
      </c>
      <c r="M118" s="91">
        <v>0</v>
      </c>
      <c r="N118" s="147">
        <v>0</v>
      </c>
      <c r="O118" s="148">
        <v>0</v>
      </c>
      <c r="P118" s="91">
        <v>0</v>
      </c>
      <c r="Q118" s="147">
        <f t="shared" si="9"/>
        <v>1</v>
      </c>
      <c r="R118" s="91">
        <f t="shared" si="10"/>
        <v>0</v>
      </c>
      <c r="S118" s="91">
        <f t="shared" si="11"/>
        <v>1</v>
      </c>
    </row>
    <row r="119" spans="1:19" s="134" customFormat="1" ht="11.25">
      <c r="A119" s="135" t="s">
        <v>83</v>
      </c>
      <c r="B119" s="147">
        <v>16</v>
      </c>
      <c r="C119" s="148">
        <v>2</v>
      </c>
      <c r="D119" s="91">
        <v>18</v>
      </c>
      <c r="E119" s="147">
        <v>21</v>
      </c>
      <c r="F119" s="148">
        <v>1</v>
      </c>
      <c r="G119" s="91">
        <v>22</v>
      </c>
      <c r="H119" s="147">
        <v>0</v>
      </c>
      <c r="I119" s="148">
        <v>0</v>
      </c>
      <c r="J119" s="91">
        <v>0</v>
      </c>
      <c r="K119" s="147">
        <v>3</v>
      </c>
      <c r="L119" s="148">
        <v>1</v>
      </c>
      <c r="M119" s="91">
        <v>4</v>
      </c>
      <c r="N119" s="147">
        <v>0</v>
      </c>
      <c r="O119" s="148">
        <v>0</v>
      </c>
      <c r="P119" s="91">
        <v>0</v>
      </c>
      <c r="Q119" s="147">
        <f aca="true" t="shared" si="12" ref="Q119:R123">SUM(N119,K119,H119,E119,B119)</f>
        <v>40</v>
      </c>
      <c r="R119" s="91">
        <f t="shared" si="12"/>
        <v>4</v>
      </c>
      <c r="S119" s="91">
        <f>SUM(P119,,J119,G119,M119,D119)</f>
        <v>44</v>
      </c>
    </row>
    <row r="120" spans="1:19" s="134" customFormat="1" ht="11.25">
      <c r="A120" s="135" t="s">
        <v>89</v>
      </c>
      <c r="B120" s="147">
        <v>0</v>
      </c>
      <c r="C120" s="148">
        <v>0</v>
      </c>
      <c r="D120" s="91">
        <v>0</v>
      </c>
      <c r="E120" s="147">
        <v>0</v>
      </c>
      <c r="F120" s="148">
        <v>0</v>
      </c>
      <c r="G120" s="91">
        <v>0</v>
      </c>
      <c r="H120" s="147">
        <v>0</v>
      </c>
      <c r="I120" s="148">
        <v>0</v>
      </c>
      <c r="J120" s="91">
        <v>0</v>
      </c>
      <c r="K120" s="147">
        <v>0</v>
      </c>
      <c r="L120" s="148">
        <v>3</v>
      </c>
      <c r="M120" s="91">
        <v>3</v>
      </c>
      <c r="N120" s="147">
        <v>0</v>
      </c>
      <c r="O120" s="148">
        <v>0</v>
      </c>
      <c r="P120" s="91">
        <v>0</v>
      </c>
      <c r="Q120" s="147">
        <f t="shared" si="12"/>
        <v>0</v>
      </c>
      <c r="R120" s="91">
        <f t="shared" si="12"/>
        <v>3</v>
      </c>
      <c r="S120" s="91">
        <f>SUM(P120,,J120,G120,M120,D120)</f>
        <v>3</v>
      </c>
    </row>
    <row r="121" spans="1:19" s="134" customFormat="1" ht="11.25">
      <c r="A121" s="135" t="s">
        <v>84</v>
      </c>
      <c r="B121" s="147">
        <v>2</v>
      </c>
      <c r="C121" s="148">
        <v>0</v>
      </c>
      <c r="D121" s="91">
        <v>2</v>
      </c>
      <c r="E121" s="147">
        <v>36</v>
      </c>
      <c r="F121" s="148">
        <v>0</v>
      </c>
      <c r="G121" s="91">
        <v>36</v>
      </c>
      <c r="H121" s="147">
        <v>0</v>
      </c>
      <c r="I121" s="148">
        <v>0</v>
      </c>
      <c r="J121" s="91">
        <v>0</v>
      </c>
      <c r="K121" s="147">
        <v>9</v>
      </c>
      <c r="L121" s="148">
        <v>0</v>
      </c>
      <c r="M121" s="91">
        <v>9</v>
      </c>
      <c r="N121" s="147">
        <v>0</v>
      </c>
      <c r="O121" s="148">
        <v>0</v>
      </c>
      <c r="P121" s="91">
        <v>0</v>
      </c>
      <c r="Q121" s="147">
        <f t="shared" si="12"/>
        <v>47</v>
      </c>
      <c r="R121" s="91">
        <f t="shared" si="12"/>
        <v>0</v>
      </c>
      <c r="S121" s="91">
        <f>SUM(P121,,J121,G121,M121,D121)</f>
        <v>47</v>
      </c>
    </row>
    <row r="122" spans="1:19" s="134" customFormat="1" ht="11.25">
      <c r="A122" s="135" t="s">
        <v>85</v>
      </c>
      <c r="B122" s="147">
        <v>2</v>
      </c>
      <c r="C122" s="148">
        <v>9</v>
      </c>
      <c r="D122" s="91">
        <v>11</v>
      </c>
      <c r="E122" s="147">
        <v>9</v>
      </c>
      <c r="F122" s="148">
        <v>15</v>
      </c>
      <c r="G122" s="91">
        <v>24</v>
      </c>
      <c r="H122" s="147">
        <v>0</v>
      </c>
      <c r="I122" s="148">
        <v>0</v>
      </c>
      <c r="J122" s="91">
        <v>0</v>
      </c>
      <c r="K122" s="147">
        <v>0</v>
      </c>
      <c r="L122" s="148">
        <v>0</v>
      </c>
      <c r="M122" s="91">
        <v>0</v>
      </c>
      <c r="N122" s="147">
        <v>0</v>
      </c>
      <c r="O122" s="148">
        <v>0</v>
      </c>
      <c r="P122" s="91">
        <v>0</v>
      </c>
      <c r="Q122" s="147">
        <f t="shared" si="12"/>
        <v>11</v>
      </c>
      <c r="R122" s="91">
        <f t="shared" si="12"/>
        <v>24</v>
      </c>
      <c r="S122" s="91">
        <f>SUM(P122,,J122,G122,M122,D122)</f>
        <v>35</v>
      </c>
    </row>
    <row r="123" spans="1:19" s="134" customFormat="1" ht="11.25">
      <c r="A123" s="135" t="s">
        <v>87</v>
      </c>
      <c r="B123" s="147">
        <v>0</v>
      </c>
      <c r="C123" s="148">
        <v>0</v>
      </c>
      <c r="D123" s="91">
        <v>0</v>
      </c>
      <c r="E123" s="147">
        <v>4</v>
      </c>
      <c r="F123" s="148">
        <v>0</v>
      </c>
      <c r="G123" s="91">
        <v>4</v>
      </c>
      <c r="H123" s="147">
        <v>0</v>
      </c>
      <c r="I123" s="148">
        <v>0</v>
      </c>
      <c r="J123" s="91">
        <v>0</v>
      </c>
      <c r="K123" s="147">
        <v>0</v>
      </c>
      <c r="L123" s="148">
        <v>0</v>
      </c>
      <c r="M123" s="91">
        <v>0</v>
      </c>
      <c r="N123" s="147">
        <v>0</v>
      </c>
      <c r="O123" s="148">
        <v>0</v>
      </c>
      <c r="P123" s="91">
        <v>0</v>
      </c>
      <c r="Q123" s="147">
        <f t="shared" si="12"/>
        <v>4</v>
      </c>
      <c r="R123" s="91">
        <f t="shared" si="12"/>
        <v>0</v>
      </c>
      <c r="S123" s="91">
        <f>SUM(P123,,J123,G123,M123,D123)</f>
        <v>4</v>
      </c>
    </row>
    <row r="124" spans="1:19" s="134" customFormat="1" ht="12">
      <c r="A124" s="133" t="s">
        <v>108</v>
      </c>
      <c r="B124" s="118"/>
      <c r="C124" s="89"/>
      <c r="D124" s="132"/>
      <c r="E124" s="118"/>
      <c r="F124" s="89"/>
      <c r="G124" s="132"/>
      <c r="H124" s="118"/>
      <c r="I124" s="89"/>
      <c r="J124" s="132"/>
      <c r="K124" s="118"/>
      <c r="L124" s="89"/>
      <c r="M124" s="132"/>
      <c r="N124" s="118"/>
      <c r="O124" s="89"/>
      <c r="P124" s="132"/>
      <c r="Q124" s="147"/>
      <c r="R124" s="91"/>
      <c r="S124" s="91"/>
    </row>
    <row r="125" spans="1:19" s="134" customFormat="1" ht="11.25">
      <c r="A125" s="135" t="s">
        <v>157</v>
      </c>
      <c r="B125" s="118">
        <v>1</v>
      </c>
      <c r="C125" s="89">
        <v>0</v>
      </c>
      <c r="D125" s="132">
        <v>1</v>
      </c>
      <c r="E125" s="118">
        <v>0</v>
      </c>
      <c r="F125" s="89">
        <v>0</v>
      </c>
      <c r="G125" s="132">
        <v>0</v>
      </c>
      <c r="H125" s="118">
        <v>0</v>
      </c>
      <c r="I125" s="89">
        <v>0</v>
      </c>
      <c r="J125" s="132">
        <v>0</v>
      </c>
      <c r="K125" s="118">
        <v>0</v>
      </c>
      <c r="L125" s="89">
        <v>0</v>
      </c>
      <c r="M125" s="132">
        <v>0</v>
      </c>
      <c r="N125" s="118">
        <v>0</v>
      </c>
      <c r="O125" s="89">
        <v>0</v>
      </c>
      <c r="P125" s="132">
        <v>0</v>
      </c>
      <c r="Q125" s="147">
        <f t="shared" si="9"/>
        <v>1</v>
      </c>
      <c r="R125" s="91">
        <f t="shared" si="10"/>
        <v>0</v>
      </c>
      <c r="S125" s="91">
        <f t="shared" si="11"/>
        <v>1</v>
      </c>
    </row>
    <row r="126" spans="1:19" s="134" customFormat="1" ht="11.25">
      <c r="A126" s="135" t="s">
        <v>127</v>
      </c>
      <c r="B126" s="118">
        <v>0</v>
      </c>
      <c r="C126" s="89">
        <v>0</v>
      </c>
      <c r="D126" s="132">
        <v>0</v>
      </c>
      <c r="E126" s="118">
        <v>0</v>
      </c>
      <c r="F126" s="89">
        <v>1</v>
      </c>
      <c r="G126" s="132">
        <v>1</v>
      </c>
      <c r="H126" s="118">
        <v>0</v>
      </c>
      <c r="I126" s="89">
        <v>0</v>
      </c>
      <c r="J126" s="132">
        <v>0</v>
      </c>
      <c r="K126" s="118">
        <v>0</v>
      </c>
      <c r="L126" s="89">
        <v>0</v>
      </c>
      <c r="M126" s="132">
        <v>0</v>
      </c>
      <c r="N126" s="118">
        <v>0</v>
      </c>
      <c r="O126" s="89">
        <v>0</v>
      </c>
      <c r="P126" s="132">
        <v>0</v>
      </c>
      <c r="Q126" s="147">
        <f t="shared" si="9"/>
        <v>0</v>
      </c>
      <c r="R126" s="91">
        <f t="shared" si="10"/>
        <v>1</v>
      </c>
      <c r="S126" s="91">
        <f t="shared" si="11"/>
        <v>1</v>
      </c>
    </row>
    <row r="127" spans="1:19" s="134" customFormat="1" ht="11.25">
      <c r="A127" s="143" t="s">
        <v>70</v>
      </c>
      <c r="B127" s="118">
        <v>0</v>
      </c>
      <c r="C127" s="89">
        <v>0</v>
      </c>
      <c r="D127" s="132">
        <v>0</v>
      </c>
      <c r="E127" s="118">
        <v>2</v>
      </c>
      <c r="F127" s="89">
        <v>0</v>
      </c>
      <c r="G127" s="132">
        <v>2</v>
      </c>
      <c r="H127" s="118">
        <v>0</v>
      </c>
      <c r="I127" s="89">
        <v>0</v>
      </c>
      <c r="J127" s="132">
        <v>0</v>
      </c>
      <c r="K127" s="118">
        <v>0</v>
      </c>
      <c r="L127" s="89">
        <v>0</v>
      </c>
      <c r="M127" s="132">
        <v>0</v>
      </c>
      <c r="N127" s="118">
        <v>0</v>
      </c>
      <c r="O127" s="89">
        <v>0</v>
      </c>
      <c r="P127" s="132">
        <v>0</v>
      </c>
      <c r="Q127" s="147">
        <f t="shared" si="9"/>
        <v>2</v>
      </c>
      <c r="R127" s="91">
        <f t="shared" si="10"/>
        <v>0</v>
      </c>
      <c r="S127" s="91">
        <f t="shared" si="11"/>
        <v>2</v>
      </c>
    </row>
    <row r="128" spans="1:19" s="134" customFormat="1" ht="12" customHeight="1">
      <c r="A128" s="135" t="s">
        <v>102</v>
      </c>
      <c r="B128" s="118">
        <v>0</v>
      </c>
      <c r="C128" s="89">
        <v>0</v>
      </c>
      <c r="D128" s="132">
        <v>0</v>
      </c>
      <c r="E128" s="118">
        <v>1</v>
      </c>
      <c r="F128" s="89">
        <v>0</v>
      </c>
      <c r="G128" s="132">
        <v>1</v>
      </c>
      <c r="H128" s="118">
        <v>0</v>
      </c>
      <c r="I128" s="89">
        <v>0</v>
      </c>
      <c r="J128" s="132">
        <v>0</v>
      </c>
      <c r="K128" s="118">
        <v>0</v>
      </c>
      <c r="L128" s="89">
        <v>0</v>
      </c>
      <c r="M128" s="132">
        <v>0</v>
      </c>
      <c r="N128" s="118">
        <v>0</v>
      </c>
      <c r="O128" s="89">
        <v>0</v>
      </c>
      <c r="P128" s="132">
        <v>0</v>
      </c>
      <c r="Q128" s="147">
        <f t="shared" si="9"/>
        <v>1</v>
      </c>
      <c r="R128" s="91">
        <f t="shared" si="10"/>
        <v>0</v>
      </c>
      <c r="S128" s="91">
        <f t="shared" si="11"/>
        <v>1</v>
      </c>
    </row>
    <row r="129" spans="1:19" s="134" customFormat="1" ht="22.5">
      <c r="A129" s="143" t="s">
        <v>71</v>
      </c>
      <c r="B129" s="118">
        <v>0</v>
      </c>
      <c r="C129" s="89">
        <v>0</v>
      </c>
      <c r="D129" s="132">
        <v>0</v>
      </c>
      <c r="E129" s="118">
        <v>0</v>
      </c>
      <c r="F129" s="89">
        <v>0</v>
      </c>
      <c r="G129" s="132">
        <v>0</v>
      </c>
      <c r="H129" s="118">
        <v>0</v>
      </c>
      <c r="I129" s="89">
        <v>0</v>
      </c>
      <c r="J129" s="132">
        <v>0</v>
      </c>
      <c r="K129" s="118">
        <v>0</v>
      </c>
      <c r="L129" s="89">
        <v>1</v>
      </c>
      <c r="M129" s="132">
        <v>1</v>
      </c>
      <c r="N129" s="118">
        <v>0</v>
      </c>
      <c r="O129" s="89">
        <v>0</v>
      </c>
      <c r="P129" s="132">
        <v>0</v>
      </c>
      <c r="Q129" s="147">
        <f t="shared" si="9"/>
        <v>0</v>
      </c>
      <c r="R129" s="91">
        <f t="shared" si="10"/>
        <v>1</v>
      </c>
      <c r="S129" s="91">
        <f t="shared" si="11"/>
        <v>1</v>
      </c>
    </row>
    <row r="130" spans="1:19" s="134" customFormat="1" ht="11.25">
      <c r="A130" s="135" t="s">
        <v>154</v>
      </c>
      <c r="B130" s="118">
        <v>1</v>
      </c>
      <c r="C130" s="89">
        <v>0</v>
      </c>
      <c r="D130" s="132">
        <v>1</v>
      </c>
      <c r="E130" s="118">
        <v>0</v>
      </c>
      <c r="F130" s="89">
        <v>0</v>
      </c>
      <c r="G130" s="132">
        <v>0</v>
      </c>
      <c r="H130" s="118">
        <v>0</v>
      </c>
      <c r="I130" s="89">
        <v>0</v>
      </c>
      <c r="J130" s="132">
        <v>0</v>
      </c>
      <c r="K130" s="118">
        <v>0</v>
      </c>
      <c r="L130" s="89">
        <v>0</v>
      </c>
      <c r="M130" s="132">
        <v>0</v>
      </c>
      <c r="N130" s="118">
        <v>0</v>
      </c>
      <c r="O130" s="89">
        <v>0</v>
      </c>
      <c r="P130" s="132">
        <v>0</v>
      </c>
      <c r="Q130" s="147">
        <f t="shared" si="9"/>
        <v>1</v>
      </c>
      <c r="R130" s="91">
        <f t="shared" si="10"/>
        <v>0</v>
      </c>
      <c r="S130" s="91">
        <f t="shared" si="11"/>
        <v>1</v>
      </c>
    </row>
    <row r="131" spans="1:19" s="134" customFormat="1" ht="11.25">
      <c r="A131" s="143" t="s">
        <v>180</v>
      </c>
      <c r="B131" s="118">
        <v>0</v>
      </c>
      <c r="C131" s="89">
        <v>0</v>
      </c>
      <c r="D131" s="132">
        <v>0</v>
      </c>
      <c r="E131" s="118">
        <v>2</v>
      </c>
      <c r="F131" s="89">
        <v>0</v>
      </c>
      <c r="G131" s="132">
        <v>2</v>
      </c>
      <c r="H131" s="118">
        <v>0</v>
      </c>
      <c r="I131" s="89">
        <v>0</v>
      </c>
      <c r="J131" s="138">
        <v>0</v>
      </c>
      <c r="K131" s="118">
        <v>0</v>
      </c>
      <c r="L131" s="89">
        <v>0</v>
      </c>
      <c r="M131" s="132">
        <v>0</v>
      </c>
      <c r="N131" s="118">
        <v>0</v>
      </c>
      <c r="O131" s="89">
        <v>0</v>
      </c>
      <c r="P131" s="132">
        <v>0</v>
      </c>
      <c r="Q131" s="147">
        <f t="shared" si="9"/>
        <v>2</v>
      </c>
      <c r="R131" s="91">
        <f t="shared" si="10"/>
        <v>0</v>
      </c>
      <c r="S131" s="91">
        <f t="shared" si="11"/>
        <v>2</v>
      </c>
    </row>
    <row r="132" spans="1:19" ht="12">
      <c r="A132" s="99" t="s">
        <v>12</v>
      </c>
      <c r="B132" s="100">
        <f>SUM(B96:B131)</f>
        <v>77</v>
      </c>
      <c r="C132" s="101">
        <f aca="true" t="shared" si="13" ref="C132:S132">SUM(C96:C131)</f>
        <v>59</v>
      </c>
      <c r="D132" s="136">
        <f t="shared" si="13"/>
        <v>136</v>
      </c>
      <c r="E132" s="101">
        <f t="shared" si="13"/>
        <v>250</v>
      </c>
      <c r="F132" s="101">
        <f t="shared" si="13"/>
        <v>115</v>
      </c>
      <c r="G132" s="136">
        <f t="shared" si="13"/>
        <v>365</v>
      </c>
      <c r="H132" s="101">
        <f t="shared" si="13"/>
        <v>5</v>
      </c>
      <c r="I132" s="101">
        <f t="shared" si="13"/>
        <v>3</v>
      </c>
      <c r="J132" s="136">
        <f t="shared" si="13"/>
        <v>8</v>
      </c>
      <c r="K132" s="101">
        <f t="shared" si="13"/>
        <v>59</v>
      </c>
      <c r="L132" s="101">
        <f t="shared" si="13"/>
        <v>32</v>
      </c>
      <c r="M132" s="136">
        <f t="shared" si="13"/>
        <v>91</v>
      </c>
      <c r="N132" s="101">
        <f t="shared" si="13"/>
        <v>0</v>
      </c>
      <c r="O132" s="101">
        <f t="shared" si="13"/>
        <v>0</v>
      </c>
      <c r="P132" s="136">
        <f t="shared" si="13"/>
        <v>0</v>
      </c>
      <c r="Q132" s="101">
        <f t="shared" si="13"/>
        <v>391</v>
      </c>
      <c r="R132" s="101">
        <f t="shared" si="13"/>
        <v>209</v>
      </c>
      <c r="S132" s="101">
        <f t="shared" si="13"/>
        <v>600</v>
      </c>
    </row>
    <row r="133" spans="1:19" ht="11.25">
      <c r="A133" s="135"/>
      <c r="B133" s="147"/>
      <c r="C133" s="148"/>
      <c r="D133" s="91"/>
      <c r="E133" s="147"/>
      <c r="F133" s="148"/>
      <c r="G133" s="91"/>
      <c r="H133" s="147"/>
      <c r="I133" s="148"/>
      <c r="J133" s="91"/>
      <c r="K133" s="147"/>
      <c r="L133" s="148"/>
      <c r="M133" s="91"/>
      <c r="N133" s="147"/>
      <c r="O133" s="148"/>
      <c r="P133" s="91"/>
      <c r="Q133" s="147"/>
      <c r="R133" s="91"/>
      <c r="S133" s="91"/>
    </row>
    <row r="134" spans="1:19" ht="11.25">
      <c r="A134" s="292" t="s">
        <v>184</v>
      </c>
      <c r="B134" s="147">
        <v>0</v>
      </c>
      <c r="C134" s="148">
        <v>0</v>
      </c>
      <c r="D134" s="91">
        <v>0</v>
      </c>
      <c r="E134" s="147">
        <v>0</v>
      </c>
      <c r="F134" s="148">
        <v>1</v>
      </c>
      <c r="G134" s="91">
        <v>1</v>
      </c>
      <c r="H134" s="147">
        <v>0</v>
      </c>
      <c r="I134" s="148">
        <v>0</v>
      </c>
      <c r="J134" s="91">
        <v>0</v>
      </c>
      <c r="K134" s="147">
        <v>0</v>
      </c>
      <c r="L134" s="148">
        <v>0</v>
      </c>
      <c r="M134" s="91">
        <v>0</v>
      </c>
      <c r="N134" s="147">
        <v>0</v>
      </c>
      <c r="O134" s="148">
        <v>0</v>
      </c>
      <c r="P134" s="91">
        <v>0</v>
      </c>
      <c r="Q134" s="147">
        <f>SUM(N134,K134,H134,E134,B134)</f>
        <v>0</v>
      </c>
      <c r="R134" s="91">
        <f>SUM(O134,L134,I134,F134,C134)</f>
        <v>1</v>
      </c>
      <c r="S134" s="91">
        <f>SUM(P134,,J134,G134,M134,D134)</f>
        <v>1</v>
      </c>
    </row>
    <row r="135" spans="1:19" ht="11.25">
      <c r="A135" s="292" t="s">
        <v>155</v>
      </c>
      <c r="B135" s="147">
        <v>0</v>
      </c>
      <c r="C135" s="148">
        <v>1</v>
      </c>
      <c r="D135" s="91">
        <v>1</v>
      </c>
      <c r="E135" s="147">
        <v>0</v>
      </c>
      <c r="F135" s="148">
        <v>0</v>
      </c>
      <c r="G135" s="91">
        <v>0</v>
      </c>
      <c r="H135" s="147">
        <v>0</v>
      </c>
      <c r="I135" s="148">
        <v>0</v>
      </c>
      <c r="J135" s="91">
        <v>0</v>
      </c>
      <c r="K135" s="147">
        <v>0</v>
      </c>
      <c r="L135" s="148">
        <v>0</v>
      </c>
      <c r="M135" s="91">
        <v>0</v>
      </c>
      <c r="N135" s="147">
        <v>0</v>
      </c>
      <c r="O135" s="148">
        <v>0</v>
      </c>
      <c r="P135" s="91">
        <v>0</v>
      </c>
      <c r="Q135" s="147">
        <f>SUM(N135,K135,H135,E135,B135)</f>
        <v>0</v>
      </c>
      <c r="R135" s="91">
        <f>SUM(O135,L135,I135,F135,C135)</f>
        <v>1</v>
      </c>
      <c r="S135" s="91">
        <f>SUM(P135,,J135,G135,M135,D135)</f>
        <v>1</v>
      </c>
    </row>
    <row r="136" spans="1:19" s="154" customFormat="1" ht="12">
      <c r="A136" s="135" t="s">
        <v>90</v>
      </c>
      <c r="B136" s="147">
        <v>674</v>
      </c>
      <c r="C136" s="148">
        <v>153</v>
      </c>
      <c r="D136" s="91">
        <v>827</v>
      </c>
      <c r="E136" s="147">
        <v>788</v>
      </c>
      <c r="F136" s="148">
        <v>164</v>
      </c>
      <c r="G136" s="91">
        <v>952</v>
      </c>
      <c r="H136" s="147">
        <v>76</v>
      </c>
      <c r="I136" s="148">
        <v>11</v>
      </c>
      <c r="J136" s="91">
        <v>87</v>
      </c>
      <c r="K136" s="147">
        <v>20</v>
      </c>
      <c r="L136" s="148">
        <v>7</v>
      </c>
      <c r="M136" s="91">
        <v>27</v>
      </c>
      <c r="N136" s="147">
        <v>0</v>
      </c>
      <c r="O136" s="148">
        <v>0</v>
      </c>
      <c r="P136" s="91">
        <v>0</v>
      </c>
      <c r="Q136" s="147">
        <f aca="true" t="shared" si="14" ref="Q136:R138">SUM(N136,K136,H136,E136,B136)</f>
        <v>1558</v>
      </c>
      <c r="R136" s="91">
        <f t="shared" si="14"/>
        <v>335</v>
      </c>
      <c r="S136" s="91">
        <f>SUM(P136,,J136,G136,M136,D136)</f>
        <v>1893</v>
      </c>
    </row>
    <row r="137" spans="1:19" s="154" customFormat="1" ht="12">
      <c r="A137" s="135" t="s">
        <v>91</v>
      </c>
      <c r="B137" s="147">
        <v>524</v>
      </c>
      <c r="C137" s="148">
        <v>114</v>
      </c>
      <c r="D137" s="91">
        <v>638</v>
      </c>
      <c r="E137" s="147">
        <v>628</v>
      </c>
      <c r="F137" s="148">
        <v>143</v>
      </c>
      <c r="G137" s="91">
        <v>771</v>
      </c>
      <c r="H137" s="147">
        <v>33</v>
      </c>
      <c r="I137" s="148">
        <v>8</v>
      </c>
      <c r="J137" s="91">
        <v>41</v>
      </c>
      <c r="K137" s="147">
        <v>28</v>
      </c>
      <c r="L137" s="148">
        <v>3</v>
      </c>
      <c r="M137" s="91">
        <v>31</v>
      </c>
      <c r="N137" s="147">
        <v>0</v>
      </c>
      <c r="O137" s="148">
        <v>0</v>
      </c>
      <c r="P137" s="91">
        <v>0</v>
      </c>
      <c r="Q137" s="147">
        <f t="shared" si="14"/>
        <v>1213</v>
      </c>
      <c r="R137" s="91">
        <f t="shared" si="14"/>
        <v>268</v>
      </c>
      <c r="S137" s="91">
        <f>SUM(P137,,J137,G137,M137,D137)</f>
        <v>1481</v>
      </c>
    </row>
    <row r="138" spans="1:20" s="97" customFormat="1" ht="12">
      <c r="A138" s="135" t="s">
        <v>92</v>
      </c>
      <c r="B138" s="147">
        <v>206</v>
      </c>
      <c r="C138" s="148">
        <v>52</v>
      </c>
      <c r="D138" s="91">
        <v>258</v>
      </c>
      <c r="E138" s="147">
        <v>370</v>
      </c>
      <c r="F138" s="148">
        <v>113</v>
      </c>
      <c r="G138" s="91">
        <v>483</v>
      </c>
      <c r="H138" s="147">
        <v>23</v>
      </c>
      <c r="I138" s="148">
        <v>7</v>
      </c>
      <c r="J138" s="91">
        <v>30</v>
      </c>
      <c r="K138" s="147">
        <v>12</v>
      </c>
      <c r="L138" s="148">
        <v>4</v>
      </c>
      <c r="M138" s="91">
        <v>16</v>
      </c>
      <c r="N138" s="147">
        <v>0</v>
      </c>
      <c r="O138" s="148">
        <v>0</v>
      </c>
      <c r="P138" s="91">
        <v>0</v>
      </c>
      <c r="Q138" s="147">
        <f t="shared" si="14"/>
        <v>611</v>
      </c>
      <c r="R138" s="91">
        <f t="shared" si="14"/>
        <v>176</v>
      </c>
      <c r="S138" s="91">
        <f>SUM(P138,,J138,G138,M138,D138)</f>
        <v>787</v>
      </c>
      <c r="T138" s="141"/>
    </row>
    <row r="139" spans="1:20" s="97" customFormat="1" ht="12">
      <c r="A139" s="99" t="s">
        <v>12</v>
      </c>
      <c r="B139" s="100">
        <f>SUM(B134:B138)</f>
        <v>1404</v>
      </c>
      <c r="C139" s="101">
        <f aca="true" t="shared" si="15" ref="C139:R139">SUM(C134:C138)</f>
        <v>320</v>
      </c>
      <c r="D139" s="136">
        <f t="shared" si="15"/>
        <v>1724</v>
      </c>
      <c r="E139" s="101">
        <f t="shared" si="15"/>
        <v>1786</v>
      </c>
      <c r="F139" s="101">
        <f t="shared" si="15"/>
        <v>421</v>
      </c>
      <c r="G139" s="136">
        <f t="shared" si="15"/>
        <v>2207</v>
      </c>
      <c r="H139" s="101">
        <f t="shared" si="15"/>
        <v>132</v>
      </c>
      <c r="I139" s="101">
        <f t="shared" si="15"/>
        <v>26</v>
      </c>
      <c r="J139" s="136">
        <f t="shared" si="15"/>
        <v>158</v>
      </c>
      <c r="K139" s="101">
        <f t="shared" si="15"/>
        <v>60</v>
      </c>
      <c r="L139" s="101">
        <f t="shared" si="15"/>
        <v>14</v>
      </c>
      <c r="M139" s="136">
        <f t="shared" si="15"/>
        <v>74</v>
      </c>
      <c r="N139" s="101">
        <f t="shared" si="15"/>
        <v>0</v>
      </c>
      <c r="O139" s="101">
        <f t="shared" si="15"/>
        <v>0</v>
      </c>
      <c r="P139" s="136">
        <f t="shared" si="15"/>
        <v>0</v>
      </c>
      <c r="Q139" s="101">
        <f t="shared" si="15"/>
        <v>3382</v>
      </c>
      <c r="R139" s="101">
        <f t="shared" si="15"/>
        <v>781</v>
      </c>
      <c r="S139" s="101">
        <f>SUM(S134:S138)</f>
        <v>4163</v>
      </c>
      <c r="T139" s="148"/>
    </row>
    <row r="140" spans="1:19" ht="12">
      <c r="A140" s="99"/>
      <c r="B140" s="140"/>
      <c r="C140" s="141"/>
      <c r="D140" s="141"/>
      <c r="E140" s="140"/>
      <c r="F140" s="141"/>
      <c r="G140" s="141"/>
      <c r="H140" s="140"/>
      <c r="I140" s="141"/>
      <c r="J140" s="141"/>
      <c r="K140" s="140"/>
      <c r="L140" s="141"/>
      <c r="M140" s="141"/>
      <c r="N140" s="140"/>
      <c r="O140" s="141"/>
      <c r="P140" s="141"/>
      <c r="Q140" s="140"/>
      <c r="R140" s="141"/>
      <c r="S140" s="141"/>
    </row>
    <row r="141" spans="1:19" ht="12">
      <c r="A141" s="99" t="s">
        <v>14</v>
      </c>
      <c r="B141" s="140">
        <f>SUM(B139,B132,B92,B45,B8)</f>
        <v>2814</v>
      </c>
      <c r="C141" s="141">
        <f aca="true" t="shared" si="16" ref="C141:S141">SUM(C139,C132,C92,C45,C8)</f>
        <v>1142</v>
      </c>
      <c r="D141" s="141">
        <f t="shared" si="16"/>
        <v>3956</v>
      </c>
      <c r="E141" s="140">
        <f t="shared" si="16"/>
        <v>5314</v>
      </c>
      <c r="F141" s="141">
        <f t="shared" si="16"/>
        <v>2475</v>
      </c>
      <c r="G141" s="141">
        <f t="shared" si="16"/>
        <v>7789</v>
      </c>
      <c r="H141" s="140">
        <f t="shared" si="16"/>
        <v>304</v>
      </c>
      <c r="I141" s="141">
        <f t="shared" si="16"/>
        <v>82</v>
      </c>
      <c r="J141" s="141">
        <f t="shared" si="16"/>
        <v>386</v>
      </c>
      <c r="K141" s="140">
        <f t="shared" si="16"/>
        <v>893</v>
      </c>
      <c r="L141" s="141">
        <f t="shared" si="16"/>
        <v>413</v>
      </c>
      <c r="M141" s="141">
        <f t="shared" si="16"/>
        <v>1306</v>
      </c>
      <c r="N141" s="140">
        <f t="shared" si="16"/>
        <v>99</v>
      </c>
      <c r="O141" s="141">
        <f t="shared" si="16"/>
        <v>28</v>
      </c>
      <c r="P141" s="141">
        <f t="shared" si="16"/>
        <v>127</v>
      </c>
      <c r="Q141" s="140">
        <f t="shared" si="16"/>
        <v>9424</v>
      </c>
      <c r="R141" s="141">
        <f t="shared" si="16"/>
        <v>4140</v>
      </c>
      <c r="S141" s="141">
        <f t="shared" si="16"/>
        <v>13564</v>
      </c>
    </row>
    <row r="142" spans="2:19" ht="11.25"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91"/>
    </row>
    <row r="143" spans="1:19" ht="12.75">
      <c r="A143" s="204" t="s">
        <v>148</v>
      </c>
      <c r="B143" s="162"/>
      <c r="C143" s="162"/>
      <c r="D143" s="263"/>
      <c r="E143" s="162"/>
      <c r="F143" s="162"/>
      <c r="S143" s="139"/>
    </row>
    <row r="144" spans="3:18" ht="5.25" customHeight="1">
      <c r="C144" s="84"/>
      <c r="D144" s="139"/>
      <c r="F144" s="84"/>
      <c r="G144" s="139"/>
      <c r="I144" s="84"/>
      <c r="J144" s="139"/>
      <c r="L144" s="84"/>
      <c r="M144" s="139"/>
      <c r="O144" s="84"/>
      <c r="P144" s="139"/>
      <c r="R144" s="84"/>
    </row>
    <row r="145" spans="1:18" ht="11.25">
      <c r="A145" s="302" t="s">
        <v>31</v>
      </c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R145" s="84"/>
    </row>
    <row r="146" spans="1:18" ht="11.25">
      <c r="A146" s="302" t="s">
        <v>185</v>
      </c>
      <c r="B146" s="302"/>
      <c r="C146" s="302"/>
      <c r="D146" s="302"/>
      <c r="E146" s="302"/>
      <c r="F146" s="302"/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R146" s="84"/>
    </row>
    <row r="147" spans="1:18" ht="11.25">
      <c r="A147" s="302" t="s">
        <v>186</v>
      </c>
      <c r="B147" s="302"/>
      <c r="C147" s="302"/>
      <c r="D147" s="302"/>
      <c r="E147" s="302"/>
      <c r="F147" s="302"/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R147" s="84"/>
    </row>
    <row r="148" spans="1:18" ht="11.25">
      <c r="A148" s="295"/>
      <c r="C148" s="84"/>
      <c r="D148" s="139"/>
      <c r="F148" s="84"/>
      <c r="G148" s="139"/>
      <c r="I148" s="84"/>
      <c r="J148" s="139"/>
      <c r="L148" s="84"/>
      <c r="M148" s="139"/>
      <c r="O148" s="84"/>
      <c r="P148" s="139"/>
      <c r="R148" s="84"/>
    </row>
    <row r="149" spans="3:18" ht="11.25">
      <c r="C149" s="84"/>
      <c r="D149" s="139"/>
      <c r="F149" s="84"/>
      <c r="G149" s="139"/>
      <c r="I149" s="84"/>
      <c r="J149" s="139"/>
      <c r="L149" s="84"/>
      <c r="M149" s="139"/>
      <c r="O149" s="84"/>
      <c r="P149" s="139"/>
      <c r="R149" s="84"/>
    </row>
    <row r="150" spans="3:18" ht="11.25">
      <c r="C150" s="84"/>
      <c r="D150" s="139"/>
      <c r="F150" s="84"/>
      <c r="G150" s="139"/>
      <c r="I150" s="84"/>
      <c r="J150" s="139"/>
      <c r="L150" s="84"/>
      <c r="M150" s="139"/>
      <c r="O150" s="84"/>
      <c r="P150" s="139"/>
      <c r="R150" s="84"/>
    </row>
    <row r="151" spans="3:18" ht="11.25">
      <c r="C151" s="84"/>
      <c r="D151" s="139"/>
      <c r="F151" s="84"/>
      <c r="G151" s="139"/>
      <c r="I151" s="84"/>
      <c r="J151" s="139"/>
      <c r="L151" s="84"/>
      <c r="M151" s="139"/>
      <c r="O151" s="84"/>
      <c r="P151" s="139"/>
      <c r="R151" s="84"/>
    </row>
    <row r="152" spans="3:18" ht="11.25">
      <c r="C152" s="84"/>
      <c r="D152" s="139"/>
      <c r="F152" s="84"/>
      <c r="G152" s="139"/>
      <c r="I152" s="84"/>
      <c r="J152" s="139"/>
      <c r="L152" s="84"/>
      <c r="M152" s="139"/>
      <c r="O152" s="84"/>
      <c r="P152" s="139"/>
      <c r="R152" s="84"/>
    </row>
    <row r="153" spans="3:18" ht="11.25">
      <c r="C153" s="84"/>
      <c r="D153" s="139"/>
      <c r="F153" s="84"/>
      <c r="G153" s="139"/>
      <c r="I153" s="84"/>
      <c r="J153" s="139"/>
      <c r="L153" s="84"/>
      <c r="M153" s="139"/>
      <c r="O153" s="84"/>
      <c r="P153" s="139"/>
      <c r="R153" s="84"/>
    </row>
    <row r="154" spans="3:18" ht="11.25">
      <c r="C154" s="84"/>
      <c r="D154" s="139"/>
      <c r="F154" s="84"/>
      <c r="G154" s="139"/>
      <c r="I154" s="84"/>
      <c r="J154" s="139"/>
      <c r="L154" s="84"/>
      <c r="M154" s="139"/>
      <c r="O154" s="84"/>
      <c r="P154" s="139"/>
      <c r="R154" s="84"/>
    </row>
    <row r="155" spans="3:18" ht="11.25">
      <c r="C155" s="84"/>
      <c r="D155" s="139"/>
      <c r="F155" s="84"/>
      <c r="G155" s="139"/>
      <c r="I155" s="84"/>
      <c r="J155" s="139"/>
      <c r="L155" s="84"/>
      <c r="M155" s="139"/>
      <c r="O155" s="84"/>
      <c r="P155" s="139"/>
      <c r="R155" s="84"/>
    </row>
    <row r="156" spans="3:18" ht="11.25">
      <c r="C156" s="84"/>
      <c r="D156" s="139"/>
      <c r="F156" s="84"/>
      <c r="G156" s="139"/>
      <c r="I156" s="84"/>
      <c r="J156" s="139"/>
      <c r="L156" s="84"/>
      <c r="M156" s="139"/>
      <c r="O156" s="84"/>
      <c r="P156" s="139"/>
      <c r="R156" s="84"/>
    </row>
    <row r="157" spans="3:18" ht="11.25">
      <c r="C157" s="84"/>
      <c r="D157" s="139"/>
      <c r="F157" s="84"/>
      <c r="G157" s="139"/>
      <c r="I157" s="84"/>
      <c r="J157" s="139"/>
      <c r="L157" s="84"/>
      <c r="M157" s="139"/>
      <c r="O157" s="84"/>
      <c r="P157" s="139"/>
      <c r="R157" s="84"/>
    </row>
    <row r="158" spans="3:18" ht="11.25">
      <c r="C158" s="84"/>
      <c r="D158" s="139"/>
      <c r="F158" s="84"/>
      <c r="G158" s="139"/>
      <c r="I158" s="84"/>
      <c r="J158" s="139"/>
      <c r="L158" s="84"/>
      <c r="M158" s="139"/>
      <c r="O158" s="84"/>
      <c r="P158" s="139"/>
      <c r="R158" s="84"/>
    </row>
    <row r="159" spans="3:18" ht="11.25">
      <c r="C159" s="84"/>
      <c r="D159" s="139"/>
      <c r="F159" s="84"/>
      <c r="G159" s="139"/>
      <c r="I159" s="84"/>
      <c r="J159" s="139"/>
      <c r="L159" s="84"/>
      <c r="M159" s="139"/>
      <c r="O159" s="84"/>
      <c r="P159" s="139"/>
      <c r="R159" s="84"/>
    </row>
    <row r="160" spans="3:18" ht="11.25">
      <c r="C160" s="84"/>
      <c r="D160" s="139"/>
      <c r="F160" s="84"/>
      <c r="G160" s="139"/>
      <c r="I160" s="84"/>
      <c r="J160" s="139"/>
      <c r="L160" s="84"/>
      <c r="M160" s="139"/>
      <c r="O160" s="84"/>
      <c r="P160" s="139"/>
      <c r="R160" s="84"/>
    </row>
    <row r="161" spans="3:18" ht="11.25">
      <c r="C161" s="84"/>
      <c r="D161" s="139"/>
      <c r="F161" s="84"/>
      <c r="G161" s="139"/>
      <c r="I161" s="84"/>
      <c r="J161" s="139"/>
      <c r="L161" s="84"/>
      <c r="M161" s="139"/>
      <c r="O161" s="84"/>
      <c r="P161" s="139"/>
      <c r="R161" s="84"/>
    </row>
    <row r="162" spans="3:18" ht="11.25">
      <c r="C162" s="84"/>
      <c r="D162" s="139"/>
      <c r="F162" s="84"/>
      <c r="G162" s="139"/>
      <c r="I162" s="84"/>
      <c r="J162" s="139"/>
      <c r="L162" s="84"/>
      <c r="M162" s="139"/>
      <c r="O162" s="84"/>
      <c r="P162" s="139"/>
      <c r="R162" s="84"/>
    </row>
    <row r="163" spans="3:18" ht="11.25">
      <c r="C163" s="84"/>
      <c r="D163" s="139"/>
      <c r="F163" s="84"/>
      <c r="G163" s="139"/>
      <c r="I163" s="84"/>
      <c r="J163" s="139"/>
      <c r="L163" s="84"/>
      <c r="M163" s="139"/>
      <c r="O163" s="84"/>
      <c r="P163" s="139"/>
      <c r="R163" s="84"/>
    </row>
    <row r="164" spans="3:18" ht="11.25">
      <c r="C164" s="84"/>
      <c r="D164" s="139"/>
      <c r="F164" s="84"/>
      <c r="G164" s="139"/>
      <c r="I164" s="84"/>
      <c r="J164" s="139"/>
      <c r="L164" s="84"/>
      <c r="M164" s="139"/>
      <c r="O164" s="84"/>
      <c r="P164" s="139"/>
      <c r="R164" s="84"/>
    </row>
    <row r="165" spans="3:18" ht="11.25">
      <c r="C165" s="84"/>
      <c r="D165" s="139"/>
      <c r="F165" s="84"/>
      <c r="G165" s="139"/>
      <c r="I165" s="84"/>
      <c r="J165" s="139"/>
      <c r="L165" s="84"/>
      <c r="M165" s="139"/>
      <c r="O165" s="84"/>
      <c r="P165" s="139"/>
      <c r="R165" s="84"/>
    </row>
    <row r="166" spans="3:18" ht="11.25">
      <c r="C166" s="84"/>
      <c r="D166" s="139"/>
      <c r="F166" s="84"/>
      <c r="G166" s="139"/>
      <c r="I166" s="84"/>
      <c r="J166" s="139"/>
      <c r="L166" s="84"/>
      <c r="M166" s="139"/>
      <c r="O166" s="84"/>
      <c r="P166" s="139"/>
      <c r="R166" s="84"/>
    </row>
    <row r="167" spans="3:18" ht="11.25">
      <c r="C167" s="84"/>
      <c r="D167" s="139"/>
      <c r="F167" s="84"/>
      <c r="G167" s="139"/>
      <c r="I167" s="84"/>
      <c r="J167" s="139"/>
      <c r="L167" s="84"/>
      <c r="M167" s="139"/>
      <c r="O167" s="84"/>
      <c r="P167" s="139"/>
      <c r="R167" s="84"/>
    </row>
    <row r="168" spans="3:18" ht="11.25">
      <c r="C168" s="84"/>
      <c r="D168" s="139"/>
      <c r="F168" s="84"/>
      <c r="G168" s="139"/>
      <c r="I168" s="84"/>
      <c r="J168" s="139"/>
      <c r="L168" s="84"/>
      <c r="M168" s="139"/>
      <c r="O168" s="84"/>
      <c r="P168" s="139"/>
      <c r="R168" s="84"/>
    </row>
    <row r="169" spans="3:18" ht="11.25">
      <c r="C169" s="84"/>
      <c r="D169" s="139"/>
      <c r="F169" s="84"/>
      <c r="G169" s="139"/>
      <c r="I169" s="84"/>
      <c r="J169" s="139"/>
      <c r="L169" s="84"/>
      <c r="M169" s="139"/>
      <c r="O169" s="84"/>
      <c r="P169" s="139"/>
      <c r="R169" s="84"/>
    </row>
    <row r="170" spans="3:18" ht="11.25">
      <c r="C170" s="84"/>
      <c r="D170" s="139"/>
      <c r="F170" s="84"/>
      <c r="G170" s="139"/>
      <c r="I170" s="84"/>
      <c r="J170" s="139"/>
      <c r="L170" s="84"/>
      <c r="M170" s="139"/>
      <c r="O170" s="84"/>
      <c r="P170" s="139"/>
      <c r="R170" s="84"/>
    </row>
    <row r="171" spans="3:18" ht="11.25">
      <c r="C171" s="84"/>
      <c r="D171" s="139"/>
      <c r="F171" s="84"/>
      <c r="G171" s="139"/>
      <c r="I171" s="84"/>
      <c r="J171" s="139"/>
      <c r="L171" s="84"/>
      <c r="M171" s="139"/>
      <c r="O171" s="84"/>
      <c r="P171" s="139"/>
      <c r="R171" s="84"/>
    </row>
    <row r="172" spans="3:18" ht="11.25">
      <c r="C172" s="84"/>
      <c r="D172" s="139"/>
      <c r="F172" s="84"/>
      <c r="G172" s="139"/>
      <c r="I172" s="84"/>
      <c r="J172" s="139"/>
      <c r="L172" s="84"/>
      <c r="M172" s="139"/>
      <c r="O172" s="84"/>
      <c r="P172" s="139"/>
      <c r="R172" s="84"/>
    </row>
    <row r="173" spans="3:18" ht="11.25">
      <c r="C173" s="84"/>
      <c r="D173" s="139"/>
      <c r="F173" s="84"/>
      <c r="G173" s="139"/>
      <c r="I173" s="84"/>
      <c r="J173" s="139"/>
      <c r="L173" s="84"/>
      <c r="M173" s="139"/>
      <c r="O173" s="84"/>
      <c r="P173" s="139"/>
      <c r="R173" s="84"/>
    </row>
    <row r="174" spans="3:18" ht="11.25">
      <c r="C174" s="84"/>
      <c r="D174" s="139"/>
      <c r="F174" s="84"/>
      <c r="G174" s="139"/>
      <c r="I174" s="84"/>
      <c r="J174" s="139"/>
      <c r="L174" s="84"/>
      <c r="M174" s="139"/>
      <c r="O174" s="84"/>
      <c r="P174" s="139"/>
      <c r="R174" s="84"/>
    </row>
    <row r="175" spans="3:18" ht="11.25">
      <c r="C175" s="84"/>
      <c r="D175" s="139"/>
      <c r="F175" s="84"/>
      <c r="G175" s="139"/>
      <c r="I175" s="84"/>
      <c r="J175" s="139"/>
      <c r="L175" s="84"/>
      <c r="M175" s="139"/>
      <c r="O175" s="84"/>
      <c r="P175" s="139"/>
      <c r="R175" s="84"/>
    </row>
    <row r="176" spans="3:18" ht="11.25">
      <c r="C176" s="84"/>
      <c r="D176" s="139"/>
      <c r="F176" s="84"/>
      <c r="G176" s="139"/>
      <c r="I176" s="84"/>
      <c r="J176" s="139"/>
      <c r="L176" s="84"/>
      <c r="M176" s="139"/>
      <c r="O176" s="84"/>
      <c r="P176" s="139"/>
      <c r="R176" s="84"/>
    </row>
    <row r="177" spans="3:18" ht="11.25">
      <c r="C177" s="84"/>
      <c r="D177" s="139"/>
      <c r="F177" s="84"/>
      <c r="G177" s="139"/>
      <c r="I177" s="84"/>
      <c r="J177" s="139"/>
      <c r="L177" s="84"/>
      <c r="M177" s="139"/>
      <c r="O177" s="84"/>
      <c r="P177" s="139"/>
      <c r="R177" s="84"/>
    </row>
    <row r="178" spans="3:18" ht="11.25">
      <c r="C178" s="84"/>
      <c r="D178" s="139"/>
      <c r="F178" s="84"/>
      <c r="G178" s="139"/>
      <c r="I178" s="84"/>
      <c r="J178" s="139"/>
      <c r="L178" s="84"/>
      <c r="M178" s="139"/>
      <c r="O178" s="84"/>
      <c r="P178" s="139"/>
      <c r="R178" s="84"/>
    </row>
    <row r="179" spans="3:18" ht="11.25">
      <c r="C179" s="84"/>
      <c r="D179" s="139"/>
      <c r="F179" s="84"/>
      <c r="G179" s="139"/>
      <c r="I179" s="84"/>
      <c r="J179" s="139"/>
      <c r="L179" s="84"/>
      <c r="M179" s="139"/>
      <c r="O179" s="84"/>
      <c r="P179" s="139"/>
      <c r="R179" s="84"/>
    </row>
    <row r="180" spans="3:18" ht="11.25">
      <c r="C180" s="84"/>
      <c r="D180" s="139"/>
      <c r="F180" s="84"/>
      <c r="G180" s="139"/>
      <c r="I180" s="84"/>
      <c r="J180" s="139"/>
      <c r="L180" s="84"/>
      <c r="M180" s="139"/>
      <c r="O180" s="84"/>
      <c r="P180" s="139"/>
      <c r="R180" s="84"/>
    </row>
    <row r="181" spans="3:18" ht="11.25">
      <c r="C181" s="84"/>
      <c r="D181" s="139"/>
      <c r="F181" s="84"/>
      <c r="G181" s="139"/>
      <c r="I181" s="84"/>
      <c r="J181" s="139"/>
      <c r="L181" s="84"/>
      <c r="M181" s="139"/>
      <c r="O181" s="84"/>
      <c r="P181" s="139"/>
      <c r="R181" s="84"/>
    </row>
    <row r="182" spans="6:18" ht="11.25">
      <c r="F182" s="84"/>
      <c r="G182" s="139"/>
      <c r="I182" s="84"/>
      <c r="J182" s="139"/>
      <c r="L182" s="84"/>
      <c r="M182" s="139"/>
      <c r="O182" s="84"/>
      <c r="P182" s="139"/>
      <c r="R182" s="84"/>
    </row>
  </sheetData>
  <sheetProtection/>
  <mergeCells count="11">
    <mergeCell ref="A146:P146"/>
    <mergeCell ref="A147:P147"/>
    <mergeCell ref="H5:J5"/>
    <mergeCell ref="E5:G5"/>
    <mergeCell ref="B5:D5"/>
    <mergeCell ref="A2:T2"/>
    <mergeCell ref="A3:T3"/>
    <mergeCell ref="Q5:S5"/>
    <mergeCell ref="N5:P5"/>
    <mergeCell ref="K5:M5"/>
    <mergeCell ref="A145:P145"/>
  </mergeCell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landscape" paperSize="9" scale="8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27.28125" style="159" customWidth="1"/>
    <col min="2" max="3" width="10.421875" style="161" customWidth="1"/>
    <col min="4" max="4" width="10.421875" style="159" customWidth="1"/>
    <col min="5" max="6" width="10.421875" style="161" customWidth="1"/>
    <col min="7" max="7" width="10.421875" style="159" customWidth="1"/>
    <col min="8" max="9" width="10.421875" style="161" customWidth="1"/>
    <col min="10" max="10" width="10.421875" style="159" customWidth="1"/>
    <col min="11" max="16384" width="8.8515625" style="161" customWidth="1"/>
  </cols>
  <sheetData>
    <row r="1" ht="12.75">
      <c r="A1" s="108" t="s">
        <v>161</v>
      </c>
    </row>
    <row r="2" spans="1:10" ht="12.75">
      <c r="A2" s="297" t="s">
        <v>27</v>
      </c>
      <c r="B2" s="297"/>
      <c r="C2" s="297"/>
      <c r="D2" s="297"/>
      <c r="E2" s="297"/>
      <c r="F2" s="297"/>
      <c r="G2" s="297"/>
      <c r="H2" s="297"/>
      <c r="I2" s="297"/>
      <c r="J2" s="297"/>
    </row>
    <row r="3" ht="13.5" thickBot="1"/>
    <row r="4" spans="1:10" s="84" customFormat="1" ht="11.25">
      <c r="A4" s="144"/>
      <c r="B4" s="201" t="s">
        <v>28</v>
      </c>
      <c r="C4" s="202"/>
      <c r="D4" s="202"/>
      <c r="E4" s="201" t="s">
        <v>28</v>
      </c>
      <c r="F4" s="202"/>
      <c r="G4" s="202"/>
      <c r="H4" s="201" t="s">
        <v>12</v>
      </c>
      <c r="I4" s="202"/>
      <c r="J4" s="202"/>
    </row>
    <row r="5" spans="1:10" s="139" customFormat="1" ht="11.25">
      <c r="A5" s="84"/>
      <c r="B5" s="194" t="s">
        <v>29</v>
      </c>
      <c r="C5" s="206"/>
      <c r="D5" s="206"/>
      <c r="E5" s="298" t="s">
        <v>30</v>
      </c>
      <c r="F5" s="299"/>
      <c r="G5" s="300"/>
      <c r="H5" s="194"/>
      <c r="I5" s="206"/>
      <c r="J5" s="206"/>
    </row>
    <row r="6" spans="1:10" s="139" customFormat="1" ht="11.25">
      <c r="A6" s="207"/>
      <c r="B6" s="145" t="s">
        <v>0</v>
      </c>
      <c r="C6" s="146" t="s">
        <v>1</v>
      </c>
      <c r="D6" s="146" t="s">
        <v>13</v>
      </c>
      <c r="E6" s="145" t="s">
        <v>0</v>
      </c>
      <c r="F6" s="146" t="s">
        <v>1</v>
      </c>
      <c r="G6" s="146" t="s">
        <v>13</v>
      </c>
      <c r="H6" s="145" t="s">
        <v>0</v>
      </c>
      <c r="I6" s="146" t="s">
        <v>1</v>
      </c>
      <c r="J6" s="146" t="s">
        <v>13</v>
      </c>
    </row>
    <row r="7" spans="1:10" s="84" customFormat="1" ht="12.75">
      <c r="A7" s="208" t="s">
        <v>2</v>
      </c>
      <c r="B7" s="209"/>
      <c r="C7" s="210"/>
      <c r="D7" s="210"/>
      <c r="E7" s="209"/>
      <c r="F7" s="210"/>
      <c r="G7" s="210"/>
      <c r="H7" s="209"/>
      <c r="I7" s="210"/>
      <c r="J7" s="210"/>
    </row>
    <row r="8" spans="1:10" ht="12.75">
      <c r="A8" s="59" t="s">
        <v>16</v>
      </c>
      <c r="B8" s="211">
        <v>911</v>
      </c>
      <c r="C8" s="212">
        <v>480</v>
      </c>
      <c r="D8" s="212">
        <v>1391</v>
      </c>
      <c r="E8" s="211">
        <v>141</v>
      </c>
      <c r="F8" s="212">
        <v>60</v>
      </c>
      <c r="G8" s="212">
        <v>201</v>
      </c>
      <c r="H8" s="213">
        <f>SUM(E8,B8)</f>
        <v>1052</v>
      </c>
      <c r="I8" s="59">
        <f aca="true" t="shared" si="0" ref="I8:J12">SUM(F8,C8)</f>
        <v>540</v>
      </c>
      <c r="J8" s="59">
        <f t="shared" si="0"/>
        <v>1592</v>
      </c>
    </row>
    <row r="9" spans="1:10" ht="12.75">
      <c r="A9" s="59" t="s">
        <v>17</v>
      </c>
      <c r="B9" s="211">
        <v>2110</v>
      </c>
      <c r="C9" s="212">
        <v>993</v>
      </c>
      <c r="D9" s="212">
        <v>3103</v>
      </c>
      <c r="E9" s="211">
        <v>294</v>
      </c>
      <c r="F9" s="214">
        <v>193</v>
      </c>
      <c r="G9" s="212">
        <v>487</v>
      </c>
      <c r="H9" s="213">
        <f>SUM(E9,B9)</f>
        <v>2404</v>
      </c>
      <c r="I9" s="215">
        <f t="shared" si="0"/>
        <v>1186</v>
      </c>
      <c r="J9" s="59">
        <f t="shared" si="0"/>
        <v>3590</v>
      </c>
    </row>
    <row r="10" spans="1:10" ht="12.75">
      <c r="A10" s="59" t="s">
        <v>18</v>
      </c>
      <c r="B10" s="211">
        <v>0</v>
      </c>
      <c r="C10" s="214">
        <v>0</v>
      </c>
      <c r="D10" s="59">
        <v>0</v>
      </c>
      <c r="E10" s="211">
        <v>0</v>
      </c>
      <c r="F10" s="214">
        <v>0</v>
      </c>
      <c r="G10" s="212">
        <v>0</v>
      </c>
      <c r="H10" s="213">
        <f>SUM(E10,B10)</f>
        <v>0</v>
      </c>
      <c r="I10" s="215">
        <f t="shared" si="0"/>
        <v>0</v>
      </c>
      <c r="J10" s="59">
        <f t="shared" si="0"/>
        <v>0</v>
      </c>
    </row>
    <row r="11" spans="1:10" ht="12.75">
      <c r="A11" s="59" t="s">
        <v>19</v>
      </c>
      <c r="B11" s="211">
        <v>407</v>
      </c>
      <c r="C11" s="215">
        <v>228</v>
      </c>
      <c r="D11" s="212">
        <v>635</v>
      </c>
      <c r="E11" s="211">
        <v>183</v>
      </c>
      <c r="F11" s="214">
        <v>97</v>
      </c>
      <c r="G11" s="212">
        <v>280</v>
      </c>
      <c r="H11" s="213">
        <f>SUM(E11,B11)</f>
        <v>590</v>
      </c>
      <c r="I11" s="215">
        <f t="shared" si="0"/>
        <v>325</v>
      </c>
      <c r="J11" s="59">
        <f t="shared" si="0"/>
        <v>915</v>
      </c>
    </row>
    <row r="12" spans="1:10" s="22" customFormat="1" ht="12.75">
      <c r="A12" s="216" t="s">
        <v>12</v>
      </c>
      <c r="B12" s="40">
        <v>3428</v>
      </c>
      <c r="C12" s="41">
        <v>1701</v>
      </c>
      <c r="D12" s="41">
        <v>5129</v>
      </c>
      <c r="E12" s="40">
        <v>618</v>
      </c>
      <c r="F12" s="41">
        <v>350</v>
      </c>
      <c r="G12" s="41">
        <v>968</v>
      </c>
      <c r="H12" s="40">
        <f>SUM(E12,B12)</f>
        <v>4046</v>
      </c>
      <c r="I12" s="41">
        <f t="shared" si="0"/>
        <v>2051</v>
      </c>
      <c r="J12" s="41">
        <f t="shared" si="0"/>
        <v>6097</v>
      </c>
    </row>
    <row r="13" spans="1:10" s="22" customFormat="1" ht="12.75">
      <c r="A13" s="107" t="s">
        <v>6</v>
      </c>
      <c r="B13" s="42"/>
      <c r="C13" s="43"/>
      <c r="D13" s="43"/>
      <c r="E13" s="42"/>
      <c r="F13" s="43"/>
      <c r="G13" s="43"/>
      <c r="H13" s="42"/>
      <c r="I13" s="43"/>
      <c r="J13" s="43"/>
    </row>
    <row r="14" spans="1:10" ht="12.75">
      <c r="A14" s="59" t="s">
        <v>16</v>
      </c>
      <c r="B14" s="211">
        <v>358</v>
      </c>
      <c r="C14" s="215">
        <v>149</v>
      </c>
      <c r="D14" s="212">
        <v>507</v>
      </c>
      <c r="E14" s="211">
        <v>31</v>
      </c>
      <c r="F14" s="212">
        <v>21</v>
      </c>
      <c r="G14" s="212">
        <v>52</v>
      </c>
      <c r="H14" s="213">
        <f aca="true" t="shared" si="1" ref="H14:J18">SUM(E14,B14)</f>
        <v>389</v>
      </c>
      <c r="I14" s="59">
        <f t="shared" si="1"/>
        <v>170</v>
      </c>
      <c r="J14" s="59">
        <f t="shared" si="1"/>
        <v>559</v>
      </c>
    </row>
    <row r="15" spans="1:10" ht="12.75">
      <c r="A15" s="59" t="s">
        <v>17</v>
      </c>
      <c r="B15" s="211">
        <v>533</v>
      </c>
      <c r="C15" s="214">
        <v>369</v>
      </c>
      <c r="D15" s="212">
        <v>902</v>
      </c>
      <c r="E15" s="211">
        <v>49</v>
      </c>
      <c r="F15" s="214">
        <v>31</v>
      </c>
      <c r="G15" s="212">
        <v>80</v>
      </c>
      <c r="H15" s="213">
        <f t="shared" si="1"/>
        <v>582</v>
      </c>
      <c r="I15" s="215">
        <f t="shared" si="1"/>
        <v>400</v>
      </c>
      <c r="J15" s="59">
        <f t="shared" si="1"/>
        <v>982</v>
      </c>
    </row>
    <row r="16" spans="1:10" ht="12.75">
      <c r="A16" s="59" t="s">
        <v>18</v>
      </c>
      <c r="B16" s="211">
        <v>0</v>
      </c>
      <c r="C16" s="214">
        <v>0</v>
      </c>
      <c r="D16" s="59">
        <v>0</v>
      </c>
      <c r="E16" s="211">
        <v>0</v>
      </c>
      <c r="F16" s="214">
        <v>0</v>
      </c>
      <c r="G16" s="212">
        <v>0</v>
      </c>
      <c r="H16" s="213">
        <f t="shared" si="1"/>
        <v>0</v>
      </c>
      <c r="I16" s="215">
        <f t="shared" si="1"/>
        <v>0</v>
      </c>
      <c r="J16" s="59">
        <f t="shared" si="1"/>
        <v>0</v>
      </c>
    </row>
    <row r="17" spans="1:10" ht="12.75">
      <c r="A17" s="59" t="s">
        <v>19</v>
      </c>
      <c r="B17" s="211">
        <v>250</v>
      </c>
      <c r="C17" s="214">
        <v>77</v>
      </c>
      <c r="D17" s="212">
        <v>327</v>
      </c>
      <c r="E17" s="211">
        <v>22</v>
      </c>
      <c r="F17" s="214">
        <v>17</v>
      </c>
      <c r="G17" s="212">
        <v>39</v>
      </c>
      <c r="H17" s="213">
        <f t="shared" si="1"/>
        <v>272</v>
      </c>
      <c r="I17" s="215">
        <f t="shared" si="1"/>
        <v>94</v>
      </c>
      <c r="J17" s="59">
        <f t="shared" si="1"/>
        <v>366</v>
      </c>
    </row>
    <row r="18" spans="1:10" s="22" customFormat="1" ht="12.75">
      <c r="A18" s="216" t="s">
        <v>12</v>
      </c>
      <c r="B18" s="40">
        <v>1141</v>
      </c>
      <c r="C18" s="41">
        <v>595</v>
      </c>
      <c r="D18" s="41">
        <v>1736</v>
      </c>
      <c r="E18" s="40">
        <v>102</v>
      </c>
      <c r="F18" s="41">
        <v>69</v>
      </c>
      <c r="G18" s="41">
        <v>171</v>
      </c>
      <c r="H18" s="40">
        <f t="shared" si="1"/>
        <v>1243</v>
      </c>
      <c r="I18" s="41">
        <f t="shared" si="1"/>
        <v>664</v>
      </c>
      <c r="J18" s="41">
        <f t="shared" si="1"/>
        <v>1907</v>
      </c>
    </row>
    <row r="19" spans="1:10" s="22" customFormat="1" ht="12.75">
      <c r="A19" s="107" t="s">
        <v>7</v>
      </c>
      <c r="B19" s="42"/>
      <c r="C19" s="43"/>
      <c r="D19" s="43"/>
      <c r="E19" s="42"/>
      <c r="F19" s="43"/>
      <c r="G19" s="43"/>
      <c r="H19" s="42"/>
      <c r="I19" s="43"/>
      <c r="J19" s="43"/>
    </row>
    <row r="20" spans="1:10" ht="12.75">
      <c r="A20" s="59" t="s">
        <v>16</v>
      </c>
      <c r="B20" s="211">
        <v>52</v>
      </c>
      <c r="C20" s="212">
        <v>37</v>
      </c>
      <c r="D20" s="212">
        <v>89</v>
      </c>
      <c r="E20" s="211">
        <v>17</v>
      </c>
      <c r="F20" s="212">
        <v>6</v>
      </c>
      <c r="G20" s="212">
        <v>23</v>
      </c>
      <c r="H20" s="213">
        <f aca="true" t="shared" si="2" ref="H20:J24">SUM(E20,B20)</f>
        <v>69</v>
      </c>
      <c r="I20" s="59">
        <f t="shared" si="2"/>
        <v>43</v>
      </c>
      <c r="J20" s="59">
        <f t="shared" si="2"/>
        <v>112</v>
      </c>
    </row>
    <row r="21" spans="1:10" ht="12.75">
      <c r="A21" s="59" t="s">
        <v>17</v>
      </c>
      <c r="B21" s="211">
        <v>188</v>
      </c>
      <c r="C21" s="214">
        <v>129</v>
      </c>
      <c r="D21" s="212">
        <v>317</v>
      </c>
      <c r="E21" s="211">
        <v>29</v>
      </c>
      <c r="F21" s="214">
        <v>31</v>
      </c>
      <c r="G21" s="212">
        <v>60</v>
      </c>
      <c r="H21" s="213">
        <f t="shared" si="2"/>
        <v>217</v>
      </c>
      <c r="I21" s="215">
        <f t="shared" si="2"/>
        <v>160</v>
      </c>
      <c r="J21" s="59">
        <f t="shared" si="2"/>
        <v>377</v>
      </c>
    </row>
    <row r="22" spans="1:10" ht="12.75">
      <c r="A22" s="59" t="s">
        <v>19</v>
      </c>
      <c r="B22" s="211">
        <v>0</v>
      </c>
      <c r="C22" s="214">
        <v>0</v>
      </c>
      <c r="D22" s="59">
        <v>0</v>
      </c>
      <c r="E22" s="211">
        <v>0</v>
      </c>
      <c r="F22" s="214">
        <v>0</v>
      </c>
      <c r="G22" s="212">
        <v>0</v>
      </c>
      <c r="H22" s="213">
        <f t="shared" si="2"/>
        <v>0</v>
      </c>
      <c r="I22" s="215">
        <f t="shared" si="2"/>
        <v>0</v>
      </c>
      <c r="J22" s="59">
        <f t="shared" si="2"/>
        <v>0</v>
      </c>
    </row>
    <row r="23" spans="1:10" ht="12.75">
      <c r="A23" s="59" t="s">
        <v>20</v>
      </c>
      <c r="B23" s="211">
        <v>135</v>
      </c>
      <c r="C23" s="214">
        <v>34</v>
      </c>
      <c r="D23" s="212">
        <v>169</v>
      </c>
      <c r="E23" s="211">
        <v>23</v>
      </c>
      <c r="F23" s="214">
        <v>9</v>
      </c>
      <c r="G23" s="212">
        <v>32</v>
      </c>
      <c r="H23" s="213">
        <f t="shared" si="2"/>
        <v>158</v>
      </c>
      <c r="I23" s="215">
        <f t="shared" si="2"/>
        <v>43</v>
      </c>
      <c r="J23" s="59">
        <f t="shared" si="2"/>
        <v>201</v>
      </c>
    </row>
    <row r="24" spans="1:10" s="22" customFormat="1" ht="12.75">
      <c r="A24" s="216" t="s">
        <v>12</v>
      </c>
      <c r="B24" s="40">
        <v>375</v>
      </c>
      <c r="C24" s="41">
        <v>200</v>
      </c>
      <c r="D24" s="41">
        <v>575</v>
      </c>
      <c r="E24" s="40">
        <v>69</v>
      </c>
      <c r="F24" s="41">
        <v>46</v>
      </c>
      <c r="G24" s="41">
        <v>115</v>
      </c>
      <c r="H24" s="40">
        <f t="shared" si="2"/>
        <v>444</v>
      </c>
      <c r="I24" s="41">
        <f t="shared" si="2"/>
        <v>246</v>
      </c>
      <c r="J24" s="41">
        <f t="shared" si="2"/>
        <v>690</v>
      </c>
    </row>
    <row r="25" spans="1:10" s="22" customFormat="1" ht="12.75">
      <c r="A25" s="107" t="s">
        <v>8</v>
      </c>
      <c r="B25" s="42"/>
      <c r="C25" s="43"/>
      <c r="D25" s="43"/>
      <c r="E25" s="42"/>
      <c r="F25" s="43"/>
      <c r="G25" s="43"/>
      <c r="H25" s="42"/>
      <c r="I25" s="43"/>
      <c r="J25" s="43"/>
    </row>
    <row r="26" spans="1:10" ht="12.75">
      <c r="A26" s="59" t="s">
        <v>16</v>
      </c>
      <c r="B26" s="211">
        <v>1019</v>
      </c>
      <c r="C26" s="212">
        <v>417</v>
      </c>
      <c r="D26" s="212">
        <v>1436</v>
      </c>
      <c r="E26" s="211">
        <v>90</v>
      </c>
      <c r="F26" s="212">
        <v>56</v>
      </c>
      <c r="G26" s="212">
        <v>146</v>
      </c>
      <c r="H26" s="213">
        <f aca="true" t="shared" si="3" ref="H26:J30">SUM(E26,B26)</f>
        <v>1109</v>
      </c>
      <c r="I26" s="59">
        <f t="shared" si="3"/>
        <v>473</v>
      </c>
      <c r="J26" s="59">
        <f t="shared" si="3"/>
        <v>1582</v>
      </c>
    </row>
    <row r="27" spans="1:10" ht="12.75">
      <c r="A27" s="59" t="s">
        <v>17</v>
      </c>
      <c r="B27" s="211">
        <v>1780</v>
      </c>
      <c r="C27" s="214">
        <v>932</v>
      </c>
      <c r="D27" s="212">
        <v>2712</v>
      </c>
      <c r="E27" s="211">
        <v>120</v>
      </c>
      <c r="F27" s="214">
        <v>76</v>
      </c>
      <c r="G27" s="212">
        <v>196</v>
      </c>
      <c r="H27" s="213">
        <f t="shared" si="3"/>
        <v>1900</v>
      </c>
      <c r="I27" s="215">
        <f t="shared" si="3"/>
        <v>1008</v>
      </c>
      <c r="J27" s="59">
        <f t="shared" si="3"/>
        <v>2908</v>
      </c>
    </row>
    <row r="28" spans="1:10" ht="12.75">
      <c r="A28" s="59" t="s">
        <v>18</v>
      </c>
      <c r="B28" s="211">
        <v>0</v>
      </c>
      <c r="C28" s="214">
        <v>0</v>
      </c>
      <c r="D28" s="59">
        <v>0</v>
      </c>
      <c r="E28" s="211">
        <v>0</v>
      </c>
      <c r="F28" s="214">
        <v>0</v>
      </c>
      <c r="G28" s="212">
        <v>0</v>
      </c>
      <c r="H28" s="213">
        <f t="shared" si="3"/>
        <v>0</v>
      </c>
      <c r="I28" s="215">
        <f t="shared" si="3"/>
        <v>0</v>
      </c>
      <c r="J28" s="59">
        <f t="shared" si="3"/>
        <v>0</v>
      </c>
    </row>
    <row r="29" spans="1:10" ht="12.75">
      <c r="A29" s="59" t="s">
        <v>19</v>
      </c>
      <c r="B29" s="211">
        <v>0</v>
      </c>
      <c r="C29" s="214">
        <v>0</v>
      </c>
      <c r="D29" s="212">
        <v>0</v>
      </c>
      <c r="E29" s="211">
        <v>0</v>
      </c>
      <c r="F29" s="214">
        <v>0</v>
      </c>
      <c r="G29" s="212">
        <v>0</v>
      </c>
      <c r="H29" s="213">
        <f t="shared" si="3"/>
        <v>0</v>
      </c>
      <c r="I29" s="215">
        <f t="shared" si="3"/>
        <v>0</v>
      </c>
      <c r="J29" s="59">
        <f t="shared" si="3"/>
        <v>0</v>
      </c>
    </row>
    <row r="30" spans="1:10" s="22" customFormat="1" ht="12.75">
      <c r="A30" s="216" t="s">
        <v>12</v>
      </c>
      <c r="B30" s="40">
        <v>2799</v>
      </c>
      <c r="C30" s="41">
        <v>1349</v>
      </c>
      <c r="D30" s="41">
        <v>4148</v>
      </c>
      <c r="E30" s="40">
        <v>210</v>
      </c>
      <c r="F30" s="41">
        <v>132</v>
      </c>
      <c r="G30" s="41">
        <v>342</v>
      </c>
      <c r="H30" s="40">
        <f t="shared" si="3"/>
        <v>3009</v>
      </c>
      <c r="I30" s="41">
        <f t="shared" si="3"/>
        <v>1481</v>
      </c>
      <c r="J30" s="41">
        <f t="shared" si="3"/>
        <v>4490</v>
      </c>
    </row>
    <row r="31" spans="1:10" s="22" customFormat="1" ht="12.75">
      <c r="A31" s="107" t="s">
        <v>9</v>
      </c>
      <c r="B31" s="42"/>
      <c r="C31" s="43"/>
      <c r="D31" s="43"/>
      <c r="E31" s="42"/>
      <c r="F31" s="43"/>
      <c r="G31" s="43"/>
      <c r="H31" s="42"/>
      <c r="I31" s="43"/>
      <c r="J31" s="43"/>
    </row>
    <row r="32" spans="1:10" ht="12.75">
      <c r="A32" s="59" t="s">
        <v>16</v>
      </c>
      <c r="B32" s="211">
        <v>959</v>
      </c>
      <c r="C32" s="212">
        <v>389</v>
      </c>
      <c r="D32" s="212">
        <v>1348</v>
      </c>
      <c r="E32" s="211">
        <v>96</v>
      </c>
      <c r="F32" s="212">
        <v>35</v>
      </c>
      <c r="G32" s="212">
        <v>131</v>
      </c>
      <c r="H32" s="213">
        <f aca="true" t="shared" si="4" ref="H32:J36">SUM(E32,B32)</f>
        <v>1055</v>
      </c>
      <c r="I32" s="59">
        <f t="shared" si="4"/>
        <v>424</v>
      </c>
      <c r="J32" s="59">
        <f t="shared" si="4"/>
        <v>1479</v>
      </c>
    </row>
    <row r="33" spans="1:10" ht="12.75">
      <c r="A33" s="59" t="s">
        <v>17</v>
      </c>
      <c r="B33" s="211">
        <v>1778</v>
      </c>
      <c r="C33" s="214">
        <v>845</v>
      </c>
      <c r="D33" s="212">
        <v>2623</v>
      </c>
      <c r="E33" s="211">
        <v>209</v>
      </c>
      <c r="F33" s="214">
        <v>135</v>
      </c>
      <c r="G33" s="212">
        <v>344</v>
      </c>
      <c r="H33" s="213">
        <f t="shared" si="4"/>
        <v>1987</v>
      </c>
      <c r="I33" s="215">
        <f t="shared" si="4"/>
        <v>980</v>
      </c>
      <c r="J33" s="59">
        <f t="shared" si="4"/>
        <v>2967</v>
      </c>
    </row>
    <row r="34" spans="1:10" ht="12.75">
      <c r="A34" s="59" t="s">
        <v>18</v>
      </c>
      <c r="B34" s="211">
        <v>99</v>
      </c>
      <c r="C34" s="214">
        <v>40</v>
      </c>
      <c r="D34" s="212">
        <v>139</v>
      </c>
      <c r="E34" s="211">
        <v>6</v>
      </c>
      <c r="F34" s="214">
        <v>5</v>
      </c>
      <c r="G34" s="212">
        <v>11</v>
      </c>
      <c r="H34" s="213">
        <f t="shared" si="4"/>
        <v>105</v>
      </c>
      <c r="I34" s="215">
        <f t="shared" si="4"/>
        <v>45</v>
      </c>
      <c r="J34" s="59">
        <f t="shared" si="4"/>
        <v>150</v>
      </c>
    </row>
    <row r="35" spans="1:10" ht="12.75">
      <c r="A35" s="59" t="s">
        <v>19</v>
      </c>
      <c r="B35" s="211">
        <v>148</v>
      </c>
      <c r="C35" s="214">
        <v>81</v>
      </c>
      <c r="D35" s="212">
        <v>229</v>
      </c>
      <c r="E35" s="211">
        <v>54</v>
      </c>
      <c r="F35" s="214">
        <v>39</v>
      </c>
      <c r="G35" s="212">
        <v>93</v>
      </c>
      <c r="H35" s="213">
        <f t="shared" si="4"/>
        <v>202</v>
      </c>
      <c r="I35" s="215">
        <f t="shared" si="4"/>
        <v>120</v>
      </c>
      <c r="J35" s="59">
        <f t="shared" si="4"/>
        <v>322</v>
      </c>
    </row>
    <row r="36" spans="1:10" s="22" customFormat="1" ht="12.75">
      <c r="A36" s="216" t="s">
        <v>12</v>
      </c>
      <c r="B36" s="40">
        <v>2984</v>
      </c>
      <c r="C36" s="41">
        <v>1355</v>
      </c>
      <c r="D36" s="41">
        <v>4339</v>
      </c>
      <c r="E36" s="40">
        <v>365</v>
      </c>
      <c r="F36" s="41">
        <v>214</v>
      </c>
      <c r="G36" s="41">
        <v>579</v>
      </c>
      <c r="H36" s="40">
        <f t="shared" si="4"/>
        <v>3349</v>
      </c>
      <c r="I36" s="41">
        <f t="shared" si="4"/>
        <v>1569</v>
      </c>
      <c r="J36" s="41">
        <f t="shared" si="4"/>
        <v>4918</v>
      </c>
    </row>
    <row r="37" spans="1:10" s="22" customFormat="1" ht="12.75">
      <c r="A37" s="107" t="s">
        <v>10</v>
      </c>
      <c r="B37" s="42"/>
      <c r="C37" s="43"/>
      <c r="D37" s="43"/>
      <c r="E37" s="42"/>
      <c r="F37" s="43"/>
      <c r="G37" s="43"/>
      <c r="H37" s="42"/>
      <c r="I37" s="43"/>
      <c r="J37" s="43"/>
    </row>
    <row r="38" spans="1:10" ht="12.75">
      <c r="A38" s="59" t="s">
        <v>16</v>
      </c>
      <c r="B38" s="211">
        <v>596</v>
      </c>
      <c r="C38" s="212">
        <v>255</v>
      </c>
      <c r="D38" s="212">
        <v>851</v>
      </c>
      <c r="E38" s="211">
        <v>80</v>
      </c>
      <c r="F38" s="212">
        <v>46</v>
      </c>
      <c r="G38" s="212">
        <v>126</v>
      </c>
      <c r="H38" s="213">
        <f aca="true" t="shared" si="5" ref="H38:J42">SUM(E38,B38)</f>
        <v>676</v>
      </c>
      <c r="I38" s="59">
        <f t="shared" si="5"/>
        <v>301</v>
      </c>
      <c r="J38" s="59">
        <f t="shared" si="5"/>
        <v>977</v>
      </c>
    </row>
    <row r="39" spans="1:10" ht="12.75">
      <c r="A39" s="59" t="s">
        <v>17</v>
      </c>
      <c r="B39" s="211">
        <v>1430</v>
      </c>
      <c r="C39" s="214">
        <v>684</v>
      </c>
      <c r="D39" s="212">
        <v>2114</v>
      </c>
      <c r="E39" s="211">
        <v>290</v>
      </c>
      <c r="F39" s="214">
        <v>95</v>
      </c>
      <c r="G39" s="212">
        <v>385</v>
      </c>
      <c r="H39" s="213">
        <f t="shared" si="5"/>
        <v>1720</v>
      </c>
      <c r="I39" s="215">
        <f t="shared" si="5"/>
        <v>779</v>
      </c>
      <c r="J39" s="59">
        <f t="shared" si="5"/>
        <v>2499</v>
      </c>
    </row>
    <row r="40" spans="1:10" ht="12.75">
      <c r="A40" s="59" t="s">
        <v>18</v>
      </c>
      <c r="B40" s="211">
        <v>266</v>
      </c>
      <c r="C40" s="214">
        <v>79</v>
      </c>
      <c r="D40" s="212">
        <v>345</v>
      </c>
      <c r="E40" s="211">
        <v>44</v>
      </c>
      <c r="F40" s="214">
        <v>10</v>
      </c>
      <c r="G40" s="212">
        <v>54</v>
      </c>
      <c r="H40" s="213">
        <f t="shared" si="5"/>
        <v>310</v>
      </c>
      <c r="I40" s="215">
        <f t="shared" si="5"/>
        <v>89</v>
      </c>
      <c r="J40" s="59">
        <f t="shared" si="5"/>
        <v>399</v>
      </c>
    </row>
    <row r="41" spans="1:10" ht="12.75">
      <c r="A41" s="59" t="s">
        <v>19</v>
      </c>
      <c r="B41" s="211">
        <v>70</v>
      </c>
      <c r="C41" s="214">
        <v>2</v>
      </c>
      <c r="D41" s="212">
        <v>72</v>
      </c>
      <c r="E41" s="211">
        <v>20</v>
      </c>
      <c r="F41" s="214">
        <v>2</v>
      </c>
      <c r="G41" s="212">
        <v>22</v>
      </c>
      <c r="H41" s="213">
        <f t="shared" si="5"/>
        <v>90</v>
      </c>
      <c r="I41" s="215">
        <f t="shared" si="5"/>
        <v>4</v>
      </c>
      <c r="J41" s="59">
        <f t="shared" si="5"/>
        <v>94</v>
      </c>
    </row>
    <row r="42" spans="1:10" s="217" customFormat="1" ht="12.75">
      <c r="A42" s="216" t="s">
        <v>12</v>
      </c>
      <c r="B42" s="40">
        <v>2362</v>
      </c>
      <c r="C42" s="41">
        <v>1020</v>
      </c>
      <c r="D42" s="41">
        <v>3382</v>
      </c>
      <c r="E42" s="40">
        <v>434</v>
      </c>
      <c r="F42" s="41">
        <v>153</v>
      </c>
      <c r="G42" s="41">
        <v>587</v>
      </c>
      <c r="H42" s="40">
        <f t="shared" si="5"/>
        <v>2796</v>
      </c>
      <c r="I42" s="41">
        <f t="shared" si="5"/>
        <v>1173</v>
      </c>
      <c r="J42" s="41">
        <f t="shared" si="5"/>
        <v>3969</v>
      </c>
    </row>
    <row r="43" spans="1:10" s="159" customFormat="1" ht="12.75">
      <c r="A43" s="218" t="s">
        <v>15</v>
      </c>
      <c r="B43" s="44"/>
      <c r="C43" s="45"/>
      <c r="D43" s="45"/>
      <c r="E43" s="44"/>
      <c r="F43" s="45"/>
      <c r="G43" s="45"/>
      <c r="H43" s="46"/>
      <c r="I43" s="47"/>
      <c r="J43" s="47"/>
    </row>
    <row r="44" spans="1:10" ht="12.75">
      <c r="A44" s="59" t="s">
        <v>16</v>
      </c>
      <c r="B44" s="48">
        <f aca="true" t="shared" si="6" ref="B44:J44">SUM(B8,B14,B20,B26,B32,B38)</f>
        <v>3895</v>
      </c>
      <c r="C44" s="49">
        <f t="shared" si="6"/>
        <v>1727</v>
      </c>
      <c r="D44" s="49">
        <f t="shared" si="6"/>
        <v>5622</v>
      </c>
      <c r="E44" s="48">
        <f t="shared" si="6"/>
        <v>455</v>
      </c>
      <c r="F44" s="49">
        <f t="shared" si="6"/>
        <v>224</v>
      </c>
      <c r="G44" s="49">
        <f t="shared" si="6"/>
        <v>679</v>
      </c>
      <c r="H44" s="50">
        <f t="shared" si="6"/>
        <v>4350</v>
      </c>
      <c r="I44" s="51">
        <f t="shared" si="6"/>
        <v>1951</v>
      </c>
      <c r="J44" s="51">
        <f t="shared" si="6"/>
        <v>6301</v>
      </c>
    </row>
    <row r="45" spans="1:10" ht="12.75">
      <c r="A45" s="52" t="s">
        <v>17</v>
      </c>
      <c r="B45" s="48">
        <f aca="true" t="shared" si="7" ref="B45:J45">SUM(B9,B15,B21,B27,B33,B39)</f>
        <v>7819</v>
      </c>
      <c r="C45" s="49">
        <f t="shared" si="7"/>
        <v>3952</v>
      </c>
      <c r="D45" s="49">
        <f t="shared" si="7"/>
        <v>11771</v>
      </c>
      <c r="E45" s="48">
        <f t="shared" si="7"/>
        <v>991</v>
      </c>
      <c r="F45" s="53">
        <f t="shared" si="7"/>
        <v>561</v>
      </c>
      <c r="G45" s="49">
        <f t="shared" si="7"/>
        <v>1552</v>
      </c>
      <c r="H45" s="50">
        <f t="shared" si="7"/>
        <v>8810</v>
      </c>
      <c r="I45" s="54">
        <f t="shared" si="7"/>
        <v>4513</v>
      </c>
      <c r="J45" s="51">
        <f t="shared" si="7"/>
        <v>13323</v>
      </c>
    </row>
    <row r="46" spans="1:10" ht="12.75">
      <c r="A46" s="52" t="s">
        <v>18</v>
      </c>
      <c r="B46" s="48">
        <f aca="true" t="shared" si="8" ref="B46:J46">SUM(B10,B16,B28,B34,B40)</f>
        <v>365</v>
      </c>
      <c r="C46" s="49">
        <f t="shared" si="8"/>
        <v>119</v>
      </c>
      <c r="D46" s="49">
        <f t="shared" si="8"/>
        <v>484</v>
      </c>
      <c r="E46" s="48">
        <f t="shared" si="8"/>
        <v>50</v>
      </c>
      <c r="F46" s="53">
        <f t="shared" si="8"/>
        <v>15</v>
      </c>
      <c r="G46" s="49">
        <f t="shared" si="8"/>
        <v>65</v>
      </c>
      <c r="H46" s="50">
        <f t="shared" si="8"/>
        <v>415</v>
      </c>
      <c r="I46" s="54">
        <f t="shared" si="8"/>
        <v>134</v>
      </c>
      <c r="J46" s="51">
        <f t="shared" si="8"/>
        <v>549</v>
      </c>
    </row>
    <row r="47" spans="1:10" ht="12.75">
      <c r="A47" s="52" t="s">
        <v>19</v>
      </c>
      <c r="B47" s="48">
        <f aca="true" t="shared" si="9" ref="B47:J47">SUM(B11,B17,B22,B29,B35,B41)</f>
        <v>875</v>
      </c>
      <c r="C47" s="49">
        <f t="shared" si="9"/>
        <v>388</v>
      </c>
      <c r="D47" s="49">
        <f t="shared" si="9"/>
        <v>1263</v>
      </c>
      <c r="E47" s="48">
        <f t="shared" si="9"/>
        <v>279</v>
      </c>
      <c r="F47" s="53">
        <f t="shared" si="9"/>
        <v>155</v>
      </c>
      <c r="G47" s="49">
        <f t="shared" si="9"/>
        <v>434</v>
      </c>
      <c r="H47" s="50">
        <f t="shared" si="9"/>
        <v>1154</v>
      </c>
      <c r="I47" s="54">
        <f t="shared" si="9"/>
        <v>543</v>
      </c>
      <c r="J47" s="51">
        <f t="shared" si="9"/>
        <v>1697</v>
      </c>
    </row>
    <row r="48" spans="1:10" ht="12.75">
      <c r="A48" s="52" t="s">
        <v>20</v>
      </c>
      <c r="B48" s="48">
        <f aca="true" t="shared" si="10" ref="B48:J48">SUM(B23)</f>
        <v>135</v>
      </c>
      <c r="C48" s="53">
        <f t="shared" si="10"/>
        <v>34</v>
      </c>
      <c r="D48" s="49">
        <f t="shared" si="10"/>
        <v>169</v>
      </c>
      <c r="E48" s="48">
        <f t="shared" si="10"/>
        <v>23</v>
      </c>
      <c r="F48" s="53">
        <f t="shared" si="10"/>
        <v>9</v>
      </c>
      <c r="G48" s="49">
        <f t="shared" si="10"/>
        <v>32</v>
      </c>
      <c r="H48" s="50">
        <f t="shared" si="10"/>
        <v>158</v>
      </c>
      <c r="I48" s="54">
        <f t="shared" si="10"/>
        <v>43</v>
      </c>
      <c r="J48" s="51">
        <f t="shared" si="10"/>
        <v>201</v>
      </c>
    </row>
    <row r="49" spans="1:10" s="22" customFormat="1" ht="12.75">
      <c r="A49" s="216" t="s">
        <v>12</v>
      </c>
      <c r="B49" s="219">
        <f aca="true" t="shared" si="11" ref="B49:J49">SUM(B44:B48)</f>
        <v>13089</v>
      </c>
      <c r="C49" s="220">
        <f t="shared" si="11"/>
        <v>6220</v>
      </c>
      <c r="D49" s="220">
        <f t="shared" si="11"/>
        <v>19309</v>
      </c>
      <c r="E49" s="219">
        <f t="shared" si="11"/>
        <v>1798</v>
      </c>
      <c r="F49" s="220">
        <f t="shared" si="11"/>
        <v>964</v>
      </c>
      <c r="G49" s="220">
        <f t="shared" si="11"/>
        <v>2762</v>
      </c>
      <c r="H49" s="219">
        <f t="shared" si="11"/>
        <v>14887</v>
      </c>
      <c r="I49" s="220">
        <f t="shared" si="11"/>
        <v>7184</v>
      </c>
      <c r="J49" s="220">
        <f t="shared" si="11"/>
        <v>22071</v>
      </c>
    </row>
    <row r="50" spans="2:10" ht="12.75">
      <c r="B50" s="215"/>
      <c r="C50" s="215"/>
      <c r="D50" s="215"/>
      <c r="E50" s="215"/>
      <c r="F50" s="215"/>
      <c r="G50" s="215"/>
      <c r="H50" s="215"/>
      <c r="I50" s="215"/>
      <c r="J50" s="215"/>
    </row>
    <row r="51" ht="12.75">
      <c r="A51" s="204" t="s">
        <v>31</v>
      </c>
    </row>
    <row r="52" spans="1:10" s="162" customFormat="1" ht="12.75">
      <c r="A52" s="204" t="s">
        <v>185</v>
      </c>
      <c r="B52" s="204"/>
      <c r="C52" s="204"/>
      <c r="D52" s="204"/>
      <c r="E52" s="204"/>
      <c r="F52" s="204"/>
      <c r="G52" s="204"/>
      <c r="H52" s="204"/>
      <c r="I52" s="204"/>
      <c r="J52" s="204"/>
    </row>
    <row r="53" spans="1:10" s="162" customFormat="1" ht="12.75">
      <c r="A53" s="204" t="s">
        <v>186</v>
      </c>
      <c r="B53" s="204"/>
      <c r="C53" s="204"/>
      <c r="D53" s="204"/>
      <c r="E53" s="204"/>
      <c r="F53" s="204"/>
      <c r="G53" s="204"/>
      <c r="H53" s="204"/>
      <c r="I53" s="204"/>
      <c r="J53" s="204"/>
    </row>
    <row r="54" spans="1:10" s="162" customFormat="1" ht="12.75">
      <c r="A54" s="295"/>
      <c r="D54" s="263"/>
      <c r="G54" s="263"/>
      <c r="J54" s="263"/>
    </row>
    <row r="63" ht="12.75">
      <c r="G63" s="161"/>
    </row>
    <row r="69" spans="8:9" ht="12.75">
      <c r="H69" s="159"/>
      <c r="I69" s="159"/>
    </row>
    <row r="75" spans="8:9" ht="12.75">
      <c r="H75" s="159"/>
      <c r="I75" s="159"/>
    </row>
    <row r="81" spans="8:9" ht="12.75">
      <c r="H81" s="159"/>
      <c r="I81" s="159"/>
    </row>
    <row r="87" spans="8:9" ht="12.75">
      <c r="H87" s="159"/>
      <c r="I87" s="159"/>
    </row>
    <row r="88" spans="8:9" ht="12.75">
      <c r="H88" s="159"/>
      <c r="I88" s="159"/>
    </row>
  </sheetData>
  <sheetProtection/>
  <mergeCells count="2">
    <mergeCell ref="A2:J2"/>
    <mergeCell ref="E5:G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7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"/>
  <sheetViews>
    <sheetView zoomScalePageLayoutView="0" workbookViewId="0" topLeftCell="A1">
      <selection activeCell="A60" sqref="A60"/>
    </sheetView>
  </sheetViews>
  <sheetFormatPr defaultColWidth="9.140625" defaultRowHeight="12.75"/>
  <cols>
    <col min="1" max="1" width="27.28125" style="159" customWidth="1"/>
    <col min="2" max="3" width="7.28125" style="161" customWidth="1"/>
    <col min="4" max="4" width="7.28125" style="159" customWidth="1"/>
    <col min="5" max="6" width="7.28125" style="161" customWidth="1"/>
    <col min="7" max="7" width="7.28125" style="159" customWidth="1"/>
    <col min="8" max="9" width="7.28125" style="161" customWidth="1"/>
    <col min="10" max="10" width="7.28125" style="159" customWidth="1"/>
    <col min="11" max="12" width="6.421875" style="161" customWidth="1"/>
    <col min="13" max="13" width="6.421875" style="159" customWidth="1"/>
    <col min="14" max="15" width="6.421875" style="161" customWidth="1"/>
    <col min="16" max="16" width="6.421875" style="159" customWidth="1"/>
    <col min="17" max="18" width="6.421875" style="161" customWidth="1"/>
    <col min="19" max="22" width="6.421875" style="159" customWidth="1"/>
    <col min="23" max="24" width="6.421875" style="161" customWidth="1"/>
    <col min="25" max="25" width="6.421875" style="159" customWidth="1"/>
    <col min="26" max="27" width="6.421875" style="161" customWidth="1"/>
    <col min="28" max="28" width="6.421875" style="159" customWidth="1"/>
    <col min="29" max="30" width="6.421875" style="161" customWidth="1"/>
    <col min="31" max="34" width="6.421875" style="159" customWidth="1"/>
    <col min="35" max="36" width="6.421875" style="161" customWidth="1"/>
    <col min="37" max="37" width="6.421875" style="159" customWidth="1"/>
    <col min="38" max="40" width="6.28125" style="159" customWidth="1"/>
    <col min="41" max="42" width="7.8515625" style="161" customWidth="1"/>
    <col min="43" max="43" width="7.8515625" style="159" customWidth="1"/>
    <col min="44" max="16384" width="8.8515625" style="161" customWidth="1"/>
  </cols>
  <sheetData>
    <row r="1" ht="12.75">
      <c r="A1" s="108" t="s">
        <v>161</v>
      </c>
    </row>
    <row r="2" spans="1:43" ht="12.75">
      <c r="A2" s="297" t="s">
        <v>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</row>
    <row r="3" spans="1:43" ht="12.75">
      <c r="A3" s="297" t="s">
        <v>33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</row>
    <row r="4" ht="13.5" thickBot="1"/>
    <row r="5" spans="1:43" s="84" customFormat="1" ht="11.25">
      <c r="A5" s="182"/>
      <c r="B5" s="221" t="s">
        <v>34</v>
      </c>
      <c r="C5" s="222"/>
      <c r="D5" s="223"/>
      <c r="E5" s="221" t="s">
        <v>35</v>
      </c>
      <c r="F5" s="222"/>
      <c r="G5" s="223"/>
      <c r="H5" s="221" t="s">
        <v>36</v>
      </c>
      <c r="I5" s="222"/>
      <c r="J5" s="223"/>
      <c r="K5" s="221" t="s">
        <v>37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87"/>
      <c r="AM5" s="222"/>
      <c r="AN5" s="289"/>
      <c r="AO5" s="182"/>
      <c r="AP5" s="182"/>
      <c r="AQ5" s="182"/>
    </row>
    <row r="6" spans="1:43" s="139" customFormat="1" ht="11.25">
      <c r="A6" s="84"/>
      <c r="B6" s="192"/>
      <c r="C6" s="224"/>
      <c r="D6" s="193"/>
      <c r="E6" s="192"/>
      <c r="F6" s="224"/>
      <c r="G6" s="193"/>
      <c r="H6" s="192"/>
      <c r="I6" s="224"/>
      <c r="J6" s="193"/>
      <c r="K6" s="194" t="s">
        <v>38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88"/>
      <c r="AM6" s="291"/>
      <c r="AN6" s="290"/>
      <c r="AO6" s="84"/>
      <c r="AP6" s="84"/>
      <c r="AQ6" s="84"/>
    </row>
    <row r="7" spans="1:43" s="139" customFormat="1" ht="11.25" customHeight="1">
      <c r="A7" s="84"/>
      <c r="B7" s="187" t="s">
        <v>61</v>
      </c>
      <c r="C7" s="225"/>
      <c r="D7" s="188"/>
      <c r="E7" s="187" t="s">
        <v>62</v>
      </c>
      <c r="F7" s="225"/>
      <c r="G7" s="188"/>
      <c r="H7" s="303" t="s">
        <v>39</v>
      </c>
      <c r="I7" s="304"/>
      <c r="J7" s="305"/>
      <c r="K7" s="226" t="s">
        <v>40</v>
      </c>
      <c r="L7" s="227"/>
      <c r="M7" s="228"/>
      <c r="N7" s="226" t="s">
        <v>25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8"/>
      <c r="Z7" s="226" t="s">
        <v>26</v>
      </c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312"/>
      <c r="AM7" s="312"/>
      <c r="AN7" s="312"/>
      <c r="AO7" s="229" t="s">
        <v>12</v>
      </c>
      <c r="AP7" s="229"/>
      <c r="AQ7" s="229"/>
    </row>
    <row r="8" spans="1:43" s="139" customFormat="1" ht="11.25">
      <c r="A8" s="84"/>
      <c r="B8" s="194" t="s">
        <v>41</v>
      </c>
      <c r="C8" s="206"/>
      <c r="D8" s="195"/>
      <c r="E8" s="194" t="s">
        <v>42</v>
      </c>
      <c r="F8" s="206"/>
      <c r="G8" s="195"/>
      <c r="H8" s="306"/>
      <c r="I8" s="307"/>
      <c r="J8" s="308"/>
      <c r="K8" s="231"/>
      <c r="L8" s="232"/>
      <c r="M8" s="150"/>
      <c r="N8" s="226" t="s">
        <v>21</v>
      </c>
      <c r="O8" s="227"/>
      <c r="P8" s="228"/>
      <c r="Q8" s="226" t="s">
        <v>22</v>
      </c>
      <c r="R8" s="227"/>
      <c r="S8" s="228"/>
      <c r="T8" s="226" t="s">
        <v>126</v>
      </c>
      <c r="U8" s="227"/>
      <c r="V8" s="228"/>
      <c r="W8" s="226" t="s">
        <v>23</v>
      </c>
      <c r="X8" s="227"/>
      <c r="Y8" s="228"/>
      <c r="Z8" s="226" t="s">
        <v>21</v>
      </c>
      <c r="AA8" s="227"/>
      <c r="AB8" s="228"/>
      <c r="AC8" s="226" t="s">
        <v>22</v>
      </c>
      <c r="AD8" s="227"/>
      <c r="AE8" s="228"/>
      <c r="AF8" s="226" t="s">
        <v>126</v>
      </c>
      <c r="AG8" s="227"/>
      <c r="AH8" s="228"/>
      <c r="AI8" s="309" t="s">
        <v>23</v>
      </c>
      <c r="AJ8" s="310"/>
      <c r="AK8" s="310"/>
      <c r="AL8" s="311" t="s">
        <v>181</v>
      </c>
      <c r="AM8" s="311"/>
      <c r="AN8" s="311"/>
      <c r="AO8" s="234"/>
      <c r="AP8" s="233"/>
      <c r="AQ8" s="234"/>
    </row>
    <row r="9" spans="1:43" s="139" customFormat="1" ht="11.25">
      <c r="A9" s="207"/>
      <c r="B9" s="145" t="s">
        <v>0</v>
      </c>
      <c r="C9" s="146" t="s">
        <v>1</v>
      </c>
      <c r="D9" s="146" t="s">
        <v>13</v>
      </c>
      <c r="E9" s="145" t="s">
        <v>0</v>
      </c>
      <c r="F9" s="146" t="s">
        <v>1</v>
      </c>
      <c r="G9" s="146" t="s">
        <v>13</v>
      </c>
      <c r="H9" s="145" t="s">
        <v>0</v>
      </c>
      <c r="I9" s="146" t="s">
        <v>1</v>
      </c>
      <c r="J9" s="146" t="s">
        <v>13</v>
      </c>
      <c r="K9" s="145" t="s">
        <v>0</v>
      </c>
      <c r="L9" s="146" t="s">
        <v>1</v>
      </c>
      <c r="M9" s="146" t="s">
        <v>13</v>
      </c>
      <c r="N9" s="145" t="s">
        <v>0</v>
      </c>
      <c r="O9" s="146" t="s">
        <v>1</v>
      </c>
      <c r="P9" s="146" t="s">
        <v>13</v>
      </c>
      <c r="Q9" s="145" t="s">
        <v>0</v>
      </c>
      <c r="R9" s="146" t="s">
        <v>1</v>
      </c>
      <c r="S9" s="146" t="s">
        <v>13</v>
      </c>
      <c r="T9" s="145" t="s">
        <v>0</v>
      </c>
      <c r="U9" s="146" t="s">
        <v>1</v>
      </c>
      <c r="V9" s="146" t="s">
        <v>13</v>
      </c>
      <c r="W9" s="145" t="s">
        <v>0</v>
      </c>
      <c r="X9" s="146" t="s">
        <v>1</v>
      </c>
      <c r="Y9" s="146" t="s">
        <v>13</v>
      </c>
      <c r="Z9" s="145" t="s">
        <v>0</v>
      </c>
      <c r="AA9" s="146" t="s">
        <v>1</v>
      </c>
      <c r="AB9" s="146" t="s">
        <v>13</v>
      </c>
      <c r="AC9" s="145" t="s">
        <v>0</v>
      </c>
      <c r="AD9" s="146" t="s">
        <v>1</v>
      </c>
      <c r="AE9" s="146" t="s">
        <v>13</v>
      </c>
      <c r="AF9" s="145" t="s">
        <v>0</v>
      </c>
      <c r="AG9" s="146" t="s">
        <v>1</v>
      </c>
      <c r="AH9" s="146" t="s">
        <v>13</v>
      </c>
      <c r="AI9" s="145" t="s">
        <v>0</v>
      </c>
      <c r="AJ9" s="146" t="s">
        <v>1</v>
      </c>
      <c r="AK9" s="146" t="s">
        <v>13</v>
      </c>
      <c r="AL9" s="286" t="s">
        <v>0</v>
      </c>
      <c r="AM9" s="196" t="s">
        <v>1</v>
      </c>
      <c r="AN9" s="196" t="s">
        <v>13</v>
      </c>
      <c r="AO9" s="146" t="s">
        <v>0</v>
      </c>
      <c r="AP9" s="146" t="s">
        <v>1</v>
      </c>
      <c r="AQ9" s="146" t="s">
        <v>13</v>
      </c>
    </row>
    <row r="10" spans="1:43" s="84" customFormat="1" ht="12.75">
      <c r="A10" s="235" t="s">
        <v>2</v>
      </c>
      <c r="B10" s="209"/>
      <c r="C10" s="210"/>
      <c r="D10" s="210"/>
      <c r="E10" s="209"/>
      <c r="F10" s="210"/>
      <c r="G10" s="210"/>
      <c r="H10" s="209"/>
      <c r="I10" s="210"/>
      <c r="J10" s="210"/>
      <c r="K10" s="209"/>
      <c r="L10" s="210"/>
      <c r="M10" s="210"/>
      <c r="N10" s="209"/>
      <c r="O10" s="210"/>
      <c r="P10" s="210"/>
      <c r="Q10" s="209"/>
      <c r="R10" s="210"/>
      <c r="S10" s="210"/>
      <c r="T10" s="209"/>
      <c r="U10" s="210"/>
      <c r="V10" s="210"/>
      <c r="W10" s="209"/>
      <c r="X10" s="210"/>
      <c r="Y10" s="210"/>
      <c r="Z10" s="209"/>
      <c r="AA10" s="210"/>
      <c r="AB10" s="210"/>
      <c r="AC10" s="209"/>
      <c r="AD10" s="210"/>
      <c r="AE10" s="210"/>
      <c r="AF10" s="209"/>
      <c r="AG10" s="210"/>
      <c r="AH10" s="210"/>
      <c r="AI10" s="209"/>
      <c r="AJ10" s="210"/>
      <c r="AK10" s="210"/>
      <c r="AL10" s="88"/>
      <c r="AM10" s="89"/>
      <c r="AN10" s="89"/>
      <c r="AO10" s="209"/>
      <c r="AP10" s="210"/>
      <c r="AQ10" s="210"/>
    </row>
    <row r="11" spans="1:43" ht="12.75">
      <c r="A11" s="159" t="s">
        <v>16</v>
      </c>
      <c r="B11" s="211">
        <v>282</v>
      </c>
      <c r="C11" s="212">
        <v>145</v>
      </c>
      <c r="D11" s="212">
        <v>427</v>
      </c>
      <c r="E11" s="211">
        <v>191</v>
      </c>
      <c r="F11" s="212">
        <v>101</v>
      </c>
      <c r="G11" s="212">
        <v>292</v>
      </c>
      <c r="H11" s="211">
        <v>357</v>
      </c>
      <c r="I11" s="212">
        <v>238</v>
      </c>
      <c r="J11" s="212">
        <v>595</v>
      </c>
      <c r="K11" s="211">
        <v>132</v>
      </c>
      <c r="L11" s="212">
        <v>32</v>
      </c>
      <c r="M11" s="212">
        <v>164</v>
      </c>
      <c r="N11" s="211">
        <v>7</v>
      </c>
      <c r="O11" s="212">
        <v>0</v>
      </c>
      <c r="P11" s="212">
        <v>7</v>
      </c>
      <c r="Q11" s="211">
        <v>22</v>
      </c>
      <c r="R11" s="212">
        <v>8</v>
      </c>
      <c r="S11" s="212">
        <v>30</v>
      </c>
      <c r="T11" s="211">
        <v>0</v>
      </c>
      <c r="U11" s="212">
        <v>0</v>
      </c>
      <c r="V11" s="212">
        <v>0</v>
      </c>
      <c r="W11" s="211">
        <v>46</v>
      </c>
      <c r="X11" s="212">
        <v>13</v>
      </c>
      <c r="Y11" s="212">
        <v>59</v>
      </c>
      <c r="Z11" s="211">
        <v>0</v>
      </c>
      <c r="AA11" s="212">
        <v>0</v>
      </c>
      <c r="AB11" s="212">
        <v>0</v>
      </c>
      <c r="AC11" s="211">
        <v>7</v>
      </c>
      <c r="AD11" s="212">
        <v>2</v>
      </c>
      <c r="AE11" s="212">
        <v>9</v>
      </c>
      <c r="AF11" s="211">
        <v>0</v>
      </c>
      <c r="AG11" s="212">
        <v>0</v>
      </c>
      <c r="AH11" s="212">
        <v>0</v>
      </c>
      <c r="AI11" s="211">
        <v>8</v>
      </c>
      <c r="AJ11" s="212">
        <v>1</v>
      </c>
      <c r="AK11" s="212">
        <v>9</v>
      </c>
      <c r="AL11" s="211">
        <v>0</v>
      </c>
      <c r="AM11" s="212">
        <v>0</v>
      </c>
      <c r="AN11" s="212">
        <v>0</v>
      </c>
      <c r="AO11" s="213">
        <f aca="true" t="shared" si="0" ref="AO11:AP15">SUM(AI11,AC11,Z11,W11,Q11,N11,K11,H11,E11,B11,T11,AF11,AL11)</f>
        <v>1052</v>
      </c>
      <c r="AP11" s="59">
        <f t="shared" si="0"/>
        <v>540</v>
      </c>
      <c r="AQ11" s="59">
        <f>SUM(AO11:AP11)</f>
        <v>1592</v>
      </c>
    </row>
    <row r="12" spans="1:43" ht="12.75">
      <c r="A12" s="159" t="s">
        <v>17</v>
      </c>
      <c r="B12" s="211">
        <v>762</v>
      </c>
      <c r="C12" s="214">
        <v>438</v>
      </c>
      <c r="D12" s="212">
        <v>1200</v>
      </c>
      <c r="E12" s="211">
        <v>220</v>
      </c>
      <c r="F12" s="214">
        <v>138</v>
      </c>
      <c r="G12" s="212">
        <v>358</v>
      </c>
      <c r="H12" s="211">
        <v>1032</v>
      </c>
      <c r="I12" s="214">
        <v>518</v>
      </c>
      <c r="J12" s="212">
        <v>1550</v>
      </c>
      <c r="K12" s="211">
        <v>161</v>
      </c>
      <c r="L12" s="212">
        <v>34</v>
      </c>
      <c r="M12" s="212">
        <v>195</v>
      </c>
      <c r="N12" s="211">
        <v>0</v>
      </c>
      <c r="O12" s="212">
        <v>0</v>
      </c>
      <c r="P12" s="212">
        <v>0</v>
      </c>
      <c r="Q12" s="211">
        <v>82</v>
      </c>
      <c r="R12" s="212">
        <v>17</v>
      </c>
      <c r="S12" s="212">
        <v>99</v>
      </c>
      <c r="T12" s="211">
        <v>0</v>
      </c>
      <c r="U12" s="212">
        <v>0</v>
      </c>
      <c r="V12" s="212">
        <v>0</v>
      </c>
      <c r="W12" s="211">
        <v>55</v>
      </c>
      <c r="X12" s="212">
        <v>17</v>
      </c>
      <c r="Y12" s="212">
        <v>72</v>
      </c>
      <c r="Z12" s="211">
        <v>0</v>
      </c>
      <c r="AA12" s="212">
        <v>0</v>
      </c>
      <c r="AB12" s="212">
        <v>0</v>
      </c>
      <c r="AC12" s="211">
        <v>51</v>
      </c>
      <c r="AD12" s="212">
        <v>10</v>
      </c>
      <c r="AE12" s="212">
        <v>61</v>
      </c>
      <c r="AF12" s="211">
        <v>0</v>
      </c>
      <c r="AG12" s="212">
        <v>0</v>
      </c>
      <c r="AH12" s="212">
        <v>0</v>
      </c>
      <c r="AI12" s="211">
        <v>41</v>
      </c>
      <c r="AJ12" s="212">
        <v>14</v>
      </c>
      <c r="AK12" s="212">
        <v>55</v>
      </c>
      <c r="AL12" s="211">
        <v>0</v>
      </c>
      <c r="AM12" s="212">
        <v>0</v>
      </c>
      <c r="AN12" s="212">
        <v>0</v>
      </c>
      <c r="AO12" s="213">
        <f t="shared" si="0"/>
        <v>2404</v>
      </c>
      <c r="AP12" s="215">
        <f t="shared" si="0"/>
        <v>1186</v>
      </c>
      <c r="AQ12" s="59">
        <f>SUM(AO12:AP12)</f>
        <v>3590</v>
      </c>
    </row>
    <row r="13" spans="1:43" ht="12.75">
      <c r="A13" s="159" t="s">
        <v>18</v>
      </c>
      <c r="B13" s="211">
        <v>0</v>
      </c>
      <c r="C13" s="214">
        <v>0</v>
      </c>
      <c r="D13" s="212">
        <v>0</v>
      </c>
      <c r="E13" s="211">
        <v>0</v>
      </c>
      <c r="F13" s="214">
        <v>0</v>
      </c>
      <c r="G13" s="212">
        <v>0</v>
      </c>
      <c r="H13" s="211">
        <v>0</v>
      </c>
      <c r="I13" s="214">
        <v>0</v>
      </c>
      <c r="J13" s="212">
        <v>0</v>
      </c>
      <c r="K13" s="211">
        <v>0</v>
      </c>
      <c r="L13" s="212">
        <v>0</v>
      </c>
      <c r="M13" s="212">
        <v>0</v>
      </c>
      <c r="N13" s="211">
        <v>0</v>
      </c>
      <c r="O13" s="212">
        <v>0</v>
      </c>
      <c r="P13" s="212">
        <v>0</v>
      </c>
      <c r="Q13" s="211">
        <v>0</v>
      </c>
      <c r="R13" s="212">
        <v>0</v>
      </c>
      <c r="S13" s="212">
        <v>0</v>
      </c>
      <c r="T13" s="211">
        <v>0</v>
      </c>
      <c r="U13" s="212">
        <v>0</v>
      </c>
      <c r="V13" s="212">
        <v>0</v>
      </c>
      <c r="W13" s="211">
        <v>0</v>
      </c>
      <c r="X13" s="212">
        <v>0</v>
      </c>
      <c r="Y13" s="212">
        <v>0</v>
      </c>
      <c r="Z13" s="211">
        <v>0</v>
      </c>
      <c r="AA13" s="212">
        <v>0</v>
      </c>
      <c r="AB13" s="212">
        <v>0</v>
      </c>
      <c r="AC13" s="211">
        <v>0</v>
      </c>
      <c r="AD13" s="212">
        <v>0</v>
      </c>
      <c r="AE13" s="212">
        <v>0</v>
      </c>
      <c r="AF13" s="211">
        <v>0</v>
      </c>
      <c r="AG13" s="212">
        <v>0</v>
      </c>
      <c r="AH13" s="212">
        <v>0</v>
      </c>
      <c r="AI13" s="211">
        <v>0</v>
      </c>
      <c r="AJ13" s="212">
        <v>0</v>
      </c>
      <c r="AK13" s="212">
        <v>0</v>
      </c>
      <c r="AL13" s="211">
        <v>0</v>
      </c>
      <c r="AM13" s="212">
        <v>0</v>
      </c>
      <c r="AN13" s="212">
        <v>0</v>
      </c>
      <c r="AO13" s="213">
        <f t="shared" si="0"/>
        <v>0</v>
      </c>
      <c r="AP13" s="215">
        <f t="shared" si="0"/>
        <v>0</v>
      </c>
      <c r="AQ13" s="59">
        <f>SUM(AO13:AP13)</f>
        <v>0</v>
      </c>
    </row>
    <row r="14" spans="1:43" ht="12.75">
      <c r="A14" s="159" t="s">
        <v>19</v>
      </c>
      <c r="B14" s="211">
        <v>112</v>
      </c>
      <c r="C14" s="214">
        <v>56</v>
      </c>
      <c r="D14" s="212">
        <v>168</v>
      </c>
      <c r="E14" s="211">
        <v>80</v>
      </c>
      <c r="F14" s="214">
        <v>42</v>
      </c>
      <c r="G14" s="212">
        <v>122</v>
      </c>
      <c r="H14" s="211">
        <v>398</v>
      </c>
      <c r="I14" s="214">
        <v>227</v>
      </c>
      <c r="J14" s="212">
        <v>625</v>
      </c>
      <c r="K14" s="236">
        <v>0</v>
      </c>
      <c r="L14" s="237">
        <v>0</v>
      </c>
      <c r="M14" s="237">
        <v>0</v>
      </c>
      <c r="N14" s="236">
        <v>0</v>
      </c>
      <c r="O14" s="237">
        <v>0</v>
      </c>
      <c r="P14" s="237">
        <v>0</v>
      </c>
      <c r="Q14" s="236">
        <v>0</v>
      </c>
      <c r="R14" s="237">
        <v>0</v>
      </c>
      <c r="S14" s="237">
        <v>0</v>
      </c>
      <c r="T14" s="236">
        <v>0</v>
      </c>
      <c r="U14" s="237">
        <v>0</v>
      </c>
      <c r="V14" s="237">
        <v>0</v>
      </c>
      <c r="W14" s="236">
        <v>0</v>
      </c>
      <c r="X14" s="237">
        <v>0</v>
      </c>
      <c r="Y14" s="237">
        <v>0</v>
      </c>
      <c r="Z14" s="236">
        <v>0</v>
      </c>
      <c r="AA14" s="237">
        <v>0</v>
      </c>
      <c r="AB14" s="237">
        <v>0</v>
      </c>
      <c r="AC14" s="236">
        <v>0</v>
      </c>
      <c r="AD14" s="237">
        <v>0</v>
      </c>
      <c r="AE14" s="237">
        <v>0</v>
      </c>
      <c r="AF14" s="236">
        <v>0</v>
      </c>
      <c r="AG14" s="237">
        <v>0</v>
      </c>
      <c r="AH14" s="237">
        <v>0</v>
      </c>
      <c r="AI14" s="236">
        <v>0</v>
      </c>
      <c r="AJ14" s="237">
        <v>0</v>
      </c>
      <c r="AK14" s="237">
        <v>0</v>
      </c>
      <c r="AL14" s="211">
        <v>0</v>
      </c>
      <c r="AM14" s="212">
        <v>0</v>
      </c>
      <c r="AN14" s="212">
        <v>0</v>
      </c>
      <c r="AO14" s="213">
        <f t="shared" si="0"/>
        <v>590</v>
      </c>
      <c r="AP14" s="215">
        <f t="shared" si="0"/>
        <v>325</v>
      </c>
      <c r="AQ14" s="59">
        <f>SUM(AO14:AP14)</f>
        <v>915</v>
      </c>
    </row>
    <row r="15" spans="1:43" s="22" customFormat="1" ht="12.75">
      <c r="A15" s="22" t="s">
        <v>12</v>
      </c>
      <c r="B15" s="40">
        <v>1156</v>
      </c>
      <c r="C15" s="41">
        <v>639</v>
      </c>
      <c r="D15" s="41">
        <v>1795</v>
      </c>
      <c r="E15" s="40">
        <v>491</v>
      </c>
      <c r="F15" s="41">
        <v>281</v>
      </c>
      <c r="G15" s="41">
        <v>772</v>
      </c>
      <c r="H15" s="40">
        <v>1787</v>
      </c>
      <c r="I15" s="41">
        <v>983</v>
      </c>
      <c r="J15" s="41">
        <v>2770</v>
      </c>
      <c r="K15" s="238">
        <v>293</v>
      </c>
      <c r="L15" s="85">
        <v>66</v>
      </c>
      <c r="M15" s="216">
        <v>359</v>
      </c>
      <c r="N15" s="238">
        <v>7</v>
      </c>
      <c r="O15" s="216">
        <v>0</v>
      </c>
      <c r="P15" s="216">
        <v>7</v>
      </c>
      <c r="Q15" s="238">
        <v>104</v>
      </c>
      <c r="R15" s="216">
        <v>25</v>
      </c>
      <c r="S15" s="216">
        <v>129</v>
      </c>
      <c r="T15" s="238">
        <v>0</v>
      </c>
      <c r="U15" s="216">
        <v>0</v>
      </c>
      <c r="V15" s="216">
        <v>0</v>
      </c>
      <c r="W15" s="238">
        <v>101</v>
      </c>
      <c r="X15" s="216">
        <v>30</v>
      </c>
      <c r="Y15" s="216">
        <v>131</v>
      </c>
      <c r="Z15" s="238">
        <v>0</v>
      </c>
      <c r="AA15" s="216">
        <v>0</v>
      </c>
      <c r="AB15" s="216">
        <v>0</v>
      </c>
      <c r="AC15" s="238">
        <v>58</v>
      </c>
      <c r="AD15" s="216">
        <v>12</v>
      </c>
      <c r="AE15" s="216">
        <v>70</v>
      </c>
      <c r="AF15" s="238">
        <v>0</v>
      </c>
      <c r="AG15" s="216">
        <v>0</v>
      </c>
      <c r="AH15" s="216">
        <v>0</v>
      </c>
      <c r="AI15" s="238">
        <v>49</v>
      </c>
      <c r="AJ15" s="216">
        <v>15</v>
      </c>
      <c r="AK15" s="216">
        <v>64</v>
      </c>
      <c r="AL15" s="219">
        <v>0</v>
      </c>
      <c r="AM15" s="220">
        <v>0</v>
      </c>
      <c r="AN15" s="220">
        <v>0</v>
      </c>
      <c r="AO15" s="40">
        <f t="shared" si="0"/>
        <v>4046</v>
      </c>
      <c r="AP15" s="41">
        <f t="shared" si="0"/>
        <v>2051</v>
      </c>
      <c r="AQ15" s="41">
        <f>SUM(AO15:AP15)</f>
        <v>6097</v>
      </c>
    </row>
    <row r="16" spans="1:43" s="22" customFormat="1" ht="12.75">
      <c r="A16" s="108" t="s">
        <v>6</v>
      </c>
      <c r="B16" s="42"/>
      <c r="C16" s="43"/>
      <c r="D16" s="43"/>
      <c r="E16" s="42"/>
      <c r="F16" s="43"/>
      <c r="G16" s="43"/>
      <c r="H16" s="42"/>
      <c r="I16" s="43"/>
      <c r="J16" s="43"/>
      <c r="K16" s="42"/>
      <c r="L16" s="43"/>
      <c r="M16" s="43"/>
      <c r="N16" s="42"/>
      <c r="O16" s="43"/>
      <c r="P16" s="43"/>
      <c r="Q16" s="42"/>
      <c r="R16" s="43"/>
      <c r="S16" s="43"/>
      <c r="T16" s="42"/>
      <c r="U16" s="43"/>
      <c r="V16" s="43"/>
      <c r="W16" s="42"/>
      <c r="X16" s="43"/>
      <c r="Y16" s="43"/>
      <c r="Z16" s="42"/>
      <c r="AA16" s="43"/>
      <c r="AB16" s="43"/>
      <c r="AC16" s="42"/>
      <c r="AD16" s="43"/>
      <c r="AE16" s="43"/>
      <c r="AF16" s="42"/>
      <c r="AG16" s="43"/>
      <c r="AH16" s="43"/>
      <c r="AI16" s="42"/>
      <c r="AJ16" s="43"/>
      <c r="AK16" s="43"/>
      <c r="AL16" s="42"/>
      <c r="AM16" s="43"/>
      <c r="AN16" s="43"/>
      <c r="AO16" s="42"/>
      <c r="AP16" s="43"/>
      <c r="AQ16" s="43"/>
    </row>
    <row r="17" spans="1:43" ht="12.75">
      <c r="A17" s="159" t="s">
        <v>16</v>
      </c>
      <c r="B17" s="211">
        <v>71</v>
      </c>
      <c r="C17" s="212">
        <v>27</v>
      </c>
      <c r="D17" s="212">
        <v>98</v>
      </c>
      <c r="E17" s="211">
        <v>51</v>
      </c>
      <c r="F17" s="212">
        <v>33</v>
      </c>
      <c r="G17" s="212">
        <v>84</v>
      </c>
      <c r="H17" s="211">
        <v>188</v>
      </c>
      <c r="I17" s="212">
        <v>93</v>
      </c>
      <c r="J17" s="212">
        <v>281</v>
      </c>
      <c r="K17" s="211">
        <v>37</v>
      </c>
      <c r="L17" s="212">
        <v>9</v>
      </c>
      <c r="M17" s="212">
        <v>46</v>
      </c>
      <c r="N17" s="211">
        <v>14</v>
      </c>
      <c r="O17" s="212">
        <v>4</v>
      </c>
      <c r="P17" s="212">
        <v>18</v>
      </c>
      <c r="Q17" s="211">
        <v>12</v>
      </c>
      <c r="R17" s="212">
        <v>1</v>
      </c>
      <c r="S17" s="212">
        <v>13</v>
      </c>
      <c r="T17" s="211">
        <v>0</v>
      </c>
      <c r="U17" s="212">
        <v>0</v>
      </c>
      <c r="V17" s="212">
        <v>0</v>
      </c>
      <c r="W17" s="211">
        <v>16</v>
      </c>
      <c r="X17" s="212">
        <v>3</v>
      </c>
      <c r="Y17" s="212">
        <v>19</v>
      </c>
      <c r="Z17" s="211">
        <v>0</v>
      </c>
      <c r="AA17" s="212">
        <v>0</v>
      </c>
      <c r="AB17" s="212">
        <v>0</v>
      </c>
      <c r="AC17" s="211">
        <v>0</v>
      </c>
      <c r="AD17" s="212">
        <v>0</v>
      </c>
      <c r="AE17" s="212">
        <v>0</v>
      </c>
      <c r="AF17" s="211">
        <v>0</v>
      </c>
      <c r="AG17" s="212">
        <v>0</v>
      </c>
      <c r="AH17" s="212">
        <v>0</v>
      </c>
      <c r="AI17" s="211">
        <v>0</v>
      </c>
      <c r="AJ17" s="212">
        <v>0</v>
      </c>
      <c r="AK17" s="212">
        <v>0</v>
      </c>
      <c r="AL17" s="211">
        <v>0</v>
      </c>
      <c r="AM17" s="212">
        <v>0</v>
      </c>
      <c r="AN17" s="212">
        <v>0</v>
      </c>
      <c r="AO17" s="213">
        <f aca="true" t="shared" si="1" ref="AO17:AP21">SUM(AI17,AC17,Z17,W17,Q17,N17,K17,H17,E17,B17,T17,AF17,AL17)</f>
        <v>389</v>
      </c>
      <c r="AP17" s="59">
        <f t="shared" si="1"/>
        <v>170</v>
      </c>
      <c r="AQ17" s="59">
        <f>SUM(AO17:AP17)</f>
        <v>559</v>
      </c>
    </row>
    <row r="18" spans="1:43" ht="12.75">
      <c r="A18" s="159" t="s">
        <v>17</v>
      </c>
      <c r="B18" s="211">
        <v>254</v>
      </c>
      <c r="C18" s="214">
        <v>181</v>
      </c>
      <c r="D18" s="212">
        <v>435</v>
      </c>
      <c r="E18" s="211">
        <v>56</v>
      </c>
      <c r="F18" s="214">
        <v>25</v>
      </c>
      <c r="G18" s="212">
        <v>81</v>
      </c>
      <c r="H18" s="211">
        <v>236</v>
      </c>
      <c r="I18" s="214">
        <v>163</v>
      </c>
      <c r="J18" s="212">
        <v>399</v>
      </c>
      <c r="K18" s="211">
        <v>21</v>
      </c>
      <c r="L18" s="212">
        <v>15</v>
      </c>
      <c r="M18" s="212">
        <v>36</v>
      </c>
      <c r="N18" s="211">
        <v>0</v>
      </c>
      <c r="O18" s="212">
        <v>0</v>
      </c>
      <c r="P18" s="212">
        <v>0</v>
      </c>
      <c r="Q18" s="211">
        <v>0</v>
      </c>
      <c r="R18" s="212">
        <v>0</v>
      </c>
      <c r="S18" s="212">
        <v>0</v>
      </c>
      <c r="T18" s="211">
        <v>0</v>
      </c>
      <c r="U18" s="212">
        <v>0</v>
      </c>
      <c r="V18" s="212">
        <v>0</v>
      </c>
      <c r="W18" s="211">
        <v>9</v>
      </c>
      <c r="X18" s="212">
        <v>8</v>
      </c>
      <c r="Y18" s="212">
        <v>17</v>
      </c>
      <c r="Z18" s="211">
        <v>0</v>
      </c>
      <c r="AA18" s="212">
        <v>0</v>
      </c>
      <c r="AB18" s="212">
        <v>0</v>
      </c>
      <c r="AC18" s="211">
        <v>0</v>
      </c>
      <c r="AD18" s="212">
        <v>0</v>
      </c>
      <c r="AE18" s="212">
        <v>0</v>
      </c>
      <c r="AF18" s="211">
        <v>0</v>
      </c>
      <c r="AG18" s="212">
        <v>0</v>
      </c>
      <c r="AH18" s="212">
        <v>0</v>
      </c>
      <c r="AI18" s="211">
        <v>6</v>
      </c>
      <c r="AJ18" s="212">
        <v>8</v>
      </c>
      <c r="AK18" s="212">
        <v>14</v>
      </c>
      <c r="AL18" s="211">
        <v>0</v>
      </c>
      <c r="AM18" s="212">
        <v>0</v>
      </c>
      <c r="AN18" s="212">
        <v>0</v>
      </c>
      <c r="AO18" s="213">
        <f t="shared" si="1"/>
        <v>582</v>
      </c>
      <c r="AP18" s="215">
        <f t="shared" si="1"/>
        <v>400</v>
      </c>
      <c r="AQ18" s="59">
        <f>SUM(AO18:AP18)</f>
        <v>982</v>
      </c>
    </row>
    <row r="19" spans="1:43" ht="12.75">
      <c r="A19" s="159" t="s">
        <v>18</v>
      </c>
      <c r="B19" s="211">
        <v>0</v>
      </c>
      <c r="C19" s="214">
        <v>0</v>
      </c>
      <c r="D19" s="212">
        <v>0</v>
      </c>
      <c r="E19" s="211">
        <v>0</v>
      </c>
      <c r="F19" s="214">
        <v>0</v>
      </c>
      <c r="G19" s="212">
        <v>0</v>
      </c>
      <c r="H19" s="211">
        <v>0</v>
      </c>
      <c r="I19" s="214">
        <v>0</v>
      </c>
      <c r="J19" s="212">
        <v>0</v>
      </c>
      <c r="K19" s="211">
        <v>0</v>
      </c>
      <c r="L19" s="212">
        <v>0</v>
      </c>
      <c r="M19" s="212">
        <v>0</v>
      </c>
      <c r="N19" s="211">
        <v>0</v>
      </c>
      <c r="O19" s="212">
        <v>0</v>
      </c>
      <c r="P19" s="212">
        <v>0</v>
      </c>
      <c r="Q19" s="211">
        <v>0</v>
      </c>
      <c r="R19" s="212">
        <v>0</v>
      </c>
      <c r="S19" s="212">
        <v>0</v>
      </c>
      <c r="T19" s="211">
        <v>0</v>
      </c>
      <c r="U19" s="212">
        <v>0</v>
      </c>
      <c r="V19" s="212">
        <v>0</v>
      </c>
      <c r="W19" s="211">
        <v>0</v>
      </c>
      <c r="X19" s="212">
        <v>0</v>
      </c>
      <c r="Y19" s="212">
        <v>0</v>
      </c>
      <c r="Z19" s="211">
        <v>0</v>
      </c>
      <c r="AA19" s="212">
        <v>0</v>
      </c>
      <c r="AB19" s="212">
        <v>0</v>
      </c>
      <c r="AC19" s="211">
        <v>0</v>
      </c>
      <c r="AD19" s="212">
        <v>0</v>
      </c>
      <c r="AE19" s="212">
        <v>0</v>
      </c>
      <c r="AF19" s="211">
        <v>0</v>
      </c>
      <c r="AG19" s="212">
        <v>0</v>
      </c>
      <c r="AH19" s="212">
        <v>0</v>
      </c>
      <c r="AI19" s="211">
        <v>0</v>
      </c>
      <c r="AJ19" s="212">
        <v>0</v>
      </c>
      <c r="AK19" s="212">
        <v>0</v>
      </c>
      <c r="AL19" s="211">
        <v>0</v>
      </c>
      <c r="AM19" s="212">
        <v>0</v>
      </c>
      <c r="AN19" s="212">
        <v>0</v>
      </c>
      <c r="AO19" s="213">
        <f t="shared" si="1"/>
        <v>0</v>
      </c>
      <c r="AP19" s="215">
        <f t="shared" si="1"/>
        <v>0</v>
      </c>
      <c r="AQ19" s="59">
        <f>SUM(AO19:AP19)</f>
        <v>0</v>
      </c>
    </row>
    <row r="20" spans="1:43" ht="12.75">
      <c r="A20" s="159" t="s">
        <v>19</v>
      </c>
      <c r="B20" s="211">
        <v>0</v>
      </c>
      <c r="C20" s="214">
        <v>0</v>
      </c>
      <c r="D20" s="212">
        <v>0</v>
      </c>
      <c r="E20" s="211">
        <v>0</v>
      </c>
      <c r="F20" s="214">
        <v>0</v>
      </c>
      <c r="G20" s="212">
        <v>0</v>
      </c>
      <c r="H20" s="211">
        <v>272</v>
      </c>
      <c r="I20" s="214">
        <v>94</v>
      </c>
      <c r="J20" s="212">
        <v>366</v>
      </c>
      <c r="K20" s="236">
        <v>0</v>
      </c>
      <c r="L20" s="237">
        <v>0</v>
      </c>
      <c r="M20" s="237">
        <v>0</v>
      </c>
      <c r="N20" s="236">
        <v>0</v>
      </c>
      <c r="O20" s="237">
        <v>0</v>
      </c>
      <c r="P20" s="237">
        <v>0</v>
      </c>
      <c r="Q20" s="236">
        <v>0</v>
      </c>
      <c r="R20" s="237">
        <v>0</v>
      </c>
      <c r="S20" s="237">
        <v>0</v>
      </c>
      <c r="T20" s="236">
        <v>0</v>
      </c>
      <c r="U20" s="237">
        <v>0</v>
      </c>
      <c r="V20" s="237">
        <v>0</v>
      </c>
      <c r="W20" s="236">
        <v>0</v>
      </c>
      <c r="X20" s="237">
        <v>0</v>
      </c>
      <c r="Y20" s="237">
        <v>0</v>
      </c>
      <c r="Z20" s="236">
        <v>0</v>
      </c>
      <c r="AA20" s="237">
        <v>0</v>
      </c>
      <c r="AB20" s="237">
        <v>0</v>
      </c>
      <c r="AC20" s="236">
        <v>0</v>
      </c>
      <c r="AD20" s="237">
        <v>0</v>
      </c>
      <c r="AE20" s="237">
        <v>0</v>
      </c>
      <c r="AF20" s="236">
        <v>0</v>
      </c>
      <c r="AG20" s="237">
        <v>0</v>
      </c>
      <c r="AH20" s="237">
        <v>0</v>
      </c>
      <c r="AI20" s="236">
        <v>0</v>
      </c>
      <c r="AJ20" s="237">
        <v>0</v>
      </c>
      <c r="AK20" s="237">
        <v>0</v>
      </c>
      <c r="AL20" s="211">
        <v>0</v>
      </c>
      <c r="AM20" s="212">
        <v>0</v>
      </c>
      <c r="AN20" s="212">
        <v>0</v>
      </c>
      <c r="AO20" s="213">
        <f t="shared" si="1"/>
        <v>272</v>
      </c>
      <c r="AP20" s="215">
        <f t="shared" si="1"/>
        <v>94</v>
      </c>
      <c r="AQ20" s="59">
        <f>SUM(AO20:AP20)</f>
        <v>366</v>
      </c>
    </row>
    <row r="21" spans="1:43" s="22" customFormat="1" ht="12.75">
      <c r="A21" s="22" t="s">
        <v>12</v>
      </c>
      <c r="B21" s="40">
        <v>325</v>
      </c>
      <c r="C21" s="41">
        <v>208</v>
      </c>
      <c r="D21" s="41">
        <v>533</v>
      </c>
      <c r="E21" s="40">
        <v>107</v>
      </c>
      <c r="F21" s="41">
        <v>58</v>
      </c>
      <c r="G21" s="41">
        <v>165</v>
      </c>
      <c r="H21" s="40">
        <v>696</v>
      </c>
      <c r="I21" s="41">
        <v>350</v>
      </c>
      <c r="J21" s="41">
        <v>1046</v>
      </c>
      <c r="K21" s="238">
        <v>58</v>
      </c>
      <c r="L21" s="85">
        <v>24</v>
      </c>
      <c r="M21" s="216">
        <v>82</v>
      </c>
      <c r="N21" s="238">
        <v>14</v>
      </c>
      <c r="O21" s="216">
        <v>4</v>
      </c>
      <c r="P21" s="216">
        <v>18</v>
      </c>
      <c r="Q21" s="238">
        <v>12</v>
      </c>
      <c r="R21" s="216">
        <v>1</v>
      </c>
      <c r="S21" s="216">
        <v>13</v>
      </c>
      <c r="T21" s="238">
        <v>0</v>
      </c>
      <c r="U21" s="216">
        <v>0</v>
      </c>
      <c r="V21" s="216">
        <v>0</v>
      </c>
      <c r="W21" s="238">
        <v>25</v>
      </c>
      <c r="X21" s="216">
        <v>11</v>
      </c>
      <c r="Y21" s="216">
        <v>36</v>
      </c>
      <c r="Z21" s="238">
        <v>0</v>
      </c>
      <c r="AA21" s="216">
        <v>0</v>
      </c>
      <c r="AB21" s="216">
        <v>0</v>
      </c>
      <c r="AC21" s="238">
        <v>0</v>
      </c>
      <c r="AD21" s="216">
        <v>0</v>
      </c>
      <c r="AE21" s="216">
        <v>0</v>
      </c>
      <c r="AF21" s="238">
        <v>0</v>
      </c>
      <c r="AG21" s="216">
        <v>0</v>
      </c>
      <c r="AH21" s="216">
        <v>0</v>
      </c>
      <c r="AI21" s="238">
        <v>6</v>
      </c>
      <c r="AJ21" s="216">
        <v>8</v>
      </c>
      <c r="AK21" s="216">
        <v>14</v>
      </c>
      <c r="AL21" s="219">
        <v>0</v>
      </c>
      <c r="AM21" s="220">
        <v>0</v>
      </c>
      <c r="AN21" s="220">
        <v>0</v>
      </c>
      <c r="AO21" s="40">
        <f t="shared" si="1"/>
        <v>1243</v>
      </c>
      <c r="AP21" s="41">
        <f t="shared" si="1"/>
        <v>664</v>
      </c>
      <c r="AQ21" s="41">
        <f>SUM(AO21:AP21)</f>
        <v>1907</v>
      </c>
    </row>
    <row r="22" spans="1:43" s="22" customFormat="1" ht="12.75">
      <c r="A22" s="108" t="s">
        <v>7</v>
      </c>
      <c r="B22" s="42"/>
      <c r="C22" s="43"/>
      <c r="D22" s="43"/>
      <c r="E22" s="42"/>
      <c r="F22" s="43"/>
      <c r="G22" s="43"/>
      <c r="H22" s="42"/>
      <c r="I22" s="43"/>
      <c r="J22" s="43"/>
      <c r="K22" s="42"/>
      <c r="L22" s="43"/>
      <c r="M22" s="43"/>
      <c r="N22" s="42"/>
      <c r="O22" s="43"/>
      <c r="P22" s="43"/>
      <c r="Q22" s="42"/>
      <c r="R22" s="43"/>
      <c r="S22" s="43"/>
      <c r="T22" s="42"/>
      <c r="U22" s="43"/>
      <c r="V22" s="43"/>
      <c r="W22" s="42"/>
      <c r="X22" s="43"/>
      <c r="Y22" s="43"/>
      <c r="Z22" s="42"/>
      <c r="AA22" s="43"/>
      <c r="AB22" s="43"/>
      <c r="AC22" s="42"/>
      <c r="AD22" s="43"/>
      <c r="AE22" s="43"/>
      <c r="AF22" s="42"/>
      <c r="AG22" s="43"/>
      <c r="AH22" s="43"/>
      <c r="AI22" s="42"/>
      <c r="AJ22" s="43"/>
      <c r="AK22" s="43"/>
      <c r="AL22" s="42"/>
      <c r="AM22" s="43"/>
      <c r="AN22" s="43"/>
      <c r="AO22" s="42"/>
      <c r="AP22" s="43"/>
      <c r="AQ22" s="43"/>
    </row>
    <row r="23" spans="1:43" ht="12.75">
      <c r="A23" s="159" t="s">
        <v>16</v>
      </c>
      <c r="B23" s="211">
        <v>56</v>
      </c>
      <c r="C23" s="212">
        <v>35</v>
      </c>
      <c r="D23" s="212">
        <v>91</v>
      </c>
      <c r="E23" s="211">
        <v>13</v>
      </c>
      <c r="F23" s="212">
        <v>8</v>
      </c>
      <c r="G23" s="212">
        <v>21</v>
      </c>
      <c r="H23" s="211">
        <v>0</v>
      </c>
      <c r="I23" s="212">
        <v>0</v>
      </c>
      <c r="J23" s="212">
        <v>0</v>
      </c>
      <c r="K23" s="211">
        <v>0</v>
      </c>
      <c r="L23" s="212">
        <v>0</v>
      </c>
      <c r="M23" s="212">
        <v>0</v>
      </c>
      <c r="N23" s="211">
        <v>0</v>
      </c>
      <c r="O23" s="212">
        <v>0</v>
      </c>
      <c r="P23" s="212">
        <v>0</v>
      </c>
      <c r="Q23" s="211">
        <v>0</v>
      </c>
      <c r="R23" s="212">
        <v>0</v>
      </c>
      <c r="S23" s="212">
        <v>0</v>
      </c>
      <c r="T23" s="211">
        <v>0</v>
      </c>
      <c r="U23" s="212">
        <v>0</v>
      </c>
      <c r="V23" s="212">
        <v>0</v>
      </c>
      <c r="W23" s="211">
        <v>0</v>
      </c>
      <c r="X23" s="212">
        <v>0</v>
      </c>
      <c r="Y23" s="212">
        <v>0</v>
      </c>
      <c r="Z23" s="211">
        <v>0</v>
      </c>
      <c r="AA23" s="212">
        <v>0</v>
      </c>
      <c r="AB23" s="212">
        <v>0</v>
      </c>
      <c r="AC23" s="211">
        <v>0</v>
      </c>
      <c r="AD23" s="212">
        <v>0</v>
      </c>
      <c r="AE23" s="212">
        <v>0</v>
      </c>
      <c r="AF23" s="211">
        <v>0</v>
      </c>
      <c r="AG23" s="212">
        <v>0</v>
      </c>
      <c r="AH23" s="212">
        <v>0</v>
      </c>
      <c r="AI23" s="211">
        <v>0</v>
      </c>
      <c r="AJ23" s="212">
        <v>0</v>
      </c>
      <c r="AK23" s="212">
        <v>0</v>
      </c>
      <c r="AL23" s="211">
        <v>0</v>
      </c>
      <c r="AM23" s="212">
        <v>0</v>
      </c>
      <c r="AN23" s="212">
        <v>0</v>
      </c>
      <c r="AO23" s="213">
        <f aca="true" t="shared" si="2" ref="AO23:AP27">SUM(AI23,AC23,Z23,W23,Q23,N23,K23,H23,E23,B23,T23,AF23,AL23)</f>
        <v>69</v>
      </c>
      <c r="AP23" s="59">
        <f t="shared" si="2"/>
        <v>43</v>
      </c>
      <c r="AQ23" s="59">
        <f>SUM(AO23:AP23)</f>
        <v>112</v>
      </c>
    </row>
    <row r="24" spans="1:43" ht="12.75">
      <c r="A24" s="159" t="s">
        <v>17</v>
      </c>
      <c r="B24" s="211">
        <v>73</v>
      </c>
      <c r="C24" s="214">
        <v>49</v>
      </c>
      <c r="D24" s="212">
        <v>122</v>
      </c>
      <c r="E24" s="211">
        <v>17</v>
      </c>
      <c r="F24" s="214">
        <v>15</v>
      </c>
      <c r="G24" s="212">
        <v>32</v>
      </c>
      <c r="H24" s="211">
        <v>44</v>
      </c>
      <c r="I24" s="214">
        <v>75</v>
      </c>
      <c r="J24" s="212">
        <v>119</v>
      </c>
      <c r="K24" s="211">
        <v>35</v>
      </c>
      <c r="L24" s="214">
        <v>6</v>
      </c>
      <c r="M24" s="212">
        <v>41</v>
      </c>
      <c r="N24" s="211">
        <v>10</v>
      </c>
      <c r="O24" s="214">
        <v>4</v>
      </c>
      <c r="P24" s="212">
        <v>14</v>
      </c>
      <c r="Q24" s="211">
        <v>5</v>
      </c>
      <c r="R24" s="214">
        <v>2</v>
      </c>
      <c r="S24" s="212">
        <v>7</v>
      </c>
      <c r="T24" s="211">
        <v>0</v>
      </c>
      <c r="U24" s="214">
        <v>0</v>
      </c>
      <c r="V24" s="212">
        <v>0</v>
      </c>
      <c r="W24" s="211">
        <v>15</v>
      </c>
      <c r="X24" s="214">
        <v>3</v>
      </c>
      <c r="Y24" s="212">
        <v>18</v>
      </c>
      <c r="Z24" s="211">
        <v>0</v>
      </c>
      <c r="AA24" s="212">
        <v>0</v>
      </c>
      <c r="AB24" s="212">
        <v>0</v>
      </c>
      <c r="AC24" s="211">
        <v>8</v>
      </c>
      <c r="AD24" s="212">
        <v>0</v>
      </c>
      <c r="AE24" s="212">
        <v>8</v>
      </c>
      <c r="AF24" s="211">
        <v>0</v>
      </c>
      <c r="AG24" s="212">
        <v>0</v>
      </c>
      <c r="AH24" s="212">
        <v>0</v>
      </c>
      <c r="AI24" s="211">
        <v>10</v>
      </c>
      <c r="AJ24" s="212">
        <v>6</v>
      </c>
      <c r="AK24" s="212">
        <v>16</v>
      </c>
      <c r="AL24" s="211">
        <v>0</v>
      </c>
      <c r="AM24" s="212">
        <v>0</v>
      </c>
      <c r="AN24" s="212">
        <v>0</v>
      </c>
      <c r="AO24" s="213">
        <f t="shared" si="2"/>
        <v>217</v>
      </c>
      <c r="AP24" s="215">
        <f t="shared" si="2"/>
        <v>160</v>
      </c>
      <c r="AQ24" s="59">
        <f>SUM(AO24:AP24)</f>
        <v>377</v>
      </c>
    </row>
    <row r="25" spans="1:43" ht="12.75">
      <c r="A25" s="159" t="s">
        <v>19</v>
      </c>
      <c r="B25" s="211">
        <v>0</v>
      </c>
      <c r="C25" s="214">
        <v>0</v>
      </c>
      <c r="D25" s="212">
        <v>0</v>
      </c>
      <c r="E25" s="211">
        <v>0</v>
      </c>
      <c r="F25" s="214">
        <v>0</v>
      </c>
      <c r="G25" s="212">
        <v>0</v>
      </c>
      <c r="H25" s="211">
        <v>0</v>
      </c>
      <c r="I25" s="214">
        <v>0</v>
      </c>
      <c r="J25" s="212">
        <v>0</v>
      </c>
      <c r="K25" s="211">
        <v>0</v>
      </c>
      <c r="L25" s="212">
        <v>0</v>
      </c>
      <c r="M25" s="212">
        <v>0</v>
      </c>
      <c r="N25" s="211">
        <v>0</v>
      </c>
      <c r="O25" s="212">
        <v>0</v>
      </c>
      <c r="P25" s="212">
        <v>0</v>
      </c>
      <c r="Q25" s="211">
        <v>0</v>
      </c>
      <c r="R25" s="212">
        <v>0</v>
      </c>
      <c r="S25" s="212">
        <v>0</v>
      </c>
      <c r="T25" s="211">
        <v>0</v>
      </c>
      <c r="U25" s="212">
        <v>0</v>
      </c>
      <c r="V25" s="212">
        <v>0</v>
      </c>
      <c r="W25" s="211">
        <v>0</v>
      </c>
      <c r="X25" s="212">
        <v>0</v>
      </c>
      <c r="Y25" s="212">
        <v>0</v>
      </c>
      <c r="Z25" s="211">
        <v>0</v>
      </c>
      <c r="AA25" s="212">
        <v>0</v>
      </c>
      <c r="AB25" s="212">
        <v>0</v>
      </c>
      <c r="AC25" s="211">
        <v>0</v>
      </c>
      <c r="AD25" s="212">
        <v>0</v>
      </c>
      <c r="AE25" s="212">
        <v>0</v>
      </c>
      <c r="AF25" s="211">
        <v>0</v>
      </c>
      <c r="AG25" s="212">
        <v>0</v>
      </c>
      <c r="AH25" s="212">
        <v>0</v>
      </c>
      <c r="AI25" s="211">
        <v>0</v>
      </c>
      <c r="AJ25" s="212">
        <v>0</v>
      </c>
      <c r="AK25" s="212">
        <v>0</v>
      </c>
      <c r="AL25" s="211">
        <v>0</v>
      </c>
      <c r="AM25" s="212">
        <v>0</v>
      </c>
      <c r="AN25" s="212">
        <v>0</v>
      </c>
      <c r="AO25" s="213">
        <f t="shared" si="2"/>
        <v>0</v>
      </c>
      <c r="AP25" s="215">
        <f t="shared" si="2"/>
        <v>0</v>
      </c>
      <c r="AQ25" s="59">
        <f>SUM(AO25:AP25)</f>
        <v>0</v>
      </c>
    </row>
    <row r="26" spans="1:43" ht="12.75">
      <c r="A26" s="159" t="s">
        <v>20</v>
      </c>
      <c r="B26" s="211">
        <v>25</v>
      </c>
      <c r="C26" s="214">
        <v>8</v>
      </c>
      <c r="D26" s="212">
        <v>33</v>
      </c>
      <c r="E26" s="211">
        <v>34</v>
      </c>
      <c r="F26" s="214">
        <v>7</v>
      </c>
      <c r="G26" s="212">
        <v>41</v>
      </c>
      <c r="H26" s="211">
        <v>99</v>
      </c>
      <c r="I26" s="214">
        <v>28</v>
      </c>
      <c r="J26" s="212">
        <v>127</v>
      </c>
      <c r="K26" s="211">
        <v>0</v>
      </c>
      <c r="L26" s="212">
        <v>0</v>
      </c>
      <c r="M26" s="212">
        <v>0</v>
      </c>
      <c r="N26" s="211">
        <v>0</v>
      </c>
      <c r="O26" s="212">
        <v>0</v>
      </c>
      <c r="P26" s="212">
        <v>0</v>
      </c>
      <c r="Q26" s="211">
        <v>0</v>
      </c>
      <c r="R26" s="212">
        <v>0</v>
      </c>
      <c r="S26" s="212">
        <v>0</v>
      </c>
      <c r="T26" s="211">
        <v>0</v>
      </c>
      <c r="U26" s="212">
        <v>0</v>
      </c>
      <c r="V26" s="212">
        <v>0</v>
      </c>
      <c r="W26" s="211">
        <v>0</v>
      </c>
      <c r="X26" s="212">
        <v>0</v>
      </c>
      <c r="Y26" s="212">
        <v>0</v>
      </c>
      <c r="Z26" s="236">
        <v>0</v>
      </c>
      <c r="AA26" s="237">
        <v>0</v>
      </c>
      <c r="AB26" s="237">
        <v>0</v>
      </c>
      <c r="AC26" s="236">
        <v>0</v>
      </c>
      <c r="AD26" s="237">
        <v>0</v>
      </c>
      <c r="AE26" s="237">
        <v>0</v>
      </c>
      <c r="AF26" s="236">
        <v>0</v>
      </c>
      <c r="AG26" s="237">
        <v>0</v>
      </c>
      <c r="AH26" s="237">
        <v>0</v>
      </c>
      <c r="AI26" s="236">
        <v>0</v>
      </c>
      <c r="AJ26" s="237">
        <v>0</v>
      </c>
      <c r="AK26" s="237">
        <v>0</v>
      </c>
      <c r="AL26" s="211">
        <v>0</v>
      </c>
      <c r="AM26" s="212">
        <v>0</v>
      </c>
      <c r="AN26" s="212">
        <v>0</v>
      </c>
      <c r="AO26" s="213">
        <f t="shared" si="2"/>
        <v>158</v>
      </c>
      <c r="AP26" s="215">
        <f t="shared" si="2"/>
        <v>43</v>
      </c>
      <c r="AQ26" s="59">
        <f>SUM(AO26:AP26)</f>
        <v>201</v>
      </c>
    </row>
    <row r="27" spans="1:43" s="22" customFormat="1" ht="12.75">
      <c r="A27" s="22" t="s">
        <v>12</v>
      </c>
      <c r="B27" s="40">
        <v>154</v>
      </c>
      <c r="C27" s="41">
        <v>92</v>
      </c>
      <c r="D27" s="41">
        <v>246</v>
      </c>
      <c r="E27" s="40">
        <v>64</v>
      </c>
      <c r="F27" s="41">
        <v>30</v>
      </c>
      <c r="G27" s="41">
        <v>94</v>
      </c>
      <c r="H27" s="40">
        <v>143</v>
      </c>
      <c r="I27" s="41">
        <v>103</v>
      </c>
      <c r="J27" s="41">
        <v>246</v>
      </c>
      <c r="K27" s="40">
        <v>35</v>
      </c>
      <c r="L27" s="41">
        <v>6</v>
      </c>
      <c r="M27" s="41">
        <v>41</v>
      </c>
      <c r="N27" s="40">
        <v>10</v>
      </c>
      <c r="O27" s="41">
        <v>4</v>
      </c>
      <c r="P27" s="41">
        <v>14</v>
      </c>
      <c r="Q27" s="40">
        <v>5</v>
      </c>
      <c r="R27" s="41">
        <v>2</v>
      </c>
      <c r="S27" s="41">
        <v>7</v>
      </c>
      <c r="T27" s="40">
        <v>0</v>
      </c>
      <c r="U27" s="41">
        <v>0</v>
      </c>
      <c r="V27" s="41">
        <v>0</v>
      </c>
      <c r="W27" s="40">
        <v>15</v>
      </c>
      <c r="X27" s="41">
        <v>3</v>
      </c>
      <c r="Y27" s="41">
        <v>18</v>
      </c>
      <c r="Z27" s="238">
        <v>0</v>
      </c>
      <c r="AA27" s="216">
        <v>0</v>
      </c>
      <c r="AB27" s="216">
        <v>0</v>
      </c>
      <c r="AC27" s="238">
        <v>8</v>
      </c>
      <c r="AD27" s="216">
        <v>0</v>
      </c>
      <c r="AE27" s="216">
        <v>8</v>
      </c>
      <c r="AF27" s="238">
        <v>0</v>
      </c>
      <c r="AG27" s="216">
        <v>0</v>
      </c>
      <c r="AH27" s="216">
        <v>0</v>
      </c>
      <c r="AI27" s="238">
        <v>10</v>
      </c>
      <c r="AJ27" s="216">
        <v>6</v>
      </c>
      <c r="AK27" s="216">
        <v>16</v>
      </c>
      <c r="AL27" s="219">
        <v>0</v>
      </c>
      <c r="AM27" s="220">
        <v>0</v>
      </c>
      <c r="AN27" s="220">
        <v>0</v>
      </c>
      <c r="AO27" s="40">
        <f t="shared" si="2"/>
        <v>444</v>
      </c>
      <c r="AP27" s="41">
        <f t="shared" si="2"/>
        <v>246</v>
      </c>
      <c r="AQ27" s="41">
        <f>SUM(AO27:AP27)</f>
        <v>690</v>
      </c>
    </row>
    <row r="28" spans="1:43" s="22" customFormat="1" ht="12.75">
      <c r="A28" s="108" t="s">
        <v>8</v>
      </c>
      <c r="B28" s="42"/>
      <c r="C28" s="43"/>
      <c r="D28" s="43"/>
      <c r="E28" s="42"/>
      <c r="F28" s="43"/>
      <c r="G28" s="43"/>
      <c r="H28" s="42"/>
      <c r="I28" s="43"/>
      <c r="J28" s="43"/>
      <c r="K28" s="42"/>
      <c r="L28" s="43"/>
      <c r="M28" s="43"/>
      <c r="N28" s="42"/>
      <c r="O28" s="43"/>
      <c r="P28" s="43"/>
      <c r="Q28" s="42"/>
      <c r="R28" s="43"/>
      <c r="S28" s="43"/>
      <c r="T28" s="42"/>
      <c r="U28" s="43"/>
      <c r="V28" s="43"/>
      <c r="W28" s="42"/>
      <c r="X28" s="43"/>
      <c r="Y28" s="43"/>
      <c r="Z28" s="42"/>
      <c r="AA28" s="43"/>
      <c r="AB28" s="43"/>
      <c r="AC28" s="42"/>
      <c r="AD28" s="43"/>
      <c r="AE28" s="43"/>
      <c r="AF28" s="42"/>
      <c r="AG28" s="43"/>
      <c r="AH28" s="43"/>
      <c r="AI28" s="42"/>
      <c r="AJ28" s="43"/>
      <c r="AK28" s="43"/>
      <c r="AL28" s="42"/>
      <c r="AM28" s="43"/>
      <c r="AN28" s="43"/>
      <c r="AO28" s="42"/>
      <c r="AP28" s="43"/>
      <c r="AQ28" s="43"/>
    </row>
    <row r="29" spans="1:43" s="128" customFormat="1" ht="12.75">
      <c r="A29" s="116" t="s">
        <v>16</v>
      </c>
      <c r="B29" s="178">
        <v>111</v>
      </c>
      <c r="C29" s="111">
        <v>79</v>
      </c>
      <c r="D29" s="111">
        <v>190</v>
      </c>
      <c r="E29" s="178">
        <v>120</v>
      </c>
      <c r="F29" s="111">
        <v>65</v>
      </c>
      <c r="G29" s="111">
        <v>185</v>
      </c>
      <c r="H29" s="178">
        <v>383</v>
      </c>
      <c r="I29" s="111">
        <v>209</v>
      </c>
      <c r="J29" s="111">
        <v>592</v>
      </c>
      <c r="K29" s="281">
        <v>229</v>
      </c>
      <c r="L29" s="127">
        <v>61</v>
      </c>
      <c r="M29" s="127">
        <v>290</v>
      </c>
      <c r="N29" s="281">
        <v>56</v>
      </c>
      <c r="O29" s="127">
        <v>7</v>
      </c>
      <c r="P29" s="127">
        <v>63</v>
      </c>
      <c r="Q29" s="281">
        <v>68</v>
      </c>
      <c r="R29" s="127">
        <v>9</v>
      </c>
      <c r="S29" s="127">
        <v>77</v>
      </c>
      <c r="T29" s="281">
        <v>4</v>
      </c>
      <c r="U29" s="127">
        <v>6</v>
      </c>
      <c r="V29" s="127">
        <v>10</v>
      </c>
      <c r="W29" s="281">
        <v>40</v>
      </c>
      <c r="X29" s="127">
        <v>9</v>
      </c>
      <c r="Y29" s="127">
        <v>49</v>
      </c>
      <c r="Z29" s="178">
        <v>25</v>
      </c>
      <c r="AA29" s="111">
        <v>15</v>
      </c>
      <c r="AB29" s="111">
        <v>40</v>
      </c>
      <c r="AC29" s="178">
        <v>29</v>
      </c>
      <c r="AD29" s="111">
        <v>2</v>
      </c>
      <c r="AE29" s="111">
        <v>31</v>
      </c>
      <c r="AF29" s="178">
        <v>7</v>
      </c>
      <c r="AG29" s="111">
        <v>3</v>
      </c>
      <c r="AH29" s="111">
        <v>10</v>
      </c>
      <c r="AI29" s="178">
        <v>37</v>
      </c>
      <c r="AJ29" s="111">
        <v>7</v>
      </c>
      <c r="AK29" s="111">
        <v>44</v>
      </c>
      <c r="AL29" s="178">
        <v>0</v>
      </c>
      <c r="AM29" s="111">
        <v>1</v>
      </c>
      <c r="AN29" s="111">
        <v>1</v>
      </c>
      <c r="AO29" s="281">
        <f aca="true" t="shared" si="3" ref="AO29:AP33">SUM(AI29,AC29,Z29,W29,Q29,N29,K29,H29,E29,B29,T29,AF29,AL29)</f>
        <v>1109</v>
      </c>
      <c r="AP29" s="127">
        <f t="shared" si="3"/>
        <v>473</v>
      </c>
      <c r="AQ29" s="127">
        <f>SUM(AO29:AP29)</f>
        <v>1582</v>
      </c>
    </row>
    <row r="30" spans="1:43" ht="12.75">
      <c r="A30" s="159" t="s">
        <v>17</v>
      </c>
      <c r="B30" s="211">
        <v>424</v>
      </c>
      <c r="C30" s="214">
        <v>255</v>
      </c>
      <c r="D30" s="212">
        <v>679</v>
      </c>
      <c r="E30" s="211">
        <v>271</v>
      </c>
      <c r="F30" s="214">
        <v>169</v>
      </c>
      <c r="G30" s="212">
        <v>440</v>
      </c>
      <c r="H30" s="211">
        <v>762</v>
      </c>
      <c r="I30" s="214">
        <v>504</v>
      </c>
      <c r="J30" s="212">
        <v>1266</v>
      </c>
      <c r="K30" s="211">
        <v>202</v>
      </c>
      <c r="L30" s="214">
        <v>37</v>
      </c>
      <c r="M30" s="59">
        <v>239</v>
      </c>
      <c r="N30" s="211">
        <v>0</v>
      </c>
      <c r="O30" s="214">
        <v>0</v>
      </c>
      <c r="P30" s="212">
        <v>0</v>
      </c>
      <c r="Q30" s="211">
        <v>25</v>
      </c>
      <c r="R30" s="214">
        <v>2</v>
      </c>
      <c r="S30" s="212">
        <v>27</v>
      </c>
      <c r="T30" s="211">
        <v>0</v>
      </c>
      <c r="U30" s="214">
        <v>0</v>
      </c>
      <c r="V30" s="212">
        <v>0</v>
      </c>
      <c r="W30" s="211">
        <v>125</v>
      </c>
      <c r="X30" s="214">
        <v>22</v>
      </c>
      <c r="Y30" s="212">
        <v>147</v>
      </c>
      <c r="Z30" s="211">
        <v>0</v>
      </c>
      <c r="AA30" s="214">
        <v>0</v>
      </c>
      <c r="AB30" s="212">
        <v>0</v>
      </c>
      <c r="AC30" s="211">
        <v>7</v>
      </c>
      <c r="AD30" s="214">
        <v>2</v>
      </c>
      <c r="AE30" s="212">
        <v>9</v>
      </c>
      <c r="AF30" s="211">
        <v>0</v>
      </c>
      <c r="AG30" s="214">
        <v>0</v>
      </c>
      <c r="AH30" s="212">
        <v>0</v>
      </c>
      <c r="AI30" s="211">
        <v>84</v>
      </c>
      <c r="AJ30" s="214">
        <v>17</v>
      </c>
      <c r="AK30" s="212">
        <v>101</v>
      </c>
      <c r="AL30" s="211">
        <v>0</v>
      </c>
      <c r="AM30" s="212">
        <v>0</v>
      </c>
      <c r="AN30" s="212">
        <v>0</v>
      </c>
      <c r="AO30" s="213">
        <f t="shared" si="3"/>
        <v>1900</v>
      </c>
      <c r="AP30" s="215">
        <f t="shared" si="3"/>
        <v>1008</v>
      </c>
      <c r="AQ30" s="59">
        <f>SUM(AO30:AP30)</f>
        <v>2908</v>
      </c>
    </row>
    <row r="31" spans="1:43" ht="12.75">
      <c r="A31" s="159" t="s">
        <v>18</v>
      </c>
      <c r="B31" s="211">
        <v>0</v>
      </c>
      <c r="C31" s="214">
        <v>0</v>
      </c>
      <c r="D31" s="212">
        <v>0</v>
      </c>
      <c r="E31" s="211">
        <v>0</v>
      </c>
      <c r="F31" s="214">
        <v>0</v>
      </c>
      <c r="G31" s="212">
        <v>0</v>
      </c>
      <c r="H31" s="211">
        <v>0</v>
      </c>
      <c r="I31" s="214">
        <v>0</v>
      </c>
      <c r="J31" s="212">
        <v>0</v>
      </c>
      <c r="K31" s="211">
        <v>0</v>
      </c>
      <c r="L31" s="212">
        <v>0</v>
      </c>
      <c r="M31" s="59">
        <v>0</v>
      </c>
      <c r="N31" s="211">
        <v>0</v>
      </c>
      <c r="O31" s="212">
        <v>0</v>
      </c>
      <c r="P31" s="212">
        <v>0</v>
      </c>
      <c r="Q31" s="211">
        <v>0</v>
      </c>
      <c r="R31" s="212">
        <v>0</v>
      </c>
      <c r="S31" s="212">
        <v>0</v>
      </c>
      <c r="T31" s="211">
        <v>0</v>
      </c>
      <c r="U31" s="212">
        <v>0</v>
      </c>
      <c r="V31" s="212">
        <v>0</v>
      </c>
      <c r="W31" s="211">
        <v>0</v>
      </c>
      <c r="X31" s="212">
        <v>0</v>
      </c>
      <c r="Y31" s="212">
        <v>0</v>
      </c>
      <c r="Z31" s="211">
        <v>0</v>
      </c>
      <c r="AA31" s="212">
        <v>0</v>
      </c>
      <c r="AB31" s="212">
        <v>0</v>
      </c>
      <c r="AC31" s="211">
        <v>0</v>
      </c>
      <c r="AD31" s="212">
        <v>0</v>
      </c>
      <c r="AE31" s="212">
        <v>0</v>
      </c>
      <c r="AF31" s="211">
        <v>0</v>
      </c>
      <c r="AG31" s="212">
        <v>0</v>
      </c>
      <c r="AH31" s="212">
        <v>0</v>
      </c>
      <c r="AI31" s="211">
        <v>0</v>
      </c>
      <c r="AJ31" s="212">
        <v>0</v>
      </c>
      <c r="AK31" s="212">
        <v>0</v>
      </c>
      <c r="AL31" s="211">
        <v>0</v>
      </c>
      <c r="AM31" s="212">
        <v>0</v>
      </c>
      <c r="AN31" s="212">
        <v>0</v>
      </c>
      <c r="AO31" s="213">
        <f t="shared" si="3"/>
        <v>0</v>
      </c>
      <c r="AP31" s="215">
        <f t="shared" si="3"/>
        <v>0</v>
      </c>
      <c r="AQ31" s="59">
        <f>SUM(AO31:AP31)</f>
        <v>0</v>
      </c>
    </row>
    <row r="32" spans="1:43" ht="12.75">
      <c r="A32" s="159" t="s">
        <v>19</v>
      </c>
      <c r="B32" s="211">
        <v>0</v>
      </c>
      <c r="C32" s="214">
        <v>0</v>
      </c>
      <c r="D32" s="212">
        <v>0</v>
      </c>
      <c r="E32" s="211">
        <v>0</v>
      </c>
      <c r="F32" s="214">
        <v>0</v>
      </c>
      <c r="G32" s="212">
        <v>0</v>
      </c>
      <c r="H32" s="211">
        <v>0</v>
      </c>
      <c r="I32" s="214">
        <v>0</v>
      </c>
      <c r="J32" s="212">
        <v>0</v>
      </c>
      <c r="K32" s="211">
        <v>0</v>
      </c>
      <c r="L32" s="212">
        <v>0</v>
      </c>
      <c r="M32" s="59">
        <v>0</v>
      </c>
      <c r="N32" s="211">
        <v>0</v>
      </c>
      <c r="O32" s="212">
        <v>0</v>
      </c>
      <c r="P32" s="212">
        <v>0</v>
      </c>
      <c r="Q32" s="211">
        <v>0</v>
      </c>
      <c r="R32" s="212">
        <v>0</v>
      </c>
      <c r="S32" s="212">
        <v>0</v>
      </c>
      <c r="T32" s="211">
        <v>0</v>
      </c>
      <c r="U32" s="212">
        <v>0</v>
      </c>
      <c r="V32" s="212">
        <v>0</v>
      </c>
      <c r="W32" s="211">
        <v>0</v>
      </c>
      <c r="X32" s="212">
        <v>0</v>
      </c>
      <c r="Y32" s="212">
        <v>0</v>
      </c>
      <c r="Z32" s="211">
        <v>0</v>
      </c>
      <c r="AA32" s="212">
        <v>0</v>
      </c>
      <c r="AB32" s="212">
        <v>0</v>
      </c>
      <c r="AC32" s="211">
        <v>0</v>
      </c>
      <c r="AD32" s="212">
        <v>0</v>
      </c>
      <c r="AE32" s="212">
        <v>0</v>
      </c>
      <c r="AF32" s="211">
        <v>0</v>
      </c>
      <c r="AG32" s="212">
        <v>0</v>
      </c>
      <c r="AH32" s="212">
        <v>0</v>
      </c>
      <c r="AI32" s="211">
        <v>0</v>
      </c>
      <c r="AJ32" s="212">
        <v>0</v>
      </c>
      <c r="AK32" s="212">
        <v>0</v>
      </c>
      <c r="AL32" s="211">
        <v>0</v>
      </c>
      <c r="AM32" s="212">
        <v>0</v>
      </c>
      <c r="AN32" s="212">
        <v>0</v>
      </c>
      <c r="AO32" s="213">
        <f t="shared" si="3"/>
        <v>0</v>
      </c>
      <c r="AP32" s="215">
        <f t="shared" si="3"/>
        <v>0</v>
      </c>
      <c r="AQ32" s="59">
        <f>SUM(AO32:AP32)</f>
        <v>0</v>
      </c>
    </row>
    <row r="33" spans="1:43" s="22" customFormat="1" ht="12.75">
      <c r="A33" s="22" t="s">
        <v>12</v>
      </c>
      <c r="B33" s="40">
        <v>535</v>
      </c>
      <c r="C33" s="41">
        <v>334</v>
      </c>
      <c r="D33" s="41">
        <v>869</v>
      </c>
      <c r="E33" s="40">
        <v>391</v>
      </c>
      <c r="F33" s="41">
        <v>234</v>
      </c>
      <c r="G33" s="41">
        <v>625</v>
      </c>
      <c r="H33" s="40">
        <v>1145</v>
      </c>
      <c r="I33" s="41">
        <v>713</v>
      </c>
      <c r="J33" s="41">
        <v>1858</v>
      </c>
      <c r="K33" s="40">
        <v>431</v>
      </c>
      <c r="L33" s="41">
        <v>98</v>
      </c>
      <c r="M33" s="41">
        <v>529</v>
      </c>
      <c r="N33" s="40">
        <v>56</v>
      </c>
      <c r="O33" s="41">
        <v>7</v>
      </c>
      <c r="P33" s="41">
        <v>63</v>
      </c>
      <c r="Q33" s="40">
        <v>93</v>
      </c>
      <c r="R33" s="41">
        <v>11</v>
      </c>
      <c r="S33" s="41">
        <v>104</v>
      </c>
      <c r="T33" s="40">
        <v>4</v>
      </c>
      <c r="U33" s="41">
        <v>6</v>
      </c>
      <c r="V33" s="41">
        <v>10</v>
      </c>
      <c r="W33" s="40">
        <v>165</v>
      </c>
      <c r="X33" s="41">
        <v>31</v>
      </c>
      <c r="Y33" s="41">
        <v>196</v>
      </c>
      <c r="Z33" s="40">
        <v>25</v>
      </c>
      <c r="AA33" s="41">
        <v>15</v>
      </c>
      <c r="AB33" s="41">
        <v>40</v>
      </c>
      <c r="AC33" s="40">
        <v>36</v>
      </c>
      <c r="AD33" s="41">
        <v>4</v>
      </c>
      <c r="AE33" s="41">
        <v>40</v>
      </c>
      <c r="AF33" s="40">
        <v>7</v>
      </c>
      <c r="AG33" s="41">
        <v>3</v>
      </c>
      <c r="AH33" s="41">
        <v>10</v>
      </c>
      <c r="AI33" s="40">
        <v>121</v>
      </c>
      <c r="AJ33" s="41">
        <v>24</v>
      </c>
      <c r="AK33" s="41">
        <v>145</v>
      </c>
      <c r="AL33" s="40">
        <v>0</v>
      </c>
      <c r="AM33" s="41">
        <v>1</v>
      </c>
      <c r="AN33" s="41">
        <v>1</v>
      </c>
      <c r="AO33" s="40">
        <f t="shared" si="3"/>
        <v>3009</v>
      </c>
      <c r="AP33" s="41">
        <f t="shared" si="3"/>
        <v>1481</v>
      </c>
      <c r="AQ33" s="41">
        <f>SUM(AO33:AP33)</f>
        <v>4490</v>
      </c>
    </row>
    <row r="34" spans="1:43" s="22" customFormat="1" ht="12.75">
      <c r="A34" s="108" t="s">
        <v>9</v>
      </c>
      <c r="B34" s="42"/>
      <c r="C34" s="43"/>
      <c r="D34" s="43"/>
      <c r="E34" s="42"/>
      <c r="F34" s="43"/>
      <c r="G34" s="43"/>
      <c r="H34" s="42"/>
      <c r="I34" s="43"/>
      <c r="J34" s="43"/>
      <c r="K34" s="42"/>
      <c r="L34" s="43"/>
      <c r="M34" s="43"/>
      <c r="N34" s="42"/>
      <c r="O34" s="43"/>
      <c r="P34" s="43"/>
      <c r="Q34" s="42"/>
      <c r="R34" s="43"/>
      <c r="S34" s="43"/>
      <c r="T34" s="42"/>
      <c r="U34" s="43"/>
      <c r="V34" s="43"/>
      <c r="W34" s="42"/>
      <c r="X34" s="43"/>
      <c r="Y34" s="43"/>
      <c r="Z34" s="42"/>
      <c r="AA34" s="43"/>
      <c r="AB34" s="43"/>
      <c r="AC34" s="42"/>
      <c r="AD34" s="43"/>
      <c r="AE34" s="43"/>
      <c r="AF34" s="42"/>
      <c r="AG34" s="43"/>
      <c r="AH34" s="43"/>
      <c r="AI34" s="42"/>
      <c r="AJ34" s="43"/>
      <c r="AK34" s="43"/>
      <c r="AL34" s="42"/>
      <c r="AM34" s="43"/>
      <c r="AN34" s="43"/>
      <c r="AO34" s="42"/>
      <c r="AP34" s="43"/>
      <c r="AQ34" s="43"/>
    </row>
    <row r="35" spans="1:43" ht="12.75">
      <c r="A35" s="159" t="s">
        <v>16</v>
      </c>
      <c r="B35" s="211">
        <v>246</v>
      </c>
      <c r="C35" s="212">
        <v>112</v>
      </c>
      <c r="D35" s="212">
        <v>358</v>
      </c>
      <c r="E35" s="211">
        <v>161</v>
      </c>
      <c r="F35" s="212">
        <v>101</v>
      </c>
      <c r="G35" s="212">
        <v>262</v>
      </c>
      <c r="H35" s="211">
        <v>225</v>
      </c>
      <c r="I35" s="212">
        <v>131</v>
      </c>
      <c r="J35" s="212">
        <v>356</v>
      </c>
      <c r="K35" s="211">
        <v>198</v>
      </c>
      <c r="L35" s="212">
        <v>33</v>
      </c>
      <c r="M35" s="212">
        <v>231</v>
      </c>
      <c r="N35" s="211">
        <v>54</v>
      </c>
      <c r="O35" s="212">
        <v>7</v>
      </c>
      <c r="P35" s="212">
        <v>61</v>
      </c>
      <c r="Q35" s="211">
        <v>41</v>
      </c>
      <c r="R35" s="212">
        <v>8</v>
      </c>
      <c r="S35" s="212">
        <v>49</v>
      </c>
      <c r="T35" s="211">
        <v>0</v>
      </c>
      <c r="U35" s="212">
        <v>0</v>
      </c>
      <c r="V35" s="212">
        <v>0</v>
      </c>
      <c r="W35" s="211">
        <v>62</v>
      </c>
      <c r="X35" s="212">
        <v>19</v>
      </c>
      <c r="Y35" s="212">
        <v>81</v>
      </c>
      <c r="Z35" s="211">
        <v>13</v>
      </c>
      <c r="AA35" s="212">
        <v>8</v>
      </c>
      <c r="AB35" s="212">
        <v>21</v>
      </c>
      <c r="AC35" s="211">
        <v>28</v>
      </c>
      <c r="AD35" s="212">
        <v>1</v>
      </c>
      <c r="AE35" s="212">
        <v>29</v>
      </c>
      <c r="AF35" s="211">
        <v>0</v>
      </c>
      <c r="AG35" s="212">
        <v>0</v>
      </c>
      <c r="AH35" s="212">
        <v>0</v>
      </c>
      <c r="AI35" s="211">
        <v>27</v>
      </c>
      <c r="AJ35" s="212">
        <v>4</v>
      </c>
      <c r="AK35" s="212">
        <v>31</v>
      </c>
      <c r="AL35" s="211">
        <v>0</v>
      </c>
      <c r="AM35" s="212">
        <v>0</v>
      </c>
      <c r="AN35" s="212">
        <v>0</v>
      </c>
      <c r="AO35" s="213">
        <f aca="true" t="shared" si="4" ref="AO35:AP39">SUM(AI35,AC35,Z35,W35,Q35,N35,K35,H35,E35,B35,T35,AF35,AL35)</f>
        <v>1055</v>
      </c>
      <c r="AP35" s="59">
        <f t="shared" si="4"/>
        <v>424</v>
      </c>
      <c r="AQ35" s="59">
        <f>SUM(AO35:AP35)</f>
        <v>1479</v>
      </c>
    </row>
    <row r="36" spans="1:43" ht="12.75">
      <c r="A36" s="159" t="s">
        <v>17</v>
      </c>
      <c r="B36" s="211">
        <v>545</v>
      </c>
      <c r="C36" s="214">
        <v>278</v>
      </c>
      <c r="D36" s="212">
        <v>823</v>
      </c>
      <c r="E36" s="211">
        <v>225</v>
      </c>
      <c r="F36" s="214">
        <v>140</v>
      </c>
      <c r="G36" s="212">
        <v>365</v>
      </c>
      <c r="H36" s="211">
        <v>905</v>
      </c>
      <c r="I36" s="214">
        <v>473</v>
      </c>
      <c r="J36" s="212">
        <v>1378</v>
      </c>
      <c r="K36" s="211">
        <v>146</v>
      </c>
      <c r="L36" s="214">
        <v>32</v>
      </c>
      <c r="M36" s="212">
        <v>178</v>
      </c>
      <c r="N36" s="211">
        <v>13</v>
      </c>
      <c r="O36" s="214">
        <v>6</v>
      </c>
      <c r="P36" s="212">
        <v>19</v>
      </c>
      <c r="Q36" s="211">
        <v>35</v>
      </c>
      <c r="R36" s="214">
        <v>7</v>
      </c>
      <c r="S36" s="212">
        <v>42</v>
      </c>
      <c r="T36" s="211">
        <v>0</v>
      </c>
      <c r="U36" s="214">
        <v>0</v>
      </c>
      <c r="V36" s="212">
        <v>0</v>
      </c>
      <c r="W36" s="211">
        <v>66</v>
      </c>
      <c r="X36" s="214">
        <v>19</v>
      </c>
      <c r="Y36" s="212">
        <v>85</v>
      </c>
      <c r="Z36" s="211">
        <v>10</v>
      </c>
      <c r="AA36" s="214">
        <v>1</v>
      </c>
      <c r="AB36" s="212">
        <v>11</v>
      </c>
      <c r="AC36" s="211">
        <v>16</v>
      </c>
      <c r="AD36" s="214">
        <v>4</v>
      </c>
      <c r="AE36" s="212">
        <v>20</v>
      </c>
      <c r="AF36" s="211">
        <v>0</v>
      </c>
      <c r="AG36" s="214">
        <v>0</v>
      </c>
      <c r="AH36" s="212">
        <v>0</v>
      </c>
      <c r="AI36" s="211">
        <v>26</v>
      </c>
      <c r="AJ36" s="214">
        <v>20</v>
      </c>
      <c r="AK36" s="212">
        <v>46</v>
      </c>
      <c r="AL36" s="211">
        <v>0</v>
      </c>
      <c r="AM36" s="212">
        <v>0</v>
      </c>
      <c r="AN36" s="212">
        <v>0</v>
      </c>
      <c r="AO36" s="213">
        <f t="shared" si="4"/>
        <v>1987</v>
      </c>
      <c r="AP36" s="215">
        <f t="shared" si="4"/>
        <v>980</v>
      </c>
      <c r="AQ36" s="59">
        <f>SUM(AO36:AP36)</f>
        <v>2967</v>
      </c>
    </row>
    <row r="37" spans="1:43" ht="12.75">
      <c r="A37" s="159" t="s">
        <v>18</v>
      </c>
      <c r="B37" s="211">
        <v>0</v>
      </c>
      <c r="C37" s="214">
        <v>0</v>
      </c>
      <c r="D37" s="212">
        <v>0</v>
      </c>
      <c r="E37" s="211">
        <v>0</v>
      </c>
      <c r="F37" s="214">
        <v>0</v>
      </c>
      <c r="G37" s="212">
        <v>0</v>
      </c>
      <c r="H37" s="211">
        <v>81</v>
      </c>
      <c r="I37" s="214">
        <v>43</v>
      </c>
      <c r="J37" s="212">
        <v>124</v>
      </c>
      <c r="K37" s="211">
        <v>18</v>
      </c>
      <c r="L37" s="214">
        <v>1</v>
      </c>
      <c r="M37" s="212">
        <v>19</v>
      </c>
      <c r="N37" s="211">
        <v>0</v>
      </c>
      <c r="O37" s="214">
        <v>0</v>
      </c>
      <c r="P37" s="212">
        <v>0</v>
      </c>
      <c r="Q37" s="211">
        <v>0</v>
      </c>
      <c r="R37" s="214">
        <v>0</v>
      </c>
      <c r="S37" s="212">
        <v>0</v>
      </c>
      <c r="T37" s="211">
        <v>0</v>
      </c>
      <c r="U37" s="214">
        <v>0</v>
      </c>
      <c r="V37" s="212">
        <v>0</v>
      </c>
      <c r="W37" s="211">
        <v>5</v>
      </c>
      <c r="X37" s="214">
        <v>1</v>
      </c>
      <c r="Y37" s="212">
        <v>6</v>
      </c>
      <c r="Z37" s="211">
        <v>0</v>
      </c>
      <c r="AA37" s="214">
        <v>0</v>
      </c>
      <c r="AB37" s="212">
        <v>0</v>
      </c>
      <c r="AC37" s="211">
        <v>0</v>
      </c>
      <c r="AD37" s="214">
        <v>0</v>
      </c>
      <c r="AE37" s="212">
        <v>0</v>
      </c>
      <c r="AF37" s="211">
        <v>0</v>
      </c>
      <c r="AG37" s="214">
        <v>0</v>
      </c>
      <c r="AH37" s="212">
        <v>0</v>
      </c>
      <c r="AI37" s="211">
        <v>1</v>
      </c>
      <c r="AJ37" s="214">
        <v>0</v>
      </c>
      <c r="AK37" s="212">
        <v>1</v>
      </c>
      <c r="AL37" s="211">
        <v>0</v>
      </c>
      <c r="AM37" s="212">
        <v>0</v>
      </c>
      <c r="AN37" s="212">
        <v>0</v>
      </c>
      <c r="AO37" s="213">
        <f t="shared" si="4"/>
        <v>105</v>
      </c>
      <c r="AP37" s="215">
        <f t="shared" si="4"/>
        <v>45</v>
      </c>
      <c r="AQ37" s="59">
        <f>SUM(AO37:AP37)</f>
        <v>150</v>
      </c>
    </row>
    <row r="38" spans="1:43" ht="12.75">
      <c r="A38" s="159" t="s">
        <v>19</v>
      </c>
      <c r="B38" s="211">
        <v>31</v>
      </c>
      <c r="C38" s="214">
        <v>13</v>
      </c>
      <c r="D38" s="212">
        <v>44</v>
      </c>
      <c r="E38" s="211">
        <v>38</v>
      </c>
      <c r="F38" s="214">
        <v>19</v>
      </c>
      <c r="G38" s="212">
        <v>57</v>
      </c>
      <c r="H38" s="211">
        <v>73</v>
      </c>
      <c r="I38" s="214">
        <v>74</v>
      </c>
      <c r="J38" s="212">
        <v>147</v>
      </c>
      <c r="K38" s="211">
        <v>20</v>
      </c>
      <c r="L38" s="212">
        <v>7</v>
      </c>
      <c r="M38" s="212">
        <v>27</v>
      </c>
      <c r="N38" s="211">
        <v>28</v>
      </c>
      <c r="O38" s="212">
        <v>3</v>
      </c>
      <c r="P38" s="212">
        <v>31</v>
      </c>
      <c r="Q38" s="211">
        <v>0</v>
      </c>
      <c r="R38" s="212">
        <v>0</v>
      </c>
      <c r="S38" s="212">
        <v>0</v>
      </c>
      <c r="T38" s="211">
        <v>0</v>
      </c>
      <c r="U38" s="212">
        <v>0</v>
      </c>
      <c r="V38" s="212">
        <v>0</v>
      </c>
      <c r="W38" s="211">
        <v>0</v>
      </c>
      <c r="X38" s="212">
        <v>0</v>
      </c>
      <c r="Y38" s="212">
        <v>0</v>
      </c>
      <c r="Z38" s="211">
        <v>12</v>
      </c>
      <c r="AA38" s="212">
        <v>4</v>
      </c>
      <c r="AB38" s="212">
        <v>16</v>
      </c>
      <c r="AC38" s="211">
        <v>0</v>
      </c>
      <c r="AD38" s="212">
        <v>0</v>
      </c>
      <c r="AE38" s="212">
        <v>0</v>
      </c>
      <c r="AF38" s="211">
        <v>0</v>
      </c>
      <c r="AG38" s="212">
        <v>0</v>
      </c>
      <c r="AH38" s="212">
        <v>0</v>
      </c>
      <c r="AI38" s="211">
        <v>0</v>
      </c>
      <c r="AJ38" s="212">
        <v>0</v>
      </c>
      <c r="AK38" s="212">
        <v>0</v>
      </c>
      <c r="AL38" s="211">
        <v>0</v>
      </c>
      <c r="AM38" s="212">
        <v>0</v>
      </c>
      <c r="AN38" s="212">
        <v>0</v>
      </c>
      <c r="AO38" s="213">
        <f t="shared" si="4"/>
        <v>202</v>
      </c>
      <c r="AP38" s="215">
        <f t="shared" si="4"/>
        <v>120</v>
      </c>
      <c r="AQ38" s="59">
        <f>SUM(AO38:AP38)</f>
        <v>322</v>
      </c>
    </row>
    <row r="39" spans="1:43" s="22" customFormat="1" ht="12.75">
      <c r="A39" s="22" t="s">
        <v>12</v>
      </c>
      <c r="B39" s="40">
        <v>822</v>
      </c>
      <c r="C39" s="41">
        <v>403</v>
      </c>
      <c r="D39" s="41">
        <v>1225</v>
      </c>
      <c r="E39" s="40">
        <v>424</v>
      </c>
      <c r="F39" s="41">
        <v>260</v>
      </c>
      <c r="G39" s="41">
        <v>684</v>
      </c>
      <c r="H39" s="40">
        <v>1284</v>
      </c>
      <c r="I39" s="41">
        <v>721</v>
      </c>
      <c r="J39" s="41">
        <v>2005</v>
      </c>
      <c r="K39" s="40">
        <v>382</v>
      </c>
      <c r="L39" s="41">
        <v>73</v>
      </c>
      <c r="M39" s="41">
        <v>455</v>
      </c>
      <c r="N39" s="40">
        <v>95</v>
      </c>
      <c r="O39" s="41">
        <v>16</v>
      </c>
      <c r="P39" s="41">
        <v>111</v>
      </c>
      <c r="Q39" s="40">
        <v>76</v>
      </c>
      <c r="R39" s="41">
        <v>15</v>
      </c>
      <c r="S39" s="41">
        <v>91</v>
      </c>
      <c r="T39" s="40">
        <v>0</v>
      </c>
      <c r="U39" s="41">
        <v>0</v>
      </c>
      <c r="V39" s="41">
        <v>0</v>
      </c>
      <c r="W39" s="40">
        <v>133</v>
      </c>
      <c r="X39" s="41">
        <v>39</v>
      </c>
      <c r="Y39" s="41">
        <v>172</v>
      </c>
      <c r="Z39" s="40">
        <v>35</v>
      </c>
      <c r="AA39" s="41">
        <v>13</v>
      </c>
      <c r="AB39" s="41">
        <v>48</v>
      </c>
      <c r="AC39" s="40">
        <v>44</v>
      </c>
      <c r="AD39" s="41">
        <v>5</v>
      </c>
      <c r="AE39" s="41">
        <v>49</v>
      </c>
      <c r="AF39" s="40">
        <v>0</v>
      </c>
      <c r="AG39" s="41">
        <v>0</v>
      </c>
      <c r="AH39" s="41">
        <v>0</v>
      </c>
      <c r="AI39" s="40">
        <v>54</v>
      </c>
      <c r="AJ39" s="41">
        <v>24</v>
      </c>
      <c r="AK39" s="41">
        <v>78</v>
      </c>
      <c r="AL39" s="40">
        <v>0</v>
      </c>
      <c r="AM39" s="41">
        <v>0</v>
      </c>
      <c r="AN39" s="41">
        <v>0</v>
      </c>
      <c r="AO39" s="40">
        <f t="shared" si="4"/>
        <v>3349</v>
      </c>
      <c r="AP39" s="41">
        <f t="shared" si="4"/>
        <v>1569</v>
      </c>
      <c r="AQ39" s="41">
        <f>SUM(AO39:AP39)</f>
        <v>4918</v>
      </c>
    </row>
    <row r="40" spans="1:43" s="22" customFormat="1" ht="12.75">
      <c r="A40" s="108" t="s">
        <v>10</v>
      </c>
      <c r="B40" s="42"/>
      <c r="C40" s="43"/>
      <c r="D40" s="43"/>
      <c r="E40" s="42"/>
      <c r="F40" s="43"/>
      <c r="G40" s="43"/>
      <c r="H40" s="42"/>
      <c r="I40" s="43"/>
      <c r="J40" s="43"/>
      <c r="K40" s="42"/>
      <c r="L40" s="43"/>
      <c r="M40" s="43"/>
      <c r="N40" s="42"/>
      <c r="O40" s="43"/>
      <c r="P40" s="43"/>
      <c r="Q40" s="42"/>
      <c r="R40" s="43"/>
      <c r="S40" s="43"/>
      <c r="T40" s="42"/>
      <c r="U40" s="43"/>
      <c r="V40" s="43"/>
      <c r="W40" s="42"/>
      <c r="X40" s="43"/>
      <c r="Y40" s="43"/>
      <c r="Z40" s="42"/>
      <c r="AA40" s="43"/>
      <c r="AB40" s="43"/>
      <c r="AC40" s="42"/>
      <c r="AD40" s="43"/>
      <c r="AE40" s="43"/>
      <c r="AF40" s="42"/>
      <c r="AG40" s="43"/>
      <c r="AH40" s="43"/>
      <c r="AI40" s="42"/>
      <c r="AJ40" s="43"/>
      <c r="AK40" s="43"/>
      <c r="AL40" s="42"/>
      <c r="AM40" s="43"/>
      <c r="AN40" s="43"/>
      <c r="AO40" s="42"/>
      <c r="AP40" s="43"/>
      <c r="AQ40" s="43"/>
    </row>
    <row r="41" spans="1:43" ht="12.75">
      <c r="A41" s="159" t="s">
        <v>16</v>
      </c>
      <c r="B41" s="211">
        <v>127</v>
      </c>
      <c r="C41" s="212">
        <v>56</v>
      </c>
      <c r="D41" s="212">
        <v>183</v>
      </c>
      <c r="E41" s="211">
        <v>107</v>
      </c>
      <c r="F41" s="212">
        <v>47</v>
      </c>
      <c r="G41" s="212">
        <v>154</v>
      </c>
      <c r="H41" s="211">
        <v>257</v>
      </c>
      <c r="I41" s="212">
        <v>151</v>
      </c>
      <c r="J41" s="212">
        <v>408</v>
      </c>
      <c r="K41" s="211">
        <v>78</v>
      </c>
      <c r="L41" s="212">
        <v>18</v>
      </c>
      <c r="M41" s="212">
        <v>96</v>
      </c>
      <c r="N41" s="211">
        <v>8</v>
      </c>
      <c r="O41" s="212">
        <v>4</v>
      </c>
      <c r="P41" s="212">
        <v>12</v>
      </c>
      <c r="Q41" s="211">
        <v>28</v>
      </c>
      <c r="R41" s="212">
        <v>7</v>
      </c>
      <c r="S41" s="212">
        <v>35</v>
      </c>
      <c r="T41" s="211">
        <v>0</v>
      </c>
      <c r="U41" s="212">
        <v>0</v>
      </c>
      <c r="V41" s="212">
        <v>0</v>
      </c>
      <c r="W41" s="211">
        <v>46</v>
      </c>
      <c r="X41" s="212">
        <v>9</v>
      </c>
      <c r="Y41" s="212">
        <v>55</v>
      </c>
      <c r="Z41" s="211">
        <v>4</v>
      </c>
      <c r="AA41" s="212">
        <v>4</v>
      </c>
      <c r="AB41" s="212">
        <v>8</v>
      </c>
      <c r="AC41" s="211">
        <v>10</v>
      </c>
      <c r="AD41" s="212">
        <v>4</v>
      </c>
      <c r="AE41" s="212">
        <v>14</v>
      </c>
      <c r="AF41" s="211">
        <v>0</v>
      </c>
      <c r="AG41" s="212">
        <v>0</v>
      </c>
      <c r="AH41" s="212">
        <v>0</v>
      </c>
      <c r="AI41" s="211">
        <v>11</v>
      </c>
      <c r="AJ41" s="212">
        <v>1</v>
      </c>
      <c r="AK41" s="212">
        <v>12</v>
      </c>
      <c r="AL41" s="211">
        <v>0</v>
      </c>
      <c r="AM41" s="212">
        <v>0</v>
      </c>
      <c r="AN41" s="212">
        <v>0</v>
      </c>
      <c r="AO41" s="213">
        <f aca="true" t="shared" si="5" ref="AO41:AP45">SUM(AI41,AC41,Z41,W41,Q41,N41,K41,H41,E41,B41,T41,AF41,AL41)</f>
        <v>676</v>
      </c>
      <c r="AP41" s="215">
        <f t="shared" si="5"/>
        <v>301</v>
      </c>
      <c r="AQ41" s="59">
        <f>SUM(AO41:AP41)</f>
        <v>977</v>
      </c>
    </row>
    <row r="42" spans="1:43" ht="12.75">
      <c r="A42" s="159" t="s">
        <v>17</v>
      </c>
      <c r="B42" s="211">
        <v>422</v>
      </c>
      <c r="C42" s="214">
        <v>196</v>
      </c>
      <c r="D42" s="212">
        <v>618</v>
      </c>
      <c r="E42" s="211">
        <v>227</v>
      </c>
      <c r="F42" s="214">
        <v>154</v>
      </c>
      <c r="G42" s="212">
        <v>381</v>
      </c>
      <c r="H42" s="211">
        <v>549</v>
      </c>
      <c r="I42" s="214">
        <v>322</v>
      </c>
      <c r="J42" s="212">
        <v>871</v>
      </c>
      <c r="K42" s="211">
        <v>223</v>
      </c>
      <c r="L42" s="212">
        <v>40</v>
      </c>
      <c r="M42" s="212">
        <v>263</v>
      </c>
      <c r="N42" s="211">
        <v>30</v>
      </c>
      <c r="O42" s="212">
        <v>6</v>
      </c>
      <c r="P42" s="212">
        <v>36</v>
      </c>
      <c r="Q42" s="211">
        <v>52</v>
      </c>
      <c r="R42" s="212">
        <v>9</v>
      </c>
      <c r="S42" s="212">
        <v>61</v>
      </c>
      <c r="T42" s="211">
        <v>0</v>
      </c>
      <c r="U42" s="212">
        <v>0</v>
      </c>
      <c r="V42" s="212">
        <v>0</v>
      </c>
      <c r="W42" s="211">
        <v>106</v>
      </c>
      <c r="X42" s="212">
        <v>21</v>
      </c>
      <c r="Y42" s="212">
        <v>127</v>
      </c>
      <c r="Z42" s="211">
        <v>7</v>
      </c>
      <c r="AA42" s="212">
        <v>3</v>
      </c>
      <c r="AB42" s="212">
        <v>10</v>
      </c>
      <c r="AC42" s="211">
        <v>46</v>
      </c>
      <c r="AD42" s="212">
        <v>14</v>
      </c>
      <c r="AE42" s="212">
        <v>60</v>
      </c>
      <c r="AF42" s="211">
        <v>0</v>
      </c>
      <c r="AG42" s="212">
        <v>0</v>
      </c>
      <c r="AH42" s="212">
        <v>0</v>
      </c>
      <c r="AI42" s="211">
        <v>58</v>
      </c>
      <c r="AJ42" s="212">
        <v>14</v>
      </c>
      <c r="AK42" s="212">
        <v>72</v>
      </c>
      <c r="AL42" s="211">
        <v>0</v>
      </c>
      <c r="AM42" s="212">
        <v>0</v>
      </c>
      <c r="AN42" s="212">
        <v>0</v>
      </c>
      <c r="AO42" s="213">
        <f t="shared" si="5"/>
        <v>1720</v>
      </c>
      <c r="AP42" s="215">
        <f t="shared" si="5"/>
        <v>779</v>
      </c>
      <c r="AQ42" s="59">
        <f>SUM(AO42:AP42)</f>
        <v>2499</v>
      </c>
    </row>
    <row r="43" spans="1:43" ht="12.75">
      <c r="A43" s="159" t="s">
        <v>18</v>
      </c>
      <c r="B43" s="211">
        <v>76</v>
      </c>
      <c r="C43" s="214">
        <v>30</v>
      </c>
      <c r="D43" s="212">
        <v>106</v>
      </c>
      <c r="E43" s="211">
        <v>35</v>
      </c>
      <c r="F43" s="214">
        <v>22</v>
      </c>
      <c r="G43" s="212">
        <v>57</v>
      </c>
      <c r="H43" s="211">
        <v>91</v>
      </c>
      <c r="I43" s="214">
        <v>13</v>
      </c>
      <c r="J43" s="212">
        <v>104</v>
      </c>
      <c r="K43" s="211">
        <v>58</v>
      </c>
      <c r="L43" s="212">
        <v>10</v>
      </c>
      <c r="M43" s="212">
        <v>68</v>
      </c>
      <c r="N43" s="211">
        <v>20</v>
      </c>
      <c r="O43" s="212">
        <v>7</v>
      </c>
      <c r="P43" s="212">
        <v>27</v>
      </c>
      <c r="Q43" s="211">
        <v>8</v>
      </c>
      <c r="R43" s="212">
        <v>0</v>
      </c>
      <c r="S43" s="212">
        <v>8</v>
      </c>
      <c r="T43" s="211">
        <v>0</v>
      </c>
      <c r="U43" s="212">
        <v>0</v>
      </c>
      <c r="V43" s="212">
        <v>0</v>
      </c>
      <c r="W43" s="211">
        <v>0</v>
      </c>
      <c r="X43" s="212">
        <v>0</v>
      </c>
      <c r="Y43" s="212">
        <v>0</v>
      </c>
      <c r="Z43" s="211">
        <v>12</v>
      </c>
      <c r="AA43" s="212">
        <v>7</v>
      </c>
      <c r="AB43" s="212">
        <v>19</v>
      </c>
      <c r="AC43" s="211">
        <v>10</v>
      </c>
      <c r="AD43" s="212">
        <v>0</v>
      </c>
      <c r="AE43" s="212">
        <v>10</v>
      </c>
      <c r="AF43" s="211">
        <v>0</v>
      </c>
      <c r="AG43" s="212">
        <v>0</v>
      </c>
      <c r="AH43" s="212">
        <v>0</v>
      </c>
      <c r="AI43" s="211">
        <v>0</v>
      </c>
      <c r="AJ43" s="212">
        <v>0</v>
      </c>
      <c r="AK43" s="212">
        <v>0</v>
      </c>
      <c r="AL43" s="211">
        <v>0</v>
      </c>
      <c r="AM43" s="212">
        <v>0</v>
      </c>
      <c r="AN43" s="212">
        <v>0</v>
      </c>
      <c r="AO43" s="213">
        <f t="shared" si="5"/>
        <v>310</v>
      </c>
      <c r="AP43" s="215">
        <f t="shared" si="5"/>
        <v>89</v>
      </c>
      <c r="AQ43" s="59">
        <f>SUM(AO43:AP43)</f>
        <v>399</v>
      </c>
    </row>
    <row r="44" spans="1:43" ht="12.75">
      <c r="A44" s="159" t="s">
        <v>19</v>
      </c>
      <c r="B44" s="211">
        <v>0</v>
      </c>
      <c r="C44" s="214">
        <v>0</v>
      </c>
      <c r="D44" s="212">
        <v>0</v>
      </c>
      <c r="E44" s="211">
        <v>0</v>
      </c>
      <c r="F44" s="214">
        <v>0</v>
      </c>
      <c r="G44" s="212">
        <v>0</v>
      </c>
      <c r="H44" s="211">
        <v>90</v>
      </c>
      <c r="I44" s="214">
        <v>4</v>
      </c>
      <c r="J44" s="212">
        <v>94</v>
      </c>
      <c r="K44" s="211">
        <v>0</v>
      </c>
      <c r="L44" s="212">
        <v>0</v>
      </c>
      <c r="M44" s="212">
        <v>0</v>
      </c>
      <c r="N44" s="211">
        <v>0</v>
      </c>
      <c r="O44" s="212">
        <v>0</v>
      </c>
      <c r="P44" s="212">
        <v>0</v>
      </c>
      <c r="Q44" s="211">
        <v>0</v>
      </c>
      <c r="R44" s="212">
        <v>0</v>
      </c>
      <c r="S44" s="212">
        <v>0</v>
      </c>
      <c r="T44" s="211">
        <v>0</v>
      </c>
      <c r="U44" s="212">
        <v>0</v>
      </c>
      <c r="V44" s="212">
        <v>0</v>
      </c>
      <c r="W44" s="211">
        <v>0</v>
      </c>
      <c r="X44" s="212">
        <v>0</v>
      </c>
      <c r="Y44" s="212">
        <v>0</v>
      </c>
      <c r="Z44" s="211">
        <v>0</v>
      </c>
      <c r="AA44" s="212">
        <v>0</v>
      </c>
      <c r="AB44" s="212">
        <v>0</v>
      </c>
      <c r="AC44" s="211">
        <v>0</v>
      </c>
      <c r="AD44" s="212">
        <v>0</v>
      </c>
      <c r="AE44" s="212">
        <v>0</v>
      </c>
      <c r="AF44" s="211">
        <v>0</v>
      </c>
      <c r="AG44" s="212">
        <v>0</v>
      </c>
      <c r="AH44" s="212">
        <v>0</v>
      </c>
      <c r="AI44" s="211">
        <v>0</v>
      </c>
      <c r="AJ44" s="212">
        <v>0</v>
      </c>
      <c r="AK44" s="212">
        <v>0</v>
      </c>
      <c r="AL44" s="211">
        <v>0</v>
      </c>
      <c r="AM44" s="212">
        <v>0</v>
      </c>
      <c r="AN44" s="212">
        <v>0</v>
      </c>
      <c r="AO44" s="213">
        <f t="shared" si="5"/>
        <v>90</v>
      </c>
      <c r="AP44" s="215">
        <f t="shared" si="5"/>
        <v>4</v>
      </c>
      <c r="AQ44" s="59">
        <f>SUM(AO44:AP44)</f>
        <v>94</v>
      </c>
    </row>
    <row r="45" spans="1:43" s="217" customFormat="1" ht="12.75">
      <c r="A45" s="22" t="s">
        <v>12</v>
      </c>
      <c r="B45" s="40">
        <v>625</v>
      </c>
      <c r="C45" s="41">
        <v>282</v>
      </c>
      <c r="D45" s="41">
        <v>907</v>
      </c>
      <c r="E45" s="40">
        <v>369</v>
      </c>
      <c r="F45" s="41">
        <v>223</v>
      </c>
      <c r="G45" s="41">
        <v>592</v>
      </c>
      <c r="H45" s="40">
        <v>987</v>
      </c>
      <c r="I45" s="41">
        <v>490</v>
      </c>
      <c r="J45" s="41">
        <v>1477</v>
      </c>
      <c r="K45" s="240">
        <v>359</v>
      </c>
      <c r="L45" s="241">
        <v>68</v>
      </c>
      <c r="M45" s="239">
        <v>427</v>
      </c>
      <c r="N45" s="240">
        <v>58</v>
      </c>
      <c r="O45" s="241">
        <v>17</v>
      </c>
      <c r="P45" s="241">
        <v>75</v>
      </c>
      <c r="Q45" s="240">
        <v>88</v>
      </c>
      <c r="R45" s="241">
        <v>16</v>
      </c>
      <c r="S45" s="241">
        <v>104</v>
      </c>
      <c r="T45" s="240">
        <v>0</v>
      </c>
      <c r="U45" s="241">
        <v>0</v>
      </c>
      <c r="V45" s="241">
        <v>0</v>
      </c>
      <c r="W45" s="240">
        <v>152</v>
      </c>
      <c r="X45" s="241">
        <v>30</v>
      </c>
      <c r="Y45" s="241">
        <v>182</v>
      </c>
      <c r="Z45" s="240">
        <v>23</v>
      </c>
      <c r="AA45" s="241">
        <v>14</v>
      </c>
      <c r="AB45" s="241">
        <v>37</v>
      </c>
      <c r="AC45" s="240">
        <v>66</v>
      </c>
      <c r="AD45" s="241">
        <v>18</v>
      </c>
      <c r="AE45" s="241">
        <v>84</v>
      </c>
      <c r="AF45" s="240">
        <v>0</v>
      </c>
      <c r="AG45" s="241">
        <v>0</v>
      </c>
      <c r="AH45" s="241">
        <v>0</v>
      </c>
      <c r="AI45" s="240">
        <v>69</v>
      </c>
      <c r="AJ45" s="241">
        <v>15</v>
      </c>
      <c r="AK45" s="241">
        <v>84</v>
      </c>
      <c r="AL45" s="219">
        <v>0</v>
      </c>
      <c r="AM45" s="220">
        <v>0</v>
      </c>
      <c r="AN45" s="220">
        <v>0</v>
      </c>
      <c r="AO45" s="40">
        <f t="shared" si="5"/>
        <v>2796</v>
      </c>
      <c r="AP45" s="41">
        <f t="shared" si="5"/>
        <v>1173</v>
      </c>
      <c r="AQ45" s="41">
        <f>SUM(AO45:AP45)</f>
        <v>3969</v>
      </c>
    </row>
    <row r="46" spans="1:43" s="159" customFormat="1" ht="12.75">
      <c r="A46" s="242" t="s">
        <v>15</v>
      </c>
      <c r="B46" s="44"/>
      <c r="C46" s="45"/>
      <c r="D46" s="45"/>
      <c r="E46" s="44"/>
      <c r="F46" s="45"/>
      <c r="G46" s="45"/>
      <c r="H46" s="44"/>
      <c r="I46" s="45"/>
      <c r="J46" s="45"/>
      <c r="K46" s="44"/>
      <c r="L46" s="45"/>
      <c r="M46" s="45"/>
      <c r="N46" s="44"/>
      <c r="O46" s="45"/>
      <c r="P46" s="45"/>
      <c r="Q46" s="44"/>
      <c r="R46" s="45"/>
      <c r="S46" s="45"/>
      <c r="T46" s="44"/>
      <c r="U46" s="45"/>
      <c r="V46" s="45"/>
      <c r="W46" s="44"/>
      <c r="X46" s="45"/>
      <c r="Y46" s="45"/>
      <c r="Z46" s="44"/>
      <c r="AA46" s="45"/>
      <c r="AB46" s="45"/>
      <c r="AC46" s="44"/>
      <c r="AD46" s="45"/>
      <c r="AE46" s="45"/>
      <c r="AF46" s="44"/>
      <c r="AG46" s="45"/>
      <c r="AH46" s="45"/>
      <c r="AI46" s="44"/>
      <c r="AJ46" s="45"/>
      <c r="AK46" s="45"/>
      <c r="AL46" s="44"/>
      <c r="AM46" s="45"/>
      <c r="AN46" s="45"/>
      <c r="AO46" s="46"/>
      <c r="AP46" s="47"/>
      <c r="AQ46" s="47"/>
    </row>
    <row r="47" spans="1:43" ht="12.75">
      <c r="A47" s="159" t="s">
        <v>16</v>
      </c>
      <c r="B47" s="48">
        <f aca="true" t="shared" si="6" ref="B47:AK47">SUM(B11,B17,B23,B29,B35,B41)</f>
        <v>893</v>
      </c>
      <c r="C47" s="49">
        <f t="shared" si="6"/>
        <v>454</v>
      </c>
      <c r="D47" s="49">
        <f t="shared" si="6"/>
        <v>1347</v>
      </c>
      <c r="E47" s="48">
        <f t="shared" si="6"/>
        <v>643</v>
      </c>
      <c r="F47" s="49">
        <f t="shared" si="6"/>
        <v>355</v>
      </c>
      <c r="G47" s="49">
        <f t="shared" si="6"/>
        <v>998</v>
      </c>
      <c r="H47" s="48">
        <f t="shared" si="6"/>
        <v>1410</v>
      </c>
      <c r="I47" s="49">
        <f t="shared" si="6"/>
        <v>822</v>
      </c>
      <c r="J47" s="49">
        <f t="shared" si="6"/>
        <v>2232</v>
      </c>
      <c r="K47" s="48">
        <f t="shared" si="6"/>
        <v>674</v>
      </c>
      <c r="L47" s="49">
        <f t="shared" si="6"/>
        <v>153</v>
      </c>
      <c r="M47" s="49">
        <f t="shared" si="6"/>
        <v>827</v>
      </c>
      <c r="N47" s="48">
        <f t="shared" si="6"/>
        <v>139</v>
      </c>
      <c r="O47" s="49">
        <f t="shared" si="6"/>
        <v>22</v>
      </c>
      <c r="P47" s="49">
        <f t="shared" si="6"/>
        <v>161</v>
      </c>
      <c r="Q47" s="48">
        <f t="shared" si="6"/>
        <v>171</v>
      </c>
      <c r="R47" s="49">
        <f t="shared" si="6"/>
        <v>33</v>
      </c>
      <c r="S47" s="49">
        <f t="shared" si="6"/>
        <v>204</v>
      </c>
      <c r="T47" s="48">
        <f t="shared" si="6"/>
        <v>4</v>
      </c>
      <c r="U47" s="49">
        <f t="shared" si="6"/>
        <v>6</v>
      </c>
      <c r="V47" s="49">
        <f t="shared" si="6"/>
        <v>10</v>
      </c>
      <c r="W47" s="48">
        <f t="shared" si="6"/>
        <v>210</v>
      </c>
      <c r="X47" s="49">
        <f t="shared" si="6"/>
        <v>53</v>
      </c>
      <c r="Y47" s="49">
        <f t="shared" si="6"/>
        <v>263</v>
      </c>
      <c r="Z47" s="48">
        <f t="shared" si="6"/>
        <v>42</v>
      </c>
      <c r="AA47" s="49">
        <f t="shared" si="6"/>
        <v>27</v>
      </c>
      <c r="AB47" s="49">
        <f t="shared" si="6"/>
        <v>69</v>
      </c>
      <c r="AC47" s="48">
        <f t="shared" si="6"/>
        <v>74</v>
      </c>
      <c r="AD47" s="49">
        <f t="shared" si="6"/>
        <v>9</v>
      </c>
      <c r="AE47" s="49">
        <f t="shared" si="6"/>
        <v>83</v>
      </c>
      <c r="AF47" s="48">
        <f t="shared" si="6"/>
        <v>7</v>
      </c>
      <c r="AG47" s="49">
        <f t="shared" si="6"/>
        <v>3</v>
      </c>
      <c r="AH47" s="49">
        <f t="shared" si="6"/>
        <v>10</v>
      </c>
      <c r="AI47" s="48">
        <f t="shared" si="6"/>
        <v>83</v>
      </c>
      <c r="AJ47" s="49">
        <f t="shared" si="6"/>
        <v>13</v>
      </c>
      <c r="AK47" s="49">
        <f t="shared" si="6"/>
        <v>96</v>
      </c>
      <c r="AL47" s="48">
        <f aca="true" t="shared" si="7" ref="AL47:AN48">SUM(AL11,AL17,AL23,AL29,AL35,AL41)</f>
        <v>0</v>
      </c>
      <c r="AM47" s="49">
        <f t="shared" si="7"/>
        <v>1</v>
      </c>
      <c r="AN47" s="49">
        <f t="shared" si="7"/>
        <v>1</v>
      </c>
      <c r="AO47" s="50">
        <f aca="true" t="shared" si="8" ref="AO47:AO52">SUM(AI47,AC47,Z47,W47,Q47,N47,K47,H47,E47,B47,T47,AF47,AL47)</f>
        <v>4350</v>
      </c>
      <c r="AP47" s="54">
        <f aca="true" t="shared" si="9" ref="AP47:AP52">SUM(AJ47,AD47,AA47,X47,R47,O47,L47,I47,F47,C47,U47,AG47,AM47)</f>
        <v>1951</v>
      </c>
      <c r="AQ47" s="51">
        <f aca="true" t="shared" si="10" ref="AQ47:AQ52">SUM(AO47:AP47)</f>
        <v>6301</v>
      </c>
    </row>
    <row r="48" spans="1:43" ht="12.75">
      <c r="A48" s="60" t="s">
        <v>17</v>
      </c>
      <c r="B48" s="48">
        <f aca="true" t="shared" si="11" ref="B48:AK48">SUM(B12,B18,B24,B30,B36,B42)</f>
        <v>2480</v>
      </c>
      <c r="C48" s="53">
        <f t="shared" si="11"/>
        <v>1397</v>
      </c>
      <c r="D48" s="49">
        <f t="shared" si="11"/>
        <v>3877</v>
      </c>
      <c r="E48" s="48">
        <f t="shared" si="11"/>
        <v>1016</v>
      </c>
      <c r="F48" s="53">
        <f t="shared" si="11"/>
        <v>641</v>
      </c>
      <c r="G48" s="49">
        <f t="shared" si="11"/>
        <v>1657</v>
      </c>
      <c r="H48" s="48">
        <f t="shared" si="11"/>
        <v>3528</v>
      </c>
      <c r="I48" s="53">
        <f t="shared" si="11"/>
        <v>2055</v>
      </c>
      <c r="J48" s="49">
        <f t="shared" si="11"/>
        <v>5583</v>
      </c>
      <c r="K48" s="48">
        <f t="shared" si="11"/>
        <v>788</v>
      </c>
      <c r="L48" s="53">
        <f t="shared" si="11"/>
        <v>164</v>
      </c>
      <c r="M48" s="49">
        <f t="shared" si="11"/>
        <v>952</v>
      </c>
      <c r="N48" s="48">
        <f t="shared" si="11"/>
        <v>53</v>
      </c>
      <c r="O48" s="53">
        <f t="shared" si="11"/>
        <v>16</v>
      </c>
      <c r="P48" s="49">
        <f t="shared" si="11"/>
        <v>69</v>
      </c>
      <c r="Q48" s="48">
        <f t="shared" si="11"/>
        <v>199</v>
      </c>
      <c r="R48" s="53">
        <f t="shared" si="11"/>
        <v>37</v>
      </c>
      <c r="S48" s="49">
        <f t="shared" si="11"/>
        <v>236</v>
      </c>
      <c r="T48" s="48">
        <f t="shared" si="11"/>
        <v>0</v>
      </c>
      <c r="U48" s="53">
        <f t="shared" si="11"/>
        <v>0</v>
      </c>
      <c r="V48" s="49">
        <f t="shared" si="11"/>
        <v>0</v>
      </c>
      <c r="W48" s="48">
        <f t="shared" si="11"/>
        <v>376</v>
      </c>
      <c r="X48" s="53">
        <f t="shared" si="11"/>
        <v>90</v>
      </c>
      <c r="Y48" s="49">
        <f t="shared" si="11"/>
        <v>466</v>
      </c>
      <c r="Z48" s="48">
        <f t="shared" si="11"/>
        <v>17</v>
      </c>
      <c r="AA48" s="53">
        <f t="shared" si="11"/>
        <v>4</v>
      </c>
      <c r="AB48" s="49">
        <f t="shared" si="11"/>
        <v>21</v>
      </c>
      <c r="AC48" s="48">
        <f t="shared" si="11"/>
        <v>128</v>
      </c>
      <c r="AD48" s="53">
        <f t="shared" si="11"/>
        <v>30</v>
      </c>
      <c r="AE48" s="49">
        <f t="shared" si="11"/>
        <v>158</v>
      </c>
      <c r="AF48" s="48">
        <f t="shared" si="11"/>
        <v>0</v>
      </c>
      <c r="AG48" s="53">
        <f t="shared" si="11"/>
        <v>0</v>
      </c>
      <c r="AH48" s="49">
        <f t="shared" si="11"/>
        <v>0</v>
      </c>
      <c r="AI48" s="48">
        <f t="shared" si="11"/>
        <v>225</v>
      </c>
      <c r="AJ48" s="53">
        <f t="shared" si="11"/>
        <v>79</v>
      </c>
      <c r="AK48" s="49">
        <f t="shared" si="11"/>
        <v>304</v>
      </c>
      <c r="AL48" s="48">
        <f t="shared" si="7"/>
        <v>0</v>
      </c>
      <c r="AM48" s="53">
        <f t="shared" si="7"/>
        <v>0</v>
      </c>
      <c r="AN48" s="49">
        <f t="shared" si="7"/>
        <v>0</v>
      </c>
      <c r="AO48" s="50">
        <f t="shared" si="8"/>
        <v>8810</v>
      </c>
      <c r="AP48" s="54">
        <f t="shared" si="9"/>
        <v>4513</v>
      </c>
      <c r="AQ48" s="51">
        <f t="shared" si="10"/>
        <v>13323</v>
      </c>
    </row>
    <row r="49" spans="1:43" ht="12.75">
      <c r="A49" s="60" t="s">
        <v>18</v>
      </c>
      <c r="B49" s="48">
        <f aca="true" t="shared" si="12" ref="B49:AK49">SUM(B13,B19,B31,B37,B43)</f>
        <v>76</v>
      </c>
      <c r="C49" s="53">
        <f t="shared" si="12"/>
        <v>30</v>
      </c>
      <c r="D49" s="49">
        <f t="shared" si="12"/>
        <v>106</v>
      </c>
      <c r="E49" s="48">
        <f t="shared" si="12"/>
        <v>35</v>
      </c>
      <c r="F49" s="53">
        <f t="shared" si="12"/>
        <v>22</v>
      </c>
      <c r="G49" s="49">
        <f t="shared" si="12"/>
        <v>57</v>
      </c>
      <c r="H49" s="48">
        <f>SUM(H13,H19,H31,H37,H43)</f>
        <v>172</v>
      </c>
      <c r="I49" s="53">
        <f t="shared" si="12"/>
        <v>56</v>
      </c>
      <c r="J49" s="49">
        <f t="shared" si="12"/>
        <v>228</v>
      </c>
      <c r="K49" s="48">
        <f t="shared" si="12"/>
        <v>76</v>
      </c>
      <c r="L49" s="53">
        <f t="shared" si="12"/>
        <v>11</v>
      </c>
      <c r="M49" s="49">
        <f t="shared" si="12"/>
        <v>87</v>
      </c>
      <c r="N49" s="48">
        <f t="shared" si="12"/>
        <v>20</v>
      </c>
      <c r="O49" s="53">
        <f t="shared" si="12"/>
        <v>7</v>
      </c>
      <c r="P49" s="49">
        <f t="shared" si="12"/>
        <v>27</v>
      </c>
      <c r="Q49" s="48">
        <f t="shared" si="12"/>
        <v>8</v>
      </c>
      <c r="R49" s="53">
        <f t="shared" si="12"/>
        <v>0</v>
      </c>
      <c r="S49" s="49">
        <f t="shared" si="12"/>
        <v>8</v>
      </c>
      <c r="T49" s="48">
        <f t="shared" si="12"/>
        <v>0</v>
      </c>
      <c r="U49" s="53">
        <f t="shared" si="12"/>
        <v>0</v>
      </c>
      <c r="V49" s="49">
        <f t="shared" si="12"/>
        <v>0</v>
      </c>
      <c r="W49" s="48">
        <f t="shared" si="12"/>
        <v>5</v>
      </c>
      <c r="X49" s="53">
        <f t="shared" si="12"/>
        <v>1</v>
      </c>
      <c r="Y49" s="49">
        <f t="shared" si="12"/>
        <v>6</v>
      </c>
      <c r="Z49" s="48">
        <f t="shared" si="12"/>
        <v>12</v>
      </c>
      <c r="AA49" s="53">
        <f t="shared" si="12"/>
        <v>7</v>
      </c>
      <c r="AB49" s="49">
        <f t="shared" si="12"/>
        <v>19</v>
      </c>
      <c r="AC49" s="48">
        <f t="shared" si="12"/>
        <v>10</v>
      </c>
      <c r="AD49" s="53">
        <f t="shared" si="12"/>
        <v>0</v>
      </c>
      <c r="AE49" s="49">
        <f t="shared" si="12"/>
        <v>10</v>
      </c>
      <c r="AF49" s="48">
        <f t="shared" si="12"/>
        <v>0</v>
      </c>
      <c r="AG49" s="53">
        <f t="shared" si="12"/>
        <v>0</v>
      </c>
      <c r="AH49" s="49">
        <f t="shared" si="12"/>
        <v>0</v>
      </c>
      <c r="AI49" s="48">
        <f t="shared" si="12"/>
        <v>1</v>
      </c>
      <c r="AJ49" s="53">
        <f t="shared" si="12"/>
        <v>0</v>
      </c>
      <c r="AK49" s="49">
        <f t="shared" si="12"/>
        <v>1</v>
      </c>
      <c r="AL49" s="48">
        <f>SUM(AL13,AL19,AL31,AL37,AL43)</f>
        <v>0</v>
      </c>
      <c r="AM49" s="53">
        <f>SUM(AM13,AM19,AM31,AM37,AM43)</f>
        <v>0</v>
      </c>
      <c r="AN49" s="49">
        <f>SUM(AN13,AN19,AN31,AN37,AN43)</f>
        <v>0</v>
      </c>
      <c r="AO49" s="50">
        <f t="shared" si="8"/>
        <v>415</v>
      </c>
      <c r="AP49" s="54">
        <f t="shared" si="9"/>
        <v>134</v>
      </c>
      <c r="AQ49" s="51">
        <f t="shared" si="10"/>
        <v>549</v>
      </c>
    </row>
    <row r="50" spans="1:43" ht="12.75">
      <c r="A50" s="60" t="s">
        <v>19</v>
      </c>
      <c r="B50" s="48">
        <f aca="true" t="shared" si="13" ref="B50:AK50">SUM(B14,B20,B25,B32,B38,B44)</f>
        <v>143</v>
      </c>
      <c r="C50" s="53">
        <f t="shared" si="13"/>
        <v>69</v>
      </c>
      <c r="D50" s="49">
        <f t="shared" si="13"/>
        <v>212</v>
      </c>
      <c r="E50" s="48">
        <f t="shared" si="13"/>
        <v>118</v>
      </c>
      <c r="F50" s="53">
        <f t="shared" si="13"/>
        <v>61</v>
      </c>
      <c r="G50" s="49">
        <f t="shared" si="13"/>
        <v>179</v>
      </c>
      <c r="H50" s="48">
        <f t="shared" si="13"/>
        <v>833</v>
      </c>
      <c r="I50" s="53">
        <f t="shared" si="13"/>
        <v>399</v>
      </c>
      <c r="J50" s="49">
        <f t="shared" si="13"/>
        <v>1232</v>
      </c>
      <c r="K50" s="211">
        <f t="shared" si="13"/>
        <v>20</v>
      </c>
      <c r="L50" s="212">
        <f t="shared" si="13"/>
        <v>7</v>
      </c>
      <c r="M50" s="212">
        <f t="shared" si="13"/>
        <v>27</v>
      </c>
      <c r="N50" s="211">
        <f t="shared" si="13"/>
        <v>28</v>
      </c>
      <c r="O50" s="212">
        <f t="shared" si="13"/>
        <v>3</v>
      </c>
      <c r="P50" s="212">
        <f t="shared" si="13"/>
        <v>31</v>
      </c>
      <c r="Q50" s="211">
        <f t="shared" si="13"/>
        <v>0</v>
      </c>
      <c r="R50" s="212">
        <f t="shared" si="13"/>
        <v>0</v>
      </c>
      <c r="S50" s="212">
        <f t="shared" si="13"/>
        <v>0</v>
      </c>
      <c r="T50" s="211">
        <f t="shared" si="13"/>
        <v>0</v>
      </c>
      <c r="U50" s="212">
        <f t="shared" si="13"/>
        <v>0</v>
      </c>
      <c r="V50" s="212">
        <f t="shared" si="13"/>
        <v>0</v>
      </c>
      <c r="W50" s="211">
        <f t="shared" si="13"/>
        <v>0</v>
      </c>
      <c r="X50" s="212">
        <f t="shared" si="13"/>
        <v>0</v>
      </c>
      <c r="Y50" s="212">
        <f t="shared" si="13"/>
        <v>0</v>
      </c>
      <c r="Z50" s="211">
        <f t="shared" si="13"/>
        <v>12</v>
      </c>
      <c r="AA50" s="212">
        <f t="shared" si="13"/>
        <v>4</v>
      </c>
      <c r="AB50" s="212">
        <f t="shared" si="13"/>
        <v>16</v>
      </c>
      <c r="AC50" s="211">
        <f t="shared" si="13"/>
        <v>0</v>
      </c>
      <c r="AD50" s="212">
        <f t="shared" si="13"/>
        <v>0</v>
      </c>
      <c r="AE50" s="212">
        <f t="shared" si="13"/>
        <v>0</v>
      </c>
      <c r="AF50" s="211">
        <f t="shared" si="13"/>
        <v>0</v>
      </c>
      <c r="AG50" s="212">
        <f t="shared" si="13"/>
        <v>0</v>
      </c>
      <c r="AH50" s="212">
        <f t="shared" si="13"/>
        <v>0</v>
      </c>
      <c r="AI50" s="211">
        <f t="shared" si="13"/>
        <v>0</v>
      </c>
      <c r="AJ50" s="212">
        <f t="shared" si="13"/>
        <v>0</v>
      </c>
      <c r="AK50" s="212">
        <f t="shared" si="13"/>
        <v>0</v>
      </c>
      <c r="AL50" s="211">
        <f>SUM(AL14,AL20,AL25,AL32,AL38,AL44)</f>
        <v>0</v>
      </c>
      <c r="AM50" s="212">
        <f>SUM(AM14,AM20,AM25,AM32,AM38,AM44)</f>
        <v>0</v>
      </c>
      <c r="AN50" s="212">
        <f>SUM(AN14,AN20,AN25,AN32,AN38,AN44)</f>
        <v>0</v>
      </c>
      <c r="AO50" s="50">
        <f t="shared" si="8"/>
        <v>1154</v>
      </c>
      <c r="AP50" s="54">
        <f t="shared" si="9"/>
        <v>543</v>
      </c>
      <c r="AQ50" s="51">
        <f t="shared" si="10"/>
        <v>1697</v>
      </c>
    </row>
    <row r="51" spans="1:43" ht="12.75">
      <c r="A51" s="60" t="s">
        <v>20</v>
      </c>
      <c r="B51" s="48">
        <f aca="true" t="shared" si="14" ref="B51:AK51">SUM(B26)</f>
        <v>25</v>
      </c>
      <c r="C51" s="53">
        <f t="shared" si="14"/>
        <v>8</v>
      </c>
      <c r="D51" s="49">
        <f t="shared" si="14"/>
        <v>33</v>
      </c>
      <c r="E51" s="48">
        <f t="shared" si="14"/>
        <v>34</v>
      </c>
      <c r="F51" s="53">
        <f t="shared" si="14"/>
        <v>7</v>
      </c>
      <c r="G51" s="49">
        <f t="shared" si="14"/>
        <v>41</v>
      </c>
      <c r="H51" s="48">
        <f t="shared" si="14"/>
        <v>99</v>
      </c>
      <c r="I51" s="53">
        <f t="shared" si="14"/>
        <v>28</v>
      </c>
      <c r="J51" s="49">
        <f t="shared" si="14"/>
        <v>127</v>
      </c>
      <c r="K51" s="211">
        <f t="shared" si="14"/>
        <v>0</v>
      </c>
      <c r="L51" s="212">
        <f t="shared" si="14"/>
        <v>0</v>
      </c>
      <c r="M51" s="212">
        <f t="shared" si="14"/>
        <v>0</v>
      </c>
      <c r="N51" s="211">
        <f t="shared" si="14"/>
        <v>0</v>
      </c>
      <c r="O51" s="212">
        <f t="shared" si="14"/>
        <v>0</v>
      </c>
      <c r="P51" s="212">
        <f t="shared" si="14"/>
        <v>0</v>
      </c>
      <c r="Q51" s="211">
        <f t="shared" si="14"/>
        <v>0</v>
      </c>
      <c r="R51" s="212">
        <f t="shared" si="14"/>
        <v>0</v>
      </c>
      <c r="S51" s="212">
        <f t="shared" si="14"/>
        <v>0</v>
      </c>
      <c r="T51" s="211">
        <f t="shared" si="14"/>
        <v>0</v>
      </c>
      <c r="U51" s="212">
        <f t="shared" si="14"/>
        <v>0</v>
      </c>
      <c r="V51" s="212">
        <f t="shared" si="14"/>
        <v>0</v>
      </c>
      <c r="W51" s="211">
        <f t="shared" si="14"/>
        <v>0</v>
      </c>
      <c r="X51" s="212">
        <f t="shared" si="14"/>
        <v>0</v>
      </c>
      <c r="Y51" s="212">
        <f t="shared" si="14"/>
        <v>0</v>
      </c>
      <c r="Z51" s="211">
        <f t="shared" si="14"/>
        <v>0</v>
      </c>
      <c r="AA51" s="212">
        <f t="shared" si="14"/>
        <v>0</v>
      </c>
      <c r="AB51" s="212">
        <f t="shared" si="14"/>
        <v>0</v>
      </c>
      <c r="AC51" s="211">
        <f t="shared" si="14"/>
        <v>0</v>
      </c>
      <c r="AD51" s="212">
        <f t="shared" si="14"/>
        <v>0</v>
      </c>
      <c r="AE51" s="212">
        <f t="shared" si="14"/>
        <v>0</v>
      </c>
      <c r="AF51" s="211">
        <f t="shared" si="14"/>
        <v>0</v>
      </c>
      <c r="AG51" s="212">
        <f t="shared" si="14"/>
        <v>0</v>
      </c>
      <c r="AH51" s="212">
        <f t="shared" si="14"/>
        <v>0</v>
      </c>
      <c r="AI51" s="211">
        <f t="shared" si="14"/>
        <v>0</v>
      </c>
      <c r="AJ51" s="212">
        <f t="shared" si="14"/>
        <v>0</v>
      </c>
      <c r="AK51" s="212">
        <f t="shared" si="14"/>
        <v>0</v>
      </c>
      <c r="AL51" s="211">
        <f>SUM(AL26)</f>
        <v>0</v>
      </c>
      <c r="AM51" s="212">
        <f>SUM(AM26)</f>
        <v>0</v>
      </c>
      <c r="AN51" s="212">
        <f>SUM(AN26)</f>
        <v>0</v>
      </c>
      <c r="AO51" s="50">
        <f t="shared" si="8"/>
        <v>158</v>
      </c>
      <c r="AP51" s="54">
        <f t="shared" si="9"/>
        <v>43</v>
      </c>
      <c r="AQ51" s="51">
        <f t="shared" si="10"/>
        <v>201</v>
      </c>
    </row>
    <row r="52" spans="1:43" s="22" customFormat="1" ht="12.75">
      <c r="A52" s="22" t="s">
        <v>12</v>
      </c>
      <c r="B52" s="219">
        <f aca="true" t="shared" si="15" ref="B52:AK52">SUM(B47:B51)</f>
        <v>3617</v>
      </c>
      <c r="C52" s="220">
        <f t="shared" si="15"/>
        <v>1958</v>
      </c>
      <c r="D52" s="220">
        <f t="shared" si="15"/>
        <v>5575</v>
      </c>
      <c r="E52" s="219">
        <f t="shared" si="15"/>
        <v>1846</v>
      </c>
      <c r="F52" s="220">
        <f t="shared" si="15"/>
        <v>1086</v>
      </c>
      <c r="G52" s="220">
        <f t="shared" si="15"/>
        <v>2932</v>
      </c>
      <c r="H52" s="219">
        <f t="shared" si="15"/>
        <v>6042</v>
      </c>
      <c r="I52" s="220">
        <f t="shared" si="15"/>
        <v>3360</v>
      </c>
      <c r="J52" s="220">
        <f t="shared" si="15"/>
        <v>9402</v>
      </c>
      <c r="K52" s="219">
        <f t="shared" si="15"/>
        <v>1558</v>
      </c>
      <c r="L52" s="220">
        <f t="shared" si="15"/>
        <v>335</v>
      </c>
      <c r="M52" s="220">
        <f t="shared" si="15"/>
        <v>1893</v>
      </c>
      <c r="N52" s="219">
        <f t="shared" si="15"/>
        <v>240</v>
      </c>
      <c r="O52" s="220">
        <f t="shared" si="15"/>
        <v>48</v>
      </c>
      <c r="P52" s="220">
        <f t="shared" si="15"/>
        <v>288</v>
      </c>
      <c r="Q52" s="219">
        <f t="shared" si="15"/>
        <v>378</v>
      </c>
      <c r="R52" s="220">
        <f t="shared" si="15"/>
        <v>70</v>
      </c>
      <c r="S52" s="220">
        <f t="shared" si="15"/>
        <v>448</v>
      </c>
      <c r="T52" s="219">
        <f t="shared" si="15"/>
        <v>4</v>
      </c>
      <c r="U52" s="220">
        <f t="shared" si="15"/>
        <v>6</v>
      </c>
      <c r="V52" s="220">
        <f t="shared" si="15"/>
        <v>10</v>
      </c>
      <c r="W52" s="219">
        <f t="shared" si="15"/>
        <v>591</v>
      </c>
      <c r="X52" s="220">
        <f t="shared" si="15"/>
        <v>144</v>
      </c>
      <c r="Y52" s="220">
        <f t="shared" si="15"/>
        <v>735</v>
      </c>
      <c r="Z52" s="219">
        <f t="shared" si="15"/>
        <v>83</v>
      </c>
      <c r="AA52" s="220">
        <f t="shared" si="15"/>
        <v>42</v>
      </c>
      <c r="AB52" s="220">
        <f t="shared" si="15"/>
        <v>125</v>
      </c>
      <c r="AC52" s="219">
        <f t="shared" si="15"/>
        <v>212</v>
      </c>
      <c r="AD52" s="220">
        <f t="shared" si="15"/>
        <v>39</v>
      </c>
      <c r="AE52" s="220">
        <f t="shared" si="15"/>
        <v>251</v>
      </c>
      <c r="AF52" s="219">
        <f t="shared" si="15"/>
        <v>7</v>
      </c>
      <c r="AG52" s="220">
        <f t="shared" si="15"/>
        <v>3</v>
      </c>
      <c r="AH52" s="220">
        <f t="shared" si="15"/>
        <v>10</v>
      </c>
      <c r="AI52" s="219">
        <f t="shared" si="15"/>
        <v>309</v>
      </c>
      <c r="AJ52" s="220">
        <f t="shared" si="15"/>
        <v>92</v>
      </c>
      <c r="AK52" s="220">
        <f t="shared" si="15"/>
        <v>401</v>
      </c>
      <c r="AL52" s="219">
        <f>SUM(AL47:AL51)</f>
        <v>0</v>
      </c>
      <c r="AM52" s="220">
        <f>SUM(AM47:AM51)</f>
        <v>1</v>
      </c>
      <c r="AN52" s="220">
        <f>SUM(AN47:AN51)</f>
        <v>1</v>
      </c>
      <c r="AO52" s="219">
        <f t="shared" si="8"/>
        <v>14887</v>
      </c>
      <c r="AP52" s="220">
        <f t="shared" si="9"/>
        <v>7184</v>
      </c>
      <c r="AQ52" s="220">
        <f t="shared" si="10"/>
        <v>22071</v>
      </c>
    </row>
    <row r="53" spans="2:43" s="22" customFormat="1" ht="12.75"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</row>
    <row r="54" spans="1:46" ht="12.75">
      <c r="A54" s="204" t="s">
        <v>148</v>
      </c>
      <c r="AF54" s="161"/>
      <c r="AG54" s="161"/>
      <c r="AK54" s="59"/>
      <c r="AL54" s="59"/>
      <c r="AR54" s="215"/>
      <c r="AS54" s="215"/>
      <c r="AT54" s="215"/>
    </row>
    <row r="55" spans="1:46" ht="15" customHeight="1">
      <c r="A55" s="302" t="s">
        <v>31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204"/>
      <c r="AJ55" s="283"/>
      <c r="AK55" s="284"/>
      <c r="AL55" s="284"/>
      <c r="AM55" s="284"/>
      <c r="AN55" s="284"/>
      <c r="AO55" s="116"/>
      <c r="AP55" s="116"/>
      <c r="AR55" s="215"/>
      <c r="AS55" s="215"/>
      <c r="AT55" s="215"/>
    </row>
    <row r="56" spans="1:46" ht="12.75">
      <c r="A56" s="302" t="s">
        <v>185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AK56" s="59"/>
      <c r="AL56" s="59"/>
      <c r="AM56" s="59"/>
      <c r="AN56" s="59"/>
      <c r="AR56" s="215"/>
      <c r="AS56" s="215"/>
      <c r="AT56" s="215"/>
    </row>
    <row r="57" spans="1:46" ht="12.75">
      <c r="A57" s="302" t="s">
        <v>186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AR57" s="215"/>
      <c r="AS57" s="215"/>
      <c r="AT57" s="215"/>
    </row>
  </sheetData>
  <sheetProtection/>
  <mergeCells count="9">
    <mergeCell ref="A55:P55"/>
    <mergeCell ref="A56:P56"/>
    <mergeCell ref="A57:P57"/>
    <mergeCell ref="A2:AQ2"/>
    <mergeCell ref="A3:AQ3"/>
    <mergeCell ref="H7:J8"/>
    <mergeCell ref="AI8:AK8"/>
    <mergeCell ref="AL8:AN8"/>
    <mergeCell ref="AL7:AN7"/>
  </mergeCells>
  <printOptions horizontalCentered="1"/>
  <pageMargins left="0.1968503937007874" right="0.1968503937007874" top="0.3937007874015748" bottom="0.3937007874015748" header="0.5118110236220472" footer="0.5118110236220472"/>
  <pageSetup fitToWidth="2" fitToHeight="1" horizontalDpi="600" verticalDpi="600" orientation="portrait" paperSize="9" scale="65" r:id="rId1"/>
  <headerFooter alignWithMargins="0">
    <oddFooter>&amp;R&amp;A</oddFooter>
  </headerFooter>
  <colBreaks count="3" manualBreakCount="3">
    <brk id="7" max="61" man="1"/>
    <brk id="16" max="65535" man="1"/>
    <brk id="28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PageLayoutView="0" workbookViewId="0" topLeftCell="A1">
      <selection activeCell="A53" sqref="A53"/>
    </sheetView>
  </sheetViews>
  <sheetFormatPr defaultColWidth="9.140625" defaultRowHeight="12.75"/>
  <cols>
    <col min="1" max="1" width="27.28125" style="159" customWidth="1"/>
    <col min="2" max="5" width="8.421875" style="161" customWidth="1"/>
    <col min="6" max="7" width="9.28125" style="161" customWidth="1"/>
    <col min="8" max="11" width="8.421875" style="161" customWidth="1"/>
    <col min="12" max="13" width="8.8515625" style="161" customWidth="1"/>
    <col min="14" max="15" width="11.28125" style="161" customWidth="1"/>
    <col min="16" max="17" width="10.140625" style="161" customWidth="1"/>
    <col min="18" max="20" width="8.421875" style="161" customWidth="1"/>
    <col min="21" max="23" width="7.00390625" style="161" customWidth="1"/>
    <col min="24" max="24" width="9.28125" style="161" customWidth="1"/>
    <col min="25" max="25" width="18.140625" style="161" customWidth="1"/>
    <col min="26" max="27" width="13.421875" style="161" customWidth="1"/>
    <col min="28" max="28" width="10.57421875" style="161" customWidth="1"/>
    <col min="29" max="30" width="5.00390625" style="161" customWidth="1"/>
    <col min="31" max="31" width="10.57421875" style="161" customWidth="1"/>
    <col min="32" max="33" width="4.7109375" style="161" customWidth="1"/>
    <col min="34" max="34" width="10.28125" style="161" customWidth="1"/>
    <col min="35" max="35" width="19.00390625" style="161" customWidth="1"/>
    <col min="36" max="37" width="12.00390625" style="161" customWidth="1"/>
    <col min="38" max="38" width="10.57421875" style="161" customWidth="1"/>
    <col min="39" max="40" width="5.00390625" style="161" customWidth="1"/>
    <col min="41" max="41" width="10.57421875" style="161" customWidth="1"/>
    <col min="42" max="43" width="4.7109375" style="161" customWidth="1"/>
    <col min="44" max="44" width="10.28125" style="161" customWidth="1"/>
    <col min="45" max="45" width="17.57421875" style="161" customWidth="1"/>
    <col min="46" max="46" width="43.421875" style="161" customWidth="1"/>
    <col min="47" max="48" width="7.00390625" style="161" customWidth="1"/>
    <col min="49" max="49" width="9.28125" style="161" customWidth="1"/>
    <col min="50" max="16384" width="8.8515625" style="161" customWidth="1"/>
  </cols>
  <sheetData>
    <row r="1" ht="12.75">
      <c r="A1" s="108" t="s">
        <v>161</v>
      </c>
    </row>
    <row r="2" spans="1:20" ht="12.75">
      <c r="A2" s="297" t="s">
        <v>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1:20" ht="12.75">
      <c r="A3" s="297" t="s">
        <v>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ht="13.5" thickBot="1"/>
    <row r="5" spans="1:20" s="139" customFormat="1" ht="11.25">
      <c r="A5" s="182"/>
      <c r="B5" s="183" t="s">
        <v>44</v>
      </c>
      <c r="C5" s="184"/>
      <c r="D5" s="183" t="s">
        <v>45</v>
      </c>
      <c r="E5" s="184"/>
      <c r="F5" s="183" t="s">
        <v>46</v>
      </c>
      <c r="G5" s="184"/>
      <c r="H5" s="183" t="s">
        <v>47</v>
      </c>
      <c r="I5" s="184"/>
      <c r="J5" s="183" t="s">
        <v>48</v>
      </c>
      <c r="K5" s="184"/>
      <c r="L5" s="183" t="s">
        <v>49</v>
      </c>
      <c r="M5" s="184"/>
      <c r="N5" s="183" t="s">
        <v>125</v>
      </c>
      <c r="O5" s="184"/>
      <c r="P5" s="183" t="s">
        <v>137</v>
      </c>
      <c r="Q5" s="184"/>
      <c r="R5" s="185"/>
      <c r="S5" s="186"/>
      <c r="T5" s="182"/>
    </row>
    <row r="6" spans="2:20" s="84" customFormat="1" ht="11.25">
      <c r="B6" s="314" t="s">
        <v>129</v>
      </c>
      <c r="C6" s="315"/>
      <c r="D6" s="314" t="s">
        <v>130</v>
      </c>
      <c r="E6" s="315"/>
      <c r="F6" s="314" t="s">
        <v>143</v>
      </c>
      <c r="G6" s="321"/>
      <c r="H6" s="314" t="s">
        <v>131</v>
      </c>
      <c r="I6" s="315"/>
      <c r="J6" s="314" t="s">
        <v>132</v>
      </c>
      <c r="K6" s="315"/>
      <c r="L6" s="314" t="s">
        <v>133</v>
      </c>
      <c r="M6" s="315"/>
      <c r="N6" s="314" t="s">
        <v>134</v>
      </c>
      <c r="O6" s="319"/>
      <c r="P6" s="323" t="s">
        <v>138</v>
      </c>
      <c r="Q6" s="319"/>
      <c r="R6" s="190" t="s">
        <v>14</v>
      </c>
      <c r="S6" s="191"/>
      <c r="T6" s="191"/>
    </row>
    <row r="7" spans="2:18" s="84" customFormat="1" ht="11.25">
      <c r="B7" s="316" t="s">
        <v>135</v>
      </c>
      <c r="C7" s="318"/>
      <c r="D7" s="316" t="s">
        <v>136</v>
      </c>
      <c r="E7" s="318"/>
      <c r="F7" s="316" t="s">
        <v>144</v>
      </c>
      <c r="G7" s="322"/>
      <c r="H7" s="316" t="s">
        <v>136</v>
      </c>
      <c r="I7" s="318"/>
      <c r="J7" s="316" t="s">
        <v>136</v>
      </c>
      <c r="K7" s="318"/>
      <c r="L7" s="316" t="s">
        <v>139</v>
      </c>
      <c r="M7" s="318"/>
      <c r="N7" s="316" t="s">
        <v>141</v>
      </c>
      <c r="O7" s="317"/>
      <c r="P7" s="320"/>
      <c r="Q7" s="317"/>
      <c r="R7" s="164"/>
    </row>
    <row r="8" spans="1:20" s="139" customFormat="1" ht="11.25">
      <c r="A8" s="84"/>
      <c r="B8" s="194"/>
      <c r="C8" s="254"/>
      <c r="D8" s="194"/>
      <c r="E8" s="195"/>
      <c r="F8" s="298" t="s">
        <v>145</v>
      </c>
      <c r="G8" s="300"/>
      <c r="H8" s="164"/>
      <c r="I8" s="84"/>
      <c r="J8" s="164"/>
      <c r="K8" s="84"/>
      <c r="L8" s="298" t="s">
        <v>140</v>
      </c>
      <c r="M8" s="300"/>
      <c r="N8" s="298" t="s">
        <v>142</v>
      </c>
      <c r="O8" s="300"/>
      <c r="P8" s="298"/>
      <c r="Q8" s="300"/>
      <c r="R8" s="164"/>
      <c r="S8" s="84"/>
      <c r="T8" s="84"/>
    </row>
    <row r="9" spans="1:20" s="197" customFormat="1" ht="11.25">
      <c r="A9" s="230"/>
      <c r="B9" s="189" t="s">
        <v>0</v>
      </c>
      <c r="C9" s="243" t="s">
        <v>1</v>
      </c>
      <c r="D9" s="189" t="s">
        <v>0</v>
      </c>
      <c r="E9" s="243" t="s">
        <v>1</v>
      </c>
      <c r="F9" s="189" t="s">
        <v>0</v>
      </c>
      <c r="G9" s="243" t="s">
        <v>1</v>
      </c>
      <c r="H9" s="189" t="s">
        <v>0</v>
      </c>
      <c r="I9" s="243" t="s">
        <v>1</v>
      </c>
      <c r="J9" s="189" t="s">
        <v>0</v>
      </c>
      <c r="K9" s="243" t="s">
        <v>1</v>
      </c>
      <c r="L9" s="189" t="s">
        <v>0</v>
      </c>
      <c r="M9" s="243" t="s">
        <v>1</v>
      </c>
      <c r="N9" s="189" t="s">
        <v>0</v>
      </c>
      <c r="O9" s="243" t="s">
        <v>1</v>
      </c>
      <c r="P9" s="189" t="s">
        <v>0</v>
      </c>
      <c r="Q9" s="243" t="s">
        <v>1</v>
      </c>
      <c r="R9" s="189" t="s">
        <v>0</v>
      </c>
      <c r="S9" s="243" t="s">
        <v>1</v>
      </c>
      <c r="T9" s="244" t="s">
        <v>13</v>
      </c>
    </row>
    <row r="10" spans="1:20" s="134" customFormat="1" ht="12.75">
      <c r="A10" s="235" t="s">
        <v>34</v>
      </c>
      <c r="B10" s="189"/>
      <c r="C10" s="243"/>
      <c r="D10" s="189"/>
      <c r="E10" s="243"/>
      <c r="F10" s="189"/>
      <c r="G10" s="243"/>
      <c r="H10" s="189"/>
      <c r="I10" s="243"/>
      <c r="J10" s="189"/>
      <c r="K10" s="243"/>
      <c r="L10" s="189"/>
      <c r="M10" s="243"/>
      <c r="N10" s="189"/>
      <c r="O10" s="243"/>
      <c r="P10" s="189"/>
      <c r="Q10" s="243"/>
      <c r="R10" s="189"/>
      <c r="S10" s="243"/>
      <c r="T10" s="245"/>
    </row>
    <row r="11" spans="1:20" ht="12.75">
      <c r="A11" s="246" t="s">
        <v>16</v>
      </c>
      <c r="B11" s="211">
        <v>0</v>
      </c>
      <c r="C11" s="212">
        <v>0</v>
      </c>
      <c r="D11" s="211">
        <v>536</v>
      </c>
      <c r="E11" s="212">
        <v>305</v>
      </c>
      <c r="F11" s="211">
        <v>1</v>
      </c>
      <c r="G11" s="212">
        <v>0</v>
      </c>
      <c r="H11" s="211">
        <v>177</v>
      </c>
      <c r="I11" s="212">
        <v>103</v>
      </c>
      <c r="J11" s="211">
        <v>3</v>
      </c>
      <c r="K11" s="212">
        <v>1</v>
      </c>
      <c r="L11" s="211">
        <v>5</v>
      </c>
      <c r="M11" s="212">
        <v>0</v>
      </c>
      <c r="N11" s="211">
        <v>171</v>
      </c>
      <c r="O11" s="212">
        <v>45</v>
      </c>
      <c r="P11" s="211">
        <v>0</v>
      </c>
      <c r="Q11" s="212">
        <v>0</v>
      </c>
      <c r="R11" s="213">
        <f aca="true" t="shared" si="0" ref="R11:S16">SUM(L11,J11,H11,F11,D11,B11,N11,P11)</f>
        <v>893</v>
      </c>
      <c r="S11" s="59">
        <f t="shared" si="0"/>
        <v>454</v>
      </c>
      <c r="T11" s="59">
        <f aca="true" t="shared" si="1" ref="T11:T16">SUM(R11:S11)</f>
        <v>1347</v>
      </c>
    </row>
    <row r="12" spans="1:20" ht="12.75">
      <c r="A12" s="246" t="s">
        <v>17</v>
      </c>
      <c r="B12" s="211">
        <v>0</v>
      </c>
      <c r="C12" s="212">
        <v>0</v>
      </c>
      <c r="D12" s="211">
        <v>1356</v>
      </c>
      <c r="E12" s="214">
        <v>911</v>
      </c>
      <c r="F12" s="211">
        <v>152</v>
      </c>
      <c r="G12" s="214">
        <v>68</v>
      </c>
      <c r="H12" s="211">
        <v>286</v>
      </c>
      <c r="I12" s="214">
        <v>176</v>
      </c>
      <c r="J12" s="211">
        <v>124</v>
      </c>
      <c r="K12" s="214">
        <v>82</v>
      </c>
      <c r="L12" s="211">
        <v>55</v>
      </c>
      <c r="M12" s="214">
        <v>25</v>
      </c>
      <c r="N12" s="211">
        <v>507</v>
      </c>
      <c r="O12" s="214">
        <v>135</v>
      </c>
      <c r="P12" s="211">
        <v>0</v>
      </c>
      <c r="Q12" s="214">
        <v>0</v>
      </c>
      <c r="R12" s="213">
        <f t="shared" si="0"/>
        <v>2480</v>
      </c>
      <c r="S12" s="215">
        <f t="shared" si="0"/>
        <v>1397</v>
      </c>
      <c r="T12" s="59">
        <f t="shared" si="1"/>
        <v>3877</v>
      </c>
    </row>
    <row r="13" spans="1:20" ht="12.75">
      <c r="A13" s="246" t="s">
        <v>18</v>
      </c>
      <c r="B13" s="211">
        <v>0</v>
      </c>
      <c r="C13" s="212">
        <v>0</v>
      </c>
      <c r="D13" s="211">
        <v>60</v>
      </c>
      <c r="E13" s="214">
        <v>28</v>
      </c>
      <c r="F13" s="211">
        <v>2</v>
      </c>
      <c r="G13" s="214">
        <v>0</v>
      </c>
      <c r="H13" s="211">
        <v>3</v>
      </c>
      <c r="I13" s="214">
        <v>1</v>
      </c>
      <c r="J13" s="211">
        <v>0</v>
      </c>
      <c r="K13" s="214">
        <v>0</v>
      </c>
      <c r="L13" s="211">
        <v>0</v>
      </c>
      <c r="M13" s="214">
        <v>0</v>
      </c>
      <c r="N13" s="211">
        <v>11</v>
      </c>
      <c r="O13" s="214">
        <v>1</v>
      </c>
      <c r="P13" s="211">
        <v>0</v>
      </c>
      <c r="Q13" s="214">
        <v>0</v>
      </c>
      <c r="R13" s="213">
        <f>SUM(L13,J13,H13,F13,D13,B13,N13,P13)</f>
        <v>76</v>
      </c>
      <c r="S13" s="215">
        <f>SUM(M13,K13,I13,G13,E13,C13,O13,Q13)</f>
        <v>30</v>
      </c>
      <c r="T13" s="59">
        <f>SUM(R13:S13)</f>
        <v>106</v>
      </c>
    </row>
    <row r="14" spans="1:20" ht="12.75">
      <c r="A14" s="246" t="s">
        <v>19</v>
      </c>
      <c r="B14" s="211">
        <v>0</v>
      </c>
      <c r="C14" s="212">
        <v>0</v>
      </c>
      <c r="D14" s="211">
        <v>123</v>
      </c>
      <c r="E14" s="214">
        <v>58</v>
      </c>
      <c r="F14" s="211">
        <v>0</v>
      </c>
      <c r="G14" s="214">
        <v>0</v>
      </c>
      <c r="H14" s="211">
        <v>17</v>
      </c>
      <c r="I14" s="214">
        <v>11</v>
      </c>
      <c r="J14" s="211">
        <v>0</v>
      </c>
      <c r="K14" s="214">
        <v>0</v>
      </c>
      <c r="L14" s="211">
        <v>0</v>
      </c>
      <c r="M14" s="214">
        <v>0</v>
      </c>
      <c r="N14" s="211">
        <v>3</v>
      </c>
      <c r="O14" s="214">
        <v>0</v>
      </c>
      <c r="P14" s="211">
        <v>0</v>
      </c>
      <c r="Q14" s="214">
        <v>0</v>
      </c>
      <c r="R14" s="213">
        <f t="shared" si="0"/>
        <v>143</v>
      </c>
      <c r="S14" s="215">
        <f t="shared" si="0"/>
        <v>69</v>
      </c>
      <c r="T14" s="59">
        <f t="shared" si="1"/>
        <v>212</v>
      </c>
    </row>
    <row r="15" spans="1:20" ht="12.75">
      <c r="A15" s="246" t="s">
        <v>20</v>
      </c>
      <c r="B15" s="211">
        <v>0</v>
      </c>
      <c r="C15" s="212">
        <v>0</v>
      </c>
      <c r="D15" s="211">
        <v>0</v>
      </c>
      <c r="E15" s="214">
        <v>0</v>
      </c>
      <c r="F15" s="211">
        <v>17</v>
      </c>
      <c r="G15" s="214">
        <v>0</v>
      </c>
      <c r="H15" s="211">
        <v>0</v>
      </c>
      <c r="I15" s="214">
        <v>0</v>
      </c>
      <c r="J15" s="211">
        <v>3</v>
      </c>
      <c r="K15" s="214">
        <v>5</v>
      </c>
      <c r="L15" s="211">
        <v>5</v>
      </c>
      <c r="M15" s="214">
        <v>3</v>
      </c>
      <c r="N15" s="211">
        <v>0</v>
      </c>
      <c r="O15" s="214">
        <v>0</v>
      </c>
      <c r="P15" s="211">
        <v>0</v>
      </c>
      <c r="Q15" s="214">
        <v>0</v>
      </c>
      <c r="R15" s="213">
        <f t="shared" si="0"/>
        <v>25</v>
      </c>
      <c r="S15" s="215">
        <f t="shared" si="0"/>
        <v>8</v>
      </c>
      <c r="T15" s="59">
        <f t="shared" si="1"/>
        <v>33</v>
      </c>
    </row>
    <row r="16" spans="1:20" s="22" customFormat="1" ht="12.75">
      <c r="A16" s="247" t="s">
        <v>12</v>
      </c>
      <c r="B16" s="40">
        <v>0</v>
      </c>
      <c r="C16" s="41">
        <v>0</v>
      </c>
      <c r="D16" s="40">
        <v>2075</v>
      </c>
      <c r="E16" s="41">
        <v>1302</v>
      </c>
      <c r="F16" s="40">
        <v>172</v>
      </c>
      <c r="G16" s="41">
        <v>68</v>
      </c>
      <c r="H16" s="40">
        <v>483</v>
      </c>
      <c r="I16" s="41">
        <v>291</v>
      </c>
      <c r="J16" s="40">
        <v>130</v>
      </c>
      <c r="K16" s="41">
        <v>88</v>
      </c>
      <c r="L16" s="40">
        <v>65</v>
      </c>
      <c r="M16" s="41">
        <v>28</v>
      </c>
      <c r="N16" s="40">
        <v>692</v>
      </c>
      <c r="O16" s="41">
        <v>181</v>
      </c>
      <c r="P16" s="40">
        <v>0</v>
      </c>
      <c r="Q16" s="41">
        <v>0</v>
      </c>
      <c r="R16" s="40">
        <f t="shared" si="0"/>
        <v>3617</v>
      </c>
      <c r="S16" s="41">
        <f t="shared" si="0"/>
        <v>1958</v>
      </c>
      <c r="T16" s="41">
        <f t="shared" si="1"/>
        <v>5575</v>
      </c>
    </row>
    <row r="17" spans="1:20" s="22" customFormat="1" ht="12.75">
      <c r="A17" s="248" t="s">
        <v>35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246" t="s">
        <v>16</v>
      </c>
      <c r="B18" s="211">
        <v>0</v>
      </c>
      <c r="C18" s="212">
        <v>0</v>
      </c>
      <c r="D18" s="211">
        <v>445</v>
      </c>
      <c r="E18" s="212">
        <v>300</v>
      </c>
      <c r="F18" s="211">
        <v>26</v>
      </c>
      <c r="G18" s="212">
        <v>7</v>
      </c>
      <c r="H18" s="211">
        <v>41</v>
      </c>
      <c r="I18" s="212">
        <v>18</v>
      </c>
      <c r="J18" s="211">
        <v>1</v>
      </c>
      <c r="K18" s="212">
        <v>2</v>
      </c>
      <c r="L18" s="211">
        <v>0</v>
      </c>
      <c r="M18" s="212">
        <v>0</v>
      </c>
      <c r="N18" s="211">
        <v>130</v>
      </c>
      <c r="O18" s="212">
        <v>28</v>
      </c>
      <c r="P18" s="211">
        <v>0</v>
      </c>
      <c r="Q18" s="212">
        <v>0</v>
      </c>
      <c r="R18" s="213">
        <f aca="true" t="shared" si="2" ref="R18:R23">SUM(L18,J18,H18,F18,D18,B18,N18,P18)</f>
        <v>643</v>
      </c>
      <c r="S18" s="59">
        <f aca="true" t="shared" si="3" ref="S18:S23">SUM(M18,K18,I18,G18,E18,C18,O18,Q18)</f>
        <v>355</v>
      </c>
      <c r="T18" s="59">
        <f aca="true" t="shared" si="4" ref="T18:T23">SUM(R18:S18)</f>
        <v>998</v>
      </c>
    </row>
    <row r="19" spans="1:20" ht="12.75">
      <c r="A19" s="246" t="s">
        <v>17</v>
      </c>
      <c r="B19" s="211">
        <v>0</v>
      </c>
      <c r="C19" s="212">
        <v>0</v>
      </c>
      <c r="D19" s="211">
        <v>709</v>
      </c>
      <c r="E19" s="214">
        <v>536</v>
      </c>
      <c r="F19" s="211">
        <v>74</v>
      </c>
      <c r="G19" s="214">
        <v>25</v>
      </c>
      <c r="H19" s="211">
        <v>48</v>
      </c>
      <c r="I19" s="214">
        <v>31</v>
      </c>
      <c r="J19" s="211">
        <v>6</v>
      </c>
      <c r="K19" s="214">
        <v>5</v>
      </c>
      <c r="L19" s="211">
        <v>15</v>
      </c>
      <c r="M19" s="214">
        <v>2</v>
      </c>
      <c r="N19" s="211">
        <v>164</v>
      </c>
      <c r="O19" s="214">
        <v>42</v>
      </c>
      <c r="P19" s="211">
        <v>0</v>
      </c>
      <c r="Q19" s="214">
        <v>0</v>
      </c>
      <c r="R19" s="213">
        <f t="shared" si="2"/>
        <v>1016</v>
      </c>
      <c r="S19" s="215">
        <f t="shared" si="3"/>
        <v>641</v>
      </c>
      <c r="T19" s="59">
        <f t="shared" si="4"/>
        <v>1657</v>
      </c>
    </row>
    <row r="20" spans="1:20" ht="12.75">
      <c r="A20" s="246" t="s">
        <v>18</v>
      </c>
      <c r="B20" s="211">
        <v>0</v>
      </c>
      <c r="C20" s="212">
        <v>0</v>
      </c>
      <c r="D20" s="211">
        <v>28</v>
      </c>
      <c r="E20" s="214">
        <v>20</v>
      </c>
      <c r="F20" s="211">
        <v>4</v>
      </c>
      <c r="G20" s="214">
        <v>0</v>
      </c>
      <c r="H20" s="211">
        <v>0</v>
      </c>
      <c r="I20" s="214">
        <v>0</v>
      </c>
      <c r="J20" s="211">
        <v>0</v>
      </c>
      <c r="K20" s="214">
        <v>0</v>
      </c>
      <c r="L20" s="211">
        <v>0</v>
      </c>
      <c r="M20" s="214">
        <v>0</v>
      </c>
      <c r="N20" s="211">
        <v>3</v>
      </c>
      <c r="O20" s="214">
        <v>2</v>
      </c>
      <c r="P20" s="211">
        <v>0</v>
      </c>
      <c r="Q20" s="214">
        <v>0</v>
      </c>
      <c r="R20" s="213">
        <f>SUM(L20,J20,H20,F20,D20,B20,N20,P20)</f>
        <v>35</v>
      </c>
      <c r="S20" s="215">
        <f>SUM(M20,K20,I20,G20,E20,C20,O20,Q20)</f>
        <v>22</v>
      </c>
      <c r="T20" s="59">
        <f>SUM(R20:S20)</f>
        <v>57</v>
      </c>
    </row>
    <row r="21" spans="1:20" ht="12.75">
      <c r="A21" s="246" t="s">
        <v>19</v>
      </c>
      <c r="B21" s="211">
        <v>0</v>
      </c>
      <c r="C21" s="212">
        <v>0</v>
      </c>
      <c r="D21" s="211">
        <v>91</v>
      </c>
      <c r="E21" s="214">
        <v>52</v>
      </c>
      <c r="F21" s="211">
        <v>4</v>
      </c>
      <c r="G21" s="214">
        <v>0</v>
      </c>
      <c r="H21" s="211">
        <v>1</v>
      </c>
      <c r="I21" s="214">
        <v>1</v>
      </c>
      <c r="J21" s="211">
        <v>0</v>
      </c>
      <c r="K21" s="214">
        <v>0</v>
      </c>
      <c r="L21" s="211">
        <v>3</v>
      </c>
      <c r="M21" s="214">
        <v>0</v>
      </c>
      <c r="N21" s="211">
        <v>19</v>
      </c>
      <c r="O21" s="214">
        <v>8</v>
      </c>
      <c r="P21" s="211">
        <v>0</v>
      </c>
      <c r="Q21" s="214">
        <v>0</v>
      </c>
      <c r="R21" s="213">
        <f t="shared" si="2"/>
        <v>118</v>
      </c>
      <c r="S21" s="215">
        <f t="shared" si="3"/>
        <v>61</v>
      </c>
      <c r="T21" s="59">
        <f t="shared" si="4"/>
        <v>179</v>
      </c>
    </row>
    <row r="22" spans="1:20" ht="12.75">
      <c r="A22" s="246" t="s">
        <v>20</v>
      </c>
      <c r="B22" s="211">
        <v>0</v>
      </c>
      <c r="C22" s="212">
        <v>0</v>
      </c>
      <c r="D22" s="211">
        <v>0</v>
      </c>
      <c r="E22" s="214">
        <v>0</v>
      </c>
      <c r="F22" s="211">
        <v>0</v>
      </c>
      <c r="G22" s="214">
        <v>0</v>
      </c>
      <c r="H22" s="211">
        <v>0</v>
      </c>
      <c r="I22" s="214">
        <v>0</v>
      </c>
      <c r="J22" s="211">
        <v>0</v>
      </c>
      <c r="K22" s="214">
        <v>0</v>
      </c>
      <c r="L22" s="211">
        <v>18</v>
      </c>
      <c r="M22" s="214">
        <v>7</v>
      </c>
      <c r="N22" s="211">
        <v>16</v>
      </c>
      <c r="O22" s="214">
        <v>0</v>
      </c>
      <c r="P22" s="211">
        <v>0</v>
      </c>
      <c r="Q22" s="214">
        <v>0</v>
      </c>
      <c r="R22" s="213">
        <f t="shared" si="2"/>
        <v>34</v>
      </c>
      <c r="S22" s="215">
        <f t="shared" si="3"/>
        <v>7</v>
      </c>
      <c r="T22" s="59">
        <f t="shared" si="4"/>
        <v>41</v>
      </c>
    </row>
    <row r="23" spans="1:25" s="22" customFormat="1" ht="12.75">
      <c r="A23" s="247" t="s">
        <v>12</v>
      </c>
      <c r="B23" s="40">
        <v>0</v>
      </c>
      <c r="C23" s="41">
        <v>0</v>
      </c>
      <c r="D23" s="40">
        <v>1273</v>
      </c>
      <c r="E23" s="41">
        <v>908</v>
      </c>
      <c r="F23" s="40">
        <v>108</v>
      </c>
      <c r="G23" s="41">
        <v>32</v>
      </c>
      <c r="H23" s="40">
        <v>90</v>
      </c>
      <c r="I23" s="41">
        <v>50</v>
      </c>
      <c r="J23" s="40">
        <v>7</v>
      </c>
      <c r="K23" s="41">
        <v>7</v>
      </c>
      <c r="L23" s="40">
        <v>36</v>
      </c>
      <c r="M23" s="41">
        <v>9</v>
      </c>
      <c r="N23" s="40">
        <v>332</v>
      </c>
      <c r="O23" s="41">
        <v>80</v>
      </c>
      <c r="P23" s="40">
        <v>0</v>
      </c>
      <c r="Q23" s="41">
        <v>0</v>
      </c>
      <c r="R23" s="40">
        <f t="shared" si="2"/>
        <v>1846</v>
      </c>
      <c r="S23" s="41">
        <f t="shared" si="3"/>
        <v>1086</v>
      </c>
      <c r="T23" s="41">
        <f t="shared" si="4"/>
        <v>2932</v>
      </c>
      <c r="Y23" s="216"/>
    </row>
    <row r="24" spans="1:20" s="22" customFormat="1" ht="12.75">
      <c r="A24" s="248" t="s">
        <v>36</v>
      </c>
      <c r="B24" s="42"/>
      <c r="C24" s="43"/>
      <c r="D24" s="42"/>
      <c r="E24" s="43"/>
      <c r="F24" s="42"/>
      <c r="G24" s="43"/>
      <c r="H24" s="42"/>
      <c r="I24" s="43"/>
      <c r="J24" s="42"/>
      <c r="K24" s="43"/>
      <c r="L24" s="42"/>
      <c r="M24" s="43"/>
      <c r="N24" s="42"/>
      <c r="O24" s="43"/>
      <c r="P24" s="42"/>
      <c r="Q24" s="43"/>
      <c r="R24" s="42"/>
      <c r="S24" s="43"/>
      <c r="T24" s="43"/>
    </row>
    <row r="25" spans="1:20" ht="12.75">
      <c r="A25" s="246" t="s">
        <v>16</v>
      </c>
      <c r="B25" s="211">
        <v>40</v>
      </c>
      <c r="C25" s="212">
        <v>26</v>
      </c>
      <c r="D25" s="211">
        <v>0</v>
      </c>
      <c r="E25" s="212">
        <v>0</v>
      </c>
      <c r="F25" s="211">
        <v>160</v>
      </c>
      <c r="G25" s="212">
        <v>38</v>
      </c>
      <c r="H25" s="211">
        <v>26</v>
      </c>
      <c r="I25" s="212">
        <v>10</v>
      </c>
      <c r="J25" s="211">
        <v>0</v>
      </c>
      <c r="K25" s="212">
        <v>0</v>
      </c>
      <c r="L25" s="211">
        <v>0</v>
      </c>
      <c r="M25" s="212">
        <v>0</v>
      </c>
      <c r="N25" s="211">
        <v>275</v>
      </c>
      <c r="O25" s="212">
        <v>76</v>
      </c>
      <c r="P25" s="211">
        <v>909</v>
      </c>
      <c r="Q25" s="212">
        <v>672</v>
      </c>
      <c r="R25" s="213">
        <f aca="true" t="shared" si="5" ref="R25:R30">SUM(L25,J25,H25,F25,D25,B25,N25,P25)</f>
        <v>1410</v>
      </c>
      <c r="S25" s="59">
        <f aca="true" t="shared" si="6" ref="S25:S30">SUM(M25,K25,I25,G25,E25,C25,O25,Q25)</f>
        <v>822</v>
      </c>
      <c r="T25" s="59">
        <f aca="true" t="shared" si="7" ref="T25:T30">SUM(R25:S25)</f>
        <v>2232</v>
      </c>
    </row>
    <row r="26" spans="1:20" ht="12.75">
      <c r="A26" s="246" t="s">
        <v>17</v>
      </c>
      <c r="B26" s="211">
        <v>64</v>
      </c>
      <c r="C26" s="214">
        <v>55</v>
      </c>
      <c r="D26" s="211">
        <v>0</v>
      </c>
      <c r="E26" s="212">
        <v>0</v>
      </c>
      <c r="F26" s="211">
        <v>414</v>
      </c>
      <c r="G26" s="214">
        <v>96</v>
      </c>
      <c r="H26" s="211">
        <v>17</v>
      </c>
      <c r="I26" s="214">
        <v>7</v>
      </c>
      <c r="J26" s="211">
        <v>1</v>
      </c>
      <c r="K26" s="214">
        <v>0</v>
      </c>
      <c r="L26" s="211">
        <v>58</v>
      </c>
      <c r="M26" s="214">
        <v>33</v>
      </c>
      <c r="N26" s="211">
        <v>827</v>
      </c>
      <c r="O26" s="214">
        <v>171</v>
      </c>
      <c r="P26" s="211">
        <v>2147</v>
      </c>
      <c r="Q26" s="214">
        <v>1693</v>
      </c>
      <c r="R26" s="213">
        <f t="shared" si="5"/>
        <v>3528</v>
      </c>
      <c r="S26" s="215">
        <f t="shared" si="6"/>
        <v>2055</v>
      </c>
      <c r="T26" s="59">
        <f t="shared" si="7"/>
        <v>5583</v>
      </c>
    </row>
    <row r="27" spans="1:20" ht="12.75">
      <c r="A27" s="246" t="s">
        <v>18</v>
      </c>
      <c r="B27" s="211">
        <v>2</v>
      </c>
      <c r="C27" s="214">
        <v>0</v>
      </c>
      <c r="D27" s="211">
        <v>0</v>
      </c>
      <c r="E27" s="212">
        <v>0</v>
      </c>
      <c r="F27" s="211">
        <v>27</v>
      </c>
      <c r="G27" s="214">
        <v>1</v>
      </c>
      <c r="H27" s="211">
        <v>0</v>
      </c>
      <c r="I27" s="214">
        <v>0</v>
      </c>
      <c r="J27" s="211">
        <v>0</v>
      </c>
      <c r="K27" s="214">
        <v>0</v>
      </c>
      <c r="L27" s="211">
        <v>0</v>
      </c>
      <c r="M27" s="214">
        <v>0</v>
      </c>
      <c r="N27" s="211">
        <v>37</v>
      </c>
      <c r="O27" s="214">
        <v>3</v>
      </c>
      <c r="P27" s="211">
        <v>106</v>
      </c>
      <c r="Q27" s="214">
        <v>52</v>
      </c>
      <c r="R27" s="213">
        <f t="shared" si="5"/>
        <v>172</v>
      </c>
      <c r="S27" s="215">
        <f t="shared" si="6"/>
        <v>56</v>
      </c>
      <c r="T27" s="59">
        <f t="shared" si="7"/>
        <v>228</v>
      </c>
    </row>
    <row r="28" spans="1:20" ht="12.75">
      <c r="A28" s="246" t="s">
        <v>19</v>
      </c>
      <c r="B28" s="211">
        <v>11</v>
      </c>
      <c r="C28" s="214">
        <v>17</v>
      </c>
      <c r="D28" s="211">
        <v>0</v>
      </c>
      <c r="E28" s="212">
        <v>0</v>
      </c>
      <c r="F28" s="211">
        <v>90</v>
      </c>
      <c r="G28" s="214">
        <v>19</v>
      </c>
      <c r="H28" s="211">
        <v>7</v>
      </c>
      <c r="I28" s="214">
        <v>1</v>
      </c>
      <c r="J28" s="211">
        <v>0</v>
      </c>
      <c r="K28" s="214">
        <v>0</v>
      </c>
      <c r="L28" s="211">
        <v>6</v>
      </c>
      <c r="M28" s="214">
        <v>3</v>
      </c>
      <c r="N28" s="211">
        <v>93</v>
      </c>
      <c r="O28" s="214">
        <v>19</v>
      </c>
      <c r="P28" s="211">
        <v>626</v>
      </c>
      <c r="Q28" s="214">
        <v>340</v>
      </c>
      <c r="R28" s="213">
        <f t="shared" si="5"/>
        <v>833</v>
      </c>
      <c r="S28" s="215">
        <f t="shared" si="6"/>
        <v>399</v>
      </c>
      <c r="T28" s="59">
        <f t="shared" si="7"/>
        <v>1232</v>
      </c>
    </row>
    <row r="29" spans="1:23" ht="12.75">
      <c r="A29" s="246" t="s">
        <v>20</v>
      </c>
      <c r="B29" s="211">
        <v>0</v>
      </c>
      <c r="C29" s="214">
        <v>0</v>
      </c>
      <c r="D29" s="211">
        <v>0</v>
      </c>
      <c r="E29" s="212">
        <v>0</v>
      </c>
      <c r="F29" s="211">
        <v>14</v>
      </c>
      <c r="G29" s="214">
        <v>0</v>
      </c>
      <c r="H29" s="211">
        <v>0</v>
      </c>
      <c r="I29" s="214">
        <v>0</v>
      </c>
      <c r="J29" s="211">
        <v>0</v>
      </c>
      <c r="K29" s="214">
        <v>0</v>
      </c>
      <c r="L29" s="211">
        <v>37</v>
      </c>
      <c r="M29" s="214">
        <v>15</v>
      </c>
      <c r="N29" s="211">
        <v>32</v>
      </c>
      <c r="O29" s="214">
        <v>5</v>
      </c>
      <c r="P29" s="211">
        <v>16</v>
      </c>
      <c r="Q29" s="214">
        <v>8</v>
      </c>
      <c r="R29" s="213">
        <f t="shared" si="5"/>
        <v>99</v>
      </c>
      <c r="S29" s="215">
        <f t="shared" si="6"/>
        <v>28</v>
      </c>
      <c r="T29" s="59">
        <f t="shared" si="7"/>
        <v>127</v>
      </c>
      <c r="U29" s="215"/>
      <c r="V29" s="215"/>
      <c r="W29" s="215"/>
    </row>
    <row r="30" spans="1:24" s="22" customFormat="1" ht="12.75">
      <c r="A30" s="247" t="s">
        <v>12</v>
      </c>
      <c r="B30" s="40">
        <v>117</v>
      </c>
      <c r="C30" s="41">
        <v>98</v>
      </c>
      <c r="D30" s="40">
        <v>0</v>
      </c>
      <c r="E30" s="41">
        <v>0</v>
      </c>
      <c r="F30" s="40">
        <v>705</v>
      </c>
      <c r="G30" s="41">
        <v>154</v>
      </c>
      <c r="H30" s="40">
        <v>50</v>
      </c>
      <c r="I30" s="41">
        <v>18</v>
      </c>
      <c r="J30" s="40">
        <v>1</v>
      </c>
      <c r="K30" s="41">
        <v>0</v>
      </c>
      <c r="L30" s="40">
        <v>101</v>
      </c>
      <c r="M30" s="41">
        <v>51</v>
      </c>
      <c r="N30" s="40">
        <v>1264</v>
      </c>
      <c r="O30" s="41">
        <v>274</v>
      </c>
      <c r="P30" s="40">
        <v>3804</v>
      </c>
      <c r="Q30" s="41">
        <v>2765</v>
      </c>
      <c r="R30" s="40">
        <f t="shared" si="5"/>
        <v>6042</v>
      </c>
      <c r="S30" s="41">
        <f t="shared" si="6"/>
        <v>3360</v>
      </c>
      <c r="T30" s="41">
        <f t="shared" si="7"/>
        <v>9402</v>
      </c>
      <c r="U30" s="215"/>
      <c r="V30" s="215"/>
      <c r="W30" s="215"/>
      <c r="X30" s="215"/>
    </row>
    <row r="31" spans="1:23" s="22" customFormat="1" ht="12.75">
      <c r="A31" s="248" t="s">
        <v>37</v>
      </c>
      <c r="B31" s="42"/>
      <c r="C31" s="43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3"/>
      <c r="U31" s="215"/>
      <c r="V31" s="215"/>
      <c r="W31" s="215"/>
    </row>
    <row r="32" spans="1:23" s="250" customFormat="1" ht="12.75">
      <c r="A32" s="249" t="s">
        <v>16</v>
      </c>
      <c r="B32" s="65">
        <v>0</v>
      </c>
      <c r="C32" s="66">
        <v>0</v>
      </c>
      <c r="D32" s="65">
        <v>0</v>
      </c>
      <c r="E32" s="66">
        <v>0</v>
      </c>
      <c r="F32" s="65">
        <v>97</v>
      </c>
      <c r="G32" s="66">
        <v>21</v>
      </c>
      <c r="H32" s="65">
        <v>14</v>
      </c>
      <c r="I32" s="66">
        <v>3</v>
      </c>
      <c r="J32" s="65">
        <v>0</v>
      </c>
      <c r="K32" s="66">
        <v>0</v>
      </c>
      <c r="L32" s="65">
        <v>9</v>
      </c>
      <c r="M32" s="66">
        <v>0</v>
      </c>
      <c r="N32" s="65">
        <v>1284</v>
      </c>
      <c r="O32" s="66">
        <v>296</v>
      </c>
      <c r="P32" s="65">
        <v>0</v>
      </c>
      <c r="Q32" s="66">
        <v>0</v>
      </c>
      <c r="R32" s="65">
        <f aca="true" t="shared" si="8" ref="R32:S36">SUM(L32,J32,H32,F32,D32,B32,N32,P32)</f>
        <v>1404</v>
      </c>
      <c r="S32" s="66">
        <f t="shared" si="8"/>
        <v>320</v>
      </c>
      <c r="T32" s="66">
        <f>SUM(R32:S32)</f>
        <v>1724</v>
      </c>
      <c r="U32" s="215"/>
      <c r="V32" s="215"/>
      <c r="W32" s="215"/>
    </row>
    <row r="33" spans="1:23" ht="12.75">
      <c r="A33" s="246" t="s">
        <v>17</v>
      </c>
      <c r="B33" s="211">
        <v>0</v>
      </c>
      <c r="C33" s="214">
        <v>0</v>
      </c>
      <c r="D33" s="211">
        <v>0</v>
      </c>
      <c r="E33" s="214">
        <v>0</v>
      </c>
      <c r="F33" s="211">
        <v>242</v>
      </c>
      <c r="G33" s="214">
        <v>36</v>
      </c>
      <c r="H33" s="211">
        <v>156</v>
      </c>
      <c r="I33" s="214">
        <v>71</v>
      </c>
      <c r="J33" s="211">
        <v>13</v>
      </c>
      <c r="K33" s="214">
        <v>11</v>
      </c>
      <c r="L33" s="211">
        <v>22</v>
      </c>
      <c r="M33" s="214">
        <v>11</v>
      </c>
      <c r="N33" s="211">
        <v>1353</v>
      </c>
      <c r="O33" s="214">
        <v>291</v>
      </c>
      <c r="P33" s="211">
        <v>0</v>
      </c>
      <c r="Q33" s="214">
        <v>0</v>
      </c>
      <c r="R33" s="213">
        <f t="shared" si="8"/>
        <v>1786</v>
      </c>
      <c r="S33" s="215">
        <f t="shared" si="8"/>
        <v>420</v>
      </c>
      <c r="T33" s="59">
        <f>SUM(R33:S33)</f>
        <v>2206</v>
      </c>
      <c r="U33" s="215"/>
      <c r="V33" s="215"/>
      <c r="W33" s="215"/>
    </row>
    <row r="34" spans="1:20" ht="12.75">
      <c r="A34" s="246" t="s">
        <v>18</v>
      </c>
      <c r="B34" s="211">
        <v>0</v>
      </c>
      <c r="C34" s="214">
        <v>0</v>
      </c>
      <c r="D34" s="211">
        <v>0</v>
      </c>
      <c r="E34" s="214">
        <v>0</v>
      </c>
      <c r="F34" s="211">
        <v>23</v>
      </c>
      <c r="G34" s="214">
        <v>4</v>
      </c>
      <c r="H34" s="211">
        <v>0</v>
      </c>
      <c r="I34" s="214">
        <v>0</v>
      </c>
      <c r="J34" s="211">
        <v>0</v>
      </c>
      <c r="K34" s="214">
        <v>0</v>
      </c>
      <c r="L34" s="211">
        <v>0</v>
      </c>
      <c r="M34" s="214">
        <v>0</v>
      </c>
      <c r="N34" s="211">
        <v>109</v>
      </c>
      <c r="O34" s="214">
        <v>22</v>
      </c>
      <c r="P34" s="211">
        <v>0</v>
      </c>
      <c r="Q34" s="214">
        <v>0</v>
      </c>
      <c r="R34" s="213">
        <f t="shared" si="8"/>
        <v>132</v>
      </c>
      <c r="S34" s="215">
        <f t="shared" si="8"/>
        <v>26</v>
      </c>
      <c r="T34" s="59">
        <f>SUM(R34:S34)</f>
        <v>158</v>
      </c>
    </row>
    <row r="35" spans="1:20" ht="12.75">
      <c r="A35" s="255" t="s">
        <v>5</v>
      </c>
      <c r="B35" s="211">
        <v>0</v>
      </c>
      <c r="C35" s="214">
        <v>0</v>
      </c>
      <c r="D35" s="211">
        <v>0</v>
      </c>
      <c r="E35" s="214">
        <v>0</v>
      </c>
      <c r="F35" s="211">
        <v>0</v>
      </c>
      <c r="G35" s="214">
        <v>0</v>
      </c>
      <c r="H35" s="211">
        <v>0</v>
      </c>
      <c r="I35" s="214">
        <v>0</v>
      </c>
      <c r="J35" s="211">
        <v>0</v>
      </c>
      <c r="K35" s="214">
        <v>0</v>
      </c>
      <c r="L35" s="211">
        <v>0</v>
      </c>
      <c r="M35" s="214">
        <v>0</v>
      </c>
      <c r="N35" s="211">
        <v>60</v>
      </c>
      <c r="O35" s="214">
        <v>14</v>
      </c>
      <c r="P35" s="211">
        <v>0</v>
      </c>
      <c r="Q35" s="214">
        <v>0</v>
      </c>
      <c r="R35" s="213">
        <f>SUM(L35,J35,H35,F35,D35,B35,N35,P35)</f>
        <v>60</v>
      </c>
      <c r="S35" s="215">
        <f>SUM(M35,K35,I35,G35,E35,C35,O35,Q35)</f>
        <v>14</v>
      </c>
      <c r="T35" s="59">
        <f>SUM(R35:S35)</f>
        <v>74</v>
      </c>
    </row>
    <row r="36" spans="1:20" s="217" customFormat="1" ht="12.75">
      <c r="A36" s="251" t="s">
        <v>12</v>
      </c>
      <c r="B36" s="40">
        <v>0</v>
      </c>
      <c r="C36" s="41">
        <v>0</v>
      </c>
      <c r="D36" s="40">
        <v>0</v>
      </c>
      <c r="E36" s="41">
        <v>0</v>
      </c>
      <c r="F36" s="40">
        <v>362</v>
      </c>
      <c r="G36" s="41">
        <v>61</v>
      </c>
      <c r="H36" s="40">
        <v>170</v>
      </c>
      <c r="I36" s="41">
        <v>74</v>
      </c>
      <c r="J36" s="40">
        <v>13</v>
      </c>
      <c r="K36" s="41">
        <v>11</v>
      </c>
      <c r="L36" s="40">
        <v>31</v>
      </c>
      <c r="M36" s="41">
        <v>11</v>
      </c>
      <c r="N36" s="40">
        <v>2806</v>
      </c>
      <c r="O36" s="41">
        <v>623</v>
      </c>
      <c r="P36" s="40">
        <v>0</v>
      </c>
      <c r="Q36" s="41">
        <v>0</v>
      </c>
      <c r="R36" s="40">
        <f>SUM(L36,J36,H36,F36,D36,B36,N36,P36)</f>
        <v>3382</v>
      </c>
      <c r="S36" s="41">
        <f t="shared" si="8"/>
        <v>780</v>
      </c>
      <c r="T36" s="41">
        <f>SUM(R36:S36)</f>
        <v>4162</v>
      </c>
    </row>
    <row r="37" spans="1:20" s="159" customFormat="1" ht="12.75">
      <c r="A37" s="235" t="s">
        <v>15</v>
      </c>
      <c r="B37" s="44"/>
      <c r="C37" s="45"/>
      <c r="D37" s="44"/>
      <c r="E37" s="45"/>
      <c r="F37" s="44"/>
      <c r="G37" s="45"/>
      <c r="H37" s="44"/>
      <c r="I37" s="45"/>
      <c r="J37" s="44"/>
      <c r="K37" s="45"/>
      <c r="L37" s="44"/>
      <c r="M37" s="45"/>
      <c r="N37" s="44"/>
      <c r="O37" s="45"/>
      <c r="P37" s="44"/>
      <c r="Q37" s="45"/>
      <c r="R37" s="46"/>
      <c r="S37" s="47"/>
      <c r="T37" s="47"/>
    </row>
    <row r="38" spans="1:20" ht="12.75">
      <c r="A38" s="159" t="s">
        <v>16</v>
      </c>
      <c r="B38" s="48">
        <f aca="true" t="shared" si="9" ref="B38:Q38">SUM(B11,B18,B25,B32)</f>
        <v>40</v>
      </c>
      <c r="C38" s="49">
        <f t="shared" si="9"/>
        <v>26</v>
      </c>
      <c r="D38" s="48">
        <f t="shared" si="9"/>
        <v>981</v>
      </c>
      <c r="E38" s="49">
        <f t="shared" si="9"/>
        <v>605</v>
      </c>
      <c r="F38" s="48">
        <f t="shared" si="9"/>
        <v>284</v>
      </c>
      <c r="G38" s="49">
        <f t="shared" si="9"/>
        <v>66</v>
      </c>
      <c r="H38" s="48">
        <f t="shared" si="9"/>
        <v>258</v>
      </c>
      <c r="I38" s="49">
        <f t="shared" si="9"/>
        <v>134</v>
      </c>
      <c r="J38" s="48">
        <f t="shared" si="9"/>
        <v>4</v>
      </c>
      <c r="K38" s="49">
        <f t="shared" si="9"/>
        <v>3</v>
      </c>
      <c r="L38" s="48">
        <f t="shared" si="9"/>
        <v>14</v>
      </c>
      <c r="M38" s="49">
        <f t="shared" si="9"/>
        <v>0</v>
      </c>
      <c r="N38" s="48">
        <f t="shared" si="9"/>
        <v>1860</v>
      </c>
      <c r="O38" s="49">
        <f t="shared" si="9"/>
        <v>445</v>
      </c>
      <c r="P38" s="48">
        <f t="shared" si="9"/>
        <v>909</v>
      </c>
      <c r="Q38" s="49">
        <f t="shared" si="9"/>
        <v>672</v>
      </c>
      <c r="R38" s="50">
        <f aca="true" t="shared" si="10" ref="R38:R43">SUM(L38,J38,H38,F38,D38,B38,N38,P38)</f>
        <v>4350</v>
      </c>
      <c r="S38" s="51">
        <f aca="true" t="shared" si="11" ref="S38:S43">SUM(M38,K38,I38,G38,E38,C38,O38,Q38)</f>
        <v>1951</v>
      </c>
      <c r="T38" s="51">
        <f aca="true" t="shared" si="12" ref="T38:T43">SUM(R38:S38)</f>
        <v>6301</v>
      </c>
    </row>
    <row r="39" spans="1:20" ht="12.75">
      <c r="A39" s="60" t="s">
        <v>17</v>
      </c>
      <c r="B39" s="48">
        <f aca="true" t="shared" si="13" ref="B39:Q39">SUM(B12,B19,B26,B33)</f>
        <v>64</v>
      </c>
      <c r="C39" s="53">
        <f t="shared" si="13"/>
        <v>55</v>
      </c>
      <c r="D39" s="48">
        <f t="shared" si="13"/>
        <v>2065</v>
      </c>
      <c r="E39" s="53">
        <f t="shared" si="13"/>
        <v>1447</v>
      </c>
      <c r="F39" s="48">
        <f t="shared" si="13"/>
        <v>882</v>
      </c>
      <c r="G39" s="53">
        <f t="shared" si="13"/>
        <v>225</v>
      </c>
      <c r="H39" s="48">
        <f t="shared" si="13"/>
        <v>507</v>
      </c>
      <c r="I39" s="53">
        <f t="shared" si="13"/>
        <v>285</v>
      </c>
      <c r="J39" s="48">
        <f t="shared" si="13"/>
        <v>144</v>
      </c>
      <c r="K39" s="53">
        <f t="shared" si="13"/>
        <v>98</v>
      </c>
      <c r="L39" s="48">
        <f t="shared" si="13"/>
        <v>150</v>
      </c>
      <c r="M39" s="53">
        <f t="shared" si="13"/>
        <v>71</v>
      </c>
      <c r="N39" s="48">
        <f t="shared" si="13"/>
        <v>2851</v>
      </c>
      <c r="O39" s="53">
        <f t="shared" si="13"/>
        <v>639</v>
      </c>
      <c r="P39" s="48">
        <f t="shared" si="13"/>
        <v>2147</v>
      </c>
      <c r="Q39" s="53">
        <f t="shared" si="13"/>
        <v>1693</v>
      </c>
      <c r="R39" s="50">
        <f t="shared" si="10"/>
        <v>8810</v>
      </c>
      <c r="S39" s="54">
        <f t="shared" si="11"/>
        <v>4513</v>
      </c>
      <c r="T39" s="51">
        <f t="shared" si="12"/>
        <v>13323</v>
      </c>
    </row>
    <row r="40" spans="1:20" ht="12.75">
      <c r="A40" s="60" t="s">
        <v>18</v>
      </c>
      <c r="B40" s="48">
        <f>SUM(B27,B34,B13,B20)</f>
        <v>2</v>
      </c>
      <c r="C40" s="53">
        <f aca="true" t="shared" si="14" ref="C40:T40">SUM(C27,C34,C13,C20)</f>
        <v>0</v>
      </c>
      <c r="D40" s="48">
        <f t="shared" si="14"/>
        <v>88</v>
      </c>
      <c r="E40" s="53">
        <f t="shared" si="14"/>
        <v>48</v>
      </c>
      <c r="F40" s="48">
        <f t="shared" si="14"/>
        <v>56</v>
      </c>
      <c r="G40" s="53">
        <f t="shared" si="14"/>
        <v>5</v>
      </c>
      <c r="H40" s="48">
        <f t="shared" si="14"/>
        <v>3</v>
      </c>
      <c r="I40" s="53">
        <f t="shared" si="14"/>
        <v>1</v>
      </c>
      <c r="J40" s="48">
        <f t="shared" si="14"/>
        <v>0</v>
      </c>
      <c r="K40" s="53">
        <f t="shared" si="14"/>
        <v>0</v>
      </c>
      <c r="L40" s="48">
        <f t="shared" si="14"/>
        <v>0</v>
      </c>
      <c r="M40" s="53">
        <f t="shared" si="14"/>
        <v>0</v>
      </c>
      <c r="N40" s="48">
        <f t="shared" si="14"/>
        <v>160</v>
      </c>
      <c r="O40" s="53">
        <f t="shared" si="14"/>
        <v>28</v>
      </c>
      <c r="P40" s="48">
        <f t="shared" si="14"/>
        <v>106</v>
      </c>
      <c r="Q40" s="53">
        <f t="shared" si="14"/>
        <v>52</v>
      </c>
      <c r="R40" s="50">
        <f t="shared" si="14"/>
        <v>415</v>
      </c>
      <c r="S40" s="54">
        <f t="shared" si="14"/>
        <v>134</v>
      </c>
      <c r="T40" s="51">
        <f t="shared" si="14"/>
        <v>549</v>
      </c>
    </row>
    <row r="41" spans="1:20" ht="12.75">
      <c r="A41" s="60" t="s">
        <v>19</v>
      </c>
      <c r="B41" s="48">
        <f aca="true" t="shared" si="15" ref="B41:T41">SUM(B14,B21,B28,B35)</f>
        <v>11</v>
      </c>
      <c r="C41" s="53">
        <f t="shared" si="15"/>
        <v>17</v>
      </c>
      <c r="D41" s="48">
        <f t="shared" si="15"/>
        <v>214</v>
      </c>
      <c r="E41" s="53">
        <f t="shared" si="15"/>
        <v>110</v>
      </c>
      <c r="F41" s="48">
        <f t="shared" si="15"/>
        <v>94</v>
      </c>
      <c r="G41" s="53">
        <f t="shared" si="15"/>
        <v>19</v>
      </c>
      <c r="H41" s="48">
        <f t="shared" si="15"/>
        <v>25</v>
      </c>
      <c r="I41" s="53">
        <f t="shared" si="15"/>
        <v>13</v>
      </c>
      <c r="J41" s="48">
        <f t="shared" si="15"/>
        <v>0</v>
      </c>
      <c r="K41" s="53">
        <f t="shared" si="15"/>
        <v>0</v>
      </c>
      <c r="L41" s="48">
        <f t="shared" si="15"/>
        <v>9</v>
      </c>
      <c r="M41" s="53">
        <f t="shared" si="15"/>
        <v>3</v>
      </c>
      <c r="N41" s="48">
        <f t="shared" si="15"/>
        <v>175</v>
      </c>
      <c r="O41" s="53">
        <f t="shared" si="15"/>
        <v>41</v>
      </c>
      <c r="P41" s="48">
        <f t="shared" si="15"/>
        <v>626</v>
      </c>
      <c r="Q41" s="53">
        <f t="shared" si="15"/>
        <v>340</v>
      </c>
      <c r="R41" s="50">
        <f t="shared" si="15"/>
        <v>1154</v>
      </c>
      <c r="S41" s="54">
        <f t="shared" si="15"/>
        <v>543</v>
      </c>
      <c r="T41" s="51">
        <f t="shared" si="15"/>
        <v>1697</v>
      </c>
    </row>
    <row r="42" spans="1:20" ht="12.75">
      <c r="A42" s="60" t="s">
        <v>20</v>
      </c>
      <c r="B42" s="48">
        <f aca="true" t="shared" si="16" ref="B42:Q42">SUM(B22,B29,B15)</f>
        <v>0</v>
      </c>
      <c r="C42" s="53">
        <f t="shared" si="16"/>
        <v>0</v>
      </c>
      <c r="D42" s="48">
        <f t="shared" si="16"/>
        <v>0</v>
      </c>
      <c r="E42" s="53">
        <f t="shared" si="16"/>
        <v>0</v>
      </c>
      <c r="F42" s="48">
        <f t="shared" si="16"/>
        <v>31</v>
      </c>
      <c r="G42" s="53">
        <f t="shared" si="16"/>
        <v>0</v>
      </c>
      <c r="H42" s="48">
        <f t="shared" si="16"/>
        <v>0</v>
      </c>
      <c r="I42" s="53">
        <f t="shared" si="16"/>
        <v>0</v>
      </c>
      <c r="J42" s="48">
        <f t="shared" si="16"/>
        <v>3</v>
      </c>
      <c r="K42" s="53">
        <f t="shared" si="16"/>
        <v>5</v>
      </c>
      <c r="L42" s="48">
        <f t="shared" si="16"/>
        <v>60</v>
      </c>
      <c r="M42" s="53">
        <f t="shared" si="16"/>
        <v>25</v>
      </c>
      <c r="N42" s="48">
        <f t="shared" si="16"/>
        <v>48</v>
      </c>
      <c r="O42" s="53">
        <f t="shared" si="16"/>
        <v>5</v>
      </c>
      <c r="P42" s="48">
        <f t="shared" si="16"/>
        <v>16</v>
      </c>
      <c r="Q42" s="53">
        <f t="shared" si="16"/>
        <v>8</v>
      </c>
      <c r="R42" s="50">
        <f t="shared" si="10"/>
        <v>158</v>
      </c>
      <c r="S42" s="54">
        <f t="shared" si="11"/>
        <v>43</v>
      </c>
      <c r="T42" s="51">
        <f t="shared" si="12"/>
        <v>201</v>
      </c>
    </row>
    <row r="43" spans="1:20" s="22" customFormat="1" ht="12.75">
      <c r="A43" s="247" t="s">
        <v>12</v>
      </c>
      <c r="B43" s="219">
        <f aca="true" t="shared" si="17" ref="B43:Q43">SUM(B38:B42)</f>
        <v>117</v>
      </c>
      <c r="C43" s="220">
        <f t="shared" si="17"/>
        <v>98</v>
      </c>
      <c r="D43" s="219">
        <f t="shared" si="17"/>
        <v>3348</v>
      </c>
      <c r="E43" s="220">
        <f t="shared" si="17"/>
        <v>2210</v>
      </c>
      <c r="F43" s="219">
        <f t="shared" si="17"/>
        <v>1347</v>
      </c>
      <c r="G43" s="220">
        <f t="shared" si="17"/>
        <v>315</v>
      </c>
      <c r="H43" s="219">
        <f t="shared" si="17"/>
        <v>793</v>
      </c>
      <c r="I43" s="220">
        <f t="shared" si="17"/>
        <v>433</v>
      </c>
      <c r="J43" s="219">
        <f t="shared" si="17"/>
        <v>151</v>
      </c>
      <c r="K43" s="220">
        <f t="shared" si="17"/>
        <v>106</v>
      </c>
      <c r="L43" s="219">
        <f t="shared" si="17"/>
        <v>233</v>
      </c>
      <c r="M43" s="220">
        <f t="shared" si="17"/>
        <v>99</v>
      </c>
      <c r="N43" s="219">
        <f t="shared" si="17"/>
        <v>5094</v>
      </c>
      <c r="O43" s="220">
        <f t="shared" si="17"/>
        <v>1158</v>
      </c>
      <c r="P43" s="219">
        <f t="shared" si="17"/>
        <v>3804</v>
      </c>
      <c r="Q43" s="220">
        <f t="shared" si="17"/>
        <v>2765</v>
      </c>
      <c r="R43" s="219">
        <f t="shared" si="10"/>
        <v>14887</v>
      </c>
      <c r="S43" s="220">
        <f t="shared" si="11"/>
        <v>7184</v>
      </c>
      <c r="T43" s="220">
        <f t="shared" si="12"/>
        <v>22071</v>
      </c>
    </row>
    <row r="44" spans="2:20" s="22" customFormat="1" ht="4.5" customHeight="1"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</row>
    <row r="45" spans="1:20" s="22" customFormat="1" ht="12.75">
      <c r="A45" s="84" t="s">
        <v>146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</row>
    <row r="46" spans="1:20" s="22" customFormat="1" ht="12.75">
      <c r="A46" s="313" t="s">
        <v>128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</row>
    <row r="47" spans="1:20" ht="5.25" customHeight="1">
      <c r="A47" s="84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84"/>
    </row>
    <row r="48" spans="1:20" ht="12.75">
      <c r="A48" s="302" t="s">
        <v>31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139"/>
      <c r="R48" s="139"/>
      <c r="S48" s="139"/>
      <c r="T48" s="84"/>
    </row>
    <row r="49" spans="1:20" ht="12.75">
      <c r="A49" s="302" t="s">
        <v>185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139"/>
      <c r="R49" s="139"/>
      <c r="S49" s="139"/>
      <c r="T49" s="84"/>
    </row>
    <row r="50" spans="1:20" ht="12.75">
      <c r="A50" s="302" t="s">
        <v>186</v>
      </c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139"/>
      <c r="R50" s="139"/>
      <c r="S50" s="139"/>
      <c r="T50" s="84"/>
    </row>
  </sheetData>
  <sheetProtection/>
  <mergeCells count="26">
    <mergeCell ref="A48:P48"/>
    <mergeCell ref="A49:P49"/>
    <mergeCell ref="A50:P50"/>
    <mergeCell ref="A2:T2"/>
    <mergeCell ref="A3:T3"/>
    <mergeCell ref="F7:G7"/>
    <mergeCell ref="L6:M6"/>
    <mergeCell ref="L7:M7"/>
    <mergeCell ref="P6:Q6"/>
    <mergeCell ref="L8:M8"/>
    <mergeCell ref="D7:E7"/>
    <mergeCell ref="P7:Q7"/>
    <mergeCell ref="J6:K6"/>
    <mergeCell ref="F6:G6"/>
    <mergeCell ref="N8:O8"/>
    <mergeCell ref="H7:I7"/>
    <mergeCell ref="A46:T46"/>
    <mergeCell ref="B6:C6"/>
    <mergeCell ref="N7:O7"/>
    <mergeCell ref="B7:C7"/>
    <mergeCell ref="D6:E6"/>
    <mergeCell ref="P8:Q8"/>
    <mergeCell ref="J7:K7"/>
    <mergeCell ref="N6:O6"/>
    <mergeCell ref="F8:G8"/>
    <mergeCell ref="H6:I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3" r:id="rId1"/>
  <headerFooter alignWithMargins="0">
    <oddFooter>&amp;R&amp;A</oddFooter>
  </headerFooter>
  <ignoredErrors>
    <ignoredError sqref="R41:T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29.28125" style="5" customWidth="1"/>
    <col min="2" max="3" width="7.00390625" style="0" customWidth="1"/>
    <col min="4" max="17" width="7.57421875" style="0" customWidth="1"/>
    <col min="18" max="18" width="7.140625" style="0" customWidth="1"/>
    <col min="19" max="21" width="6.28125" style="0" customWidth="1"/>
    <col min="22" max="22" width="6.28125" style="5" customWidth="1"/>
    <col min="23" max="23" width="9.28125" style="0" customWidth="1"/>
    <col min="24" max="25" width="5.00390625" style="0" customWidth="1"/>
    <col min="26" max="26" width="10.57421875" style="0" customWidth="1"/>
    <col min="27" max="83" width="3.7109375" style="0" customWidth="1"/>
  </cols>
  <sheetData>
    <row r="1" ht="12.75">
      <c r="A1" s="108" t="s">
        <v>161</v>
      </c>
    </row>
    <row r="2" spans="1:22" ht="12.75">
      <c r="A2" s="328" t="s">
        <v>32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</row>
    <row r="3" spans="1:22" ht="12.75">
      <c r="A3" s="328" t="s">
        <v>50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</row>
    <row r="4" ht="13.5" thickBot="1"/>
    <row r="5" spans="1:22" ht="12.75">
      <c r="A5" s="6"/>
      <c r="B5" s="324" t="str">
        <f>D5+1&amp;" "&amp;"en na"</f>
        <v>2008 en na</v>
      </c>
      <c r="C5" s="325"/>
      <c r="D5" s="324">
        <v>2007</v>
      </c>
      <c r="E5" s="325"/>
      <c r="F5" s="324">
        <f>D5-1</f>
        <v>2006</v>
      </c>
      <c r="G5" s="325"/>
      <c r="H5" s="324">
        <f>F5-1</f>
        <v>2005</v>
      </c>
      <c r="I5" s="325"/>
      <c r="J5" s="324">
        <f>H5-1</f>
        <v>2004</v>
      </c>
      <c r="K5" s="325"/>
      <c r="L5" s="324">
        <f>J5-1</f>
        <v>2003</v>
      </c>
      <c r="M5" s="325"/>
      <c r="N5" s="324">
        <f>L5-1</f>
        <v>2002</v>
      </c>
      <c r="O5" s="325"/>
      <c r="P5" s="324">
        <f>N5-1</f>
        <v>2001</v>
      </c>
      <c r="Q5" s="325"/>
      <c r="R5" s="324" t="str">
        <f>P5-1&amp;" "&amp;"en vroeger"</f>
        <v>2000 en vroeger</v>
      </c>
      <c r="S5" s="325"/>
      <c r="T5" s="326" t="s">
        <v>14</v>
      </c>
      <c r="U5" s="327"/>
      <c r="V5" s="327"/>
    </row>
    <row r="6" spans="1:22" ht="12.75">
      <c r="A6" s="14"/>
      <c r="B6" s="1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H6" s="1" t="s">
        <v>0</v>
      </c>
      <c r="I6" s="2" t="s">
        <v>1</v>
      </c>
      <c r="J6" s="1" t="s">
        <v>0</v>
      </c>
      <c r="K6" s="2" t="s">
        <v>1</v>
      </c>
      <c r="L6" s="1" t="s">
        <v>0</v>
      </c>
      <c r="M6" s="2" t="s">
        <v>1</v>
      </c>
      <c r="N6" s="1" t="s">
        <v>0</v>
      </c>
      <c r="O6" s="2" t="s">
        <v>1</v>
      </c>
      <c r="P6" s="1" t="s">
        <v>0</v>
      </c>
      <c r="Q6" s="2" t="s">
        <v>1</v>
      </c>
      <c r="R6" s="1" t="s">
        <v>0</v>
      </c>
      <c r="S6" s="2" t="s">
        <v>1</v>
      </c>
      <c r="T6" s="1" t="s">
        <v>0</v>
      </c>
      <c r="U6" s="2" t="s">
        <v>1</v>
      </c>
      <c r="V6" s="67" t="s">
        <v>13</v>
      </c>
    </row>
    <row r="7" spans="1:22" s="5" customFormat="1" ht="12.75">
      <c r="A7" s="15" t="s">
        <v>2</v>
      </c>
      <c r="B7" s="1"/>
      <c r="C7" s="2"/>
      <c r="D7" s="1"/>
      <c r="E7" s="2"/>
      <c r="F7" s="1"/>
      <c r="G7" s="2"/>
      <c r="H7" s="1"/>
      <c r="I7" s="2"/>
      <c r="J7" s="1"/>
      <c r="K7" s="2"/>
      <c r="L7" s="1"/>
      <c r="M7" s="2"/>
      <c r="N7" s="1"/>
      <c r="O7" s="2"/>
      <c r="P7" s="1"/>
      <c r="Q7" s="2"/>
      <c r="R7" s="1"/>
      <c r="S7" s="2"/>
      <c r="T7" s="1"/>
      <c r="U7" s="2"/>
      <c r="V7" s="17"/>
    </row>
    <row r="8" spans="1:22" ht="12.75">
      <c r="A8" s="5" t="s">
        <v>16</v>
      </c>
      <c r="B8" s="20">
        <v>43</v>
      </c>
      <c r="C8" s="19">
        <v>13</v>
      </c>
      <c r="D8" s="20">
        <v>185</v>
      </c>
      <c r="E8" s="19">
        <v>91</v>
      </c>
      <c r="F8" s="20">
        <v>189</v>
      </c>
      <c r="G8" s="19">
        <v>68</v>
      </c>
      <c r="H8" s="20">
        <v>172</v>
      </c>
      <c r="I8" s="19">
        <v>103</v>
      </c>
      <c r="J8" s="20">
        <v>129</v>
      </c>
      <c r="K8" s="19">
        <v>69</v>
      </c>
      <c r="L8" s="20">
        <v>123</v>
      </c>
      <c r="M8" s="19">
        <v>71</v>
      </c>
      <c r="N8" s="20">
        <v>81</v>
      </c>
      <c r="O8" s="19">
        <v>56</v>
      </c>
      <c r="P8" s="20">
        <v>49</v>
      </c>
      <c r="Q8" s="19">
        <v>21</v>
      </c>
      <c r="R8" s="20">
        <v>81</v>
      </c>
      <c r="S8" s="19">
        <v>48</v>
      </c>
      <c r="T8" s="8">
        <f aca="true" t="shared" si="0" ref="T8:U12">SUM(R8,P8,N8,L8,J8,H8,F8,D8,B8)</f>
        <v>1052</v>
      </c>
      <c r="U8" s="10">
        <f t="shared" si="0"/>
        <v>540</v>
      </c>
      <c r="V8" s="10">
        <f>SUM(T8:U8)</f>
        <v>1592</v>
      </c>
    </row>
    <row r="9" spans="1:22" ht="12.75">
      <c r="A9" s="5" t="s">
        <v>17</v>
      </c>
      <c r="B9" s="20">
        <v>67</v>
      </c>
      <c r="C9" s="21">
        <v>28</v>
      </c>
      <c r="D9" s="20">
        <v>309</v>
      </c>
      <c r="E9" s="21">
        <v>139</v>
      </c>
      <c r="F9" s="20">
        <v>356</v>
      </c>
      <c r="G9" s="21">
        <v>168</v>
      </c>
      <c r="H9" s="20">
        <v>333</v>
      </c>
      <c r="I9" s="21">
        <v>158</v>
      </c>
      <c r="J9" s="20">
        <v>339</v>
      </c>
      <c r="K9" s="21">
        <v>159</v>
      </c>
      <c r="L9" s="20">
        <v>351</v>
      </c>
      <c r="M9" s="21">
        <v>182</v>
      </c>
      <c r="N9" s="20">
        <v>259</v>
      </c>
      <c r="O9" s="21">
        <v>134</v>
      </c>
      <c r="P9" s="20">
        <v>157</v>
      </c>
      <c r="Q9" s="21">
        <v>97</v>
      </c>
      <c r="R9" s="20">
        <v>233</v>
      </c>
      <c r="S9" s="21">
        <v>121</v>
      </c>
      <c r="T9" s="8">
        <f t="shared" si="0"/>
        <v>2404</v>
      </c>
      <c r="U9" s="9">
        <f t="shared" si="0"/>
        <v>1186</v>
      </c>
      <c r="V9" s="10">
        <f>SUM(T9:U9)</f>
        <v>3590</v>
      </c>
    </row>
    <row r="10" spans="1:22" ht="12.75">
      <c r="A10" s="5" t="s">
        <v>18</v>
      </c>
      <c r="B10" s="20">
        <v>0</v>
      </c>
      <c r="C10" s="21">
        <v>0</v>
      </c>
      <c r="D10" s="20">
        <v>0</v>
      </c>
      <c r="E10" s="21">
        <v>0</v>
      </c>
      <c r="F10" s="20">
        <v>0</v>
      </c>
      <c r="G10" s="21">
        <v>0</v>
      </c>
      <c r="H10" s="20">
        <v>0</v>
      </c>
      <c r="I10" s="21">
        <v>0</v>
      </c>
      <c r="J10" s="20">
        <v>0</v>
      </c>
      <c r="K10" s="21">
        <v>0</v>
      </c>
      <c r="L10" s="20">
        <v>0</v>
      </c>
      <c r="M10" s="21">
        <v>0</v>
      </c>
      <c r="N10" s="20">
        <v>0</v>
      </c>
      <c r="O10" s="21">
        <v>0</v>
      </c>
      <c r="P10" s="20">
        <v>0</v>
      </c>
      <c r="Q10" s="21">
        <v>0</v>
      </c>
      <c r="R10" s="20">
        <v>0</v>
      </c>
      <c r="S10" s="21">
        <v>0</v>
      </c>
      <c r="T10" s="8">
        <f t="shared" si="0"/>
        <v>0</v>
      </c>
      <c r="U10" s="9">
        <f t="shared" si="0"/>
        <v>0</v>
      </c>
      <c r="V10" s="10">
        <f>SUM(T10:U10)</f>
        <v>0</v>
      </c>
    </row>
    <row r="11" spans="1:22" ht="12.75">
      <c r="A11" s="5" t="s">
        <v>19</v>
      </c>
      <c r="B11" s="20">
        <v>12</v>
      </c>
      <c r="C11" s="21">
        <v>6</v>
      </c>
      <c r="D11" s="20">
        <v>86</v>
      </c>
      <c r="E11" s="21">
        <v>47</v>
      </c>
      <c r="F11" s="20">
        <v>97</v>
      </c>
      <c r="G11" s="21">
        <v>59</v>
      </c>
      <c r="H11" s="20">
        <v>92</v>
      </c>
      <c r="I11" s="21">
        <v>41</v>
      </c>
      <c r="J11" s="20">
        <v>83</v>
      </c>
      <c r="K11" s="21">
        <v>47</v>
      </c>
      <c r="L11" s="20">
        <v>111</v>
      </c>
      <c r="M11" s="21">
        <v>59</v>
      </c>
      <c r="N11" s="20">
        <v>58</v>
      </c>
      <c r="O11" s="21">
        <v>34</v>
      </c>
      <c r="P11" s="20">
        <v>25</v>
      </c>
      <c r="Q11" s="21">
        <v>17</v>
      </c>
      <c r="R11" s="20">
        <v>26</v>
      </c>
      <c r="S11" s="21">
        <v>15</v>
      </c>
      <c r="T11" s="8">
        <f t="shared" si="0"/>
        <v>590</v>
      </c>
      <c r="U11" s="9">
        <f t="shared" si="0"/>
        <v>325</v>
      </c>
      <c r="V11" s="10">
        <f>SUM(T11:U11)</f>
        <v>915</v>
      </c>
    </row>
    <row r="12" spans="1:22" s="11" customFormat="1" ht="12.75">
      <c r="A12" s="11" t="s">
        <v>12</v>
      </c>
      <c r="B12" s="40">
        <v>122</v>
      </c>
      <c r="C12" s="41">
        <v>47</v>
      </c>
      <c r="D12" s="40">
        <v>580</v>
      </c>
      <c r="E12" s="41">
        <v>277</v>
      </c>
      <c r="F12" s="40">
        <v>642</v>
      </c>
      <c r="G12" s="41">
        <v>295</v>
      </c>
      <c r="H12" s="40">
        <v>597</v>
      </c>
      <c r="I12" s="41">
        <v>302</v>
      </c>
      <c r="J12" s="40">
        <v>551</v>
      </c>
      <c r="K12" s="41">
        <v>275</v>
      </c>
      <c r="L12" s="40">
        <v>585</v>
      </c>
      <c r="M12" s="41">
        <v>312</v>
      </c>
      <c r="N12" s="40">
        <v>398</v>
      </c>
      <c r="O12" s="41">
        <v>224</v>
      </c>
      <c r="P12" s="40">
        <v>231</v>
      </c>
      <c r="Q12" s="41">
        <v>135</v>
      </c>
      <c r="R12" s="40">
        <v>340</v>
      </c>
      <c r="S12" s="41">
        <v>184</v>
      </c>
      <c r="T12" s="40">
        <f t="shared" si="0"/>
        <v>4046</v>
      </c>
      <c r="U12" s="41">
        <f t="shared" si="0"/>
        <v>2051</v>
      </c>
      <c r="V12" s="41">
        <f>SUM(T12:U12)</f>
        <v>6097</v>
      </c>
    </row>
    <row r="13" spans="1:22" s="11" customFormat="1" ht="12.75">
      <c r="A13" s="4" t="s">
        <v>6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3"/>
    </row>
    <row r="14" spans="1:22" ht="12.75">
      <c r="A14" s="5" t="s">
        <v>16</v>
      </c>
      <c r="B14" s="20">
        <v>11</v>
      </c>
      <c r="C14" s="19">
        <v>4</v>
      </c>
      <c r="D14" s="20">
        <v>61</v>
      </c>
      <c r="E14" s="19">
        <v>28</v>
      </c>
      <c r="F14" s="20">
        <v>72</v>
      </c>
      <c r="G14" s="19">
        <v>29</v>
      </c>
      <c r="H14" s="20">
        <v>65</v>
      </c>
      <c r="I14" s="19">
        <v>23</v>
      </c>
      <c r="J14" s="20">
        <v>57</v>
      </c>
      <c r="K14" s="19">
        <v>27</v>
      </c>
      <c r="L14" s="20">
        <v>43</v>
      </c>
      <c r="M14" s="19">
        <v>20</v>
      </c>
      <c r="N14" s="20">
        <v>27</v>
      </c>
      <c r="O14" s="19">
        <v>11</v>
      </c>
      <c r="P14" s="20">
        <v>21</v>
      </c>
      <c r="Q14" s="19">
        <v>13</v>
      </c>
      <c r="R14" s="20">
        <v>32</v>
      </c>
      <c r="S14" s="19">
        <v>15</v>
      </c>
      <c r="T14" s="8">
        <f aca="true" t="shared" si="1" ref="T14:U18">SUM(R14,P14,N14,L14,J14,H14,F14,D14,B14)</f>
        <v>389</v>
      </c>
      <c r="U14" s="10">
        <f t="shared" si="1"/>
        <v>170</v>
      </c>
      <c r="V14" s="10">
        <f>SUM(T14:U14)</f>
        <v>559</v>
      </c>
    </row>
    <row r="15" spans="1:22" ht="12.75">
      <c r="A15" s="5" t="s">
        <v>17</v>
      </c>
      <c r="B15" s="20">
        <v>9</v>
      </c>
      <c r="C15" s="21">
        <v>7</v>
      </c>
      <c r="D15" s="20">
        <v>69</v>
      </c>
      <c r="E15" s="21">
        <v>53</v>
      </c>
      <c r="F15" s="20">
        <v>71</v>
      </c>
      <c r="G15" s="21">
        <v>45</v>
      </c>
      <c r="H15" s="20">
        <v>82</v>
      </c>
      <c r="I15" s="21">
        <v>48</v>
      </c>
      <c r="J15" s="20">
        <v>78</v>
      </c>
      <c r="K15" s="21">
        <v>52</v>
      </c>
      <c r="L15" s="20">
        <v>93</v>
      </c>
      <c r="M15" s="21">
        <v>63</v>
      </c>
      <c r="N15" s="20">
        <v>66</v>
      </c>
      <c r="O15" s="21">
        <v>47</v>
      </c>
      <c r="P15" s="20">
        <v>44</v>
      </c>
      <c r="Q15" s="21">
        <v>29</v>
      </c>
      <c r="R15" s="20">
        <v>70</v>
      </c>
      <c r="S15" s="21">
        <v>56</v>
      </c>
      <c r="T15" s="8">
        <f t="shared" si="1"/>
        <v>582</v>
      </c>
      <c r="U15" s="9">
        <f t="shared" si="1"/>
        <v>400</v>
      </c>
      <c r="V15" s="10">
        <f>SUM(T15:U15)</f>
        <v>982</v>
      </c>
    </row>
    <row r="16" spans="1:22" ht="12.75">
      <c r="A16" s="5" t="s">
        <v>18</v>
      </c>
      <c r="B16" s="20">
        <v>0</v>
      </c>
      <c r="C16" s="21">
        <v>0</v>
      </c>
      <c r="D16" s="20">
        <v>0</v>
      </c>
      <c r="E16" s="21">
        <v>0</v>
      </c>
      <c r="F16" s="20">
        <v>0</v>
      </c>
      <c r="G16" s="21">
        <v>0</v>
      </c>
      <c r="H16" s="20">
        <v>0</v>
      </c>
      <c r="I16" s="21">
        <v>0</v>
      </c>
      <c r="J16" s="20">
        <v>0</v>
      </c>
      <c r="K16" s="21">
        <v>0</v>
      </c>
      <c r="L16" s="20">
        <v>0</v>
      </c>
      <c r="M16" s="21">
        <v>0</v>
      </c>
      <c r="N16" s="20">
        <v>0</v>
      </c>
      <c r="O16" s="21">
        <v>0</v>
      </c>
      <c r="P16" s="20">
        <v>0</v>
      </c>
      <c r="Q16" s="21">
        <v>0</v>
      </c>
      <c r="R16" s="20">
        <v>0</v>
      </c>
      <c r="S16" s="21">
        <v>0</v>
      </c>
      <c r="T16" s="8">
        <f t="shared" si="1"/>
        <v>0</v>
      </c>
      <c r="U16" s="9">
        <f t="shared" si="1"/>
        <v>0</v>
      </c>
      <c r="V16" s="10">
        <f>SUM(T16:U16)</f>
        <v>0</v>
      </c>
    </row>
    <row r="17" spans="1:22" ht="12.75">
      <c r="A17" s="5" t="s">
        <v>19</v>
      </c>
      <c r="B17" s="20">
        <v>3</v>
      </c>
      <c r="C17" s="21">
        <v>0</v>
      </c>
      <c r="D17" s="20">
        <v>56</v>
      </c>
      <c r="E17" s="21">
        <v>17</v>
      </c>
      <c r="F17" s="20">
        <v>50</v>
      </c>
      <c r="G17" s="21">
        <v>16</v>
      </c>
      <c r="H17" s="20">
        <v>34</v>
      </c>
      <c r="I17" s="21">
        <v>9</v>
      </c>
      <c r="J17" s="20">
        <v>44</v>
      </c>
      <c r="K17" s="21">
        <v>8</v>
      </c>
      <c r="L17" s="20">
        <v>45</v>
      </c>
      <c r="M17" s="21">
        <v>14</v>
      </c>
      <c r="N17" s="20">
        <v>27</v>
      </c>
      <c r="O17" s="21">
        <v>20</v>
      </c>
      <c r="P17" s="20">
        <v>9</v>
      </c>
      <c r="Q17" s="21">
        <v>8</v>
      </c>
      <c r="R17" s="20">
        <v>4</v>
      </c>
      <c r="S17" s="21">
        <v>2</v>
      </c>
      <c r="T17" s="8">
        <f t="shared" si="1"/>
        <v>272</v>
      </c>
      <c r="U17" s="9">
        <f t="shared" si="1"/>
        <v>94</v>
      </c>
      <c r="V17" s="10">
        <f>SUM(T17:U17)</f>
        <v>366</v>
      </c>
    </row>
    <row r="18" spans="1:22" s="11" customFormat="1" ht="12.75">
      <c r="A18" s="11" t="s">
        <v>12</v>
      </c>
      <c r="B18" s="40">
        <v>23</v>
      </c>
      <c r="C18" s="41">
        <v>11</v>
      </c>
      <c r="D18" s="40">
        <v>186</v>
      </c>
      <c r="E18" s="41">
        <v>98</v>
      </c>
      <c r="F18" s="40">
        <v>193</v>
      </c>
      <c r="G18" s="41">
        <v>90</v>
      </c>
      <c r="H18" s="40">
        <v>181</v>
      </c>
      <c r="I18" s="41">
        <v>80</v>
      </c>
      <c r="J18" s="40">
        <v>179</v>
      </c>
      <c r="K18" s="41">
        <v>87</v>
      </c>
      <c r="L18" s="40">
        <v>181</v>
      </c>
      <c r="M18" s="41">
        <v>97</v>
      </c>
      <c r="N18" s="40">
        <v>120</v>
      </c>
      <c r="O18" s="41">
        <v>78</v>
      </c>
      <c r="P18" s="40">
        <v>74</v>
      </c>
      <c r="Q18" s="41">
        <v>50</v>
      </c>
      <c r="R18" s="40">
        <v>106</v>
      </c>
      <c r="S18" s="41">
        <v>73</v>
      </c>
      <c r="T18" s="40">
        <f t="shared" si="1"/>
        <v>1243</v>
      </c>
      <c r="U18" s="41">
        <f t="shared" si="1"/>
        <v>664</v>
      </c>
      <c r="V18" s="41">
        <f>SUM(T18:U18)</f>
        <v>1907</v>
      </c>
    </row>
    <row r="19" spans="1:22" s="11" customFormat="1" ht="12.75">
      <c r="A19" s="4" t="s">
        <v>7</v>
      </c>
      <c r="B19" s="42"/>
      <c r="C19" s="43"/>
      <c r="D19" s="42"/>
      <c r="E19" s="43"/>
      <c r="F19" s="42"/>
      <c r="G19" s="43"/>
      <c r="H19" s="42"/>
      <c r="I19" s="43"/>
      <c r="J19" s="42"/>
      <c r="K19" s="43"/>
      <c r="L19" s="42"/>
      <c r="M19" s="43"/>
      <c r="N19" s="42"/>
      <c r="O19" s="43"/>
      <c r="P19" s="42"/>
      <c r="Q19" s="43"/>
      <c r="R19" s="42"/>
      <c r="S19" s="43"/>
      <c r="T19" s="42"/>
      <c r="U19" s="43"/>
      <c r="V19" s="43"/>
    </row>
    <row r="20" spans="1:22" ht="12.75">
      <c r="A20" s="5" t="s">
        <v>16</v>
      </c>
      <c r="B20" s="20">
        <v>1</v>
      </c>
      <c r="C20" s="19">
        <v>0</v>
      </c>
      <c r="D20" s="20">
        <v>11</v>
      </c>
      <c r="E20" s="19">
        <v>5</v>
      </c>
      <c r="F20" s="20">
        <v>6</v>
      </c>
      <c r="G20" s="19">
        <v>5</v>
      </c>
      <c r="H20" s="20">
        <v>11</v>
      </c>
      <c r="I20" s="19">
        <v>4</v>
      </c>
      <c r="J20" s="20">
        <v>10</v>
      </c>
      <c r="K20" s="19">
        <v>6</v>
      </c>
      <c r="L20" s="20">
        <v>9</v>
      </c>
      <c r="M20" s="19">
        <v>8</v>
      </c>
      <c r="N20" s="20">
        <v>7</v>
      </c>
      <c r="O20" s="19">
        <v>3</v>
      </c>
      <c r="P20" s="20">
        <v>3</v>
      </c>
      <c r="Q20" s="19">
        <v>2</v>
      </c>
      <c r="R20" s="20">
        <v>11</v>
      </c>
      <c r="S20" s="19">
        <v>10</v>
      </c>
      <c r="T20" s="8">
        <f aca="true" t="shared" si="2" ref="T20:U24">SUM(R20,P20,N20,L20,J20,H20,F20,D20,B20)</f>
        <v>69</v>
      </c>
      <c r="U20" s="10">
        <f t="shared" si="2"/>
        <v>43</v>
      </c>
      <c r="V20" s="10">
        <f>SUM(T20:U20)</f>
        <v>112</v>
      </c>
    </row>
    <row r="21" spans="1:22" ht="12.75">
      <c r="A21" s="5" t="s">
        <v>17</v>
      </c>
      <c r="B21" s="20">
        <v>8</v>
      </c>
      <c r="C21" s="21">
        <v>2</v>
      </c>
      <c r="D21" s="20">
        <v>34</v>
      </c>
      <c r="E21" s="21">
        <v>28</v>
      </c>
      <c r="F21" s="20">
        <v>38</v>
      </c>
      <c r="G21" s="21">
        <v>17</v>
      </c>
      <c r="H21" s="20">
        <v>33</v>
      </c>
      <c r="I21" s="21">
        <v>28</v>
      </c>
      <c r="J21" s="20">
        <v>23</v>
      </c>
      <c r="K21" s="21">
        <v>21</v>
      </c>
      <c r="L21" s="20">
        <v>32</v>
      </c>
      <c r="M21" s="21">
        <v>27</v>
      </c>
      <c r="N21" s="20">
        <v>23</v>
      </c>
      <c r="O21" s="21">
        <v>15</v>
      </c>
      <c r="P21" s="20">
        <v>16</v>
      </c>
      <c r="Q21" s="21">
        <v>10</v>
      </c>
      <c r="R21" s="20">
        <v>10</v>
      </c>
      <c r="S21" s="21">
        <v>12</v>
      </c>
      <c r="T21" s="8">
        <f t="shared" si="2"/>
        <v>217</v>
      </c>
      <c r="U21" s="9">
        <f t="shared" si="2"/>
        <v>160</v>
      </c>
      <c r="V21" s="10">
        <f>SUM(T21:U21)</f>
        <v>377</v>
      </c>
    </row>
    <row r="22" spans="1:22" ht="12.75">
      <c r="A22" s="5" t="s">
        <v>19</v>
      </c>
      <c r="B22" s="20">
        <v>0</v>
      </c>
      <c r="C22" s="21">
        <v>0</v>
      </c>
      <c r="D22" s="20">
        <v>0</v>
      </c>
      <c r="E22" s="21">
        <v>0</v>
      </c>
      <c r="F22" s="20">
        <v>0</v>
      </c>
      <c r="G22" s="21">
        <v>0</v>
      </c>
      <c r="H22" s="20">
        <v>0</v>
      </c>
      <c r="I22" s="21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v>0</v>
      </c>
      <c r="Q22" s="21">
        <v>0</v>
      </c>
      <c r="R22" s="20">
        <v>0</v>
      </c>
      <c r="S22" s="21">
        <v>0</v>
      </c>
      <c r="T22" s="8">
        <f t="shared" si="2"/>
        <v>0</v>
      </c>
      <c r="U22" s="9">
        <f t="shared" si="2"/>
        <v>0</v>
      </c>
      <c r="V22" s="10">
        <f>SUM(T22:U22)</f>
        <v>0</v>
      </c>
    </row>
    <row r="23" spans="1:22" ht="12.75">
      <c r="A23" s="5" t="s">
        <v>20</v>
      </c>
      <c r="B23" s="20">
        <v>5</v>
      </c>
      <c r="C23" s="21">
        <v>1</v>
      </c>
      <c r="D23" s="20">
        <v>22</v>
      </c>
      <c r="E23" s="21">
        <v>7</v>
      </c>
      <c r="F23" s="20">
        <v>17</v>
      </c>
      <c r="G23" s="21">
        <v>2</v>
      </c>
      <c r="H23" s="20">
        <v>30</v>
      </c>
      <c r="I23" s="21">
        <v>6</v>
      </c>
      <c r="J23" s="20">
        <v>28</v>
      </c>
      <c r="K23" s="21">
        <v>6</v>
      </c>
      <c r="L23" s="20">
        <v>19</v>
      </c>
      <c r="M23" s="21">
        <v>3</v>
      </c>
      <c r="N23" s="20">
        <v>14</v>
      </c>
      <c r="O23" s="21">
        <v>5</v>
      </c>
      <c r="P23" s="20">
        <v>12</v>
      </c>
      <c r="Q23" s="21">
        <v>7</v>
      </c>
      <c r="R23" s="20">
        <v>11</v>
      </c>
      <c r="S23" s="21">
        <v>6</v>
      </c>
      <c r="T23" s="8">
        <f t="shared" si="2"/>
        <v>158</v>
      </c>
      <c r="U23" s="9">
        <f t="shared" si="2"/>
        <v>43</v>
      </c>
      <c r="V23" s="10">
        <f>SUM(T23:U23)</f>
        <v>201</v>
      </c>
    </row>
    <row r="24" spans="1:22" s="11" customFormat="1" ht="12.75">
      <c r="A24" s="11" t="s">
        <v>12</v>
      </c>
      <c r="B24" s="40">
        <v>14</v>
      </c>
      <c r="C24" s="41">
        <v>3</v>
      </c>
      <c r="D24" s="40">
        <v>67</v>
      </c>
      <c r="E24" s="41">
        <v>40</v>
      </c>
      <c r="F24" s="40">
        <v>61</v>
      </c>
      <c r="G24" s="41">
        <v>24</v>
      </c>
      <c r="H24" s="40">
        <v>74</v>
      </c>
      <c r="I24" s="41">
        <v>38</v>
      </c>
      <c r="J24" s="40">
        <v>61</v>
      </c>
      <c r="K24" s="41">
        <v>33</v>
      </c>
      <c r="L24" s="40">
        <v>60</v>
      </c>
      <c r="M24" s="41">
        <v>38</v>
      </c>
      <c r="N24" s="40">
        <v>44</v>
      </c>
      <c r="O24" s="41">
        <v>23</v>
      </c>
      <c r="P24" s="40">
        <v>31</v>
      </c>
      <c r="Q24" s="41">
        <v>19</v>
      </c>
      <c r="R24" s="40">
        <v>32</v>
      </c>
      <c r="S24" s="41">
        <v>28</v>
      </c>
      <c r="T24" s="40">
        <f t="shared" si="2"/>
        <v>444</v>
      </c>
      <c r="U24" s="41">
        <f t="shared" si="2"/>
        <v>246</v>
      </c>
      <c r="V24" s="41">
        <f>SUM(T24:U24)</f>
        <v>690</v>
      </c>
    </row>
    <row r="25" spans="1:22" s="11" customFormat="1" ht="12.75">
      <c r="A25" s="4" t="s">
        <v>8</v>
      </c>
      <c r="B25" s="42"/>
      <c r="C25" s="43"/>
      <c r="D25" s="42"/>
      <c r="E25" s="43"/>
      <c r="F25" s="42"/>
      <c r="G25" s="43"/>
      <c r="H25" s="42"/>
      <c r="I25" s="43"/>
      <c r="J25" s="42"/>
      <c r="K25" s="43"/>
      <c r="L25" s="42"/>
      <c r="M25" s="43"/>
      <c r="N25" s="42"/>
      <c r="O25" s="43"/>
      <c r="P25" s="42"/>
      <c r="Q25" s="43"/>
      <c r="R25" s="42"/>
      <c r="S25" s="43"/>
      <c r="T25" s="42"/>
      <c r="U25" s="43"/>
      <c r="V25" s="43"/>
    </row>
    <row r="26" spans="1:22" ht="12.75">
      <c r="A26" s="5" t="s">
        <v>16</v>
      </c>
      <c r="B26" s="68">
        <v>58</v>
      </c>
      <c r="C26" s="19">
        <v>15</v>
      </c>
      <c r="D26" s="68">
        <v>208</v>
      </c>
      <c r="E26" s="69">
        <v>70</v>
      </c>
      <c r="F26" s="68">
        <v>191</v>
      </c>
      <c r="G26" s="69">
        <v>73</v>
      </c>
      <c r="H26" s="68">
        <v>156</v>
      </c>
      <c r="I26" s="69">
        <v>65</v>
      </c>
      <c r="J26" s="68">
        <v>169</v>
      </c>
      <c r="K26" s="69">
        <v>77</v>
      </c>
      <c r="L26" s="68">
        <v>121</v>
      </c>
      <c r="M26" s="69">
        <v>60</v>
      </c>
      <c r="N26" s="68">
        <v>84</v>
      </c>
      <c r="O26" s="69">
        <v>51</v>
      </c>
      <c r="P26" s="68">
        <v>54</v>
      </c>
      <c r="Q26" s="69">
        <v>22</v>
      </c>
      <c r="R26" s="68">
        <v>68</v>
      </c>
      <c r="S26" s="69">
        <v>40</v>
      </c>
      <c r="T26" s="8">
        <f aca="true" t="shared" si="3" ref="T26:U30">SUM(R26,P26,N26,L26,J26,H26,F26,D26,B26)</f>
        <v>1109</v>
      </c>
      <c r="U26" s="10">
        <f t="shared" si="3"/>
        <v>473</v>
      </c>
      <c r="V26" s="10">
        <f>SUM(T26:U26)</f>
        <v>1582</v>
      </c>
    </row>
    <row r="27" spans="1:22" ht="12.75">
      <c r="A27" s="5" t="s">
        <v>17</v>
      </c>
      <c r="B27" s="20">
        <v>54</v>
      </c>
      <c r="C27" s="21">
        <v>15</v>
      </c>
      <c r="D27" s="20">
        <v>267</v>
      </c>
      <c r="E27" s="21">
        <v>154</v>
      </c>
      <c r="F27" s="20">
        <v>304</v>
      </c>
      <c r="G27" s="21">
        <v>142</v>
      </c>
      <c r="H27" s="20">
        <v>289</v>
      </c>
      <c r="I27" s="21">
        <v>154</v>
      </c>
      <c r="J27" s="20">
        <v>288</v>
      </c>
      <c r="K27" s="21">
        <v>144</v>
      </c>
      <c r="L27" s="20">
        <v>224</v>
      </c>
      <c r="M27" s="21">
        <v>124</v>
      </c>
      <c r="N27" s="20">
        <v>175</v>
      </c>
      <c r="O27" s="21">
        <v>93</v>
      </c>
      <c r="P27" s="20">
        <v>114</v>
      </c>
      <c r="Q27" s="21">
        <v>78</v>
      </c>
      <c r="R27" s="20">
        <v>185</v>
      </c>
      <c r="S27" s="21">
        <v>104</v>
      </c>
      <c r="T27" s="8">
        <f t="shared" si="3"/>
        <v>1900</v>
      </c>
      <c r="U27" s="9">
        <f t="shared" si="3"/>
        <v>1008</v>
      </c>
      <c r="V27" s="10">
        <f>SUM(T27:U27)</f>
        <v>2908</v>
      </c>
    </row>
    <row r="28" spans="1:22" ht="12.75">
      <c r="A28" s="5" t="s">
        <v>18</v>
      </c>
      <c r="B28" s="20">
        <v>0</v>
      </c>
      <c r="C28" s="21">
        <v>0</v>
      </c>
      <c r="D28" s="20">
        <v>0</v>
      </c>
      <c r="E28" s="21">
        <v>0</v>
      </c>
      <c r="F28" s="20">
        <v>0</v>
      </c>
      <c r="G28" s="21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1">
        <v>0</v>
      </c>
      <c r="N28" s="20">
        <v>0</v>
      </c>
      <c r="O28" s="21">
        <v>0</v>
      </c>
      <c r="P28" s="20">
        <v>0</v>
      </c>
      <c r="Q28" s="21">
        <v>0</v>
      </c>
      <c r="R28" s="20">
        <v>0</v>
      </c>
      <c r="S28" s="21">
        <v>0</v>
      </c>
      <c r="T28" s="8">
        <f t="shared" si="3"/>
        <v>0</v>
      </c>
      <c r="U28" s="9">
        <f t="shared" si="3"/>
        <v>0</v>
      </c>
      <c r="V28" s="10">
        <f>SUM(T28:U28)</f>
        <v>0</v>
      </c>
    </row>
    <row r="29" spans="1:22" ht="12.75">
      <c r="A29" s="5" t="s">
        <v>19</v>
      </c>
      <c r="B29" s="20">
        <v>0</v>
      </c>
      <c r="C29" s="21">
        <v>0</v>
      </c>
      <c r="D29" s="20">
        <v>0</v>
      </c>
      <c r="E29" s="21">
        <v>0</v>
      </c>
      <c r="F29" s="20">
        <v>0</v>
      </c>
      <c r="G29" s="21">
        <v>0</v>
      </c>
      <c r="H29" s="20">
        <v>0</v>
      </c>
      <c r="I29" s="21">
        <v>0</v>
      </c>
      <c r="J29" s="20">
        <v>0</v>
      </c>
      <c r="K29" s="21">
        <v>0</v>
      </c>
      <c r="L29" s="20">
        <v>0</v>
      </c>
      <c r="M29" s="21">
        <v>0</v>
      </c>
      <c r="N29" s="20">
        <v>0</v>
      </c>
      <c r="O29" s="21">
        <v>0</v>
      </c>
      <c r="P29" s="20">
        <v>0</v>
      </c>
      <c r="Q29" s="21">
        <v>0</v>
      </c>
      <c r="R29" s="20">
        <v>0</v>
      </c>
      <c r="S29" s="21">
        <v>0</v>
      </c>
      <c r="T29" s="8">
        <f t="shared" si="3"/>
        <v>0</v>
      </c>
      <c r="U29" s="9">
        <f t="shared" si="3"/>
        <v>0</v>
      </c>
      <c r="V29" s="10">
        <f>SUM(T29:U29)</f>
        <v>0</v>
      </c>
    </row>
    <row r="30" spans="1:22" s="11" customFormat="1" ht="12.75">
      <c r="A30" s="11" t="s">
        <v>12</v>
      </c>
      <c r="B30" s="40">
        <v>112</v>
      </c>
      <c r="C30" s="41">
        <v>30</v>
      </c>
      <c r="D30" s="40">
        <v>475</v>
      </c>
      <c r="E30" s="41">
        <v>224</v>
      </c>
      <c r="F30" s="40">
        <v>495</v>
      </c>
      <c r="G30" s="41">
        <v>215</v>
      </c>
      <c r="H30" s="40">
        <v>445</v>
      </c>
      <c r="I30" s="41">
        <v>219</v>
      </c>
      <c r="J30" s="40">
        <v>457</v>
      </c>
      <c r="K30" s="41">
        <v>221</v>
      </c>
      <c r="L30" s="40">
        <v>345</v>
      </c>
      <c r="M30" s="41">
        <v>184</v>
      </c>
      <c r="N30" s="40">
        <v>259</v>
      </c>
      <c r="O30" s="41">
        <v>144</v>
      </c>
      <c r="P30" s="40">
        <v>168</v>
      </c>
      <c r="Q30" s="41">
        <v>100</v>
      </c>
      <c r="R30" s="40">
        <v>253</v>
      </c>
      <c r="S30" s="41">
        <v>144</v>
      </c>
      <c r="T30" s="40">
        <f t="shared" si="3"/>
        <v>3009</v>
      </c>
      <c r="U30" s="41">
        <f t="shared" si="3"/>
        <v>1481</v>
      </c>
      <c r="V30" s="41">
        <f>SUM(T30:U30)</f>
        <v>4490</v>
      </c>
    </row>
    <row r="31" spans="1:22" s="11" customFormat="1" ht="12.75">
      <c r="A31" s="4" t="s">
        <v>9</v>
      </c>
      <c r="B31" s="42"/>
      <c r="C31" s="43"/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3"/>
    </row>
    <row r="32" spans="1:22" ht="12.75">
      <c r="A32" s="5" t="s">
        <v>16</v>
      </c>
      <c r="B32" s="20">
        <v>65</v>
      </c>
      <c r="C32" s="19">
        <v>14</v>
      </c>
      <c r="D32" s="20">
        <v>165</v>
      </c>
      <c r="E32" s="19">
        <v>55</v>
      </c>
      <c r="F32" s="20">
        <v>147</v>
      </c>
      <c r="G32" s="19">
        <v>67</v>
      </c>
      <c r="H32" s="20">
        <v>169</v>
      </c>
      <c r="I32" s="19">
        <v>52</v>
      </c>
      <c r="J32" s="20">
        <v>147</v>
      </c>
      <c r="K32" s="19">
        <v>61</v>
      </c>
      <c r="L32" s="20">
        <v>123</v>
      </c>
      <c r="M32" s="19">
        <v>59</v>
      </c>
      <c r="N32" s="20">
        <v>83</v>
      </c>
      <c r="O32" s="19">
        <v>41</v>
      </c>
      <c r="P32" s="20">
        <v>59</v>
      </c>
      <c r="Q32" s="19">
        <v>26</v>
      </c>
      <c r="R32" s="20">
        <v>97</v>
      </c>
      <c r="S32" s="19">
        <v>49</v>
      </c>
      <c r="T32" s="8">
        <f aca="true" t="shared" si="4" ref="T32:U36">SUM(R32,P32,N32,L32,J32,H32,F32,D32,B32)</f>
        <v>1055</v>
      </c>
      <c r="U32" s="10">
        <f t="shared" si="4"/>
        <v>424</v>
      </c>
      <c r="V32" s="10">
        <f>SUM(T32:U32)</f>
        <v>1479</v>
      </c>
    </row>
    <row r="33" spans="1:22" ht="12.75">
      <c r="A33" s="5" t="s">
        <v>17</v>
      </c>
      <c r="B33" s="20">
        <v>57</v>
      </c>
      <c r="C33" s="21">
        <v>23</v>
      </c>
      <c r="D33" s="20">
        <v>246</v>
      </c>
      <c r="E33" s="21">
        <v>109</v>
      </c>
      <c r="F33" s="20">
        <v>308</v>
      </c>
      <c r="G33" s="21">
        <v>109</v>
      </c>
      <c r="H33" s="20">
        <v>325</v>
      </c>
      <c r="I33" s="21">
        <v>143</v>
      </c>
      <c r="J33" s="20">
        <v>257</v>
      </c>
      <c r="K33" s="21">
        <v>144</v>
      </c>
      <c r="L33" s="20">
        <v>268</v>
      </c>
      <c r="M33" s="21">
        <v>130</v>
      </c>
      <c r="N33" s="20">
        <v>199</v>
      </c>
      <c r="O33" s="21">
        <v>97</v>
      </c>
      <c r="P33" s="20">
        <v>104</v>
      </c>
      <c r="Q33" s="21">
        <v>71</v>
      </c>
      <c r="R33" s="20">
        <v>223</v>
      </c>
      <c r="S33" s="21">
        <v>154</v>
      </c>
      <c r="T33" s="8">
        <f t="shared" si="4"/>
        <v>1987</v>
      </c>
      <c r="U33" s="9">
        <f t="shared" si="4"/>
        <v>980</v>
      </c>
      <c r="V33" s="10">
        <f>SUM(T33:U33)</f>
        <v>2967</v>
      </c>
    </row>
    <row r="34" spans="1:22" ht="12.75">
      <c r="A34" s="5" t="s">
        <v>18</v>
      </c>
      <c r="B34" s="20">
        <v>7</v>
      </c>
      <c r="C34" s="21">
        <v>1</v>
      </c>
      <c r="D34" s="20">
        <v>19</v>
      </c>
      <c r="E34" s="21">
        <v>5</v>
      </c>
      <c r="F34" s="20">
        <v>16</v>
      </c>
      <c r="G34" s="21">
        <v>12</v>
      </c>
      <c r="H34" s="20">
        <v>23</v>
      </c>
      <c r="I34" s="21">
        <v>8</v>
      </c>
      <c r="J34" s="20">
        <v>16</v>
      </c>
      <c r="K34" s="21">
        <v>9</v>
      </c>
      <c r="L34" s="20">
        <v>19</v>
      </c>
      <c r="M34" s="21">
        <v>6</v>
      </c>
      <c r="N34" s="20">
        <v>3</v>
      </c>
      <c r="O34" s="21">
        <v>4</v>
      </c>
      <c r="P34" s="20">
        <v>2</v>
      </c>
      <c r="Q34" s="21">
        <v>0</v>
      </c>
      <c r="R34" s="20">
        <v>0</v>
      </c>
      <c r="S34" s="21">
        <v>0</v>
      </c>
      <c r="T34" s="8">
        <f t="shared" si="4"/>
        <v>105</v>
      </c>
      <c r="U34" s="9">
        <f t="shared" si="4"/>
        <v>45</v>
      </c>
      <c r="V34" s="10">
        <f>SUM(T34:U34)</f>
        <v>150</v>
      </c>
    </row>
    <row r="35" spans="1:22" ht="12.75">
      <c r="A35" s="5" t="s">
        <v>19</v>
      </c>
      <c r="B35" s="20">
        <v>13</v>
      </c>
      <c r="C35" s="21">
        <v>2</v>
      </c>
      <c r="D35" s="20">
        <v>19</v>
      </c>
      <c r="E35" s="21">
        <v>15</v>
      </c>
      <c r="F35" s="20">
        <v>35</v>
      </c>
      <c r="G35" s="21">
        <v>14</v>
      </c>
      <c r="H35" s="20">
        <v>25</v>
      </c>
      <c r="I35" s="21">
        <v>19</v>
      </c>
      <c r="J35" s="20">
        <v>28</v>
      </c>
      <c r="K35" s="21">
        <v>23</v>
      </c>
      <c r="L35" s="20">
        <v>40</v>
      </c>
      <c r="M35" s="21">
        <v>21</v>
      </c>
      <c r="N35" s="20">
        <v>18</v>
      </c>
      <c r="O35" s="21">
        <v>10</v>
      </c>
      <c r="P35" s="20">
        <v>7</v>
      </c>
      <c r="Q35" s="21">
        <v>9</v>
      </c>
      <c r="R35" s="20">
        <v>17</v>
      </c>
      <c r="S35" s="21">
        <v>7</v>
      </c>
      <c r="T35" s="8">
        <f t="shared" si="4"/>
        <v>202</v>
      </c>
      <c r="U35" s="9">
        <f t="shared" si="4"/>
        <v>120</v>
      </c>
      <c r="V35" s="10">
        <f>SUM(T35:U35)</f>
        <v>322</v>
      </c>
    </row>
    <row r="36" spans="1:22" s="11" customFormat="1" ht="12.75">
      <c r="A36" s="11" t="s">
        <v>12</v>
      </c>
      <c r="B36" s="40">
        <v>142</v>
      </c>
      <c r="C36" s="41">
        <v>40</v>
      </c>
      <c r="D36" s="40">
        <v>449</v>
      </c>
      <c r="E36" s="41">
        <v>184</v>
      </c>
      <c r="F36" s="40">
        <v>506</v>
      </c>
      <c r="G36" s="41">
        <v>202</v>
      </c>
      <c r="H36" s="40">
        <v>542</v>
      </c>
      <c r="I36" s="41">
        <v>222</v>
      </c>
      <c r="J36" s="40">
        <v>448</v>
      </c>
      <c r="K36" s="41">
        <v>237</v>
      </c>
      <c r="L36" s="40">
        <v>450</v>
      </c>
      <c r="M36" s="41">
        <v>216</v>
      </c>
      <c r="N36" s="40">
        <v>303</v>
      </c>
      <c r="O36" s="41">
        <v>152</v>
      </c>
      <c r="P36" s="40">
        <v>172</v>
      </c>
      <c r="Q36" s="41">
        <v>106</v>
      </c>
      <c r="R36" s="40">
        <v>337</v>
      </c>
      <c r="S36" s="41">
        <v>210</v>
      </c>
      <c r="T36" s="40">
        <f t="shared" si="4"/>
        <v>3349</v>
      </c>
      <c r="U36" s="41">
        <f t="shared" si="4"/>
        <v>1569</v>
      </c>
      <c r="V36" s="41">
        <f>SUM(T36:U36)</f>
        <v>4918</v>
      </c>
    </row>
    <row r="37" spans="1:22" s="11" customFormat="1" ht="12.75">
      <c r="A37" s="4" t="s">
        <v>10</v>
      </c>
      <c r="B37" s="42"/>
      <c r="C37" s="43"/>
      <c r="D37" s="42"/>
      <c r="E37" s="43"/>
      <c r="F37" s="42"/>
      <c r="G37" s="43"/>
      <c r="H37" s="42"/>
      <c r="I37" s="43"/>
      <c r="J37" s="42"/>
      <c r="K37" s="43"/>
      <c r="L37" s="42"/>
      <c r="M37" s="43"/>
      <c r="N37" s="42"/>
      <c r="O37" s="43"/>
      <c r="P37" s="42"/>
      <c r="Q37" s="43"/>
      <c r="R37" s="42"/>
      <c r="S37" s="43"/>
      <c r="T37" s="42"/>
      <c r="U37" s="43"/>
      <c r="V37" s="43"/>
    </row>
    <row r="38" spans="1:22" ht="12.75">
      <c r="A38" s="5" t="s">
        <v>16</v>
      </c>
      <c r="B38" s="20">
        <v>29</v>
      </c>
      <c r="C38" s="19">
        <v>8</v>
      </c>
      <c r="D38" s="20">
        <v>91</v>
      </c>
      <c r="E38" s="19">
        <v>30</v>
      </c>
      <c r="F38" s="20">
        <v>106</v>
      </c>
      <c r="G38" s="19">
        <v>42</v>
      </c>
      <c r="H38" s="20">
        <v>116</v>
      </c>
      <c r="I38" s="19">
        <v>45</v>
      </c>
      <c r="J38" s="20">
        <v>96</v>
      </c>
      <c r="K38" s="19">
        <v>39</v>
      </c>
      <c r="L38" s="20">
        <v>67</v>
      </c>
      <c r="M38" s="19">
        <v>48</v>
      </c>
      <c r="N38" s="20">
        <v>59</v>
      </c>
      <c r="O38" s="19">
        <v>29</v>
      </c>
      <c r="P38" s="20">
        <v>37</v>
      </c>
      <c r="Q38" s="19">
        <v>15</v>
      </c>
      <c r="R38" s="20">
        <v>75</v>
      </c>
      <c r="S38" s="19">
        <v>45</v>
      </c>
      <c r="T38" s="8">
        <f aca="true" t="shared" si="5" ref="T38:U42">SUM(R38,P38,N38,L38,J38,H38,F38,D38,B38)</f>
        <v>676</v>
      </c>
      <c r="U38" s="10">
        <f t="shared" si="5"/>
        <v>301</v>
      </c>
      <c r="V38" s="10">
        <f>SUM(T38:U38)</f>
        <v>977</v>
      </c>
    </row>
    <row r="39" spans="1:22" ht="12.75">
      <c r="A39" s="5" t="s">
        <v>17</v>
      </c>
      <c r="B39" s="20">
        <v>62</v>
      </c>
      <c r="C39" s="21">
        <v>16</v>
      </c>
      <c r="D39" s="20">
        <v>236</v>
      </c>
      <c r="E39" s="21">
        <v>97</v>
      </c>
      <c r="F39" s="20">
        <v>241</v>
      </c>
      <c r="G39" s="21">
        <v>107</v>
      </c>
      <c r="H39" s="20">
        <v>252</v>
      </c>
      <c r="I39" s="21">
        <v>81</v>
      </c>
      <c r="J39" s="20">
        <v>250</v>
      </c>
      <c r="K39" s="21">
        <v>109</v>
      </c>
      <c r="L39" s="20">
        <v>235</v>
      </c>
      <c r="M39" s="21">
        <v>96</v>
      </c>
      <c r="N39" s="20">
        <v>161</v>
      </c>
      <c r="O39" s="21">
        <v>84</v>
      </c>
      <c r="P39" s="20">
        <v>108</v>
      </c>
      <c r="Q39" s="21">
        <v>53</v>
      </c>
      <c r="R39" s="20">
        <v>175</v>
      </c>
      <c r="S39" s="21">
        <v>136</v>
      </c>
      <c r="T39" s="8">
        <f t="shared" si="5"/>
        <v>1720</v>
      </c>
      <c r="U39" s="9">
        <f t="shared" si="5"/>
        <v>779</v>
      </c>
      <c r="V39" s="10">
        <f>SUM(T39:U39)</f>
        <v>2499</v>
      </c>
    </row>
    <row r="40" spans="1:22" ht="12.75">
      <c r="A40" s="5" t="s">
        <v>18</v>
      </c>
      <c r="B40" s="20">
        <v>23</v>
      </c>
      <c r="C40" s="21">
        <v>4</v>
      </c>
      <c r="D40" s="20">
        <v>47</v>
      </c>
      <c r="E40" s="21">
        <v>5</v>
      </c>
      <c r="F40" s="20">
        <v>43</v>
      </c>
      <c r="G40" s="21">
        <v>16</v>
      </c>
      <c r="H40" s="20">
        <v>38</v>
      </c>
      <c r="I40" s="21">
        <v>13</v>
      </c>
      <c r="J40" s="20">
        <v>43</v>
      </c>
      <c r="K40" s="21">
        <v>16</v>
      </c>
      <c r="L40" s="20">
        <v>36</v>
      </c>
      <c r="M40" s="21">
        <v>14</v>
      </c>
      <c r="N40" s="20">
        <v>25</v>
      </c>
      <c r="O40" s="21">
        <v>6</v>
      </c>
      <c r="P40" s="20">
        <v>9</v>
      </c>
      <c r="Q40" s="21">
        <v>3</v>
      </c>
      <c r="R40" s="20">
        <v>46</v>
      </c>
      <c r="S40" s="21">
        <v>12</v>
      </c>
      <c r="T40" s="8">
        <f t="shared" si="5"/>
        <v>310</v>
      </c>
      <c r="U40" s="9">
        <f t="shared" si="5"/>
        <v>89</v>
      </c>
      <c r="V40" s="10">
        <f>SUM(T40:U40)</f>
        <v>399</v>
      </c>
    </row>
    <row r="41" spans="1:22" ht="12.75">
      <c r="A41" s="5" t="s">
        <v>19</v>
      </c>
      <c r="B41" s="20">
        <v>3</v>
      </c>
      <c r="C41" s="21">
        <v>0</v>
      </c>
      <c r="D41" s="20">
        <v>11</v>
      </c>
      <c r="E41" s="21">
        <v>0</v>
      </c>
      <c r="F41" s="20">
        <v>9</v>
      </c>
      <c r="G41" s="21">
        <v>1</v>
      </c>
      <c r="H41" s="20">
        <v>15</v>
      </c>
      <c r="I41" s="21">
        <v>1</v>
      </c>
      <c r="J41" s="20">
        <v>16</v>
      </c>
      <c r="K41" s="21">
        <v>1</v>
      </c>
      <c r="L41" s="20">
        <v>9</v>
      </c>
      <c r="M41" s="21">
        <v>0</v>
      </c>
      <c r="N41" s="20">
        <v>19</v>
      </c>
      <c r="O41" s="21">
        <v>1</v>
      </c>
      <c r="P41" s="20">
        <v>5</v>
      </c>
      <c r="Q41" s="21">
        <v>0</v>
      </c>
      <c r="R41" s="20">
        <v>3</v>
      </c>
      <c r="S41" s="21">
        <v>0</v>
      </c>
      <c r="T41" s="8">
        <f t="shared" si="5"/>
        <v>90</v>
      </c>
      <c r="U41" s="9">
        <f t="shared" si="5"/>
        <v>4</v>
      </c>
      <c r="V41" s="10">
        <f>SUM(T41:U41)</f>
        <v>94</v>
      </c>
    </row>
    <row r="42" spans="1:22" s="16" customFormat="1" ht="12.75">
      <c r="A42" s="11" t="s">
        <v>12</v>
      </c>
      <c r="B42" s="40">
        <v>117</v>
      </c>
      <c r="C42" s="41">
        <v>28</v>
      </c>
      <c r="D42" s="40">
        <v>385</v>
      </c>
      <c r="E42" s="41">
        <v>132</v>
      </c>
      <c r="F42" s="40">
        <v>399</v>
      </c>
      <c r="G42" s="41">
        <v>166</v>
      </c>
      <c r="H42" s="40">
        <v>421</v>
      </c>
      <c r="I42" s="41">
        <v>140</v>
      </c>
      <c r="J42" s="40">
        <v>405</v>
      </c>
      <c r="K42" s="41">
        <v>165</v>
      </c>
      <c r="L42" s="40">
        <v>347</v>
      </c>
      <c r="M42" s="41">
        <v>158</v>
      </c>
      <c r="N42" s="40">
        <v>264</v>
      </c>
      <c r="O42" s="41">
        <v>120</v>
      </c>
      <c r="P42" s="40">
        <v>159</v>
      </c>
      <c r="Q42" s="41">
        <v>71</v>
      </c>
      <c r="R42" s="40">
        <v>299</v>
      </c>
      <c r="S42" s="41">
        <v>193</v>
      </c>
      <c r="T42" s="40">
        <f t="shared" si="5"/>
        <v>2796</v>
      </c>
      <c r="U42" s="41">
        <f t="shared" si="5"/>
        <v>1173</v>
      </c>
      <c r="V42" s="41">
        <f>SUM(T42:U42)</f>
        <v>3969</v>
      </c>
    </row>
    <row r="43" spans="1:22" s="5" customFormat="1" ht="12.75">
      <c r="A43" s="23" t="s">
        <v>15</v>
      </c>
      <c r="B43" s="44"/>
      <c r="C43" s="45"/>
      <c r="D43" s="44"/>
      <c r="E43" s="45"/>
      <c r="F43" s="44"/>
      <c r="G43" s="45"/>
      <c r="H43" s="44"/>
      <c r="I43" s="45"/>
      <c r="J43" s="44"/>
      <c r="K43" s="45"/>
      <c r="L43" s="44"/>
      <c r="M43" s="45"/>
      <c r="N43" s="44"/>
      <c r="O43" s="45"/>
      <c r="P43" s="44"/>
      <c r="Q43" s="45"/>
      <c r="R43" s="44"/>
      <c r="S43" s="45"/>
      <c r="T43" s="46"/>
      <c r="U43" s="47"/>
      <c r="V43" s="47"/>
    </row>
    <row r="44" spans="1:22" ht="12.75">
      <c r="A44" s="5" t="s">
        <v>16</v>
      </c>
      <c r="B44" s="48">
        <f aca="true" t="shared" si="6" ref="B44:V44">SUM(B8,B14,B20,B26,B32,B38)</f>
        <v>207</v>
      </c>
      <c r="C44" s="49">
        <f t="shared" si="6"/>
        <v>54</v>
      </c>
      <c r="D44" s="48">
        <f t="shared" si="6"/>
        <v>721</v>
      </c>
      <c r="E44" s="49">
        <f t="shared" si="6"/>
        <v>279</v>
      </c>
      <c r="F44" s="48">
        <f t="shared" si="6"/>
        <v>711</v>
      </c>
      <c r="G44" s="49">
        <f t="shared" si="6"/>
        <v>284</v>
      </c>
      <c r="H44" s="48">
        <f t="shared" si="6"/>
        <v>689</v>
      </c>
      <c r="I44" s="49">
        <f t="shared" si="6"/>
        <v>292</v>
      </c>
      <c r="J44" s="48">
        <f t="shared" si="6"/>
        <v>608</v>
      </c>
      <c r="K44" s="49">
        <f t="shared" si="6"/>
        <v>279</v>
      </c>
      <c r="L44" s="48">
        <f t="shared" si="6"/>
        <v>486</v>
      </c>
      <c r="M44" s="49">
        <f t="shared" si="6"/>
        <v>266</v>
      </c>
      <c r="N44" s="48">
        <f t="shared" si="6"/>
        <v>341</v>
      </c>
      <c r="O44" s="49">
        <f t="shared" si="6"/>
        <v>191</v>
      </c>
      <c r="P44" s="48">
        <f t="shared" si="6"/>
        <v>223</v>
      </c>
      <c r="Q44" s="49">
        <f t="shared" si="6"/>
        <v>99</v>
      </c>
      <c r="R44" s="48">
        <f t="shared" si="6"/>
        <v>364</v>
      </c>
      <c r="S44" s="49">
        <f t="shared" si="6"/>
        <v>207</v>
      </c>
      <c r="T44" s="50">
        <f t="shared" si="6"/>
        <v>4350</v>
      </c>
      <c r="U44" s="51">
        <f t="shared" si="6"/>
        <v>1951</v>
      </c>
      <c r="V44" s="51">
        <f t="shared" si="6"/>
        <v>6301</v>
      </c>
    </row>
    <row r="45" spans="1:22" ht="12.75">
      <c r="A45" s="60" t="s">
        <v>17</v>
      </c>
      <c r="B45" s="48">
        <f aca="true" t="shared" si="7" ref="B45:V45">SUM(B9,B15,B21,B27,B33,B39)</f>
        <v>257</v>
      </c>
      <c r="C45" s="53">
        <f t="shared" si="7"/>
        <v>91</v>
      </c>
      <c r="D45" s="48">
        <f t="shared" si="7"/>
        <v>1161</v>
      </c>
      <c r="E45" s="53">
        <f t="shared" si="7"/>
        <v>580</v>
      </c>
      <c r="F45" s="48">
        <f t="shared" si="7"/>
        <v>1318</v>
      </c>
      <c r="G45" s="53">
        <f t="shared" si="7"/>
        <v>588</v>
      </c>
      <c r="H45" s="48">
        <f t="shared" si="7"/>
        <v>1314</v>
      </c>
      <c r="I45" s="53">
        <f t="shared" si="7"/>
        <v>612</v>
      </c>
      <c r="J45" s="48">
        <f t="shared" si="7"/>
        <v>1235</v>
      </c>
      <c r="K45" s="53">
        <f t="shared" si="7"/>
        <v>629</v>
      </c>
      <c r="L45" s="48">
        <f t="shared" si="7"/>
        <v>1203</v>
      </c>
      <c r="M45" s="53">
        <f t="shared" si="7"/>
        <v>622</v>
      </c>
      <c r="N45" s="48">
        <f t="shared" si="7"/>
        <v>883</v>
      </c>
      <c r="O45" s="53">
        <f t="shared" si="7"/>
        <v>470</v>
      </c>
      <c r="P45" s="48">
        <f t="shared" si="7"/>
        <v>543</v>
      </c>
      <c r="Q45" s="53">
        <f t="shared" si="7"/>
        <v>338</v>
      </c>
      <c r="R45" s="48">
        <f t="shared" si="7"/>
        <v>896</v>
      </c>
      <c r="S45" s="53">
        <f t="shared" si="7"/>
        <v>583</v>
      </c>
      <c r="T45" s="50">
        <f t="shared" si="7"/>
        <v>8810</v>
      </c>
      <c r="U45" s="54">
        <f t="shared" si="7"/>
        <v>4513</v>
      </c>
      <c r="V45" s="51">
        <f t="shared" si="7"/>
        <v>13323</v>
      </c>
    </row>
    <row r="46" spans="1:22" ht="12.75">
      <c r="A46" s="60" t="s">
        <v>18</v>
      </c>
      <c r="B46" s="48">
        <f aca="true" t="shared" si="8" ref="B46:V46">SUM(B10,B16,B28,B34,B40)</f>
        <v>30</v>
      </c>
      <c r="C46" s="53">
        <f t="shared" si="8"/>
        <v>5</v>
      </c>
      <c r="D46" s="48">
        <f t="shared" si="8"/>
        <v>66</v>
      </c>
      <c r="E46" s="53">
        <f t="shared" si="8"/>
        <v>10</v>
      </c>
      <c r="F46" s="48">
        <f t="shared" si="8"/>
        <v>59</v>
      </c>
      <c r="G46" s="53">
        <f t="shared" si="8"/>
        <v>28</v>
      </c>
      <c r="H46" s="48">
        <f t="shared" si="8"/>
        <v>61</v>
      </c>
      <c r="I46" s="53">
        <f t="shared" si="8"/>
        <v>21</v>
      </c>
      <c r="J46" s="48">
        <f t="shared" si="8"/>
        <v>59</v>
      </c>
      <c r="K46" s="53">
        <f t="shared" si="8"/>
        <v>25</v>
      </c>
      <c r="L46" s="48">
        <f t="shared" si="8"/>
        <v>55</v>
      </c>
      <c r="M46" s="53">
        <f t="shared" si="8"/>
        <v>20</v>
      </c>
      <c r="N46" s="48">
        <f t="shared" si="8"/>
        <v>28</v>
      </c>
      <c r="O46" s="53">
        <f t="shared" si="8"/>
        <v>10</v>
      </c>
      <c r="P46" s="48">
        <f t="shared" si="8"/>
        <v>11</v>
      </c>
      <c r="Q46" s="53">
        <f t="shared" si="8"/>
        <v>3</v>
      </c>
      <c r="R46" s="48">
        <f t="shared" si="8"/>
        <v>46</v>
      </c>
      <c r="S46" s="53">
        <f t="shared" si="8"/>
        <v>12</v>
      </c>
      <c r="T46" s="50">
        <f t="shared" si="8"/>
        <v>415</v>
      </c>
      <c r="U46" s="54">
        <f t="shared" si="8"/>
        <v>134</v>
      </c>
      <c r="V46" s="51">
        <f t="shared" si="8"/>
        <v>549</v>
      </c>
    </row>
    <row r="47" spans="1:22" ht="12.75">
      <c r="A47" s="60" t="s">
        <v>19</v>
      </c>
      <c r="B47" s="48">
        <f aca="true" t="shared" si="9" ref="B47:V47">SUM(B11,B17,B22,B29,B35,B41)</f>
        <v>31</v>
      </c>
      <c r="C47" s="53">
        <f t="shared" si="9"/>
        <v>8</v>
      </c>
      <c r="D47" s="48">
        <f t="shared" si="9"/>
        <v>172</v>
      </c>
      <c r="E47" s="53">
        <f t="shared" si="9"/>
        <v>79</v>
      </c>
      <c r="F47" s="48">
        <f t="shared" si="9"/>
        <v>191</v>
      </c>
      <c r="G47" s="53">
        <f t="shared" si="9"/>
        <v>90</v>
      </c>
      <c r="H47" s="48">
        <f t="shared" si="9"/>
        <v>166</v>
      </c>
      <c r="I47" s="53">
        <f t="shared" si="9"/>
        <v>70</v>
      </c>
      <c r="J47" s="48">
        <f t="shared" si="9"/>
        <v>171</v>
      </c>
      <c r="K47" s="53">
        <f t="shared" si="9"/>
        <v>79</v>
      </c>
      <c r="L47" s="48">
        <f t="shared" si="9"/>
        <v>205</v>
      </c>
      <c r="M47" s="53">
        <f t="shared" si="9"/>
        <v>94</v>
      </c>
      <c r="N47" s="48">
        <f t="shared" si="9"/>
        <v>122</v>
      </c>
      <c r="O47" s="53">
        <f t="shared" si="9"/>
        <v>65</v>
      </c>
      <c r="P47" s="48">
        <f t="shared" si="9"/>
        <v>46</v>
      </c>
      <c r="Q47" s="53">
        <f t="shared" si="9"/>
        <v>34</v>
      </c>
      <c r="R47" s="48">
        <f t="shared" si="9"/>
        <v>50</v>
      </c>
      <c r="S47" s="53">
        <f t="shared" si="9"/>
        <v>24</v>
      </c>
      <c r="T47" s="50">
        <f t="shared" si="9"/>
        <v>1154</v>
      </c>
      <c r="U47" s="54">
        <f t="shared" si="9"/>
        <v>543</v>
      </c>
      <c r="V47" s="51">
        <f t="shared" si="9"/>
        <v>1697</v>
      </c>
    </row>
    <row r="48" spans="1:22" ht="12.75">
      <c r="A48" s="60" t="s">
        <v>20</v>
      </c>
      <c r="B48" s="48">
        <f aca="true" t="shared" si="10" ref="B48:V48">SUM(B23)</f>
        <v>5</v>
      </c>
      <c r="C48" s="53">
        <f t="shared" si="10"/>
        <v>1</v>
      </c>
      <c r="D48" s="48">
        <f t="shared" si="10"/>
        <v>22</v>
      </c>
      <c r="E48" s="53">
        <f t="shared" si="10"/>
        <v>7</v>
      </c>
      <c r="F48" s="48">
        <f t="shared" si="10"/>
        <v>17</v>
      </c>
      <c r="G48" s="53">
        <f t="shared" si="10"/>
        <v>2</v>
      </c>
      <c r="H48" s="48">
        <f t="shared" si="10"/>
        <v>30</v>
      </c>
      <c r="I48" s="53">
        <f t="shared" si="10"/>
        <v>6</v>
      </c>
      <c r="J48" s="48">
        <f t="shared" si="10"/>
        <v>28</v>
      </c>
      <c r="K48" s="53">
        <f t="shared" si="10"/>
        <v>6</v>
      </c>
      <c r="L48" s="48">
        <f t="shared" si="10"/>
        <v>19</v>
      </c>
      <c r="M48" s="53">
        <f t="shared" si="10"/>
        <v>3</v>
      </c>
      <c r="N48" s="48">
        <f t="shared" si="10"/>
        <v>14</v>
      </c>
      <c r="O48" s="53">
        <f t="shared" si="10"/>
        <v>5</v>
      </c>
      <c r="P48" s="48">
        <f t="shared" si="10"/>
        <v>12</v>
      </c>
      <c r="Q48" s="53">
        <f t="shared" si="10"/>
        <v>7</v>
      </c>
      <c r="R48" s="48">
        <f t="shared" si="10"/>
        <v>11</v>
      </c>
      <c r="S48" s="53">
        <f t="shared" si="10"/>
        <v>6</v>
      </c>
      <c r="T48" s="50">
        <f t="shared" si="10"/>
        <v>158</v>
      </c>
      <c r="U48" s="54">
        <f t="shared" si="10"/>
        <v>43</v>
      </c>
      <c r="V48" s="51">
        <f t="shared" si="10"/>
        <v>201</v>
      </c>
    </row>
    <row r="49" spans="1:22" s="11" customFormat="1" ht="12.75">
      <c r="A49" s="11" t="s">
        <v>12</v>
      </c>
      <c r="B49" s="12">
        <f aca="true" t="shared" si="11" ref="B49:V49">SUM(B44:B48)</f>
        <v>530</v>
      </c>
      <c r="C49" s="13">
        <f t="shared" si="11"/>
        <v>159</v>
      </c>
      <c r="D49" s="12">
        <f t="shared" si="11"/>
        <v>2142</v>
      </c>
      <c r="E49" s="13">
        <f t="shared" si="11"/>
        <v>955</v>
      </c>
      <c r="F49" s="12">
        <f t="shared" si="11"/>
        <v>2296</v>
      </c>
      <c r="G49" s="13">
        <f t="shared" si="11"/>
        <v>992</v>
      </c>
      <c r="H49" s="12">
        <f t="shared" si="11"/>
        <v>2260</v>
      </c>
      <c r="I49" s="13">
        <f t="shared" si="11"/>
        <v>1001</v>
      </c>
      <c r="J49" s="12">
        <f t="shared" si="11"/>
        <v>2101</v>
      </c>
      <c r="K49" s="13">
        <f t="shared" si="11"/>
        <v>1018</v>
      </c>
      <c r="L49" s="12">
        <f t="shared" si="11"/>
        <v>1968</v>
      </c>
      <c r="M49" s="13">
        <f t="shared" si="11"/>
        <v>1005</v>
      </c>
      <c r="N49" s="12">
        <f t="shared" si="11"/>
        <v>1388</v>
      </c>
      <c r="O49" s="13">
        <f t="shared" si="11"/>
        <v>741</v>
      </c>
      <c r="P49" s="12">
        <f t="shared" si="11"/>
        <v>835</v>
      </c>
      <c r="Q49" s="13">
        <f t="shared" si="11"/>
        <v>481</v>
      </c>
      <c r="R49" s="12">
        <f t="shared" si="11"/>
        <v>1367</v>
      </c>
      <c r="S49" s="13">
        <f t="shared" si="11"/>
        <v>832</v>
      </c>
      <c r="T49" s="12">
        <f t="shared" si="11"/>
        <v>14887</v>
      </c>
      <c r="U49" s="13">
        <f t="shared" si="11"/>
        <v>7184</v>
      </c>
      <c r="V49" s="13">
        <f t="shared" si="11"/>
        <v>22071</v>
      </c>
    </row>
    <row r="51" spans="1:22" s="161" customFormat="1" ht="12.75">
      <c r="A51" s="302" t="s">
        <v>31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S51" s="181"/>
      <c r="V51" s="159"/>
    </row>
    <row r="52" spans="1:22" s="161" customFormat="1" ht="12.75">
      <c r="A52" s="302" t="s">
        <v>185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V52" s="159"/>
    </row>
    <row r="53" spans="1:22" s="161" customFormat="1" ht="12.75">
      <c r="A53" s="302" t="s">
        <v>186</v>
      </c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V53" s="159"/>
    </row>
    <row r="54" ht="12.75">
      <c r="V54"/>
    </row>
    <row r="55" ht="12.75">
      <c r="V55"/>
    </row>
  </sheetData>
  <sheetProtection/>
  <mergeCells count="15">
    <mergeCell ref="A51:P51"/>
    <mergeCell ref="A52:P52"/>
    <mergeCell ref="A53:P53"/>
    <mergeCell ref="A2:V2"/>
    <mergeCell ref="A3:V3"/>
    <mergeCell ref="J5:K5"/>
    <mergeCell ref="L5:M5"/>
    <mergeCell ref="N5:O5"/>
    <mergeCell ref="P5:Q5"/>
    <mergeCell ref="B5:C5"/>
    <mergeCell ref="D5:E5"/>
    <mergeCell ref="F5:G5"/>
    <mergeCell ref="H5:I5"/>
    <mergeCell ref="R5:S5"/>
    <mergeCell ref="T5:V5"/>
  </mergeCells>
  <printOptions horizontalCentered="1"/>
  <pageMargins left="0.1968503937007874" right="0.1968503937007874" top="0.3937007874015748" bottom="0.3937007874015748" header="0.5118110236220472" footer="0.5118110236220472"/>
  <pageSetup fitToWidth="2" fitToHeight="1" horizontalDpi="600" verticalDpi="600" orientation="landscape" paperSize="9" scale="79" r:id="rId1"/>
  <headerFooter alignWithMargins="0">
    <oddFooter>&amp;R&amp;A</oddFooter>
  </headerFooter>
  <colBreaks count="2" manualBreakCount="2">
    <brk id="7" max="65535" man="1"/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6"/>
  <sheetViews>
    <sheetView zoomScalePageLayoutView="0" workbookViewId="0" topLeftCell="A1">
      <selection activeCell="A61" sqref="A61"/>
    </sheetView>
  </sheetViews>
  <sheetFormatPr defaultColWidth="9.140625" defaultRowHeight="12.75"/>
  <cols>
    <col min="1" max="1" width="29.140625" style="5" customWidth="1"/>
    <col min="2" max="13" width="9.00390625" style="0" customWidth="1"/>
    <col min="14" max="15" width="9.421875" style="0" customWidth="1"/>
    <col min="16" max="19" width="9.00390625" style="0" customWidth="1"/>
    <col min="20" max="20" width="9.00390625" style="5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108" t="s">
        <v>161</v>
      </c>
    </row>
    <row r="2" spans="1:20" ht="12.75">
      <c r="A2" s="328" t="s">
        <v>32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</row>
    <row r="3" spans="1:20" ht="12.75">
      <c r="A3" s="328" t="s">
        <v>51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</row>
    <row r="4" ht="13.5" thickBot="1"/>
    <row r="5" spans="1:20" s="27" customFormat="1" ht="11.25">
      <c r="A5" s="55"/>
      <c r="B5" s="61" t="s">
        <v>44</v>
      </c>
      <c r="C5" s="62"/>
      <c r="D5" s="61" t="s">
        <v>45</v>
      </c>
      <c r="E5" s="62"/>
      <c r="F5" s="61" t="s">
        <v>46</v>
      </c>
      <c r="G5" s="62"/>
      <c r="H5" s="61" t="s">
        <v>47</v>
      </c>
      <c r="I5" s="62"/>
      <c r="J5" s="61" t="s">
        <v>48</v>
      </c>
      <c r="K5" s="62"/>
      <c r="L5" s="61" t="s">
        <v>49</v>
      </c>
      <c r="M5" s="62"/>
      <c r="N5" s="61" t="s">
        <v>125</v>
      </c>
      <c r="O5" s="62"/>
      <c r="P5" s="61" t="s">
        <v>137</v>
      </c>
      <c r="Q5" s="62"/>
      <c r="R5" s="56"/>
      <c r="S5" s="57"/>
      <c r="T5" s="55"/>
    </row>
    <row r="6" spans="2:20" s="25" customFormat="1" ht="11.25">
      <c r="B6" s="314" t="s">
        <v>129</v>
      </c>
      <c r="C6" s="315"/>
      <c r="D6" s="314" t="s">
        <v>130</v>
      </c>
      <c r="E6" s="315"/>
      <c r="F6" s="314" t="s">
        <v>143</v>
      </c>
      <c r="G6" s="321"/>
      <c r="H6" s="314" t="s">
        <v>131</v>
      </c>
      <c r="I6" s="315"/>
      <c r="J6" s="314" t="s">
        <v>132</v>
      </c>
      <c r="K6" s="315"/>
      <c r="L6" s="314" t="s">
        <v>133</v>
      </c>
      <c r="M6" s="315"/>
      <c r="N6" s="314" t="s">
        <v>134</v>
      </c>
      <c r="O6" s="319"/>
      <c r="P6" s="323" t="s">
        <v>138</v>
      </c>
      <c r="Q6" s="319"/>
      <c r="R6" s="63" t="s">
        <v>14</v>
      </c>
      <c r="S6" s="70"/>
      <c r="T6" s="70"/>
    </row>
    <row r="7" spans="2:18" s="25" customFormat="1" ht="11.25">
      <c r="B7" s="316" t="s">
        <v>135</v>
      </c>
      <c r="C7" s="318"/>
      <c r="D7" s="316" t="s">
        <v>136</v>
      </c>
      <c r="E7" s="318"/>
      <c r="F7" s="316" t="s">
        <v>144</v>
      </c>
      <c r="G7" s="322"/>
      <c r="H7" s="316" t="s">
        <v>136</v>
      </c>
      <c r="I7" s="318"/>
      <c r="J7" s="316" t="s">
        <v>136</v>
      </c>
      <c r="K7" s="318"/>
      <c r="L7" s="316" t="s">
        <v>139</v>
      </c>
      <c r="M7" s="318"/>
      <c r="N7" s="316" t="s">
        <v>141</v>
      </c>
      <c r="O7" s="317"/>
      <c r="P7" s="320"/>
      <c r="Q7" s="317"/>
      <c r="R7" s="31"/>
    </row>
    <row r="8" spans="1:20" s="27" customFormat="1" ht="11.25">
      <c r="A8" s="25"/>
      <c r="B8" s="194"/>
      <c r="C8" s="254"/>
      <c r="D8" s="194"/>
      <c r="E8" s="195"/>
      <c r="F8" s="298" t="s">
        <v>145</v>
      </c>
      <c r="G8" s="300"/>
      <c r="H8" s="164"/>
      <c r="I8" s="84"/>
      <c r="J8" s="164"/>
      <c r="K8" s="84"/>
      <c r="L8" s="298" t="s">
        <v>140</v>
      </c>
      <c r="M8" s="300"/>
      <c r="N8" s="298" t="s">
        <v>142</v>
      </c>
      <c r="O8" s="300"/>
      <c r="P8" s="298"/>
      <c r="Q8" s="300"/>
      <c r="R8" s="31"/>
      <c r="S8" s="25"/>
      <c r="T8" s="25"/>
    </row>
    <row r="9" spans="1:20" s="64" customFormat="1" ht="11.25">
      <c r="A9" s="58"/>
      <c r="B9" s="29" t="s">
        <v>0</v>
      </c>
      <c r="C9" s="30" t="s">
        <v>1</v>
      </c>
      <c r="D9" s="29" t="s">
        <v>0</v>
      </c>
      <c r="E9" s="30" t="s">
        <v>1</v>
      </c>
      <c r="F9" s="29" t="s">
        <v>0</v>
      </c>
      <c r="G9" s="30" t="s">
        <v>1</v>
      </c>
      <c r="H9" s="29" t="s">
        <v>0</v>
      </c>
      <c r="I9" s="30" t="s">
        <v>1</v>
      </c>
      <c r="J9" s="29" t="s">
        <v>0</v>
      </c>
      <c r="K9" s="30" t="s">
        <v>1</v>
      </c>
      <c r="L9" s="29" t="s">
        <v>0</v>
      </c>
      <c r="M9" s="30" t="s">
        <v>1</v>
      </c>
      <c r="N9" s="29" t="s">
        <v>0</v>
      </c>
      <c r="O9" s="30" t="s">
        <v>1</v>
      </c>
      <c r="P9" s="29" t="s">
        <v>0</v>
      </c>
      <c r="Q9" s="30" t="s">
        <v>1</v>
      </c>
      <c r="R9" s="29" t="s">
        <v>0</v>
      </c>
      <c r="S9" s="30" t="s">
        <v>1</v>
      </c>
      <c r="T9" s="71" t="s">
        <v>13</v>
      </c>
    </row>
    <row r="10" spans="1:19" s="33" customFormat="1" ht="12.75">
      <c r="A10" s="15" t="s">
        <v>2</v>
      </c>
      <c r="B10" s="29"/>
      <c r="C10" s="30"/>
      <c r="D10" s="29"/>
      <c r="E10" s="30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30"/>
      <c r="R10" s="29"/>
      <c r="S10" s="30"/>
    </row>
    <row r="11" spans="1:20" ht="12.75">
      <c r="A11" s="18" t="s">
        <v>16</v>
      </c>
      <c r="B11" s="20">
        <v>8</v>
      </c>
      <c r="C11" s="19">
        <v>11</v>
      </c>
      <c r="D11" s="20">
        <v>272</v>
      </c>
      <c r="E11" s="19">
        <v>172</v>
      </c>
      <c r="F11" s="20">
        <v>66</v>
      </c>
      <c r="G11" s="19">
        <v>11</v>
      </c>
      <c r="H11" s="20">
        <v>80</v>
      </c>
      <c r="I11" s="19">
        <v>46</v>
      </c>
      <c r="J11" s="20">
        <v>0</v>
      </c>
      <c r="K11" s="19">
        <v>0</v>
      </c>
      <c r="L11" s="20">
        <v>12</v>
      </c>
      <c r="M11" s="19">
        <v>0</v>
      </c>
      <c r="N11" s="20">
        <v>367</v>
      </c>
      <c r="O11" s="19">
        <v>94</v>
      </c>
      <c r="P11" s="20">
        <v>247</v>
      </c>
      <c r="Q11" s="19">
        <v>206</v>
      </c>
      <c r="R11" s="8">
        <f aca="true" t="shared" si="0" ref="R11:S15">SUM(L11,J11,H11,F11,D11,B11,N11,P11)</f>
        <v>1052</v>
      </c>
      <c r="S11" s="10">
        <f t="shared" si="0"/>
        <v>540</v>
      </c>
      <c r="T11" s="10">
        <f>SUM(R11:S11)</f>
        <v>1592</v>
      </c>
    </row>
    <row r="12" spans="1:20" ht="12.75">
      <c r="A12" s="18" t="s">
        <v>17</v>
      </c>
      <c r="B12" s="20">
        <v>20</v>
      </c>
      <c r="C12" s="21">
        <v>11</v>
      </c>
      <c r="D12" s="20">
        <v>540</v>
      </c>
      <c r="E12" s="21">
        <v>389</v>
      </c>
      <c r="F12" s="20">
        <v>171</v>
      </c>
      <c r="G12" s="21">
        <v>32</v>
      </c>
      <c r="H12" s="20">
        <v>156</v>
      </c>
      <c r="I12" s="21">
        <v>96</v>
      </c>
      <c r="J12" s="20">
        <v>33</v>
      </c>
      <c r="K12" s="21">
        <v>24</v>
      </c>
      <c r="L12" s="20">
        <v>48</v>
      </c>
      <c r="M12" s="21">
        <v>21</v>
      </c>
      <c r="N12" s="20">
        <v>878</v>
      </c>
      <c r="O12" s="21">
        <v>202</v>
      </c>
      <c r="P12" s="20">
        <v>558</v>
      </c>
      <c r="Q12" s="21">
        <v>411</v>
      </c>
      <c r="R12" s="8">
        <f t="shared" si="0"/>
        <v>2404</v>
      </c>
      <c r="S12" s="9">
        <f t="shared" si="0"/>
        <v>1186</v>
      </c>
      <c r="T12" s="10">
        <f>SUM(R12:S12)</f>
        <v>3590</v>
      </c>
    </row>
    <row r="13" spans="1:20" ht="12.75">
      <c r="A13" s="18" t="s">
        <v>18</v>
      </c>
      <c r="B13" s="20">
        <v>0</v>
      </c>
      <c r="C13" s="21">
        <v>0</v>
      </c>
      <c r="D13" s="20">
        <v>0</v>
      </c>
      <c r="E13" s="21">
        <v>0</v>
      </c>
      <c r="F13" s="20">
        <v>0</v>
      </c>
      <c r="G13" s="21">
        <v>0</v>
      </c>
      <c r="H13" s="20">
        <v>0</v>
      </c>
      <c r="I13" s="21">
        <v>0</v>
      </c>
      <c r="J13" s="20">
        <v>0</v>
      </c>
      <c r="K13" s="21">
        <v>0</v>
      </c>
      <c r="L13" s="20">
        <v>0</v>
      </c>
      <c r="M13" s="21">
        <v>0</v>
      </c>
      <c r="N13" s="20">
        <v>0</v>
      </c>
      <c r="O13" s="21">
        <v>0</v>
      </c>
      <c r="P13" s="20">
        <v>0</v>
      </c>
      <c r="Q13" s="21">
        <v>0</v>
      </c>
      <c r="R13" s="8">
        <f t="shared" si="0"/>
        <v>0</v>
      </c>
      <c r="S13" s="9">
        <f t="shared" si="0"/>
        <v>0</v>
      </c>
      <c r="T13" s="10">
        <f>SUM(R13:S13)</f>
        <v>0</v>
      </c>
    </row>
    <row r="14" spans="1:20" ht="12.75">
      <c r="A14" s="18" t="s">
        <v>19</v>
      </c>
      <c r="B14" s="20">
        <v>3</v>
      </c>
      <c r="C14" s="21">
        <v>7</v>
      </c>
      <c r="D14" s="20">
        <v>159</v>
      </c>
      <c r="E14" s="21">
        <v>80</v>
      </c>
      <c r="F14" s="20">
        <v>39</v>
      </c>
      <c r="G14" s="21">
        <v>5</v>
      </c>
      <c r="H14" s="20">
        <v>21</v>
      </c>
      <c r="I14" s="21">
        <v>12</v>
      </c>
      <c r="J14" s="20">
        <v>0</v>
      </c>
      <c r="K14" s="21">
        <v>0</v>
      </c>
      <c r="L14" s="20">
        <v>9</v>
      </c>
      <c r="M14" s="21">
        <v>3</v>
      </c>
      <c r="N14" s="20">
        <v>44</v>
      </c>
      <c r="O14" s="21">
        <v>14</v>
      </c>
      <c r="P14" s="20">
        <v>315</v>
      </c>
      <c r="Q14" s="21">
        <v>204</v>
      </c>
      <c r="R14" s="8">
        <f t="shared" si="0"/>
        <v>590</v>
      </c>
      <c r="S14" s="9">
        <f t="shared" si="0"/>
        <v>325</v>
      </c>
      <c r="T14" s="10">
        <f>SUM(R14:S14)</f>
        <v>915</v>
      </c>
    </row>
    <row r="15" spans="1:20" s="11" customFormat="1" ht="12.75">
      <c r="A15" s="7" t="s">
        <v>12</v>
      </c>
      <c r="B15" s="40">
        <v>31</v>
      </c>
      <c r="C15" s="41">
        <v>29</v>
      </c>
      <c r="D15" s="40">
        <v>971</v>
      </c>
      <c r="E15" s="41">
        <v>641</v>
      </c>
      <c r="F15" s="40">
        <v>276</v>
      </c>
      <c r="G15" s="41">
        <v>48</v>
      </c>
      <c r="H15" s="40">
        <v>257</v>
      </c>
      <c r="I15" s="41">
        <v>154</v>
      </c>
      <c r="J15" s="40">
        <v>33</v>
      </c>
      <c r="K15" s="41">
        <v>24</v>
      </c>
      <c r="L15" s="40">
        <v>69</v>
      </c>
      <c r="M15" s="41">
        <v>24</v>
      </c>
      <c r="N15" s="40">
        <v>1289</v>
      </c>
      <c r="O15" s="41">
        <v>310</v>
      </c>
      <c r="P15" s="40">
        <v>1120</v>
      </c>
      <c r="Q15" s="41">
        <v>821</v>
      </c>
      <c r="R15" s="40">
        <f t="shared" si="0"/>
        <v>4046</v>
      </c>
      <c r="S15" s="41">
        <f t="shared" si="0"/>
        <v>2051</v>
      </c>
      <c r="T15" s="41">
        <f>SUM(R15:S15)</f>
        <v>6097</v>
      </c>
    </row>
    <row r="16" spans="1:20" s="11" customFormat="1" ht="12.75">
      <c r="A16" s="24" t="s">
        <v>6</v>
      </c>
      <c r="B16" s="42"/>
      <c r="C16" s="43"/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42"/>
      <c r="S16" s="43"/>
      <c r="T16" s="43"/>
    </row>
    <row r="17" spans="1:20" ht="12.75">
      <c r="A17" s="18" t="s">
        <v>16</v>
      </c>
      <c r="B17" s="20">
        <v>5</v>
      </c>
      <c r="C17" s="19">
        <v>0</v>
      </c>
      <c r="D17" s="20">
        <v>70</v>
      </c>
      <c r="E17" s="19">
        <v>48</v>
      </c>
      <c r="F17" s="20">
        <v>11</v>
      </c>
      <c r="G17" s="19">
        <v>2</v>
      </c>
      <c r="H17" s="20">
        <v>11</v>
      </c>
      <c r="I17" s="19">
        <v>4</v>
      </c>
      <c r="J17" s="20">
        <v>0</v>
      </c>
      <c r="K17" s="19">
        <v>0</v>
      </c>
      <c r="L17" s="20">
        <v>0</v>
      </c>
      <c r="M17" s="19">
        <v>0</v>
      </c>
      <c r="N17" s="20">
        <v>178</v>
      </c>
      <c r="O17" s="19">
        <v>42</v>
      </c>
      <c r="P17" s="20">
        <v>114</v>
      </c>
      <c r="Q17" s="19">
        <v>74</v>
      </c>
      <c r="R17" s="8">
        <f aca="true" t="shared" si="1" ref="R17:S21">SUM(L17,J17,H17,F17,D17,B17,N17,P17)</f>
        <v>389</v>
      </c>
      <c r="S17" s="10">
        <f t="shared" si="1"/>
        <v>170</v>
      </c>
      <c r="T17" s="10">
        <f>SUM(R17:S17)</f>
        <v>559</v>
      </c>
    </row>
    <row r="18" spans="1:20" ht="12.75">
      <c r="A18" s="18" t="s">
        <v>17</v>
      </c>
      <c r="B18" s="20">
        <v>5</v>
      </c>
      <c r="C18" s="21">
        <v>7</v>
      </c>
      <c r="D18" s="20">
        <v>258</v>
      </c>
      <c r="E18" s="21">
        <v>161</v>
      </c>
      <c r="F18" s="20">
        <v>45</v>
      </c>
      <c r="G18" s="21">
        <v>25</v>
      </c>
      <c r="H18" s="20">
        <v>21</v>
      </c>
      <c r="I18" s="21">
        <v>17</v>
      </c>
      <c r="J18" s="20">
        <v>0</v>
      </c>
      <c r="K18" s="21">
        <v>0</v>
      </c>
      <c r="L18" s="20">
        <v>0</v>
      </c>
      <c r="M18" s="21">
        <v>0</v>
      </c>
      <c r="N18" s="20">
        <v>71</v>
      </c>
      <c r="O18" s="21">
        <v>51</v>
      </c>
      <c r="P18" s="20">
        <v>182</v>
      </c>
      <c r="Q18" s="21">
        <v>139</v>
      </c>
      <c r="R18" s="8">
        <f t="shared" si="1"/>
        <v>582</v>
      </c>
      <c r="S18" s="9">
        <f t="shared" si="1"/>
        <v>400</v>
      </c>
      <c r="T18" s="10">
        <f>SUM(R18:S18)</f>
        <v>982</v>
      </c>
    </row>
    <row r="19" spans="1:20" ht="12.75">
      <c r="A19" s="18" t="s">
        <v>18</v>
      </c>
      <c r="B19" s="20">
        <v>0</v>
      </c>
      <c r="C19" s="21">
        <v>0</v>
      </c>
      <c r="D19" s="20">
        <v>0</v>
      </c>
      <c r="E19" s="21">
        <v>0</v>
      </c>
      <c r="F19" s="20">
        <v>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0</v>
      </c>
      <c r="O19" s="21">
        <v>0</v>
      </c>
      <c r="P19" s="20">
        <v>0</v>
      </c>
      <c r="Q19" s="21">
        <v>0</v>
      </c>
      <c r="R19" s="8">
        <f t="shared" si="1"/>
        <v>0</v>
      </c>
      <c r="S19" s="9">
        <f t="shared" si="1"/>
        <v>0</v>
      </c>
      <c r="T19" s="10">
        <f>SUM(R19:S19)</f>
        <v>0</v>
      </c>
    </row>
    <row r="20" spans="1:20" ht="12.75">
      <c r="A20" s="18" t="s">
        <v>19</v>
      </c>
      <c r="B20" s="20">
        <v>7</v>
      </c>
      <c r="C20" s="21">
        <v>6</v>
      </c>
      <c r="D20" s="20">
        <v>0</v>
      </c>
      <c r="E20" s="21">
        <v>0</v>
      </c>
      <c r="F20" s="20">
        <v>33</v>
      </c>
      <c r="G20" s="21">
        <v>9</v>
      </c>
      <c r="H20" s="20">
        <v>4</v>
      </c>
      <c r="I20" s="21">
        <v>1</v>
      </c>
      <c r="J20" s="20">
        <v>0</v>
      </c>
      <c r="K20" s="21">
        <v>0</v>
      </c>
      <c r="L20" s="20">
        <v>0</v>
      </c>
      <c r="M20" s="21">
        <v>0</v>
      </c>
      <c r="N20" s="20">
        <v>45</v>
      </c>
      <c r="O20" s="21">
        <v>10</v>
      </c>
      <c r="P20" s="20">
        <v>183</v>
      </c>
      <c r="Q20" s="21">
        <v>68</v>
      </c>
      <c r="R20" s="8">
        <f t="shared" si="1"/>
        <v>272</v>
      </c>
      <c r="S20" s="9">
        <f t="shared" si="1"/>
        <v>94</v>
      </c>
      <c r="T20" s="10">
        <f>SUM(R20:S20)</f>
        <v>366</v>
      </c>
    </row>
    <row r="21" spans="1:20" s="11" customFormat="1" ht="12.75">
      <c r="A21" s="7" t="s">
        <v>12</v>
      </c>
      <c r="B21" s="40">
        <v>17</v>
      </c>
      <c r="C21" s="41">
        <v>13</v>
      </c>
      <c r="D21" s="40">
        <v>328</v>
      </c>
      <c r="E21" s="41">
        <v>209</v>
      </c>
      <c r="F21" s="40">
        <v>89</v>
      </c>
      <c r="G21" s="41">
        <v>36</v>
      </c>
      <c r="H21" s="40">
        <v>36</v>
      </c>
      <c r="I21" s="41">
        <v>22</v>
      </c>
      <c r="J21" s="40">
        <v>0</v>
      </c>
      <c r="K21" s="41">
        <v>0</v>
      </c>
      <c r="L21" s="40">
        <v>0</v>
      </c>
      <c r="M21" s="41">
        <v>0</v>
      </c>
      <c r="N21" s="40">
        <v>294</v>
      </c>
      <c r="O21" s="41">
        <v>103</v>
      </c>
      <c r="P21" s="40">
        <v>479</v>
      </c>
      <c r="Q21" s="41">
        <v>281</v>
      </c>
      <c r="R21" s="40">
        <f t="shared" si="1"/>
        <v>1243</v>
      </c>
      <c r="S21" s="41">
        <f t="shared" si="1"/>
        <v>664</v>
      </c>
      <c r="T21" s="41">
        <f>SUM(R21:S21)</f>
        <v>1907</v>
      </c>
    </row>
    <row r="22" spans="1:20" s="11" customFormat="1" ht="12.75">
      <c r="A22" s="24" t="s">
        <v>7</v>
      </c>
      <c r="B22" s="42"/>
      <c r="C22" s="43"/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2"/>
      <c r="Q22" s="43"/>
      <c r="R22" s="42"/>
      <c r="S22" s="43"/>
      <c r="T22" s="43"/>
    </row>
    <row r="23" spans="1:20" ht="12.75">
      <c r="A23" s="18" t="s">
        <v>16</v>
      </c>
      <c r="B23" s="20">
        <v>0</v>
      </c>
      <c r="C23" s="19">
        <v>0</v>
      </c>
      <c r="D23" s="20">
        <v>45</v>
      </c>
      <c r="E23" s="19">
        <v>28</v>
      </c>
      <c r="F23" s="20">
        <v>0</v>
      </c>
      <c r="G23" s="19">
        <v>0</v>
      </c>
      <c r="H23" s="20">
        <v>24</v>
      </c>
      <c r="I23" s="19">
        <v>15</v>
      </c>
      <c r="J23" s="20">
        <v>0</v>
      </c>
      <c r="K23" s="19">
        <v>0</v>
      </c>
      <c r="L23" s="20">
        <v>0</v>
      </c>
      <c r="M23" s="19">
        <v>0</v>
      </c>
      <c r="N23" s="20">
        <v>0</v>
      </c>
      <c r="O23" s="19">
        <v>0</v>
      </c>
      <c r="P23" s="20">
        <v>0</v>
      </c>
      <c r="Q23" s="19">
        <v>0</v>
      </c>
      <c r="R23" s="8">
        <f aca="true" t="shared" si="2" ref="R23:S27">SUM(L23,J23,H23,F23,D23,B23,N23,P23)</f>
        <v>69</v>
      </c>
      <c r="S23" s="10">
        <f t="shared" si="2"/>
        <v>43</v>
      </c>
      <c r="T23" s="10">
        <f>SUM(R23:S23)</f>
        <v>112</v>
      </c>
    </row>
    <row r="24" spans="1:20" ht="12.75">
      <c r="A24" s="18" t="s">
        <v>17</v>
      </c>
      <c r="B24" s="20">
        <v>7</v>
      </c>
      <c r="C24" s="21">
        <v>1</v>
      </c>
      <c r="D24" s="20">
        <v>43</v>
      </c>
      <c r="E24" s="21">
        <v>40</v>
      </c>
      <c r="F24" s="20">
        <v>0</v>
      </c>
      <c r="G24" s="21">
        <v>0</v>
      </c>
      <c r="H24" s="20">
        <v>0</v>
      </c>
      <c r="I24" s="21">
        <v>0</v>
      </c>
      <c r="J24" s="20">
        <v>52</v>
      </c>
      <c r="K24" s="21">
        <v>29</v>
      </c>
      <c r="L24" s="20">
        <v>2</v>
      </c>
      <c r="M24" s="21">
        <v>0</v>
      </c>
      <c r="N24" s="20">
        <v>76</v>
      </c>
      <c r="O24" s="21">
        <v>16</v>
      </c>
      <c r="P24" s="20">
        <v>37</v>
      </c>
      <c r="Q24" s="21">
        <v>74</v>
      </c>
      <c r="R24" s="8">
        <f t="shared" si="2"/>
        <v>217</v>
      </c>
      <c r="S24" s="9">
        <f t="shared" si="2"/>
        <v>160</v>
      </c>
      <c r="T24" s="10">
        <f>SUM(R24:S24)</f>
        <v>377</v>
      </c>
    </row>
    <row r="25" spans="1:20" ht="12.75">
      <c r="A25" s="18" t="s">
        <v>19</v>
      </c>
      <c r="B25" s="20">
        <v>0</v>
      </c>
      <c r="C25" s="21">
        <v>0</v>
      </c>
      <c r="D25" s="20">
        <v>0</v>
      </c>
      <c r="E25" s="21">
        <v>0</v>
      </c>
      <c r="F25" s="20">
        <v>0</v>
      </c>
      <c r="G25" s="21">
        <v>0</v>
      </c>
      <c r="H25" s="20">
        <v>0</v>
      </c>
      <c r="I25" s="21">
        <v>0</v>
      </c>
      <c r="J25" s="20">
        <v>0</v>
      </c>
      <c r="K25" s="21">
        <v>0</v>
      </c>
      <c r="L25" s="20">
        <v>0</v>
      </c>
      <c r="M25" s="21">
        <v>0</v>
      </c>
      <c r="N25" s="20">
        <v>0</v>
      </c>
      <c r="O25" s="21">
        <v>0</v>
      </c>
      <c r="P25" s="20">
        <v>0</v>
      </c>
      <c r="Q25" s="21">
        <v>0</v>
      </c>
      <c r="R25" s="8">
        <f t="shared" si="2"/>
        <v>0</v>
      </c>
      <c r="S25" s="9">
        <f t="shared" si="2"/>
        <v>0</v>
      </c>
      <c r="T25" s="10">
        <f>SUM(R25:S25)</f>
        <v>0</v>
      </c>
    </row>
    <row r="26" spans="1:20" ht="12.75">
      <c r="A26" s="18" t="s">
        <v>20</v>
      </c>
      <c r="B26" s="20">
        <v>0</v>
      </c>
      <c r="C26" s="21">
        <v>0</v>
      </c>
      <c r="D26" s="20">
        <v>0</v>
      </c>
      <c r="E26" s="21">
        <v>0</v>
      </c>
      <c r="F26" s="20">
        <v>31</v>
      </c>
      <c r="G26" s="21">
        <v>0</v>
      </c>
      <c r="H26" s="20">
        <v>0</v>
      </c>
      <c r="I26" s="21">
        <v>0</v>
      </c>
      <c r="J26" s="20">
        <v>3</v>
      </c>
      <c r="K26" s="21">
        <v>5</v>
      </c>
      <c r="L26" s="20">
        <v>60</v>
      </c>
      <c r="M26" s="21">
        <v>25</v>
      </c>
      <c r="N26" s="20">
        <v>48</v>
      </c>
      <c r="O26" s="21">
        <v>5</v>
      </c>
      <c r="P26" s="20">
        <v>16</v>
      </c>
      <c r="Q26" s="21">
        <v>8</v>
      </c>
      <c r="R26" s="8">
        <f t="shared" si="2"/>
        <v>158</v>
      </c>
      <c r="S26" s="9">
        <f t="shared" si="2"/>
        <v>43</v>
      </c>
      <c r="T26" s="10">
        <f>SUM(R26:S26)</f>
        <v>201</v>
      </c>
    </row>
    <row r="27" spans="1:20" s="11" customFormat="1" ht="12.75">
      <c r="A27" s="7" t="s">
        <v>12</v>
      </c>
      <c r="B27" s="40">
        <v>7</v>
      </c>
      <c r="C27" s="41">
        <v>1</v>
      </c>
      <c r="D27" s="40">
        <v>88</v>
      </c>
      <c r="E27" s="41">
        <v>68</v>
      </c>
      <c r="F27" s="40">
        <v>31</v>
      </c>
      <c r="G27" s="41">
        <v>0</v>
      </c>
      <c r="H27" s="40">
        <v>24</v>
      </c>
      <c r="I27" s="41">
        <v>15</v>
      </c>
      <c r="J27" s="40">
        <v>55</v>
      </c>
      <c r="K27" s="41">
        <v>34</v>
      </c>
      <c r="L27" s="40">
        <v>62</v>
      </c>
      <c r="M27" s="41">
        <v>25</v>
      </c>
      <c r="N27" s="40">
        <v>124</v>
      </c>
      <c r="O27" s="41">
        <v>21</v>
      </c>
      <c r="P27" s="40">
        <v>53</v>
      </c>
      <c r="Q27" s="41">
        <v>82</v>
      </c>
      <c r="R27" s="40">
        <f t="shared" si="2"/>
        <v>444</v>
      </c>
      <c r="S27" s="41">
        <f t="shared" si="2"/>
        <v>246</v>
      </c>
      <c r="T27" s="41">
        <f>SUM(R27:S27)</f>
        <v>690</v>
      </c>
    </row>
    <row r="28" spans="1:20" s="11" customFormat="1" ht="12.75">
      <c r="A28" s="24" t="s">
        <v>8</v>
      </c>
      <c r="B28" s="42"/>
      <c r="C28" s="43"/>
      <c r="D28" s="42"/>
      <c r="E28" s="43"/>
      <c r="F28" s="42"/>
      <c r="G28" s="43"/>
      <c r="H28" s="42"/>
      <c r="I28" s="43"/>
      <c r="J28" s="42"/>
      <c r="K28" s="43"/>
      <c r="L28" s="42"/>
      <c r="M28" s="43"/>
      <c r="N28" s="42"/>
      <c r="O28" s="43"/>
      <c r="P28" s="42"/>
      <c r="Q28" s="43"/>
      <c r="R28" s="42"/>
      <c r="S28" s="43"/>
      <c r="T28" s="43"/>
    </row>
    <row r="29" spans="1:20" ht="12.75">
      <c r="A29" s="18" t="s">
        <v>16</v>
      </c>
      <c r="B29" s="20">
        <v>12</v>
      </c>
      <c r="C29" s="19">
        <v>8</v>
      </c>
      <c r="D29" s="20">
        <v>147</v>
      </c>
      <c r="E29" s="19">
        <v>113</v>
      </c>
      <c r="F29" s="20">
        <v>139</v>
      </c>
      <c r="G29" s="19">
        <v>29</v>
      </c>
      <c r="H29" s="20">
        <v>52</v>
      </c>
      <c r="I29" s="19">
        <v>17</v>
      </c>
      <c r="J29" s="20">
        <v>4</v>
      </c>
      <c r="K29" s="19">
        <v>3</v>
      </c>
      <c r="L29" s="20">
        <v>0</v>
      </c>
      <c r="M29" s="19">
        <v>0</v>
      </c>
      <c r="N29" s="20">
        <v>541</v>
      </c>
      <c r="O29" s="19">
        <v>144</v>
      </c>
      <c r="P29" s="20">
        <v>214</v>
      </c>
      <c r="Q29" s="19">
        <v>159</v>
      </c>
      <c r="R29" s="8">
        <f aca="true" t="shared" si="3" ref="R29:S33">SUM(L29,J29,H29,F29,D29,B29,N29,P29)</f>
        <v>1109</v>
      </c>
      <c r="S29" s="10">
        <f t="shared" si="3"/>
        <v>473</v>
      </c>
      <c r="T29" s="10">
        <f>SUM(R29:S29)</f>
        <v>1582</v>
      </c>
    </row>
    <row r="30" spans="1:20" ht="12.75">
      <c r="A30" s="18" t="s">
        <v>17</v>
      </c>
      <c r="B30" s="20">
        <v>8</v>
      </c>
      <c r="C30" s="21">
        <v>9</v>
      </c>
      <c r="D30" s="20">
        <v>447</v>
      </c>
      <c r="E30" s="21">
        <v>330</v>
      </c>
      <c r="F30" s="20">
        <v>156</v>
      </c>
      <c r="G30" s="21">
        <v>35</v>
      </c>
      <c r="H30" s="20">
        <v>114</v>
      </c>
      <c r="I30" s="21">
        <v>49</v>
      </c>
      <c r="J30" s="20">
        <v>24</v>
      </c>
      <c r="K30" s="21">
        <v>24</v>
      </c>
      <c r="L30" s="20">
        <v>21</v>
      </c>
      <c r="M30" s="21">
        <v>18</v>
      </c>
      <c r="N30" s="20">
        <v>604</v>
      </c>
      <c r="O30" s="21">
        <v>96</v>
      </c>
      <c r="P30" s="20">
        <v>526</v>
      </c>
      <c r="Q30" s="21">
        <v>447</v>
      </c>
      <c r="R30" s="8">
        <f t="shared" si="3"/>
        <v>1900</v>
      </c>
      <c r="S30" s="9">
        <f t="shared" si="3"/>
        <v>1008</v>
      </c>
      <c r="T30" s="10">
        <f>SUM(R30:S30)</f>
        <v>2908</v>
      </c>
    </row>
    <row r="31" spans="1:20" ht="12.75">
      <c r="A31" s="18" t="s">
        <v>18</v>
      </c>
      <c r="B31" s="20">
        <v>0</v>
      </c>
      <c r="C31" s="21">
        <v>0</v>
      </c>
      <c r="D31" s="20">
        <v>0</v>
      </c>
      <c r="E31" s="21">
        <v>0</v>
      </c>
      <c r="F31" s="20">
        <v>0</v>
      </c>
      <c r="G31" s="21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1">
        <v>0</v>
      </c>
      <c r="N31" s="20">
        <v>0</v>
      </c>
      <c r="O31" s="21">
        <v>0</v>
      </c>
      <c r="P31" s="20">
        <v>0</v>
      </c>
      <c r="Q31" s="21">
        <v>0</v>
      </c>
      <c r="R31" s="8">
        <f t="shared" si="3"/>
        <v>0</v>
      </c>
      <c r="S31" s="9">
        <f t="shared" si="3"/>
        <v>0</v>
      </c>
      <c r="T31" s="10">
        <f>SUM(R31:S31)</f>
        <v>0</v>
      </c>
    </row>
    <row r="32" spans="1:20" ht="12.75">
      <c r="A32" s="18" t="s">
        <v>19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s="11" customFormat="1" ht="12.75">
      <c r="A33" s="7" t="s">
        <v>12</v>
      </c>
      <c r="B33" s="40">
        <v>20</v>
      </c>
      <c r="C33" s="41">
        <v>17</v>
      </c>
      <c r="D33" s="40">
        <v>594</v>
      </c>
      <c r="E33" s="41">
        <v>443</v>
      </c>
      <c r="F33" s="40">
        <v>295</v>
      </c>
      <c r="G33" s="41">
        <v>64</v>
      </c>
      <c r="H33" s="40">
        <v>166</v>
      </c>
      <c r="I33" s="41">
        <v>66</v>
      </c>
      <c r="J33" s="40">
        <v>28</v>
      </c>
      <c r="K33" s="41">
        <v>27</v>
      </c>
      <c r="L33" s="40">
        <v>21</v>
      </c>
      <c r="M33" s="41">
        <v>18</v>
      </c>
      <c r="N33" s="40">
        <v>1145</v>
      </c>
      <c r="O33" s="41">
        <v>240</v>
      </c>
      <c r="P33" s="40">
        <v>740</v>
      </c>
      <c r="Q33" s="41">
        <v>606</v>
      </c>
      <c r="R33" s="40">
        <f t="shared" si="3"/>
        <v>3009</v>
      </c>
      <c r="S33" s="41">
        <f t="shared" si="3"/>
        <v>1481</v>
      </c>
      <c r="T33" s="41">
        <f>SUM(R33:S33)</f>
        <v>4490</v>
      </c>
    </row>
    <row r="34" spans="1:20" s="11" customFormat="1" ht="12.75">
      <c r="A34" s="24" t="s">
        <v>9</v>
      </c>
      <c r="B34" s="42"/>
      <c r="C34" s="43"/>
      <c r="D34" s="42"/>
      <c r="E34" s="43"/>
      <c r="F34" s="42"/>
      <c r="G34" s="43"/>
      <c r="H34" s="42"/>
      <c r="I34" s="43"/>
      <c r="J34" s="42"/>
      <c r="K34" s="43"/>
      <c r="L34" s="42"/>
      <c r="M34" s="43"/>
      <c r="N34" s="42"/>
      <c r="O34" s="43"/>
      <c r="P34" s="42"/>
      <c r="Q34" s="43"/>
      <c r="R34" s="42"/>
      <c r="S34" s="43"/>
      <c r="T34" s="43"/>
    </row>
    <row r="35" spans="1:20" ht="12.75">
      <c r="A35" s="18" t="s">
        <v>16</v>
      </c>
      <c r="B35" s="20">
        <v>8</v>
      </c>
      <c r="C35" s="19">
        <v>5</v>
      </c>
      <c r="D35" s="20">
        <v>293</v>
      </c>
      <c r="E35" s="19">
        <v>157</v>
      </c>
      <c r="F35" s="20">
        <v>44</v>
      </c>
      <c r="G35" s="19">
        <v>11</v>
      </c>
      <c r="H35" s="20">
        <v>60</v>
      </c>
      <c r="I35" s="19">
        <v>40</v>
      </c>
      <c r="J35" s="20">
        <v>0</v>
      </c>
      <c r="K35" s="19">
        <v>0</v>
      </c>
      <c r="L35" s="20">
        <v>2</v>
      </c>
      <c r="M35" s="19">
        <v>0</v>
      </c>
      <c r="N35" s="20">
        <v>475</v>
      </c>
      <c r="O35" s="19">
        <v>98</v>
      </c>
      <c r="P35" s="20">
        <v>173</v>
      </c>
      <c r="Q35" s="19">
        <v>113</v>
      </c>
      <c r="R35" s="8">
        <f aca="true" t="shared" si="4" ref="R35:S39">SUM(L35,J35,H35,F35,D35,B35,N35,P35)</f>
        <v>1055</v>
      </c>
      <c r="S35" s="10">
        <f t="shared" si="4"/>
        <v>424</v>
      </c>
      <c r="T35" s="10">
        <f>SUM(R35:S35)</f>
        <v>1479</v>
      </c>
    </row>
    <row r="36" spans="1:20" ht="12.75">
      <c r="A36" s="18" t="s">
        <v>17</v>
      </c>
      <c r="B36" s="20">
        <v>19</v>
      </c>
      <c r="C36" s="21">
        <v>15</v>
      </c>
      <c r="D36" s="20">
        <v>481</v>
      </c>
      <c r="E36" s="21">
        <v>318</v>
      </c>
      <c r="F36" s="20">
        <v>205</v>
      </c>
      <c r="G36" s="21">
        <v>43</v>
      </c>
      <c r="H36" s="20">
        <v>153</v>
      </c>
      <c r="I36" s="21">
        <v>86</v>
      </c>
      <c r="J36" s="20">
        <v>26</v>
      </c>
      <c r="K36" s="21">
        <v>20</v>
      </c>
      <c r="L36" s="20">
        <v>41</v>
      </c>
      <c r="M36" s="21">
        <v>13</v>
      </c>
      <c r="N36" s="20">
        <v>521</v>
      </c>
      <c r="O36" s="21">
        <v>106</v>
      </c>
      <c r="P36" s="20">
        <v>541</v>
      </c>
      <c r="Q36" s="21">
        <v>379</v>
      </c>
      <c r="R36" s="8">
        <f t="shared" si="4"/>
        <v>1987</v>
      </c>
      <c r="S36" s="9">
        <f t="shared" si="4"/>
        <v>980</v>
      </c>
      <c r="T36" s="10">
        <f>SUM(R36:S36)</f>
        <v>2967</v>
      </c>
    </row>
    <row r="37" spans="1:20" ht="12.75">
      <c r="A37" s="18" t="s">
        <v>18</v>
      </c>
      <c r="B37" s="20">
        <v>2</v>
      </c>
      <c r="C37" s="21">
        <v>0</v>
      </c>
      <c r="D37" s="20">
        <v>0</v>
      </c>
      <c r="E37" s="21">
        <v>0</v>
      </c>
      <c r="F37" s="20">
        <v>19</v>
      </c>
      <c r="G37" s="21">
        <v>3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27</v>
      </c>
      <c r="O37" s="21">
        <v>1</v>
      </c>
      <c r="P37" s="20">
        <v>57</v>
      </c>
      <c r="Q37" s="21">
        <v>41</v>
      </c>
      <c r="R37" s="8">
        <f t="shared" si="4"/>
        <v>105</v>
      </c>
      <c r="S37" s="9">
        <f t="shared" si="4"/>
        <v>45</v>
      </c>
      <c r="T37" s="10">
        <f>SUM(R37:S37)</f>
        <v>150</v>
      </c>
    </row>
    <row r="38" spans="1:20" ht="12.75">
      <c r="A38" s="18" t="s">
        <v>19</v>
      </c>
      <c r="B38" s="20">
        <v>0</v>
      </c>
      <c r="C38" s="21">
        <v>4</v>
      </c>
      <c r="D38" s="20">
        <v>55</v>
      </c>
      <c r="E38" s="21">
        <v>30</v>
      </c>
      <c r="F38" s="20">
        <v>9</v>
      </c>
      <c r="G38" s="21">
        <v>4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72</v>
      </c>
      <c r="O38" s="21">
        <v>16</v>
      </c>
      <c r="P38" s="20">
        <v>66</v>
      </c>
      <c r="Q38" s="21">
        <v>66</v>
      </c>
      <c r="R38" s="8">
        <f t="shared" si="4"/>
        <v>202</v>
      </c>
      <c r="S38" s="9">
        <f t="shared" si="4"/>
        <v>120</v>
      </c>
      <c r="T38" s="10">
        <f>SUM(R38:S38)</f>
        <v>322</v>
      </c>
    </row>
    <row r="39" spans="1:20" s="11" customFormat="1" ht="12.75">
      <c r="A39" s="7" t="s">
        <v>12</v>
      </c>
      <c r="B39" s="40">
        <v>29</v>
      </c>
      <c r="C39" s="41">
        <v>24</v>
      </c>
      <c r="D39" s="40">
        <v>829</v>
      </c>
      <c r="E39" s="41">
        <v>505</v>
      </c>
      <c r="F39" s="40">
        <v>277</v>
      </c>
      <c r="G39" s="41">
        <v>61</v>
      </c>
      <c r="H39" s="40">
        <v>213</v>
      </c>
      <c r="I39" s="41">
        <v>126</v>
      </c>
      <c r="J39" s="40">
        <v>26</v>
      </c>
      <c r="K39" s="41">
        <v>20</v>
      </c>
      <c r="L39" s="40">
        <v>43</v>
      </c>
      <c r="M39" s="41">
        <v>13</v>
      </c>
      <c r="N39" s="40">
        <v>1095</v>
      </c>
      <c r="O39" s="41">
        <v>221</v>
      </c>
      <c r="P39" s="40">
        <v>837</v>
      </c>
      <c r="Q39" s="41">
        <v>599</v>
      </c>
      <c r="R39" s="40">
        <f t="shared" si="4"/>
        <v>3349</v>
      </c>
      <c r="S39" s="41">
        <f t="shared" si="4"/>
        <v>1569</v>
      </c>
      <c r="T39" s="41">
        <f>SUM(R39:S39)</f>
        <v>4918</v>
      </c>
    </row>
    <row r="40" spans="1:20" s="11" customFormat="1" ht="12.75">
      <c r="A40" s="24" t="s">
        <v>10</v>
      </c>
      <c r="B40" s="42"/>
      <c r="C40" s="43"/>
      <c r="D40" s="42"/>
      <c r="E40" s="43"/>
      <c r="F40" s="42"/>
      <c r="G40" s="43"/>
      <c r="H40" s="42"/>
      <c r="I40" s="43"/>
      <c r="J40" s="42"/>
      <c r="K40" s="43"/>
      <c r="L40" s="42"/>
      <c r="M40" s="43"/>
      <c r="N40" s="42"/>
      <c r="O40" s="43"/>
      <c r="P40" s="42"/>
      <c r="Q40" s="43"/>
      <c r="R40" s="42"/>
      <c r="S40" s="43"/>
      <c r="T40" s="43"/>
    </row>
    <row r="41" spans="1:20" ht="12.75">
      <c r="A41" s="18" t="s">
        <v>16</v>
      </c>
      <c r="B41" s="20">
        <v>7</v>
      </c>
      <c r="C41" s="19">
        <v>2</v>
      </c>
      <c r="D41" s="20">
        <v>154</v>
      </c>
      <c r="E41" s="19">
        <v>87</v>
      </c>
      <c r="F41" s="20">
        <v>24</v>
      </c>
      <c r="G41" s="19">
        <v>13</v>
      </c>
      <c r="H41" s="20">
        <v>31</v>
      </c>
      <c r="I41" s="19">
        <v>12</v>
      </c>
      <c r="J41" s="20">
        <v>0</v>
      </c>
      <c r="K41" s="19">
        <v>0</v>
      </c>
      <c r="L41" s="20">
        <v>0</v>
      </c>
      <c r="M41" s="19">
        <v>0</v>
      </c>
      <c r="N41" s="20">
        <v>299</v>
      </c>
      <c r="O41" s="19">
        <v>67</v>
      </c>
      <c r="P41" s="20">
        <v>161</v>
      </c>
      <c r="Q41" s="19">
        <v>120</v>
      </c>
      <c r="R41" s="8">
        <f aca="true" t="shared" si="5" ref="R41:S45">SUM(L41,J41,H41,F41,D41,B41,N41,P41)</f>
        <v>676</v>
      </c>
      <c r="S41" s="10">
        <f t="shared" si="5"/>
        <v>301</v>
      </c>
      <c r="T41" s="10">
        <f>SUM(R41:S41)</f>
        <v>977</v>
      </c>
    </row>
    <row r="42" spans="1:20" ht="12.75">
      <c r="A42" s="18" t="s">
        <v>17</v>
      </c>
      <c r="B42" s="20">
        <v>5</v>
      </c>
      <c r="C42" s="21">
        <v>12</v>
      </c>
      <c r="D42" s="20">
        <v>296</v>
      </c>
      <c r="E42" s="21">
        <v>209</v>
      </c>
      <c r="F42" s="20">
        <v>305</v>
      </c>
      <c r="G42" s="21">
        <v>90</v>
      </c>
      <c r="H42" s="20">
        <v>63</v>
      </c>
      <c r="I42" s="21">
        <v>37</v>
      </c>
      <c r="J42" s="20">
        <v>9</v>
      </c>
      <c r="K42" s="21">
        <v>1</v>
      </c>
      <c r="L42" s="20">
        <v>38</v>
      </c>
      <c r="M42" s="21">
        <v>19</v>
      </c>
      <c r="N42" s="20">
        <v>701</v>
      </c>
      <c r="O42" s="21">
        <v>168</v>
      </c>
      <c r="P42" s="20">
        <v>303</v>
      </c>
      <c r="Q42" s="21">
        <v>243</v>
      </c>
      <c r="R42" s="8">
        <f t="shared" si="5"/>
        <v>1720</v>
      </c>
      <c r="S42" s="9">
        <f t="shared" si="5"/>
        <v>779</v>
      </c>
      <c r="T42" s="10">
        <f>SUM(R42:S42)</f>
        <v>2499</v>
      </c>
    </row>
    <row r="43" spans="1:20" ht="12.75">
      <c r="A43" s="18" t="s">
        <v>18</v>
      </c>
      <c r="B43" s="20">
        <v>0</v>
      </c>
      <c r="C43" s="21">
        <v>0</v>
      </c>
      <c r="D43" s="20">
        <v>88</v>
      </c>
      <c r="E43" s="21">
        <v>48</v>
      </c>
      <c r="F43" s="20">
        <v>37</v>
      </c>
      <c r="G43" s="21">
        <v>2</v>
      </c>
      <c r="H43" s="20">
        <v>3</v>
      </c>
      <c r="I43" s="21">
        <v>1</v>
      </c>
      <c r="J43" s="20">
        <v>0</v>
      </c>
      <c r="K43" s="21">
        <v>0</v>
      </c>
      <c r="L43" s="20">
        <v>0</v>
      </c>
      <c r="M43" s="21">
        <v>0</v>
      </c>
      <c r="N43" s="20">
        <v>133</v>
      </c>
      <c r="O43" s="21">
        <v>27</v>
      </c>
      <c r="P43" s="20">
        <v>49</v>
      </c>
      <c r="Q43" s="21">
        <v>11</v>
      </c>
      <c r="R43" s="8">
        <f t="shared" si="5"/>
        <v>310</v>
      </c>
      <c r="S43" s="9">
        <f t="shared" si="5"/>
        <v>89</v>
      </c>
      <c r="T43" s="10">
        <f>SUM(R43:S43)</f>
        <v>399</v>
      </c>
    </row>
    <row r="44" spans="1:20" ht="12.75">
      <c r="A44" s="18" t="s">
        <v>19</v>
      </c>
      <c r="B44" s="20">
        <v>1</v>
      </c>
      <c r="C44" s="21">
        <v>0</v>
      </c>
      <c r="D44" s="20">
        <v>0</v>
      </c>
      <c r="E44" s="21">
        <v>0</v>
      </c>
      <c r="F44" s="20">
        <v>13</v>
      </c>
      <c r="G44" s="21">
        <v>1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14</v>
      </c>
      <c r="O44" s="21">
        <v>1</v>
      </c>
      <c r="P44" s="20">
        <v>62</v>
      </c>
      <c r="Q44" s="21">
        <v>2</v>
      </c>
      <c r="R44" s="8">
        <f t="shared" si="5"/>
        <v>90</v>
      </c>
      <c r="S44" s="9">
        <f t="shared" si="5"/>
        <v>4</v>
      </c>
      <c r="T44" s="10">
        <f>SUM(R44:S44)</f>
        <v>94</v>
      </c>
    </row>
    <row r="45" spans="1:20" s="16" customFormat="1" ht="12.75">
      <c r="A45" s="28" t="s">
        <v>12</v>
      </c>
      <c r="B45" s="40">
        <v>13</v>
      </c>
      <c r="C45" s="41">
        <v>14</v>
      </c>
      <c r="D45" s="40">
        <v>538</v>
      </c>
      <c r="E45" s="41">
        <v>344</v>
      </c>
      <c r="F45" s="40">
        <v>379</v>
      </c>
      <c r="G45" s="41">
        <v>106</v>
      </c>
      <c r="H45" s="40">
        <v>97</v>
      </c>
      <c r="I45" s="41">
        <v>50</v>
      </c>
      <c r="J45" s="40">
        <v>9</v>
      </c>
      <c r="K45" s="41">
        <v>1</v>
      </c>
      <c r="L45" s="40">
        <v>38</v>
      </c>
      <c r="M45" s="41">
        <v>19</v>
      </c>
      <c r="N45" s="40">
        <v>1147</v>
      </c>
      <c r="O45" s="41">
        <v>263</v>
      </c>
      <c r="P45" s="40">
        <v>575</v>
      </c>
      <c r="Q45" s="41">
        <v>376</v>
      </c>
      <c r="R45" s="40">
        <f t="shared" si="5"/>
        <v>2796</v>
      </c>
      <c r="S45" s="41">
        <f t="shared" si="5"/>
        <v>1173</v>
      </c>
      <c r="T45" s="41">
        <f>SUM(R45:S45)</f>
        <v>3969</v>
      </c>
    </row>
    <row r="46" spans="1:20" s="5" customFormat="1" ht="12.75">
      <c r="A46" s="15" t="s">
        <v>15</v>
      </c>
      <c r="B46" s="44"/>
      <c r="C46" s="45"/>
      <c r="D46" s="44"/>
      <c r="E46" s="45"/>
      <c r="F46" s="44"/>
      <c r="G46" s="45"/>
      <c r="H46" s="44"/>
      <c r="I46" s="45"/>
      <c r="J46" s="44"/>
      <c r="K46" s="45"/>
      <c r="L46" s="44"/>
      <c r="M46" s="45"/>
      <c r="N46" s="44"/>
      <c r="O46" s="45"/>
      <c r="P46" s="44"/>
      <c r="Q46" s="45"/>
      <c r="R46" s="46"/>
      <c r="S46" s="47"/>
      <c r="T46" s="47"/>
    </row>
    <row r="47" spans="1:20" ht="12.75">
      <c r="A47" s="5" t="s">
        <v>16</v>
      </c>
      <c r="B47" s="48">
        <f aca="true" t="shared" si="6" ref="B47:Q47">SUM(B11,B17,B23,B29,B35,B41)</f>
        <v>40</v>
      </c>
      <c r="C47" s="49">
        <f t="shared" si="6"/>
        <v>26</v>
      </c>
      <c r="D47" s="48">
        <f t="shared" si="6"/>
        <v>981</v>
      </c>
      <c r="E47" s="49">
        <f t="shared" si="6"/>
        <v>605</v>
      </c>
      <c r="F47" s="48">
        <f t="shared" si="6"/>
        <v>284</v>
      </c>
      <c r="G47" s="49">
        <f t="shared" si="6"/>
        <v>66</v>
      </c>
      <c r="H47" s="48">
        <f t="shared" si="6"/>
        <v>258</v>
      </c>
      <c r="I47" s="49">
        <f t="shared" si="6"/>
        <v>134</v>
      </c>
      <c r="J47" s="48">
        <f t="shared" si="6"/>
        <v>4</v>
      </c>
      <c r="K47" s="49">
        <f t="shared" si="6"/>
        <v>3</v>
      </c>
      <c r="L47" s="48">
        <f t="shared" si="6"/>
        <v>14</v>
      </c>
      <c r="M47" s="49">
        <f t="shared" si="6"/>
        <v>0</v>
      </c>
      <c r="N47" s="48">
        <f t="shared" si="6"/>
        <v>1860</v>
      </c>
      <c r="O47" s="49">
        <f t="shared" si="6"/>
        <v>445</v>
      </c>
      <c r="P47" s="48">
        <f t="shared" si="6"/>
        <v>909</v>
      </c>
      <c r="Q47" s="49">
        <f t="shared" si="6"/>
        <v>672</v>
      </c>
      <c r="R47" s="50">
        <f aca="true" t="shared" si="7" ref="R47:R52">SUM(L47,J47,H47,F47,D47,B47,N47,P47)</f>
        <v>4350</v>
      </c>
      <c r="S47" s="51">
        <f aca="true" t="shared" si="8" ref="S47:S52">SUM(M47,K47,I47,G47,E47,C47,O47,Q47)</f>
        <v>1951</v>
      </c>
      <c r="T47" s="51">
        <f aca="true" t="shared" si="9" ref="T47:T52">SUM(R47:S47)</f>
        <v>6301</v>
      </c>
    </row>
    <row r="48" spans="1:20" ht="12.75">
      <c r="A48" s="60" t="s">
        <v>17</v>
      </c>
      <c r="B48" s="48">
        <f aca="true" t="shared" si="10" ref="B48:Q48">SUM(B12,B18,B24,B30,B36,B42)</f>
        <v>64</v>
      </c>
      <c r="C48" s="53">
        <f t="shared" si="10"/>
        <v>55</v>
      </c>
      <c r="D48" s="48">
        <f t="shared" si="10"/>
        <v>2065</v>
      </c>
      <c r="E48" s="53">
        <f t="shared" si="10"/>
        <v>1447</v>
      </c>
      <c r="F48" s="48">
        <f t="shared" si="10"/>
        <v>882</v>
      </c>
      <c r="G48" s="53">
        <f t="shared" si="10"/>
        <v>225</v>
      </c>
      <c r="H48" s="48">
        <f t="shared" si="10"/>
        <v>507</v>
      </c>
      <c r="I48" s="53">
        <f t="shared" si="10"/>
        <v>285</v>
      </c>
      <c r="J48" s="48">
        <f t="shared" si="10"/>
        <v>144</v>
      </c>
      <c r="K48" s="53">
        <f t="shared" si="10"/>
        <v>98</v>
      </c>
      <c r="L48" s="48">
        <f t="shared" si="10"/>
        <v>150</v>
      </c>
      <c r="M48" s="53">
        <f t="shared" si="10"/>
        <v>71</v>
      </c>
      <c r="N48" s="48">
        <f t="shared" si="10"/>
        <v>2851</v>
      </c>
      <c r="O48" s="53">
        <f t="shared" si="10"/>
        <v>639</v>
      </c>
      <c r="P48" s="48">
        <f t="shared" si="10"/>
        <v>2147</v>
      </c>
      <c r="Q48" s="53">
        <f t="shared" si="10"/>
        <v>1693</v>
      </c>
      <c r="R48" s="50">
        <f t="shared" si="7"/>
        <v>8810</v>
      </c>
      <c r="S48" s="54">
        <f t="shared" si="8"/>
        <v>4513</v>
      </c>
      <c r="T48" s="51">
        <f t="shared" si="9"/>
        <v>13323</v>
      </c>
    </row>
    <row r="49" spans="1:20" ht="12.75">
      <c r="A49" s="60" t="s">
        <v>18</v>
      </c>
      <c r="B49" s="48">
        <f aca="true" t="shared" si="11" ref="B49:Q49">SUM(B13,B19,B31,B37,B43)</f>
        <v>2</v>
      </c>
      <c r="C49" s="53">
        <f t="shared" si="11"/>
        <v>0</v>
      </c>
      <c r="D49" s="48">
        <f t="shared" si="11"/>
        <v>88</v>
      </c>
      <c r="E49" s="53">
        <f t="shared" si="11"/>
        <v>48</v>
      </c>
      <c r="F49" s="48">
        <f t="shared" si="11"/>
        <v>56</v>
      </c>
      <c r="G49" s="53">
        <f t="shared" si="11"/>
        <v>5</v>
      </c>
      <c r="H49" s="48">
        <f t="shared" si="11"/>
        <v>3</v>
      </c>
      <c r="I49" s="53">
        <f t="shared" si="11"/>
        <v>1</v>
      </c>
      <c r="J49" s="48">
        <f t="shared" si="11"/>
        <v>0</v>
      </c>
      <c r="K49" s="53">
        <f t="shared" si="11"/>
        <v>0</v>
      </c>
      <c r="L49" s="48">
        <f t="shared" si="11"/>
        <v>0</v>
      </c>
      <c r="M49" s="53">
        <f t="shared" si="11"/>
        <v>0</v>
      </c>
      <c r="N49" s="48">
        <f t="shared" si="11"/>
        <v>160</v>
      </c>
      <c r="O49" s="53">
        <f t="shared" si="11"/>
        <v>28</v>
      </c>
      <c r="P49" s="48">
        <f t="shared" si="11"/>
        <v>106</v>
      </c>
      <c r="Q49" s="53">
        <f t="shared" si="11"/>
        <v>52</v>
      </c>
      <c r="R49" s="50">
        <f t="shared" si="7"/>
        <v>415</v>
      </c>
      <c r="S49" s="54">
        <f t="shared" si="8"/>
        <v>134</v>
      </c>
      <c r="T49" s="51">
        <f t="shared" si="9"/>
        <v>549</v>
      </c>
    </row>
    <row r="50" spans="1:20" ht="12.75">
      <c r="A50" s="60" t="s">
        <v>19</v>
      </c>
      <c r="B50" s="48">
        <f aca="true" t="shared" si="12" ref="B50:Q50">SUM(B14,B20,B25,B32,B38,B44)</f>
        <v>11</v>
      </c>
      <c r="C50" s="53">
        <f t="shared" si="12"/>
        <v>17</v>
      </c>
      <c r="D50" s="48">
        <f t="shared" si="12"/>
        <v>214</v>
      </c>
      <c r="E50" s="53">
        <f t="shared" si="12"/>
        <v>110</v>
      </c>
      <c r="F50" s="48">
        <f t="shared" si="12"/>
        <v>94</v>
      </c>
      <c r="G50" s="53">
        <f t="shared" si="12"/>
        <v>19</v>
      </c>
      <c r="H50" s="48">
        <f t="shared" si="12"/>
        <v>25</v>
      </c>
      <c r="I50" s="53">
        <f t="shared" si="12"/>
        <v>13</v>
      </c>
      <c r="J50" s="48">
        <f t="shared" si="12"/>
        <v>0</v>
      </c>
      <c r="K50" s="53">
        <f t="shared" si="12"/>
        <v>0</v>
      </c>
      <c r="L50" s="48">
        <f t="shared" si="12"/>
        <v>9</v>
      </c>
      <c r="M50" s="53">
        <f t="shared" si="12"/>
        <v>3</v>
      </c>
      <c r="N50" s="48">
        <f t="shared" si="12"/>
        <v>175</v>
      </c>
      <c r="O50" s="53">
        <f t="shared" si="12"/>
        <v>41</v>
      </c>
      <c r="P50" s="48">
        <f t="shared" si="12"/>
        <v>626</v>
      </c>
      <c r="Q50" s="53">
        <f t="shared" si="12"/>
        <v>340</v>
      </c>
      <c r="R50" s="50">
        <f t="shared" si="7"/>
        <v>1154</v>
      </c>
      <c r="S50" s="54">
        <f t="shared" si="8"/>
        <v>543</v>
      </c>
      <c r="T50" s="51">
        <f t="shared" si="9"/>
        <v>1697</v>
      </c>
    </row>
    <row r="51" spans="1:20" ht="12.75">
      <c r="A51" s="60" t="s">
        <v>20</v>
      </c>
      <c r="B51" s="48">
        <f aca="true" t="shared" si="13" ref="B51:Q51">SUM(B26)</f>
        <v>0</v>
      </c>
      <c r="C51" s="53">
        <f t="shared" si="13"/>
        <v>0</v>
      </c>
      <c r="D51" s="48">
        <f t="shared" si="13"/>
        <v>0</v>
      </c>
      <c r="E51" s="53">
        <f t="shared" si="13"/>
        <v>0</v>
      </c>
      <c r="F51" s="48">
        <f t="shared" si="13"/>
        <v>31</v>
      </c>
      <c r="G51" s="53">
        <f t="shared" si="13"/>
        <v>0</v>
      </c>
      <c r="H51" s="48">
        <f t="shared" si="13"/>
        <v>0</v>
      </c>
      <c r="I51" s="53">
        <f t="shared" si="13"/>
        <v>0</v>
      </c>
      <c r="J51" s="48">
        <f t="shared" si="13"/>
        <v>3</v>
      </c>
      <c r="K51" s="53">
        <f t="shared" si="13"/>
        <v>5</v>
      </c>
      <c r="L51" s="48">
        <f t="shared" si="13"/>
        <v>60</v>
      </c>
      <c r="M51" s="53">
        <f t="shared" si="13"/>
        <v>25</v>
      </c>
      <c r="N51" s="48">
        <f t="shared" si="13"/>
        <v>48</v>
      </c>
      <c r="O51" s="53">
        <f t="shared" si="13"/>
        <v>5</v>
      </c>
      <c r="P51" s="48">
        <f t="shared" si="13"/>
        <v>16</v>
      </c>
      <c r="Q51" s="53">
        <f t="shared" si="13"/>
        <v>8</v>
      </c>
      <c r="R51" s="50">
        <f t="shared" si="7"/>
        <v>158</v>
      </c>
      <c r="S51" s="54">
        <f t="shared" si="8"/>
        <v>43</v>
      </c>
      <c r="T51" s="51">
        <f t="shared" si="9"/>
        <v>201</v>
      </c>
    </row>
    <row r="52" spans="1:20" s="11" customFormat="1" ht="12.75">
      <c r="A52" s="7" t="s">
        <v>12</v>
      </c>
      <c r="B52" s="12">
        <f aca="true" t="shared" si="14" ref="B52:Q52">SUM(B47:B51)</f>
        <v>117</v>
      </c>
      <c r="C52" s="13">
        <f t="shared" si="14"/>
        <v>98</v>
      </c>
      <c r="D52" s="12">
        <f t="shared" si="14"/>
        <v>3348</v>
      </c>
      <c r="E52" s="13">
        <f t="shared" si="14"/>
        <v>2210</v>
      </c>
      <c r="F52" s="12">
        <f t="shared" si="14"/>
        <v>1347</v>
      </c>
      <c r="G52" s="13">
        <f t="shared" si="14"/>
        <v>315</v>
      </c>
      <c r="H52" s="12">
        <f t="shared" si="14"/>
        <v>793</v>
      </c>
      <c r="I52" s="13">
        <f t="shared" si="14"/>
        <v>433</v>
      </c>
      <c r="J52" s="12">
        <f t="shared" si="14"/>
        <v>151</v>
      </c>
      <c r="K52" s="13">
        <f t="shared" si="14"/>
        <v>106</v>
      </c>
      <c r="L52" s="12">
        <f t="shared" si="14"/>
        <v>233</v>
      </c>
      <c r="M52" s="13">
        <f t="shared" si="14"/>
        <v>99</v>
      </c>
      <c r="N52" s="12">
        <f t="shared" si="14"/>
        <v>5094</v>
      </c>
      <c r="O52" s="13">
        <f t="shared" si="14"/>
        <v>1158</v>
      </c>
      <c r="P52" s="12">
        <f t="shared" si="14"/>
        <v>3804</v>
      </c>
      <c r="Q52" s="13">
        <f t="shared" si="14"/>
        <v>2765</v>
      </c>
      <c r="R52" s="12">
        <f t="shared" si="7"/>
        <v>14887</v>
      </c>
      <c r="S52" s="13">
        <f t="shared" si="8"/>
        <v>7184</v>
      </c>
      <c r="T52" s="13">
        <f t="shared" si="9"/>
        <v>22071</v>
      </c>
    </row>
    <row r="53" spans="2:20" s="11" customFormat="1" ht="7.5" customHeight="1"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</row>
    <row r="54" spans="1:20" s="11" customFormat="1" ht="12.75">
      <c r="A54" s="84" t="s">
        <v>146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</row>
    <row r="55" spans="1:20" s="11" customFormat="1" ht="12.75">
      <c r="A55" s="82" t="s">
        <v>128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</row>
    <row r="56" ht="6" customHeight="1">
      <c r="B56" s="9"/>
    </row>
    <row r="57" spans="1:16" ht="12.75">
      <c r="A57" s="302" t="s">
        <v>31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</row>
    <row r="58" spans="1:16" ht="12.75">
      <c r="A58" s="302" t="s">
        <v>185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</row>
    <row r="59" spans="1:16" ht="12.75">
      <c r="A59" s="302" t="s">
        <v>186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</row>
    <row r="65" spans="19:20" ht="12.75">
      <c r="S65" s="5"/>
      <c r="T65"/>
    </row>
    <row r="66" spans="12:20" ht="12.75">
      <c r="L66" s="5"/>
      <c r="T66"/>
    </row>
    <row r="67" spans="12:20" ht="12.75">
      <c r="L67" s="5"/>
      <c r="T67"/>
    </row>
    <row r="68" spans="12:20" ht="12.75">
      <c r="L68" s="5"/>
      <c r="T68"/>
    </row>
    <row r="69" spans="12:20" ht="12.75">
      <c r="L69" s="5"/>
      <c r="T69"/>
    </row>
    <row r="70" spans="12:20" ht="12.75">
      <c r="L70" s="5"/>
      <c r="T70"/>
    </row>
    <row r="71" spans="12:20" ht="12.75">
      <c r="L71" s="5"/>
      <c r="M71" s="159"/>
      <c r="R71" s="159"/>
      <c r="S71" s="159"/>
      <c r="T71"/>
    </row>
    <row r="72" spans="12:20" ht="12.75">
      <c r="L72" s="5"/>
      <c r="T72"/>
    </row>
    <row r="73" spans="12:20" ht="12.75">
      <c r="L73" s="5"/>
      <c r="T73"/>
    </row>
    <row r="74" spans="12:20" ht="12.75">
      <c r="L74" s="5"/>
      <c r="T74"/>
    </row>
    <row r="75" spans="12:20" ht="12.75">
      <c r="L75" s="159"/>
      <c r="M75" s="159"/>
      <c r="R75" s="159"/>
      <c r="T75"/>
    </row>
    <row r="76" spans="12:20" ht="12.75">
      <c r="L76" s="159"/>
      <c r="M76" s="159"/>
      <c r="R76" s="159"/>
      <c r="T76"/>
    </row>
    <row r="77" spans="12:20" ht="12.75">
      <c r="L77" s="159"/>
      <c r="M77" s="159"/>
      <c r="R77" s="159"/>
      <c r="S77" s="159"/>
      <c r="T77"/>
    </row>
    <row r="78" spans="12:20" ht="12" customHeight="1">
      <c r="L78" s="159"/>
      <c r="M78" s="159"/>
      <c r="R78" s="159"/>
      <c r="T78"/>
    </row>
    <row r="79" spans="12:20" ht="12.75">
      <c r="L79" s="159"/>
      <c r="M79" s="159"/>
      <c r="R79" s="159"/>
      <c r="T79"/>
    </row>
    <row r="80" spans="12:20" ht="12.75">
      <c r="L80" s="159"/>
      <c r="M80" s="159"/>
      <c r="R80" s="159"/>
      <c r="T80"/>
    </row>
    <row r="81" spans="12:20" ht="12.75">
      <c r="L81" s="159"/>
      <c r="M81" s="159"/>
      <c r="R81" s="159"/>
      <c r="T81"/>
    </row>
    <row r="82" spans="12:20" ht="12.75">
      <c r="L82" s="5"/>
      <c r="T82"/>
    </row>
    <row r="83" spans="12:20" ht="12.75">
      <c r="L83" s="159"/>
      <c r="M83" s="159"/>
      <c r="R83" s="159"/>
      <c r="S83" s="159"/>
      <c r="T83"/>
    </row>
    <row r="84" spans="12:20" ht="12.75">
      <c r="L84" s="5"/>
      <c r="T84"/>
    </row>
    <row r="85" spans="12:20" ht="12.75">
      <c r="L85" s="5"/>
      <c r="T85"/>
    </row>
    <row r="86" spans="12:20" ht="12.75">
      <c r="L86" s="5"/>
      <c r="T86"/>
    </row>
    <row r="87" spans="12:20" ht="12.75">
      <c r="L87" s="159"/>
      <c r="T87"/>
    </row>
    <row r="88" spans="12:20" ht="12.75">
      <c r="L88" s="5"/>
      <c r="T88"/>
    </row>
    <row r="89" spans="12:20" ht="12.75">
      <c r="L89" s="159"/>
      <c r="M89" s="159"/>
      <c r="R89" s="159"/>
      <c r="S89" s="159"/>
      <c r="T89"/>
    </row>
    <row r="90" spans="12:20" ht="12.75">
      <c r="L90" s="159"/>
      <c r="M90" s="159"/>
      <c r="R90" s="159"/>
      <c r="S90" s="159"/>
      <c r="T90"/>
    </row>
    <row r="91" spans="12:20" ht="12.75">
      <c r="L91" s="5"/>
      <c r="T91"/>
    </row>
    <row r="92" spans="12:20" ht="12.75">
      <c r="L92" s="5"/>
      <c r="T92"/>
    </row>
    <row r="93" spans="12:20" ht="12.75">
      <c r="L93" s="159"/>
      <c r="T93"/>
    </row>
    <row r="94" spans="12:20" ht="12.75">
      <c r="L94" s="5"/>
      <c r="T94"/>
    </row>
    <row r="95" spans="12:20" ht="12.75">
      <c r="L95" s="159"/>
      <c r="M95" s="159"/>
      <c r="R95" s="159"/>
      <c r="T95"/>
    </row>
    <row r="96" spans="12:20" ht="12.75">
      <c r="L96" s="159"/>
      <c r="M96" s="159"/>
      <c r="R96" s="159"/>
      <c r="T96"/>
    </row>
    <row r="97" spans="12:20" ht="12.75">
      <c r="L97" s="5"/>
      <c r="T97"/>
    </row>
    <row r="98" spans="12:20" ht="12.75">
      <c r="L98" s="5"/>
      <c r="T98"/>
    </row>
    <row r="99" spans="12:20" ht="12.75">
      <c r="L99" s="159"/>
      <c r="T99"/>
    </row>
    <row r="100" spans="12:20" ht="12.75">
      <c r="L100" s="159"/>
      <c r="T100"/>
    </row>
    <row r="101" spans="12:20" ht="12.75">
      <c r="L101" s="159"/>
      <c r="M101" s="159"/>
      <c r="R101" s="159"/>
      <c r="T101"/>
    </row>
    <row r="102" spans="12:20" ht="12.75">
      <c r="L102" s="159"/>
      <c r="M102" s="159"/>
      <c r="N102" s="159"/>
      <c r="O102" s="159"/>
      <c r="P102" s="159"/>
      <c r="Q102" s="159"/>
      <c r="R102" s="159"/>
      <c r="T102"/>
    </row>
    <row r="103" spans="12:20" ht="12.75">
      <c r="L103" s="159"/>
      <c r="M103" s="159"/>
      <c r="N103" s="159"/>
      <c r="O103" s="159"/>
      <c r="P103" s="159"/>
      <c r="Q103" s="159"/>
      <c r="R103" s="159"/>
      <c r="T103"/>
    </row>
    <row r="104" spans="12:20" ht="12.75">
      <c r="L104" s="159"/>
      <c r="T104"/>
    </row>
    <row r="105" spans="12:20" ht="12.75">
      <c r="L105" s="5"/>
      <c r="T105"/>
    </row>
    <row r="106" spans="12:20" ht="12.75">
      <c r="L106" s="5"/>
      <c r="T106"/>
    </row>
  </sheetData>
  <sheetProtection/>
  <mergeCells count="25">
    <mergeCell ref="A57:P57"/>
    <mergeCell ref="A58:P58"/>
    <mergeCell ref="A59:P59"/>
    <mergeCell ref="B7:C7"/>
    <mergeCell ref="N7:O7"/>
    <mergeCell ref="P8:Q8"/>
    <mergeCell ref="B6:C6"/>
    <mergeCell ref="D6:E6"/>
    <mergeCell ref="A2:T2"/>
    <mergeCell ref="A3:T3"/>
    <mergeCell ref="F7:G7"/>
    <mergeCell ref="L6:M6"/>
    <mergeCell ref="L7:M7"/>
    <mergeCell ref="P6:Q6"/>
    <mergeCell ref="P7:Q7"/>
    <mergeCell ref="J7:K7"/>
    <mergeCell ref="N6:O6"/>
    <mergeCell ref="F8:G8"/>
    <mergeCell ref="L8:M8"/>
    <mergeCell ref="D7:E7"/>
    <mergeCell ref="F6:G6"/>
    <mergeCell ref="N8:O8"/>
    <mergeCell ref="J6:K6"/>
    <mergeCell ref="H7:I7"/>
    <mergeCell ref="H6:I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3" r:id="rId2"/>
  <headerFooter alignWithMargins="0">
    <oddFooter>&amp;R&amp;A</oddFooter>
  </headerFooter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PageLayoutView="0" workbookViewId="0" topLeftCell="A1">
      <selection activeCell="A59" sqref="A59"/>
    </sheetView>
  </sheetViews>
  <sheetFormatPr defaultColWidth="9.140625" defaultRowHeight="12.75"/>
  <cols>
    <col min="1" max="1" width="29.140625" style="5" customWidth="1"/>
    <col min="2" max="2" width="8.28125" style="0" customWidth="1"/>
    <col min="3" max="3" width="8.28125" style="5" customWidth="1"/>
    <col min="4" max="5" width="8.28125" style="0" customWidth="1"/>
    <col min="6" max="7" width="8.7109375" style="0" customWidth="1"/>
    <col min="8" max="13" width="8.28125" style="0" customWidth="1"/>
    <col min="14" max="15" width="9.7109375" style="0" customWidth="1"/>
    <col min="16" max="16" width="8.28125" style="5" customWidth="1"/>
    <col min="17" max="17" width="8.57421875" style="0" customWidth="1"/>
    <col min="18" max="18" width="9.00390625" style="0" customWidth="1"/>
    <col min="19" max="20" width="8.57421875" style="0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108" t="s">
        <v>161</v>
      </c>
    </row>
    <row r="2" spans="1:20" ht="12.75">
      <c r="A2" s="328" t="s">
        <v>32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</row>
    <row r="3" spans="1:20" ht="12.75">
      <c r="A3" s="328" t="s">
        <v>52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</row>
    <row r="4" spans="1:20" ht="12.75">
      <c r="A4" s="328" t="s">
        <v>63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</row>
    <row r="5" ht="13.5" thickBot="1"/>
    <row r="6" spans="1:20" s="27" customFormat="1" ht="11.25">
      <c r="A6" s="55"/>
      <c r="B6" s="61" t="s">
        <v>44</v>
      </c>
      <c r="C6" s="62"/>
      <c r="D6" s="61" t="s">
        <v>45</v>
      </c>
      <c r="E6" s="62"/>
      <c r="F6" s="61" t="s">
        <v>46</v>
      </c>
      <c r="G6" s="62"/>
      <c r="H6" s="61" t="s">
        <v>47</v>
      </c>
      <c r="I6" s="62"/>
      <c r="J6" s="61" t="s">
        <v>48</v>
      </c>
      <c r="K6" s="62"/>
      <c r="L6" s="61" t="s">
        <v>49</v>
      </c>
      <c r="M6" s="62"/>
      <c r="N6" s="61" t="s">
        <v>125</v>
      </c>
      <c r="O6" s="62"/>
      <c r="P6" s="61" t="s">
        <v>137</v>
      </c>
      <c r="Q6" s="62"/>
      <c r="R6" s="56"/>
      <c r="S6" s="57"/>
      <c r="T6" s="55"/>
    </row>
    <row r="7" spans="2:20" s="25" customFormat="1" ht="11.25">
      <c r="B7" s="314" t="s">
        <v>129</v>
      </c>
      <c r="C7" s="315"/>
      <c r="D7" s="314" t="s">
        <v>130</v>
      </c>
      <c r="E7" s="315"/>
      <c r="F7" s="314" t="s">
        <v>143</v>
      </c>
      <c r="G7" s="321"/>
      <c r="H7" s="314" t="s">
        <v>131</v>
      </c>
      <c r="I7" s="315"/>
      <c r="J7" s="314" t="s">
        <v>132</v>
      </c>
      <c r="K7" s="315"/>
      <c r="L7" s="314" t="s">
        <v>133</v>
      </c>
      <c r="M7" s="315"/>
      <c r="N7" s="314" t="s">
        <v>134</v>
      </c>
      <c r="O7" s="319"/>
      <c r="P7" s="323" t="s">
        <v>138</v>
      </c>
      <c r="Q7" s="319"/>
      <c r="R7" s="63" t="s">
        <v>14</v>
      </c>
      <c r="S7" s="70"/>
      <c r="T7" s="70"/>
    </row>
    <row r="8" spans="2:18" s="25" customFormat="1" ht="11.25">
      <c r="B8" s="316" t="s">
        <v>135</v>
      </c>
      <c r="C8" s="318"/>
      <c r="D8" s="316" t="s">
        <v>136</v>
      </c>
      <c r="E8" s="318"/>
      <c r="F8" s="316" t="s">
        <v>144</v>
      </c>
      <c r="G8" s="322"/>
      <c r="H8" s="316" t="s">
        <v>136</v>
      </c>
      <c r="I8" s="318"/>
      <c r="J8" s="316" t="s">
        <v>136</v>
      </c>
      <c r="K8" s="318"/>
      <c r="L8" s="316" t="s">
        <v>139</v>
      </c>
      <c r="M8" s="318"/>
      <c r="N8" s="316" t="s">
        <v>141</v>
      </c>
      <c r="O8" s="317"/>
      <c r="P8" s="320"/>
      <c r="Q8" s="317"/>
      <c r="R8" s="31"/>
    </row>
    <row r="9" spans="1:20" s="27" customFormat="1" ht="11.25">
      <c r="A9" s="25"/>
      <c r="B9" s="194"/>
      <c r="C9" s="254"/>
      <c r="D9" s="194"/>
      <c r="E9" s="195"/>
      <c r="F9" s="298" t="s">
        <v>145</v>
      </c>
      <c r="G9" s="300"/>
      <c r="H9" s="164"/>
      <c r="I9" s="84"/>
      <c r="J9" s="164"/>
      <c r="K9" s="84"/>
      <c r="L9" s="298" t="s">
        <v>140</v>
      </c>
      <c r="M9" s="300"/>
      <c r="N9" s="298" t="s">
        <v>142</v>
      </c>
      <c r="O9" s="300"/>
      <c r="P9" s="298"/>
      <c r="Q9" s="300"/>
      <c r="R9" s="31"/>
      <c r="S9" s="25"/>
      <c r="T9" s="25"/>
    </row>
    <row r="10" spans="1:20" s="64" customFormat="1" ht="11.25">
      <c r="A10" s="58"/>
      <c r="B10" s="32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0</v>
      </c>
      <c r="C12" s="19">
        <v>0</v>
      </c>
      <c r="D12" s="20">
        <v>147</v>
      </c>
      <c r="E12" s="19">
        <v>89</v>
      </c>
      <c r="F12" s="20">
        <v>0</v>
      </c>
      <c r="G12" s="19">
        <v>0</v>
      </c>
      <c r="H12" s="20">
        <v>56</v>
      </c>
      <c r="I12" s="19">
        <v>34</v>
      </c>
      <c r="J12" s="20">
        <v>0</v>
      </c>
      <c r="K12" s="19">
        <v>0</v>
      </c>
      <c r="L12" s="20">
        <v>3</v>
      </c>
      <c r="M12" s="19">
        <v>0</v>
      </c>
      <c r="N12" s="20">
        <v>76</v>
      </c>
      <c r="O12" s="19">
        <v>22</v>
      </c>
      <c r="P12" s="20">
        <v>0</v>
      </c>
      <c r="Q12" s="19">
        <v>0</v>
      </c>
      <c r="R12" s="8">
        <f>SUM(L12,J12,H12,F12,D12,B12,N12,P12)</f>
        <v>282</v>
      </c>
      <c r="S12" s="10">
        <f>SUM(M12,K12,I12,G12,E12,C12,O12,Q12)</f>
        <v>145</v>
      </c>
      <c r="T12" s="10">
        <f>SUM(R12:S12)</f>
        <v>427</v>
      </c>
    </row>
    <row r="13" spans="1:20" ht="12.75">
      <c r="A13" s="18" t="s">
        <v>17</v>
      </c>
      <c r="B13" s="20">
        <v>0</v>
      </c>
      <c r="C13" s="21">
        <v>0</v>
      </c>
      <c r="D13" s="20">
        <v>364</v>
      </c>
      <c r="E13" s="21">
        <v>275</v>
      </c>
      <c r="F13" s="20">
        <v>5</v>
      </c>
      <c r="G13" s="21">
        <v>2</v>
      </c>
      <c r="H13" s="20">
        <v>109</v>
      </c>
      <c r="I13" s="21">
        <v>68</v>
      </c>
      <c r="J13" s="20">
        <v>33</v>
      </c>
      <c r="K13" s="21">
        <v>24</v>
      </c>
      <c r="L13" s="20">
        <v>22</v>
      </c>
      <c r="M13" s="21">
        <v>6</v>
      </c>
      <c r="N13" s="20">
        <v>229</v>
      </c>
      <c r="O13" s="21">
        <v>63</v>
      </c>
      <c r="P13" s="20">
        <v>0</v>
      </c>
      <c r="Q13" s="21">
        <v>0</v>
      </c>
      <c r="R13" s="8">
        <f aca="true" t="shared" si="0" ref="R13:S16">SUM(L13,J13,H13,F13,D13,B13,N13,P13)</f>
        <v>762</v>
      </c>
      <c r="S13" s="9">
        <f t="shared" si="0"/>
        <v>438</v>
      </c>
      <c r="T13" s="10">
        <f>SUM(R13:S13)</f>
        <v>1200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0</v>
      </c>
      <c r="C15" s="21">
        <v>0</v>
      </c>
      <c r="D15" s="20">
        <v>95</v>
      </c>
      <c r="E15" s="21">
        <v>45</v>
      </c>
      <c r="F15" s="20">
        <v>0</v>
      </c>
      <c r="G15" s="21">
        <v>0</v>
      </c>
      <c r="H15" s="20">
        <v>17</v>
      </c>
      <c r="I15" s="21">
        <v>11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8">
        <f t="shared" si="0"/>
        <v>112</v>
      </c>
      <c r="S15" s="9">
        <f t="shared" si="0"/>
        <v>56</v>
      </c>
      <c r="T15" s="10">
        <f>SUM(R15:S15)</f>
        <v>168</v>
      </c>
    </row>
    <row r="16" spans="1:20" s="11" customFormat="1" ht="12.75">
      <c r="A16" s="7" t="s">
        <v>12</v>
      </c>
      <c r="B16" s="40">
        <v>0</v>
      </c>
      <c r="C16" s="41">
        <v>0</v>
      </c>
      <c r="D16" s="40">
        <v>606</v>
      </c>
      <c r="E16" s="41">
        <v>409</v>
      </c>
      <c r="F16" s="40">
        <v>5</v>
      </c>
      <c r="G16" s="41">
        <v>2</v>
      </c>
      <c r="H16" s="40">
        <v>182</v>
      </c>
      <c r="I16" s="41">
        <v>113</v>
      </c>
      <c r="J16" s="40">
        <v>33</v>
      </c>
      <c r="K16" s="41">
        <v>24</v>
      </c>
      <c r="L16" s="40">
        <v>25</v>
      </c>
      <c r="M16" s="41">
        <v>6</v>
      </c>
      <c r="N16" s="40">
        <v>305</v>
      </c>
      <c r="O16" s="41">
        <v>85</v>
      </c>
      <c r="P16" s="40">
        <v>0</v>
      </c>
      <c r="Q16" s="41">
        <v>0</v>
      </c>
      <c r="R16" s="40">
        <f t="shared" si="0"/>
        <v>1156</v>
      </c>
      <c r="S16" s="41">
        <f t="shared" si="0"/>
        <v>639</v>
      </c>
      <c r="T16" s="41">
        <f>SUM(R16:S16)</f>
        <v>1795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0</v>
      </c>
      <c r="C18" s="19">
        <v>0</v>
      </c>
      <c r="D18" s="20">
        <v>35</v>
      </c>
      <c r="E18" s="19">
        <v>22</v>
      </c>
      <c r="F18" s="20">
        <v>0</v>
      </c>
      <c r="G18" s="19">
        <v>0</v>
      </c>
      <c r="H18" s="20">
        <v>10</v>
      </c>
      <c r="I18" s="19">
        <v>0</v>
      </c>
      <c r="J18" s="20">
        <v>0</v>
      </c>
      <c r="K18" s="19">
        <v>0</v>
      </c>
      <c r="L18" s="20">
        <v>0</v>
      </c>
      <c r="M18" s="19">
        <v>0</v>
      </c>
      <c r="N18" s="20">
        <v>26</v>
      </c>
      <c r="O18" s="19">
        <v>5</v>
      </c>
      <c r="P18" s="20">
        <v>0</v>
      </c>
      <c r="Q18" s="19">
        <v>0</v>
      </c>
      <c r="R18" s="8">
        <f aca="true" t="shared" si="1" ref="R18:S22">SUM(L18,J18,H18,F18,D18,B18,N18,P18)</f>
        <v>71</v>
      </c>
      <c r="S18" s="10">
        <f t="shared" si="1"/>
        <v>27</v>
      </c>
      <c r="T18" s="10">
        <f>SUM(R18:S18)</f>
        <v>98</v>
      </c>
    </row>
    <row r="19" spans="1:20" ht="12.75">
      <c r="A19" s="18" t="s">
        <v>17</v>
      </c>
      <c r="B19" s="20">
        <v>0</v>
      </c>
      <c r="C19" s="21">
        <v>0</v>
      </c>
      <c r="D19" s="20">
        <v>207</v>
      </c>
      <c r="E19" s="21">
        <v>141</v>
      </c>
      <c r="F19" s="20">
        <v>13</v>
      </c>
      <c r="G19" s="21">
        <v>14</v>
      </c>
      <c r="H19" s="20">
        <v>21</v>
      </c>
      <c r="I19" s="21">
        <v>17</v>
      </c>
      <c r="J19" s="20">
        <v>0</v>
      </c>
      <c r="K19" s="21">
        <v>0</v>
      </c>
      <c r="L19" s="20">
        <v>0</v>
      </c>
      <c r="M19" s="21">
        <v>0</v>
      </c>
      <c r="N19" s="20">
        <v>13</v>
      </c>
      <c r="O19" s="21">
        <v>9</v>
      </c>
      <c r="P19" s="20">
        <v>0</v>
      </c>
      <c r="Q19" s="21">
        <v>0</v>
      </c>
      <c r="R19" s="8">
        <f t="shared" si="1"/>
        <v>254</v>
      </c>
      <c r="S19" s="9">
        <f t="shared" si="1"/>
        <v>181</v>
      </c>
      <c r="T19" s="10">
        <f>SUM(R19:S19)</f>
        <v>435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0</v>
      </c>
      <c r="C21" s="21">
        <v>0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8">
        <f t="shared" si="1"/>
        <v>0</v>
      </c>
      <c r="S21" s="9">
        <f t="shared" si="1"/>
        <v>0</v>
      </c>
      <c r="T21" s="10">
        <f>SUM(R21:S21)</f>
        <v>0</v>
      </c>
    </row>
    <row r="22" spans="1:20" s="11" customFormat="1" ht="12.75">
      <c r="A22" s="7" t="s">
        <v>12</v>
      </c>
      <c r="B22" s="40">
        <v>0</v>
      </c>
      <c r="C22" s="41">
        <v>0</v>
      </c>
      <c r="D22" s="40">
        <v>242</v>
      </c>
      <c r="E22" s="41">
        <v>163</v>
      </c>
      <c r="F22" s="40">
        <v>13</v>
      </c>
      <c r="G22" s="41">
        <v>14</v>
      </c>
      <c r="H22" s="40">
        <v>31</v>
      </c>
      <c r="I22" s="41">
        <v>17</v>
      </c>
      <c r="J22" s="40">
        <v>0</v>
      </c>
      <c r="K22" s="41">
        <v>0</v>
      </c>
      <c r="L22" s="40">
        <v>0</v>
      </c>
      <c r="M22" s="41">
        <v>0</v>
      </c>
      <c r="N22" s="40">
        <v>39</v>
      </c>
      <c r="O22" s="41">
        <v>14</v>
      </c>
      <c r="P22" s="40">
        <v>0</v>
      </c>
      <c r="Q22" s="41">
        <v>0</v>
      </c>
      <c r="R22" s="40">
        <f t="shared" si="1"/>
        <v>325</v>
      </c>
      <c r="S22" s="41">
        <f t="shared" si="1"/>
        <v>208</v>
      </c>
      <c r="T22" s="41">
        <f>SUM(R22:S22)</f>
        <v>533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0">
        <v>0</v>
      </c>
      <c r="C24" s="19">
        <v>0</v>
      </c>
      <c r="D24" s="20">
        <v>34</v>
      </c>
      <c r="E24" s="19">
        <v>20</v>
      </c>
      <c r="F24" s="20">
        <v>0</v>
      </c>
      <c r="G24" s="19">
        <v>0</v>
      </c>
      <c r="H24" s="20">
        <v>22</v>
      </c>
      <c r="I24" s="19">
        <v>15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56</v>
      </c>
      <c r="S24" s="10">
        <f t="shared" si="2"/>
        <v>35</v>
      </c>
      <c r="T24" s="10">
        <f>SUM(R24:S24)</f>
        <v>91</v>
      </c>
    </row>
    <row r="25" spans="1:20" ht="12.75">
      <c r="A25" s="18" t="s">
        <v>17</v>
      </c>
      <c r="B25" s="20">
        <v>0</v>
      </c>
      <c r="C25" s="21">
        <v>0</v>
      </c>
      <c r="D25" s="20">
        <v>26</v>
      </c>
      <c r="E25" s="21">
        <v>25</v>
      </c>
      <c r="F25" s="20">
        <v>0</v>
      </c>
      <c r="G25" s="21">
        <v>0</v>
      </c>
      <c r="H25" s="20">
        <v>0</v>
      </c>
      <c r="I25" s="21">
        <v>0</v>
      </c>
      <c r="J25" s="20">
        <v>47</v>
      </c>
      <c r="K25" s="21">
        <v>24</v>
      </c>
      <c r="L25" s="20">
        <v>0</v>
      </c>
      <c r="M25" s="21">
        <v>0</v>
      </c>
      <c r="N25" s="20">
        <v>0</v>
      </c>
      <c r="O25" s="21">
        <v>0</v>
      </c>
      <c r="P25" s="20">
        <v>0</v>
      </c>
      <c r="Q25" s="21">
        <v>0</v>
      </c>
      <c r="R25" s="8">
        <f t="shared" si="2"/>
        <v>73</v>
      </c>
      <c r="S25" s="9">
        <f t="shared" si="2"/>
        <v>49</v>
      </c>
      <c r="T25" s="10">
        <f>SUM(R25:S25)</f>
        <v>122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0</v>
      </c>
      <c r="C27" s="21">
        <v>0</v>
      </c>
      <c r="D27" s="20">
        <v>0</v>
      </c>
      <c r="E27" s="21">
        <v>0</v>
      </c>
      <c r="F27" s="20">
        <v>17</v>
      </c>
      <c r="G27" s="21">
        <v>0</v>
      </c>
      <c r="H27" s="20">
        <v>0</v>
      </c>
      <c r="I27" s="21">
        <v>0</v>
      </c>
      <c r="J27" s="20">
        <v>3</v>
      </c>
      <c r="K27" s="21">
        <v>5</v>
      </c>
      <c r="L27" s="20">
        <v>5</v>
      </c>
      <c r="M27" s="21">
        <v>3</v>
      </c>
      <c r="N27" s="20">
        <v>0</v>
      </c>
      <c r="O27" s="21">
        <v>0</v>
      </c>
      <c r="P27" s="20">
        <v>0</v>
      </c>
      <c r="Q27" s="21">
        <v>0</v>
      </c>
      <c r="R27" s="8">
        <f t="shared" si="2"/>
        <v>25</v>
      </c>
      <c r="S27" s="9">
        <f t="shared" si="2"/>
        <v>8</v>
      </c>
      <c r="T27" s="10">
        <f>SUM(R27:S27)</f>
        <v>33</v>
      </c>
    </row>
    <row r="28" spans="1:20" s="11" customFormat="1" ht="12.75">
      <c r="A28" s="7" t="s">
        <v>12</v>
      </c>
      <c r="B28" s="40">
        <v>0</v>
      </c>
      <c r="C28" s="41">
        <v>0</v>
      </c>
      <c r="D28" s="40">
        <v>60</v>
      </c>
      <c r="E28" s="41">
        <v>45</v>
      </c>
      <c r="F28" s="40">
        <v>17</v>
      </c>
      <c r="G28" s="41">
        <v>0</v>
      </c>
      <c r="H28" s="40">
        <v>22</v>
      </c>
      <c r="I28" s="41">
        <v>15</v>
      </c>
      <c r="J28" s="40">
        <v>50</v>
      </c>
      <c r="K28" s="41">
        <v>29</v>
      </c>
      <c r="L28" s="40">
        <v>5</v>
      </c>
      <c r="M28" s="41">
        <v>3</v>
      </c>
      <c r="N28" s="40">
        <v>0</v>
      </c>
      <c r="O28" s="41">
        <v>0</v>
      </c>
      <c r="P28" s="40">
        <v>0</v>
      </c>
      <c r="Q28" s="41">
        <v>0</v>
      </c>
      <c r="R28" s="40">
        <f t="shared" si="2"/>
        <v>154</v>
      </c>
      <c r="S28" s="41">
        <f t="shared" si="2"/>
        <v>92</v>
      </c>
      <c r="T28" s="41">
        <f>SUM(R28:S28)</f>
        <v>246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0</v>
      </c>
      <c r="C30" s="19">
        <v>0</v>
      </c>
      <c r="D30" s="20">
        <v>73</v>
      </c>
      <c r="E30" s="19">
        <v>59</v>
      </c>
      <c r="F30" s="20">
        <v>1</v>
      </c>
      <c r="G30" s="19">
        <v>0</v>
      </c>
      <c r="H30" s="20">
        <v>26</v>
      </c>
      <c r="I30" s="19">
        <v>16</v>
      </c>
      <c r="J30" s="20">
        <v>3</v>
      </c>
      <c r="K30" s="19">
        <v>1</v>
      </c>
      <c r="L30" s="20">
        <v>0</v>
      </c>
      <c r="M30" s="19">
        <v>0</v>
      </c>
      <c r="N30" s="20">
        <v>8</v>
      </c>
      <c r="O30" s="19">
        <v>3</v>
      </c>
      <c r="P30" s="20">
        <v>0</v>
      </c>
      <c r="Q30" s="19">
        <v>0</v>
      </c>
      <c r="R30" s="8">
        <f aca="true" t="shared" si="3" ref="R30:S34">SUM(L30,J30,H30,F30,D30,B30,N30,P30)</f>
        <v>111</v>
      </c>
      <c r="S30" s="10">
        <f t="shared" si="3"/>
        <v>79</v>
      </c>
      <c r="T30" s="10">
        <f>SUM(R30:S30)</f>
        <v>190</v>
      </c>
    </row>
    <row r="31" spans="1:20" ht="12.75">
      <c r="A31" s="18" t="s">
        <v>17</v>
      </c>
      <c r="B31" s="20">
        <v>0</v>
      </c>
      <c r="C31" s="21">
        <v>0</v>
      </c>
      <c r="D31" s="20">
        <v>272</v>
      </c>
      <c r="E31" s="21">
        <v>183</v>
      </c>
      <c r="F31" s="20">
        <v>31</v>
      </c>
      <c r="G31" s="21">
        <v>13</v>
      </c>
      <c r="H31" s="20">
        <v>53</v>
      </c>
      <c r="I31" s="21">
        <v>28</v>
      </c>
      <c r="J31" s="20">
        <v>11</v>
      </c>
      <c r="K31" s="21">
        <v>13</v>
      </c>
      <c r="L31" s="20">
        <v>1</v>
      </c>
      <c r="M31" s="21">
        <v>8</v>
      </c>
      <c r="N31" s="20">
        <v>56</v>
      </c>
      <c r="O31" s="21">
        <v>10</v>
      </c>
      <c r="P31" s="20">
        <v>0</v>
      </c>
      <c r="Q31" s="21">
        <v>0</v>
      </c>
      <c r="R31" s="8">
        <f t="shared" si="3"/>
        <v>424</v>
      </c>
      <c r="S31" s="9">
        <f t="shared" si="3"/>
        <v>255</v>
      </c>
      <c r="T31" s="10">
        <f>SUM(R31:S31)</f>
        <v>679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0</v>
      </c>
      <c r="C34" s="41">
        <v>0</v>
      </c>
      <c r="D34" s="40">
        <v>345</v>
      </c>
      <c r="E34" s="41">
        <v>242</v>
      </c>
      <c r="F34" s="40">
        <v>32</v>
      </c>
      <c r="G34" s="41">
        <v>13</v>
      </c>
      <c r="H34" s="40">
        <v>79</v>
      </c>
      <c r="I34" s="41">
        <v>44</v>
      </c>
      <c r="J34" s="40">
        <v>14</v>
      </c>
      <c r="K34" s="41">
        <v>14</v>
      </c>
      <c r="L34" s="40">
        <v>1</v>
      </c>
      <c r="M34" s="41">
        <v>8</v>
      </c>
      <c r="N34" s="40">
        <v>64</v>
      </c>
      <c r="O34" s="41">
        <v>13</v>
      </c>
      <c r="P34" s="40">
        <v>0</v>
      </c>
      <c r="Q34" s="41">
        <v>0</v>
      </c>
      <c r="R34" s="40">
        <f t="shared" si="3"/>
        <v>535</v>
      </c>
      <c r="S34" s="41">
        <f t="shared" si="3"/>
        <v>334</v>
      </c>
      <c r="T34" s="41">
        <f>SUM(R34:S34)</f>
        <v>869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0</v>
      </c>
      <c r="C36" s="19">
        <v>0</v>
      </c>
      <c r="D36" s="20">
        <v>168</v>
      </c>
      <c r="E36" s="19">
        <v>71</v>
      </c>
      <c r="F36" s="20">
        <v>0</v>
      </c>
      <c r="G36" s="19">
        <v>0</v>
      </c>
      <c r="H36" s="20">
        <v>45</v>
      </c>
      <c r="I36" s="19">
        <v>31</v>
      </c>
      <c r="J36" s="20">
        <v>0</v>
      </c>
      <c r="K36" s="19">
        <v>0</v>
      </c>
      <c r="L36" s="20">
        <v>2</v>
      </c>
      <c r="M36" s="19">
        <v>0</v>
      </c>
      <c r="N36" s="20">
        <v>31</v>
      </c>
      <c r="O36" s="19">
        <v>10</v>
      </c>
      <c r="P36" s="20">
        <v>0</v>
      </c>
      <c r="Q36" s="19">
        <v>0</v>
      </c>
      <c r="R36" s="8">
        <f aca="true" t="shared" si="4" ref="R36:S40">SUM(L36,J36,H36,F36,D36,B36,N36,P36)</f>
        <v>246</v>
      </c>
      <c r="S36" s="10">
        <f t="shared" si="4"/>
        <v>112</v>
      </c>
      <c r="T36" s="10">
        <f>SUM(R36:S36)</f>
        <v>358</v>
      </c>
    </row>
    <row r="37" spans="1:20" ht="12.75">
      <c r="A37" s="18" t="s">
        <v>17</v>
      </c>
      <c r="B37" s="20">
        <v>0</v>
      </c>
      <c r="C37" s="21">
        <v>0</v>
      </c>
      <c r="D37" s="20">
        <v>341</v>
      </c>
      <c r="E37" s="21">
        <v>201</v>
      </c>
      <c r="F37" s="20">
        <v>56</v>
      </c>
      <c r="G37" s="21">
        <v>12</v>
      </c>
      <c r="H37" s="20">
        <v>61</v>
      </c>
      <c r="I37" s="21">
        <v>40</v>
      </c>
      <c r="J37" s="20">
        <v>26</v>
      </c>
      <c r="K37" s="21">
        <v>20</v>
      </c>
      <c r="L37" s="20">
        <v>7</v>
      </c>
      <c r="M37" s="21">
        <v>0</v>
      </c>
      <c r="N37" s="20">
        <v>54</v>
      </c>
      <c r="O37" s="21">
        <v>5</v>
      </c>
      <c r="P37" s="20">
        <v>0</v>
      </c>
      <c r="Q37" s="21">
        <v>0</v>
      </c>
      <c r="R37" s="8">
        <f t="shared" si="4"/>
        <v>545</v>
      </c>
      <c r="S37" s="9">
        <f t="shared" si="4"/>
        <v>278</v>
      </c>
      <c r="T37" s="10">
        <f>SUM(R37:S37)</f>
        <v>823</v>
      </c>
    </row>
    <row r="38" spans="1:20" ht="12.75">
      <c r="A38" s="18" t="s">
        <v>18</v>
      </c>
      <c r="B38" s="20">
        <v>0</v>
      </c>
      <c r="C38" s="21">
        <v>0</v>
      </c>
      <c r="D38" s="20">
        <v>0</v>
      </c>
      <c r="E38" s="21">
        <v>0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8">
        <f t="shared" si="4"/>
        <v>0</v>
      </c>
      <c r="S38" s="9">
        <f t="shared" si="4"/>
        <v>0</v>
      </c>
      <c r="T38" s="10">
        <f>SUM(R38:S38)</f>
        <v>0</v>
      </c>
    </row>
    <row r="39" spans="1:20" ht="12.75">
      <c r="A39" s="18" t="s">
        <v>19</v>
      </c>
      <c r="B39" s="20">
        <v>0</v>
      </c>
      <c r="C39" s="21">
        <v>0</v>
      </c>
      <c r="D39" s="20">
        <v>28</v>
      </c>
      <c r="E39" s="21">
        <v>13</v>
      </c>
      <c r="F39" s="20">
        <v>0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3</v>
      </c>
      <c r="O39" s="21">
        <v>0</v>
      </c>
      <c r="P39" s="20">
        <v>0</v>
      </c>
      <c r="Q39" s="21">
        <v>0</v>
      </c>
      <c r="R39" s="8">
        <f t="shared" si="4"/>
        <v>31</v>
      </c>
      <c r="S39" s="9">
        <f t="shared" si="4"/>
        <v>13</v>
      </c>
      <c r="T39" s="10">
        <f>SUM(R39:S39)</f>
        <v>44</v>
      </c>
    </row>
    <row r="40" spans="1:20" s="11" customFormat="1" ht="12.75">
      <c r="A40" s="7" t="s">
        <v>12</v>
      </c>
      <c r="B40" s="40">
        <v>0</v>
      </c>
      <c r="C40" s="41">
        <v>0</v>
      </c>
      <c r="D40" s="40">
        <v>537</v>
      </c>
      <c r="E40" s="41">
        <v>285</v>
      </c>
      <c r="F40" s="40">
        <v>56</v>
      </c>
      <c r="G40" s="41">
        <v>12</v>
      </c>
      <c r="H40" s="40">
        <v>106</v>
      </c>
      <c r="I40" s="41">
        <v>71</v>
      </c>
      <c r="J40" s="40">
        <v>26</v>
      </c>
      <c r="K40" s="41">
        <v>20</v>
      </c>
      <c r="L40" s="40">
        <v>9</v>
      </c>
      <c r="M40" s="41">
        <v>0</v>
      </c>
      <c r="N40" s="40">
        <v>88</v>
      </c>
      <c r="O40" s="41">
        <v>15</v>
      </c>
      <c r="P40" s="40">
        <v>0</v>
      </c>
      <c r="Q40" s="41">
        <v>0</v>
      </c>
      <c r="R40" s="40">
        <f t="shared" si="4"/>
        <v>822</v>
      </c>
      <c r="S40" s="41">
        <f t="shared" si="4"/>
        <v>403</v>
      </c>
      <c r="T40" s="41">
        <f>SUM(R40:S40)</f>
        <v>1225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0</v>
      </c>
      <c r="C42" s="19">
        <v>0</v>
      </c>
      <c r="D42" s="20">
        <v>79</v>
      </c>
      <c r="E42" s="19">
        <v>44</v>
      </c>
      <c r="F42" s="20">
        <v>0</v>
      </c>
      <c r="G42" s="19">
        <v>0</v>
      </c>
      <c r="H42" s="20">
        <v>18</v>
      </c>
      <c r="I42" s="19">
        <v>7</v>
      </c>
      <c r="J42" s="20">
        <v>0</v>
      </c>
      <c r="K42" s="19">
        <v>0</v>
      </c>
      <c r="L42" s="20">
        <v>0</v>
      </c>
      <c r="M42" s="19">
        <v>0</v>
      </c>
      <c r="N42" s="20">
        <v>30</v>
      </c>
      <c r="O42" s="19">
        <v>5</v>
      </c>
      <c r="P42" s="20">
        <v>0</v>
      </c>
      <c r="Q42" s="19">
        <v>0</v>
      </c>
      <c r="R42" s="8">
        <f aca="true" t="shared" si="5" ref="R42:S46">SUM(L42,J42,H42,F42,D42,B42,N42,P42)</f>
        <v>127</v>
      </c>
      <c r="S42" s="10">
        <f t="shared" si="5"/>
        <v>56</v>
      </c>
      <c r="T42" s="10">
        <f>SUM(R42:S42)</f>
        <v>183</v>
      </c>
    </row>
    <row r="43" spans="1:20" ht="12.75">
      <c r="A43" s="18" t="s">
        <v>17</v>
      </c>
      <c r="B43" s="20">
        <v>0</v>
      </c>
      <c r="C43" s="21">
        <v>0</v>
      </c>
      <c r="D43" s="20">
        <v>146</v>
      </c>
      <c r="E43" s="21">
        <v>86</v>
      </c>
      <c r="F43" s="20">
        <v>47</v>
      </c>
      <c r="G43" s="21">
        <v>27</v>
      </c>
      <c r="H43" s="20">
        <v>42</v>
      </c>
      <c r="I43" s="21">
        <v>23</v>
      </c>
      <c r="J43" s="20">
        <v>7</v>
      </c>
      <c r="K43" s="21">
        <v>1</v>
      </c>
      <c r="L43" s="20">
        <v>25</v>
      </c>
      <c r="M43" s="21">
        <v>11</v>
      </c>
      <c r="N43" s="20">
        <v>155</v>
      </c>
      <c r="O43" s="21">
        <v>48</v>
      </c>
      <c r="P43" s="20">
        <v>0</v>
      </c>
      <c r="Q43" s="21">
        <v>0</v>
      </c>
      <c r="R43" s="8">
        <f t="shared" si="5"/>
        <v>422</v>
      </c>
      <c r="S43" s="9">
        <f t="shared" si="5"/>
        <v>196</v>
      </c>
      <c r="T43" s="10">
        <f>SUM(R43:S43)</f>
        <v>618</v>
      </c>
    </row>
    <row r="44" spans="1:20" ht="12.75">
      <c r="A44" s="18" t="s">
        <v>18</v>
      </c>
      <c r="B44" s="20">
        <v>0</v>
      </c>
      <c r="C44" s="21">
        <v>0</v>
      </c>
      <c r="D44" s="20">
        <v>60</v>
      </c>
      <c r="E44" s="21">
        <v>28</v>
      </c>
      <c r="F44" s="20">
        <v>2</v>
      </c>
      <c r="G44" s="21">
        <v>0</v>
      </c>
      <c r="H44" s="20">
        <v>3</v>
      </c>
      <c r="I44" s="21">
        <v>1</v>
      </c>
      <c r="J44" s="20">
        <v>0</v>
      </c>
      <c r="K44" s="21">
        <v>0</v>
      </c>
      <c r="L44" s="20">
        <v>0</v>
      </c>
      <c r="M44" s="21">
        <v>0</v>
      </c>
      <c r="N44" s="20">
        <v>11</v>
      </c>
      <c r="O44" s="21">
        <v>1</v>
      </c>
      <c r="P44" s="20">
        <v>0</v>
      </c>
      <c r="Q44" s="21">
        <v>0</v>
      </c>
      <c r="R44" s="8">
        <f t="shared" si="5"/>
        <v>76</v>
      </c>
      <c r="S44" s="9">
        <f t="shared" si="5"/>
        <v>30</v>
      </c>
      <c r="T44" s="10">
        <f>SUM(R44:S44)</f>
        <v>106</v>
      </c>
    </row>
    <row r="45" spans="1:20" ht="12.75">
      <c r="A45" s="18" t="s">
        <v>19</v>
      </c>
      <c r="B45" s="20">
        <v>0</v>
      </c>
      <c r="C45" s="21">
        <v>0</v>
      </c>
      <c r="D45" s="20">
        <v>0</v>
      </c>
      <c r="E45" s="21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8">
        <f t="shared" si="5"/>
        <v>0</v>
      </c>
      <c r="S45" s="9">
        <f t="shared" si="5"/>
        <v>0</v>
      </c>
      <c r="T45" s="10">
        <f>SUM(R45:S45)</f>
        <v>0</v>
      </c>
    </row>
    <row r="46" spans="1:20" s="16" customFormat="1" ht="12.75">
      <c r="A46" s="28" t="s">
        <v>12</v>
      </c>
      <c r="B46" s="40">
        <v>0</v>
      </c>
      <c r="C46" s="41">
        <v>0</v>
      </c>
      <c r="D46" s="40">
        <v>285</v>
      </c>
      <c r="E46" s="41">
        <v>158</v>
      </c>
      <c r="F46" s="40">
        <v>49</v>
      </c>
      <c r="G46" s="41">
        <v>27</v>
      </c>
      <c r="H46" s="40">
        <v>63</v>
      </c>
      <c r="I46" s="41">
        <v>31</v>
      </c>
      <c r="J46" s="40">
        <v>7</v>
      </c>
      <c r="K46" s="41">
        <v>1</v>
      </c>
      <c r="L46" s="40">
        <v>25</v>
      </c>
      <c r="M46" s="41">
        <v>11</v>
      </c>
      <c r="N46" s="40">
        <v>196</v>
      </c>
      <c r="O46" s="41">
        <v>54</v>
      </c>
      <c r="P46" s="40">
        <v>0</v>
      </c>
      <c r="Q46" s="41">
        <v>0</v>
      </c>
      <c r="R46" s="40">
        <f t="shared" si="5"/>
        <v>625</v>
      </c>
      <c r="S46" s="41">
        <f t="shared" si="5"/>
        <v>282</v>
      </c>
      <c r="T46" s="41">
        <f>SUM(R46:S46)</f>
        <v>907</v>
      </c>
    </row>
    <row r="47" spans="1:20" s="5" customFormat="1" ht="12.75">
      <c r="A47" s="15" t="s">
        <v>15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6"/>
      <c r="S47" s="47"/>
      <c r="T47" s="47"/>
    </row>
    <row r="48" spans="1:20" ht="12.75">
      <c r="A48" s="5" t="s">
        <v>16</v>
      </c>
      <c r="B48" s="48">
        <f aca="true" t="shared" si="6" ref="B48:Q48">SUM(B12,B18,B24,B30,B36,B42)</f>
        <v>0</v>
      </c>
      <c r="C48" s="49">
        <f t="shared" si="6"/>
        <v>0</v>
      </c>
      <c r="D48" s="48">
        <f t="shared" si="6"/>
        <v>536</v>
      </c>
      <c r="E48" s="49">
        <f t="shared" si="6"/>
        <v>305</v>
      </c>
      <c r="F48" s="48">
        <f t="shared" si="6"/>
        <v>1</v>
      </c>
      <c r="G48" s="49">
        <f t="shared" si="6"/>
        <v>0</v>
      </c>
      <c r="H48" s="48">
        <f t="shared" si="6"/>
        <v>177</v>
      </c>
      <c r="I48" s="49">
        <f t="shared" si="6"/>
        <v>103</v>
      </c>
      <c r="J48" s="48">
        <f t="shared" si="6"/>
        <v>3</v>
      </c>
      <c r="K48" s="49">
        <f t="shared" si="6"/>
        <v>1</v>
      </c>
      <c r="L48" s="48">
        <f t="shared" si="6"/>
        <v>5</v>
      </c>
      <c r="M48" s="49">
        <f t="shared" si="6"/>
        <v>0</v>
      </c>
      <c r="N48" s="48">
        <f t="shared" si="6"/>
        <v>171</v>
      </c>
      <c r="O48" s="49">
        <f t="shared" si="6"/>
        <v>45</v>
      </c>
      <c r="P48" s="48">
        <f t="shared" si="6"/>
        <v>0</v>
      </c>
      <c r="Q48" s="49">
        <f t="shared" si="6"/>
        <v>0</v>
      </c>
      <c r="R48" s="50">
        <f aca="true" t="shared" si="7" ref="R48:S53">SUM(L48,J48,H48,F48,D48,B48,N48,P48)</f>
        <v>893</v>
      </c>
      <c r="S48" s="51">
        <f t="shared" si="7"/>
        <v>454</v>
      </c>
      <c r="T48" s="51">
        <f aca="true" t="shared" si="8" ref="T48:T53">SUM(R48:S48)</f>
        <v>1347</v>
      </c>
    </row>
    <row r="49" spans="1:20" ht="12.75">
      <c r="A49" s="60" t="s">
        <v>17</v>
      </c>
      <c r="B49" s="48">
        <f aca="true" t="shared" si="9" ref="B49:Q49">SUM(B13,B19,B25,B31,B37,B43)</f>
        <v>0</v>
      </c>
      <c r="C49" s="53">
        <f t="shared" si="9"/>
        <v>0</v>
      </c>
      <c r="D49" s="48">
        <f t="shared" si="9"/>
        <v>1356</v>
      </c>
      <c r="E49" s="53">
        <f t="shared" si="9"/>
        <v>911</v>
      </c>
      <c r="F49" s="48">
        <f t="shared" si="9"/>
        <v>152</v>
      </c>
      <c r="G49" s="53">
        <f t="shared" si="9"/>
        <v>68</v>
      </c>
      <c r="H49" s="48">
        <f t="shared" si="9"/>
        <v>286</v>
      </c>
      <c r="I49" s="53">
        <f t="shared" si="9"/>
        <v>176</v>
      </c>
      <c r="J49" s="48">
        <f t="shared" si="9"/>
        <v>124</v>
      </c>
      <c r="K49" s="53">
        <f t="shared" si="9"/>
        <v>82</v>
      </c>
      <c r="L49" s="48">
        <f t="shared" si="9"/>
        <v>55</v>
      </c>
      <c r="M49" s="53">
        <f t="shared" si="9"/>
        <v>25</v>
      </c>
      <c r="N49" s="48">
        <f t="shared" si="9"/>
        <v>507</v>
      </c>
      <c r="O49" s="53">
        <f t="shared" si="9"/>
        <v>135</v>
      </c>
      <c r="P49" s="48">
        <f t="shared" si="9"/>
        <v>0</v>
      </c>
      <c r="Q49" s="53">
        <f t="shared" si="9"/>
        <v>0</v>
      </c>
      <c r="R49" s="50">
        <f t="shared" si="7"/>
        <v>2480</v>
      </c>
      <c r="S49" s="54">
        <f t="shared" si="7"/>
        <v>1397</v>
      </c>
      <c r="T49" s="51">
        <f t="shared" si="8"/>
        <v>3877</v>
      </c>
    </row>
    <row r="50" spans="1:20" ht="12.75">
      <c r="A50" s="60" t="s">
        <v>18</v>
      </c>
      <c r="B50" s="48">
        <f aca="true" t="shared" si="10" ref="B50:Q50">SUM(B14,B20,B32,B38,B44)</f>
        <v>0</v>
      </c>
      <c r="C50" s="53">
        <f t="shared" si="10"/>
        <v>0</v>
      </c>
      <c r="D50" s="48">
        <f t="shared" si="10"/>
        <v>60</v>
      </c>
      <c r="E50" s="53">
        <f t="shared" si="10"/>
        <v>28</v>
      </c>
      <c r="F50" s="48">
        <f t="shared" si="10"/>
        <v>2</v>
      </c>
      <c r="G50" s="53">
        <f t="shared" si="10"/>
        <v>0</v>
      </c>
      <c r="H50" s="48">
        <f t="shared" si="10"/>
        <v>3</v>
      </c>
      <c r="I50" s="53">
        <f t="shared" si="10"/>
        <v>1</v>
      </c>
      <c r="J50" s="48">
        <f t="shared" si="10"/>
        <v>0</v>
      </c>
      <c r="K50" s="53">
        <f t="shared" si="10"/>
        <v>0</v>
      </c>
      <c r="L50" s="48">
        <f t="shared" si="10"/>
        <v>0</v>
      </c>
      <c r="M50" s="53">
        <f t="shared" si="10"/>
        <v>0</v>
      </c>
      <c r="N50" s="48">
        <f t="shared" si="10"/>
        <v>11</v>
      </c>
      <c r="O50" s="53">
        <f t="shared" si="10"/>
        <v>1</v>
      </c>
      <c r="P50" s="48">
        <f t="shared" si="10"/>
        <v>0</v>
      </c>
      <c r="Q50" s="53">
        <f t="shared" si="10"/>
        <v>0</v>
      </c>
      <c r="R50" s="50">
        <f t="shared" si="7"/>
        <v>76</v>
      </c>
      <c r="S50" s="54">
        <f t="shared" si="7"/>
        <v>30</v>
      </c>
      <c r="T50" s="51">
        <f t="shared" si="8"/>
        <v>106</v>
      </c>
    </row>
    <row r="51" spans="1:20" ht="12.75">
      <c r="A51" s="60" t="s">
        <v>19</v>
      </c>
      <c r="B51" s="48">
        <f aca="true" t="shared" si="11" ref="B51:Q51">SUM(B15,B21,B26,B33,B39,B45)</f>
        <v>0</v>
      </c>
      <c r="C51" s="53">
        <f t="shared" si="11"/>
        <v>0</v>
      </c>
      <c r="D51" s="48">
        <f t="shared" si="11"/>
        <v>123</v>
      </c>
      <c r="E51" s="53">
        <f t="shared" si="11"/>
        <v>58</v>
      </c>
      <c r="F51" s="48">
        <f t="shared" si="11"/>
        <v>0</v>
      </c>
      <c r="G51" s="53">
        <f t="shared" si="11"/>
        <v>0</v>
      </c>
      <c r="H51" s="48">
        <f t="shared" si="11"/>
        <v>17</v>
      </c>
      <c r="I51" s="53">
        <f t="shared" si="11"/>
        <v>11</v>
      </c>
      <c r="J51" s="48">
        <f t="shared" si="11"/>
        <v>0</v>
      </c>
      <c r="K51" s="53">
        <f t="shared" si="11"/>
        <v>0</v>
      </c>
      <c r="L51" s="48">
        <f t="shared" si="11"/>
        <v>0</v>
      </c>
      <c r="M51" s="53">
        <f t="shared" si="11"/>
        <v>0</v>
      </c>
      <c r="N51" s="48">
        <f t="shared" si="11"/>
        <v>3</v>
      </c>
      <c r="O51" s="53">
        <f t="shared" si="11"/>
        <v>0</v>
      </c>
      <c r="P51" s="48">
        <f t="shared" si="11"/>
        <v>0</v>
      </c>
      <c r="Q51" s="53">
        <f t="shared" si="11"/>
        <v>0</v>
      </c>
      <c r="R51" s="50">
        <f t="shared" si="7"/>
        <v>143</v>
      </c>
      <c r="S51" s="54">
        <f t="shared" si="7"/>
        <v>69</v>
      </c>
      <c r="T51" s="51">
        <f t="shared" si="8"/>
        <v>212</v>
      </c>
    </row>
    <row r="52" spans="1:20" ht="12.75">
      <c r="A52" s="60" t="s">
        <v>20</v>
      </c>
      <c r="B52" s="48">
        <f aca="true" t="shared" si="12" ref="B52:Q52">SUM(B27)</f>
        <v>0</v>
      </c>
      <c r="C52" s="53">
        <f t="shared" si="12"/>
        <v>0</v>
      </c>
      <c r="D52" s="48">
        <f t="shared" si="12"/>
        <v>0</v>
      </c>
      <c r="E52" s="53">
        <f t="shared" si="12"/>
        <v>0</v>
      </c>
      <c r="F52" s="48">
        <f t="shared" si="12"/>
        <v>17</v>
      </c>
      <c r="G52" s="53">
        <f t="shared" si="12"/>
        <v>0</v>
      </c>
      <c r="H52" s="48">
        <f t="shared" si="12"/>
        <v>0</v>
      </c>
      <c r="I52" s="53">
        <f t="shared" si="12"/>
        <v>0</v>
      </c>
      <c r="J52" s="48">
        <f t="shared" si="12"/>
        <v>3</v>
      </c>
      <c r="K52" s="53">
        <f t="shared" si="12"/>
        <v>5</v>
      </c>
      <c r="L52" s="48">
        <f t="shared" si="12"/>
        <v>5</v>
      </c>
      <c r="M52" s="53">
        <f t="shared" si="12"/>
        <v>3</v>
      </c>
      <c r="N52" s="48">
        <f t="shared" si="12"/>
        <v>0</v>
      </c>
      <c r="O52" s="53">
        <f t="shared" si="12"/>
        <v>0</v>
      </c>
      <c r="P52" s="48">
        <f t="shared" si="12"/>
        <v>0</v>
      </c>
      <c r="Q52" s="53">
        <f t="shared" si="12"/>
        <v>0</v>
      </c>
      <c r="R52" s="50">
        <f t="shared" si="7"/>
        <v>25</v>
      </c>
      <c r="S52" s="54">
        <f t="shared" si="7"/>
        <v>8</v>
      </c>
      <c r="T52" s="51">
        <f t="shared" si="8"/>
        <v>33</v>
      </c>
    </row>
    <row r="53" spans="1:20" s="11" customFormat="1" ht="12.75">
      <c r="A53" s="7" t="s">
        <v>12</v>
      </c>
      <c r="B53" s="12">
        <f aca="true" t="shared" si="13" ref="B53:Q53">SUM(B48:B52)</f>
        <v>0</v>
      </c>
      <c r="C53" s="13">
        <f t="shared" si="13"/>
        <v>0</v>
      </c>
      <c r="D53" s="12">
        <f t="shared" si="13"/>
        <v>2075</v>
      </c>
      <c r="E53" s="13">
        <f t="shared" si="13"/>
        <v>1302</v>
      </c>
      <c r="F53" s="12">
        <f t="shared" si="13"/>
        <v>172</v>
      </c>
      <c r="G53" s="13">
        <f t="shared" si="13"/>
        <v>68</v>
      </c>
      <c r="H53" s="12">
        <f t="shared" si="13"/>
        <v>483</v>
      </c>
      <c r="I53" s="13">
        <f t="shared" si="13"/>
        <v>291</v>
      </c>
      <c r="J53" s="12">
        <f t="shared" si="13"/>
        <v>130</v>
      </c>
      <c r="K53" s="13">
        <f t="shared" si="13"/>
        <v>88</v>
      </c>
      <c r="L53" s="12">
        <f t="shared" si="13"/>
        <v>65</v>
      </c>
      <c r="M53" s="13">
        <f t="shared" si="13"/>
        <v>28</v>
      </c>
      <c r="N53" s="12">
        <f t="shared" si="13"/>
        <v>692</v>
      </c>
      <c r="O53" s="13">
        <f t="shared" si="13"/>
        <v>181</v>
      </c>
      <c r="P53" s="12">
        <f t="shared" si="13"/>
        <v>0</v>
      </c>
      <c r="Q53" s="13">
        <f t="shared" si="13"/>
        <v>0</v>
      </c>
      <c r="R53" s="12">
        <f t="shared" si="7"/>
        <v>3617</v>
      </c>
      <c r="S53" s="13">
        <f t="shared" si="7"/>
        <v>1958</v>
      </c>
      <c r="T53" s="13">
        <f t="shared" si="8"/>
        <v>5575</v>
      </c>
    </row>
    <row r="54" ht="9" customHeight="1"/>
    <row r="55" ht="12.75">
      <c r="A55" s="84" t="s">
        <v>146</v>
      </c>
    </row>
    <row r="56" spans="1:16" s="161" customFormat="1" ht="12.75">
      <c r="A56" s="160" t="s">
        <v>128</v>
      </c>
      <c r="C56" s="159"/>
      <c r="P56" s="159"/>
    </row>
  </sheetData>
  <sheetProtection/>
  <mergeCells count="23">
    <mergeCell ref="B8:C8"/>
    <mergeCell ref="D8:E8"/>
    <mergeCell ref="H8:I8"/>
    <mergeCell ref="J8:K8"/>
    <mergeCell ref="N8:O8"/>
    <mergeCell ref="L9:M9"/>
    <mergeCell ref="N9:O9"/>
    <mergeCell ref="B7:C7"/>
    <mergeCell ref="D7:E7"/>
    <mergeCell ref="F7:G7"/>
    <mergeCell ref="H7:I7"/>
    <mergeCell ref="J7:K7"/>
    <mergeCell ref="N7:O7"/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6" r:id="rId1"/>
  <headerFooter alignWithMargins="0">
    <oddFooter>&amp;R&amp;A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zoomScalePageLayoutView="0" workbookViewId="0" topLeftCell="A1">
      <selection activeCell="A60" sqref="A60"/>
    </sheetView>
  </sheetViews>
  <sheetFormatPr defaultColWidth="9.140625" defaultRowHeight="12.75"/>
  <cols>
    <col min="1" max="1" width="29.140625" style="5" customWidth="1"/>
    <col min="2" max="2" width="8.57421875" style="0" customWidth="1"/>
    <col min="3" max="3" width="8.57421875" style="5" customWidth="1"/>
    <col min="4" max="13" width="8.57421875" style="0" customWidth="1"/>
    <col min="14" max="15" width="10.28125" style="0" customWidth="1"/>
    <col min="16" max="16" width="8.57421875" style="5" customWidth="1"/>
    <col min="17" max="17" width="8.28125" style="0" customWidth="1"/>
    <col min="18" max="20" width="7.7109375" style="0" customWidth="1"/>
    <col min="21" max="21" width="7.00390625" style="0" customWidth="1"/>
    <col min="22" max="22" width="9.28125" style="0" customWidth="1"/>
    <col min="23" max="23" width="18.140625" style="0" customWidth="1"/>
    <col min="24" max="25" width="13.421875" style="0" customWidth="1"/>
    <col min="26" max="26" width="10.57421875" style="0" customWidth="1"/>
    <col min="27" max="28" width="5.00390625" style="0" customWidth="1"/>
    <col min="29" max="29" width="10.57421875" style="0" customWidth="1"/>
    <col min="30" max="31" width="4.7109375" style="0" customWidth="1"/>
    <col min="32" max="32" width="10.28125" style="0" customWidth="1"/>
    <col min="33" max="33" width="19.00390625" style="0" customWidth="1"/>
    <col min="34" max="35" width="12.00390625" style="0" customWidth="1"/>
    <col min="36" max="36" width="10.57421875" style="0" customWidth="1"/>
    <col min="37" max="38" width="5.00390625" style="0" customWidth="1"/>
    <col min="39" max="39" width="10.57421875" style="0" customWidth="1"/>
    <col min="40" max="41" width="4.7109375" style="0" customWidth="1"/>
    <col min="42" max="42" width="10.28125" style="0" customWidth="1"/>
    <col min="43" max="43" width="17.57421875" style="0" customWidth="1"/>
    <col min="44" max="44" width="43.421875" style="0" customWidth="1"/>
    <col min="45" max="46" width="7.00390625" style="0" customWidth="1"/>
    <col min="47" max="47" width="9.28125" style="0" customWidth="1"/>
  </cols>
  <sheetData>
    <row r="1" ht="12.75">
      <c r="A1" s="108" t="s">
        <v>161</v>
      </c>
    </row>
    <row r="2" spans="1:20" ht="12.75">
      <c r="A2" s="328" t="s">
        <v>32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</row>
    <row r="3" spans="1:20" ht="12.75">
      <c r="A3" s="328" t="s">
        <v>52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</row>
    <row r="4" spans="1:20" ht="12.75">
      <c r="A4" s="328" t="s">
        <v>64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</row>
    <row r="5" ht="13.5" thickBot="1"/>
    <row r="6" spans="1:20" s="27" customFormat="1" ht="11.25">
      <c r="A6" s="55"/>
      <c r="B6" s="61" t="s">
        <v>44</v>
      </c>
      <c r="C6" s="62"/>
      <c r="D6" s="61" t="s">
        <v>45</v>
      </c>
      <c r="E6" s="62"/>
      <c r="F6" s="61" t="s">
        <v>46</v>
      </c>
      <c r="G6" s="62"/>
      <c r="H6" s="61" t="s">
        <v>47</v>
      </c>
      <c r="I6" s="62"/>
      <c r="J6" s="61" t="s">
        <v>48</v>
      </c>
      <c r="K6" s="62"/>
      <c r="L6" s="61" t="s">
        <v>49</v>
      </c>
      <c r="M6" s="62"/>
      <c r="N6" s="61" t="s">
        <v>125</v>
      </c>
      <c r="O6" s="62"/>
      <c r="P6" s="61" t="s">
        <v>137</v>
      </c>
      <c r="Q6" s="62"/>
      <c r="R6" s="56"/>
      <c r="S6" s="57"/>
      <c r="T6" s="55"/>
    </row>
    <row r="7" spans="2:20" s="25" customFormat="1" ht="11.25">
      <c r="B7" s="314" t="s">
        <v>129</v>
      </c>
      <c r="C7" s="315"/>
      <c r="D7" s="314" t="s">
        <v>130</v>
      </c>
      <c r="E7" s="315"/>
      <c r="F7" s="314" t="s">
        <v>143</v>
      </c>
      <c r="G7" s="321"/>
      <c r="H7" s="314" t="s">
        <v>131</v>
      </c>
      <c r="I7" s="315"/>
      <c r="J7" s="314" t="s">
        <v>132</v>
      </c>
      <c r="K7" s="315"/>
      <c r="L7" s="314" t="s">
        <v>133</v>
      </c>
      <c r="M7" s="315"/>
      <c r="N7" s="314" t="s">
        <v>134</v>
      </c>
      <c r="O7" s="319"/>
      <c r="P7" s="323" t="s">
        <v>138</v>
      </c>
      <c r="Q7" s="319"/>
      <c r="R7" s="63" t="s">
        <v>14</v>
      </c>
      <c r="S7" s="70"/>
      <c r="T7" s="70"/>
    </row>
    <row r="8" spans="2:18" s="25" customFormat="1" ht="11.25">
      <c r="B8" s="316" t="s">
        <v>135</v>
      </c>
      <c r="C8" s="318"/>
      <c r="D8" s="316" t="s">
        <v>136</v>
      </c>
      <c r="E8" s="318"/>
      <c r="F8" s="316" t="s">
        <v>144</v>
      </c>
      <c r="G8" s="322"/>
      <c r="H8" s="316" t="s">
        <v>136</v>
      </c>
      <c r="I8" s="318"/>
      <c r="J8" s="316" t="s">
        <v>136</v>
      </c>
      <c r="K8" s="318"/>
      <c r="L8" s="316" t="s">
        <v>139</v>
      </c>
      <c r="M8" s="318"/>
      <c r="N8" s="316" t="s">
        <v>141</v>
      </c>
      <c r="O8" s="317"/>
      <c r="P8" s="320"/>
      <c r="Q8" s="317"/>
      <c r="R8" s="31"/>
    </row>
    <row r="9" spans="1:20" s="27" customFormat="1" ht="11.25">
      <c r="A9" s="25"/>
      <c r="B9" s="194"/>
      <c r="C9" s="254"/>
      <c r="D9" s="194"/>
      <c r="E9" s="195"/>
      <c r="F9" s="298" t="s">
        <v>145</v>
      </c>
      <c r="G9" s="300"/>
      <c r="H9" s="164"/>
      <c r="I9" s="84"/>
      <c r="J9" s="164"/>
      <c r="K9" s="84"/>
      <c r="L9" s="298" t="s">
        <v>140</v>
      </c>
      <c r="M9" s="300"/>
      <c r="N9" s="298" t="s">
        <v>142</v>
      </c>
      <c r="O9" s="300"/>
      <c r="P9" s="298"/>
      <c r="Q9" s="300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0</v>
      </c>
      <c r="C12" s="19">
        <v>0</v>
      </c>
      <c r="D12" s="20">
        <v>125</v>
      </c>
      <c r="E12" s="19">
        <v>83</v>
      </c>
      <c r="F12" s="20">
        <v>13</v>
      </c>
      <c r="G12" s="19">
        <v>2</v>
      </c>
      <c r="H12" s="20">
        <v>17</v>
      </c>
      <c r="I12" s="19">
        <v>7</v>
      </c>
      <c r="J12" s="20">
        <v>0</v>
      </c>
      <c r="K12" s="19">
        <v>0</v>
      </c>
      <c r="L12" s="20">
        <v>0</v>
      </c>
      <c r="M12" s="19">
        <v>0</v>
      </c>
      <c r="N12" s="20">
        <v>36</v>
      </c>
      <c r="O12" s="19">
        <v>9</v>
      </c>
      <c r="P12" s="20">
        <v>0</v>
      </c>
      <c r="Q12" s="19">
        <v>0</v>
      </c>
      <c r="R12" s="8">
        <f>SUM(L12,J12,H12,F12,D12,B12,N12,P12)</f>
        <v>191</v>
      </c>
      <c r="S12" s="10">
        <f>SUM(M12,K12,I12,G12,E12,C12,O12,Q12)</f>
        <v>101</v>
      </c>
      <c r="T12" s="10">
        <f>SUM(R12:S12)</f>
        <v>292</v>
      </c>
    </row>
    <row r="13" spans="1:20" ht="12.75">
      <c r="A13" s="18" t="s">
        <v>17</v>
      </c>
      <c r="B13" s="20">
        <v>0</v>
      </c>
      <c r="C13" s="21">
        <v>0</v>
      </c>
      <c r="D13" s="20">
        <v>176</v>
      </c>
      <c r="E13" s="21">
        <v>114</v>
      </c>
      <c r="F13" s="20">
        <v>3</v>
      </c>
      <c r="G13" s="21">
        <v>1</v>
      </c>
      <c r="H13" s="20">
        <v>13</v>
      </c>
      <c r="I13" s="21">
        <v>15</v>
      </c>
      <c r="J13" s="20">
        <v>0</v>
      </c>
      <c r="K13" s="21">
        <v>0</v>
      </c>
      <c r="L13" s="20">
        <v>0</v>
      </c>
      <c r="M13" s="21">
        <v>0</v>
      </c>
      <c r="N13" s="20">
        <v>28</v>
      </c>
      <c r="O13" s="21">
        <v>8</v>
      </c>
      <c r="P13" s="20">
        <v>0</v>
      </c>
      <c r="Q13" s="21">
        <v>0</v>
      </c>
      <c r="R13" s="8">
        <f aca="true" t="shared" si="0" ref="R13:S16">SUM(L13,J13,H13,F13,D13,B13,N13,P13)</f>
        <v>220</v>
      </c>
      <c r="S13" s="9">
        <f t="shared" si="0"/>
        <v>138</v>
      </c>
      <c r="T13" s="10">
        <f>SUM(R13:S13)</f>
        <v>358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0</v>
      </c>
      <c r="C15" s="21">
        <v>0</v>
      </c>
      <c r="D15" s="20">
        <v>64</v>
      </c>
      <c r="E15" s="21">
        <v>35</v>
      </c>
      <c r="F15" s="20">
        <v>1</v>
      </c>
      <c r="G15" s="21">
        <v>0</v>
      </c>
      <c r="H15" s="20">
        <v>1</v>
      </c>
      <c r="I15" s="21">
        <v>1</v>
      </c>
      <c r="J15" s="20">
        <v>0</v>
      </c>
      <c r="K15" s="21">
        <v>0</v>
      </c>
      <c r="L15" s="20">
        <v>3</v>
      </c>
      <c r="M15" s="21">
        <v>0</v>
      </c>
      <c r="N15" s="20">
        <v>11</v>
      </c>
      <c r="O15" s="21">
        <v>6</v>
      </c>
      <c r="P15" s="20">
        <v>0</v>
      </c>
      <c r="Q15" s="21">
        <v>0</v>
      </c>
      <c r="R15" s="8">
        <f t="shared" si="0"/>
        <v>80</v>
      </c>
      <c r="S15" s="9">
        <f t="shared" si="0"/>
        <v>42</v>
      </c>
      <c r="T15" s="10">
        <f>SUM(R15:S15)</f>
        <v>122</v>
      </c>
    </row>
    <row r="16" spans="1:20" s="11" customFormat="1" ht="12.75">
      <c r="A16" s="7" t="s">
        <v>12</v>
      </c>
      <c r="B16" s="40">
        <v>0</v>
      </c>
      <c r="C16" s="41">
        <v>0</v>
      </c>
      <c r="D16" s="40">
        <v>365</v>
      </c>
      <c r="E16" s="41">
        <v>232</v>
      </c>
      <c r="F16" s="40">
        <v>17</v>
      </c>
      <c r="G16" s="41">
        <v>3</v>
      </c>
      <c r="H16" s="40">
        <v>31</v>
      </c>
      <c r="I16" s="41">
        <v>23</v>
      </c>
      <c r="J16" s="40">
        <v>0</v>
      </c>
      <c r="K16" s="41">
        <v>0</v>
      </c>
      <c r="L16" s="40">
        <v>3</v>
      </c>
      <c r="M16" s="41">
        <v>0</v>
      </c>
      <c r="N16" s="40">
        <v>75</v>
      </c>
      <c r="O16" s="41">
        <v>23</v>
      </c>
      <c r="P16" s="40">
        <v>0</v>
      </c>
      <c r="Q16" s="41">
        <v>0</v>
      </c>
      <c r="R16" s="40">
        <f t="shared" si="0"/>
        <v>491</v>
      </c>
      <c r="S16" s="41">
        <f t="shared" si="0"/>
        <v>281</v>
      </c>
      <c r="T16" s="41">
        <f>SUM(R16:S16)</f>
        <v>772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0</v>
      </c>
      <c r="C18" s="19">
        <v>0</v>
      </c>
      <c r="D18" s="20">
        <v>35</v>
      </c>
      <c r="E18" s="19">
        <v>26</v>
      </c>
      <c r="F18" s="20">
        <v>0</v>
      </c>
      <c r="G18" s="19">
        <v>0</v>
      </c>
      <c r="H18" s="20">
        <v>0</v>
      </c>
      <c r="I18" s="19">
        <v>1</v>
      </c>
      <c r="J18" s="20">
        <v>0</v>
      </c>
      <c r="K18" s="19">
        <v>0</v>
      </c>
      <c r="L18" s="20">
        <v>0</v>
      </c>
      <c r="M18" s="19">
        <v>0</v>
      </c>
      <c r="N18" s="20">
        <v>16</v>
      </c>
      <c r="O18" s="19">
        <v>6</v>
      </c>
      <c r="P18" s="20">
        <v>0</v>
      </c>
      <c r="Q18" s="19">
        <v>0</v>
      </c>
      <c r="R18" s="8">
        <f aca="true" t="shared" si="1" ref="R18:S22">SUM(L18,J18,H18,F18,D18,B18,N18,P18)</f>
        <v>51</v>
      </c>
      <c r="S18" s="10">
        <f t="shared" si="1"/>
        <v>33</v>
      </c>
      <c r="T18" s="10">
        <f>SUM(R18:S18)</f>
        <v>84</v>
      </c>
    </row>
    <row r="19" spans="1:20" ht="12.75">
      <c r="A19" s="18" t="s">
        <v>17</v>
      </c>
      <c r="B19" s="20">
        <v>0</v>
      </c>
      <c r="C19" s="21">
        <v>0</v>
      </c>
      <c r="D19" s="20">
        <v>51</v>
      </c>
      <c r="E19" s="21">
        <v>20</v>
      </c>
      <c r="F19" s="20">
        <v>3</v>
      </c>
      <c r="G19" s="21">
        <v>4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2</v>
      </c>
      <c r="O19" s="21">
        <v>1</v>
      </c>
      <c r="P19" s="20">
        <v>0</v>
      </c>
      <c r="Q19" s="21">
        <v>0</v>
      </c>
      <c r="R19" s="8">
        <f t="shared" si="1"/>
        <v>56</v>
      </c>
      <c r="S19" s="9">
        <f t="shared" si="1"/>
        <v>25</v>
      </c>
      <c r="T19" s="10">
        <f>SUM(R19:S19)</f>
        <v>81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0</v>
      </c>
      <c r="C21" s="21">
        <v>0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8">
        <f t="shared" si="1"/>
        <v>0</v>
      </c>
      <c r="S21" s="9">
        <f t="shared" si="1"/>
        <v>0</v>
      </c>
      <c r="T21" s="10">
        <f>SUM(R21:S21)</f>
        <v>0</v>
      </c>
    </row>
    <row r="22" spans="1:20" s="11" customFormat="1" ht="12.75">
      <c r="A22" s="7" t="s">
        <v>12</v>
      </c>
      <c r="B22" s="40">
        <v>0</v>
      </c>
      <c r="C22" s="41">
        <v>0</v>
      </c>
      <c r="D22" s="40">
        <v>86</v>
      </c>
      <c r="E22" s="41">
        <v>46</v>
      </c>
      <c r="F22" s="40">
        <v>3</v>
      </c>
      <c r="G22" s="41">
        <v>4</v>
      </c>
      <c r="H22" s="40">
        <v>0</v>
      </c>
      <c r="I22" s="41">
        <v>1</v>
      </c>
      <c r="J22" s="40">
        <v>0</v>
      </c>
      <c r="K22" s="41">
        <v>0</v>
      </c>
      <c r="L22" s="40">
        <v>0</v>
      </c>
      <c r="M22" s="41">
        <v>0</v>
      </c>
      <c r="N22" s="40">
        <v>18</v>
      </c>
      <c r="O22" s="41">
        <v>7</v>
      </c>
      <c r="P22" s="40">
        <v>0</v>
      </c>
      <c r="Q22" s="41">
        <v>0</v>
      </c>
      <c r="R22" s="40">
        <f t="shared" si="1"/>
        <v>107</v>
      </c>
      <c r="S22" s="41">
        <f t="shared" si="1"/>
        <v>58</v>
      </c>
      <c r="T22" s="41">
        <f>SUM(R22:S22)</f>
        <v>165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0">
        <v>0</v>
      </c>
      <c r="C24" s="19">
        <v>0</v>
      </c>
      <c r="D24" s="20">
        <v>11</v>
      </c>
      <c r="E24" s="19">
        <v>8</v>
      </c>
      <c r="F24" s="20">
        <v>0</v>
      </c>
      <c r="G24" s="19">
        <v>0</v>
      </c>
      <c r="H24" s="20">
        <v>2</v>
      </c>
      <c r="I24" s="19">
        <v>0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13</v>
      </c>
      <c r="S24" s="10">
        <f t="shared" si="2"/>
        <v>8</v>
      </c>
      <c r="T24" s="10">
        <f>SUM(R24:S24)</f>
        <v>21</v>
      </c>
    </row>
    <row r="25" spans="1:20" ht="12.75">
      <c r="A25" s="18" t="s">
        <v>17</v>
      </c>
      <c r="B25" s="20">
        <v>0</v>
      </c>
      <c r="C25" s="21">
        <v>0</v>
      </c>
      <c r="D25" s="20">
        <v>17</v>
      </c>
      <c r="E25" s="21">
        <v>15</v>
      </c>
      <c r="F25" s="20">
        <v>0</v>
      </c>
      <c r="G25" s="21">
        <v>0</v>
      </c>
      <c r="H25" s="20">
        <v>0</v>
      </c>
      <c r="I25" s="21">
        <v>0</v>
      </c>
      <c r="J25" s="20">
        <v>0</v>
      </c>
      <c r="K25" s="21">
        <v>0</v>
      </c>
      <c r="L25" s="20">
        <v>0</v>
      </c>
      <c r="M25" s="21">
        <v>0</v>
      </c>
      <c r="N25" s="20">
        <v>0</v>
      </c>
      <c r="O25" s="21">
        <v>0</v>
      </c>
      <c r="P25" s="20">
        <v>0</v>
      </c>
      <c r="Q25" s="21">
        <v>0</v>
      </c>
      <c r="R25" s="8">
        <f t="shared" si="2"/>
        <v>17</v>
      </c>
      <c r="S25" s="9">
        <f t="shared" si="2"/>
        <v>15</v>
      </c>
      <c r="T25" s="10">
        <f>SUM(R25:S25)</f>
        <v>32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0</v>
      </c>
      <c r="C27" s="21">
        <v>0</v>
      </c>
      <c r="D27" s="20">
        <v>0</v>
      </c>
      <c r="E27" s="21"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18</v>
      </c>
      <c r="M27" s="21">
        <v>7</v>
      </c>
      <c r="N27" s="20">
        <v>16</v>
      </c>
      <c r="O27" s="21">
        <v>0</v>
      </c>
      <c r="P27" s="20">
        <v>0</v>
      </c>
      <c r="Q27" s="21">
        <v>0</v>
      </c>
      <c r="R27" s="8">
        <f t="shared" si="2"/>
        <v>34</v>
      </c>
      <c r="S27" s="9">
        <f t="shared" si="2"/>
        <v>7</v>
      </c>
      <c r="T27" s="10">
        <f>SUM(R27:S27)</f>
        <v>41</v>
      </c>
    </row>
    <row r="28" spans="1:20" s="11" customFormat="1" ht="12.75">
      <c r="A28" s="7" t="s">
        <v>12</v>
      </c>
      <c r="B28" s="40">
        <v>0</v>
      </c>
      <c r="C28" s="41">
        <v>0</v>
      </c>
      <c r="D28" s="40">
        <v>28</v>
      </c>
      <c r="E28" s="41">
        <v>23</v>
      </c>
      <c r="F28" s="40">
        <v>0</v>
      </c>
      <c r="G28" s="41">
        <v>0</v>
      </c>
      <c r="H28" s="40">
        <v>2</v>
      </c>
      <c r="I28" s="41">
        <v>0</v>
      </c>
      <c r="J28" s="40">
        <v>0</v>
      </c>
      <c r="K28" s="41">
        <v>0</v>
      </c>
      <c r="L28" s="40">
        <v>18</v>
      </c>
      <c r="M28" s="41">
        <v>7</v>
      </c>
      <c r="N28" s="40">
        <v>16</v>
      </c>
      <c r="O28" s="41">
        <v>0</v>
      </c>
      <c r="P28" s="40">
        <v>0</v>
      </c>
      <c r="Q28" s="41">
        <v>0</v>
      </c>
      <c r="R28" s="40">
        <f t="shared" si="2"/>
        <v>64</v>
      </c>
      <c r="S28" s="41">
        <f t="shared" si="2"/>
        <v>30</v>
      </c>
      <c r="T28" s="41">
        <f>SUM(R28:S28)</f>
        <v>94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0</v>
      </c>
      <c r="C30" s="19">
        <v>0</v>
      </c>
      <c r="D30" s="20">
        <v>74</v>
      </c>
      <c r="E30" s="19">
        <v>54</v>
      </c>
      <c r="F30" s="20">
        <v>4</v>
      </c>
      <c r="G30" s="19">
        <v>3</v>
      </c>
      <c r="H30" s="20">
        <v>14</v>
      </c>
      <c r="I30" s="19">
        <v>1</v>
      </c>
      <c r="J30" s="20">
        <v>1</v>
      </c>
      <c r="K30" s="19">
        <v>2</v>
      </c>
      <c r="L30" s="20">
        <v>0</v>
      </c>
      <c r="M30" s="19">
        <v>0</v>
      </c>
      <c r="N30" s="20">
        <v>27</v>
      </c>
      <c r="O30" s="19">
        <v>5</v>
      </c>
      <c r="P30" s="20">
        <v>0</v>
      </c>
      <c r="Q30" s="19">
        <v>0</v>
      </c>
      <c r="R30" s="8">
        <f aca="true" t="shared" si="3" ref="R30:S34">SUM(L30,J30,H30,F30,D30,B30,N30,P30)</f>
        <v>120</v>
      </c>
      <c r="S30" s="10">
        <f t="shared" si="3"/>
        <v>65</v>
      </c>
      <c r="T30" s="10">
        <f>SUM(R30:S30)</f>
        <v>185</v>
      </c>
    </row>
    <row r="31" spans="1:20" ht="12.75">
      <c r="A31" s="18" t="s">
        <v>17</v>
      </c>
      <c r="B31" s="20">
        <v>0</v>
      </c>
      <c r="C31" s="21">
        <v>0</v>
      </c>
      <c r="D31" s="20">
        <v>175</v>
      </c>
      <c r="E31" s="21">
        <v>147</v>
      </c>
      <c r="F31" s="20">
        <v>5</v>
      </c>
      <c r="G31" s="21">
        <v>2</v>
      </c>
      <c r="H31" s="20">
        <v>19</v>
      </c>
      <c r="I31" s="21">
        <v>5</v>
      </c>
      <c r="J31" s="20">
        <v>5</v>
      </c>
      <c r="K31" s="21">
        <v>5</v>
      </c>
      <c r="L31" s="20">
        <v>1</v>
      </c>
      <c r="M31" s="21">
        <v>0</v>
      </c>
      <c r="N31" s="20">
        <v>66</v>
      </c>
      <c r="O31" s="21">
        <v>10</v>
      </c>
      <c r="P31" s="20">
        <v>0</v>
      </c>
      <c r="Q31" s="21">
        <v>0</v>
      </c>
      <c r="R31" s="8">
        <f t="shared" si="3"/>
        <v>271</v>
      </c>
      <c r="S31" s="9">
        <f t="shared" si="3"/>
        <v>169</v>
      </c>
      <c r="T31" s="10">
        <f>SUM(R31:S31)</f>
        <v>440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0</v>
      </c>
      <c r="C34" s="41">
        <v>0</v>
      </c>
      <c r="D34" s="40">
        <v>249</v>
      </c>
      <c r="E34" s="41">
        <v>201</v>
      </c>
      <c r="F34" s="40">
        <v>9</v>
      </c>
      <c r="G34" s="41">
        <v>5</v>
      </c>
      <c r="H34" s="40">
        <v>33</v>
      </c>
      <c r="I34" s="41">
        <v>6</v>
      </c>
      <c r="J34" s="40">
        <v>6</v>
      </c>
      <c r="K34" s="41">
        <v>7</v>
      </c>
      <c r="L34" s="40">
        <v>1</v>
      </c>
      <c r="M34" s="41">
        <v>0</v>
      </c>
      <c r="N34" s="40">
        <v>93</v>
      </c>
      <c r="O34" s="41">
        <v>15</v>
      </c>
      <c r="P34" s="40">
        <v>0</v>
      </c>
      <c r="Q34" s="41">
        <v>0</v>
      </c>
      <c r="R34" s="40">
        <f t="shared" si="3"/>
        <v>391</v>
      </c>
      <c r="S34" s="41">
        <f t="shared" si="3"/>
        <v>234</v>
      </c>
      <c r="T34" s="41">
        <f>SUM(R34:S34)</f>
        <v>625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0</v>
      </c>
      <c r="C36" s="19">
        <v>0</v>
      </c>
      <c r="D36" s="20">
        <v>125</v>
      </c>
      <c r="E36" s="19">
        <v>86</v>
      </c>
      <c r="F36" s="20">
        <v>5</v>
      </c>
      <c r="G36" s="19">
        <v>1</v>
      </c>
      <c r="H36" s="20">
        <v>3</v>
      </c>
      <c r="I36" s="19">
        <v>8</v>
      </c>
      <c r="J36" s="20">
        <v>0</v>
      </c>
      <c r="K36" s="19">
        <v>0</v>
      </c>
      <c r="L36" s="20">
        <v>0</v>
      </c>
      <c r="M36" s="19">
        <v>0</v>
      </c>
      <c r="N36" s="20">
        <v>28</v>
      </c>
      <c r="O36" s="19">
        <v>6</v>
      </c>
      <c r="P36" s="20">
        <v>0</v>
      </c>
      <c r="Q36" s="19">
        <v>0</v>
      </c>
      <c r="R36" s="8">
        <f aca="true" t="shared" si="4" ref="R36:S40">SUM(L36,J36,H36,F36,D36,B36,N36,P36)</f>
        <v>161</v>
      </c>
      <c r="S36" s="10">
        <f t="shared" si="4"/>
        <v>101</v>
      </c>
      <c r="T36" s="10">
        <f>SUM(R36:S36)</f>
        <v>262</v>
      </c>
    </row>
    <row r="37" spans="1:20" ht="12.75">
      <c r="A37" s="18" t="s">
        <v>17</v>
      </c>
      <c r="B37" s="20">
        <v>0</v>
      </c>
      <c r="C37" s="21">
        <v>0</v>
      </c>
      <c r="D37" s="20">
        <v>140</v>
      </c>
      <c r="E37" s="21">
        <v>117</v>
      </c>
      <c r="F37" s="20">
        <v>23</v>
      </c>
      <c r="G37" s="21">
        <v>3</v>
      </c>
      <c r="H37" s="20">
        <v>15</v>
      </c>
      <c r="I37" s="21">
        <v>10</v>
      </c>
      <c r="J37" s="20">
        <v>0</v>
      </c>
      <c r="K37" s="21">
        <v>0</v>
      </c>
      <c r="L37" s="20">
        <v>14</v>
      </c>
      <c r="M37" s="21">
        <v>2</v>
      </c>
      <c r="N37" s="20">
        <v>33</v>
      </c>
      <c r="O37" s="21">
        <v>8</v>
      </c>
      <c r="P37" s="20">
        <v>0</v>
      </c>
      <c r="Q37" s="21">
        <v>0</v>
      </c>
      <c r="R37" s="8">
        <f t="shared" si="4"/>
        <v>225</v>
      </c>
      <c r="S37" s="9">
        <f t="shared" si="4"/>
        <v>140</v>
      </c>
      <c r="T37" s="10">
        <f>SUM(R37:S37)</f>
        <v>365</v>
      </c>
    </row>
    <row r="38" spans="1:20" ht="12.75">
      <c r="A38" s="18" t="s">
        <v>18</v>
      </c>
      <c r="B38" s="20">
        <v>0</v>
      </c>
      <c r="C38" s="21">
        <v>0</v>
      </c>
      <c r="D38" s="20">
        <v>0</v>
      </c>
      <c r="E38" s="21">
        <v>0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8">
        <f t="shared" si="4"/>
        <v>0</v>
      </c>
      <c r="S38" s="9">
        <f t="shared" si="4"/>
        <v>0</v>
      </c>
      <c r="T38" s="10">
        <f>SUM(R38:S38)</f>
        <v>0</v>
      </c>
    </row>
    <row r="39" spans="1:20" ht="12.75">
      <c r="A39" s="18" t="s">
        <v>19</v>
      </c>
      <c r="B39" s="20">
        <v>0</v>
      </c>
      <c r="C39" s="21">
        <v>0</v>
      </c>
      <c r="D39" s="20">
        <v>27</v>
      </c>
      <c r="E39" s="21">
        <v>17</v>
      </c>
      <c r="F39" s="20">
        <v>3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8</v>
      </c>
      <c r="O39" s="21">
        <v>2</v>
      </c>
      <c r="P39" s="20">
        <v>0</v>
      </c>
      <c r="Q39" s="21">
        <v>0</v>
      </c>
      <c r="R39" s="8">
        <f t="shared" si="4"/>
        <v>38</v>
      </c>
      <c r="S39" s="9">
        <f t="shared" si="4"/>
        <v>19</v>
      </c>
      <c r="T39" s="10">
        <f>SUM(R39:S39)</f>
        <v>57</v>
      </c>
    </row>
    <row r="40" spans="1:20" s="11" customFormat="1" ht="12.75">
      <c r="A40" s="7" t="s">
        <v>12</v>
      </c>
      <c r="B40" s="40">
        <v>0</v>
      </c>
      <c r="C40" s="41">
        <v>0</v>
      </c>
      <c r="D40" s="40">
        <v>292</v>
      </c>
      <c r="E40" s="41">
        <v>220</v>
      </c>
      <c r="F40" s="40">
        <v>31</v>
      </c>
      <c r="G40" s="41">
        <v>4</v>
      </c>
      <c r="H40" s="40">
        <v>18</v>
      </c>
      <c r="I40" s="41">
        <v>18</v>
      </c>
      <c r="J40" s="40">
        <v>0</v>
      </c>
      <c r="K40" s="41">
        <v>0</v>
      </c>
      <c r="L40" s="40">
        <v>14</v>
      </c>
      <c r="M40" s="41">
        <v>2</v>
      </c>
      <c r="N40" s="40">
        <v>69</v>
      </c>
      <c r="O40" s="41">
        <v>16</v>
      </c>
      <c r="P40" s="40">
        <v>0</v>
      </c>
      <c r="Q40" s="41">
        <v>0</v>
      </c>
      <c r="R40" s="40">
        <f t="shared" si="4"/>
        <v>424</v>
      </c>
      <c r="S40" s="41">
        <f t="shared" si="4"/>
        <v>260</v>
      </c>
      <c r="T40" s="41">
        <f>SUM(R40:S40)</f>
        <v>684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0</v>
      </c>
      <c r="C42" s="19">
        <v>0</v>
      </c>
      <c r="D42" s="20">
        <v>75</v>
      </c>
      <c r="E42" s="19">
        <v>43</v>
      </c>
      <c r="F42" s="20">
        <v>4</v>
      </c>
      <c r="G42" s="19">
        <v>1</v>
      </c>
      <c r="H42" s="20">
        <v>5</v>
      </c>
      <c r="I42" s="19">
        <v>1</v>
      </c>
      <c r="J42" s="20">
        <v>0</v>
      </c>
      <c r="K42" s="19">
        <v>0</v>
      </c>
      <c r="L42" s="20">
        <v>0</v>
      </c>
      <c r="M42" s="19">
        <v>0</v>
      </c>
      <c r="N42" s="20">
        <v>23</v>
      </c>
      <c r="O42" s="19">
        <v>2</v>
      </c>
      <c r="P42" s="20">
        <v>0</v>
      </c>
      <c r="Q42" s="19">
        <v>0</v>
      </c>
      <c r="R42" s="8">
        <f aca="true" t="shared" si="5" ref="R42:S46">SUM(L42,J42,H42,F42,D42,B42,N42,P42)</f>
        <v>107</v>
      </c>
      <c r="S42" s="10">
        <f t="shared" si="5"/>
        <v>47</v>
      </c>
      <c r="T42" s="10">
        <f>SUM(R42:S42)</f>
        <v>154</v>
      </c>
    </row>
    <row r="43" spans="1:20" ht="12.75">
      <c r="A43" s="18" t="s">
        <v>17</v>
      </c>
      <c r="B43" s="20">
        <v>0</v>
      </c>
      <c r="C43" s="21">
        <v>0</v>
      </c>
      <c r="D43" s="20">
        <v>150</v>
      </c>
      <c r="E43" s="21">
        <v>123</v>
      </c>
      <c r="F43" s="20">
        <v>40</v>
      </c>
      <c r="G43" s="21">
        <v>15</v>
      </c>
      <c r="H43" s="20">
        <v>1</v>
      </c>
      <c r="I43" s="21">
        <v>1</v>
      </c>
      <c r="J43" s="20">
        <v>1</v>
      </c>
      <c r="K43" s="21">
        <v>0</v>
      </c>
      <c r="L43" s="20">
        <v>0</v>
      </c>
      <c r="M43" s="21">
        <v>0</v>
      </c>
      <c r="N43" s="20">
        <v>35</v>
      </c>
      <c r="O43" s="21">
        <v>15</v>
      </c>
      <c r="P43" s="20">
        <v>0</v>
      </c>
      <c r="Q43" s="21">
        <v>0</v>
      </c>
      <c r="R43" s="8">
        <f t="shared" si="5"/>
        <v>227</v>
      </c>
      <c r="S43" s="9">
        <f t="shared" si="5"/>
        <v>154</v>
      </c>
      <c r="T43" s="10">
        <f>SUM(R43:S43)</f>
        <v>381</v>
      </c>
    </row>
    <row r="44" spans="1:20" ht="12.75">
      <c r="A44" s="18" t="s">
        <v>18</v>
      </c>
      <c r="B44" s="20">
        <v>0</v>
      </c>
      <c r="C44" s="21">
        <v>0</v>
      </c>
      <c r="D44" s="20">
        <v>28</v>
      </c>
      <c r="E44" s="21">
        <v>20</v>
      </c>
      <c r="F44" s="20">
        <v>4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3</v>
      </c>
      <c r="O44" s="21">
        <v>2</v>
      </c>
      <c r="P44" s="20">
        <v>0</v>
      </c>
      <c r="Q44" s="21">
        <v>0</v>
      </c>
      <c r="R44" s="8">
        <f t="shared" si="5"/>
        <v>35</v>
      </c>
      <c r="S44" s="9">
        <f t="shared" si="5"/>
        <v>22</v>
      </c>
      <c r="T44" s="10">
        <f>SUM(R44:S44)</f>
        <v>57</v>
      </c>
    </row>
    <row r="45" spans="1:20" ht="12.75">
      <c r="A45" s="18" t="s">
        <v>19</v>
      </c>
      <c r="B45" s="20">
        <v>0</v>
      </c>
      <c r="C45" s="21">
        <v>0</v>
      </c>
      <c r="D45" s="20">
        <v>0</v>
      </c>
      <c r="E45" s="21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8">
        <f t="shared" si="5"/>
        <v>0</v>
      </c>
      <c r="S45" s="9">
        <f t="shared" si="5"/>
        <v>0</v>
      </c>
      <c r="T45" s="10">
        <f>SUM(R45:S45)</f>
        <v>0</v>
      </c>
    </row>
    <row r="46" spans="1:20" s="16" customFormat="1" ht="12.75">
      <c r="A46" s="28" t="s">
        <v>12</v>
      </c>
      <c r="B46" s="40">
        <v>0</v>
      </c>
      <c r="C46" s="41">
        <v>0</v>
      </c>
      <c r="D46" s="40">
        <v>253</v>
      </c>
      <c r="E46" s="41">
        <v>186</v>
      </c>
      <c r="F46" s="40">
        <v>48</v>
      </c>
      <c r="G46" s="41">
        <v>16</v>
      </c>
      <c r="H46" s="40">
        <v>6</v>
      </c>
      <c r="I46" s="41">
        <v>2</v>
      </c>
      <c r="J46" s="40">
        <v>1</v>
      </c>
      <c r="K46" s="41">
        <v>0</v>
      </c>
      <c r="L46" s="40">
        <v>0</v>
      </c>
      <c r="M46" s="41">
        <v>0</v>
      </c>
      <c r="N46" s="40">
        <v>61</v>
      </c>
      <c r="O46" s="41">
        <v>19</v>
      </c>
      <c r="P46" s="40">
        <v>0</v>
      </c>
      <c r="Q46" s="41">
        <v>0</v>
      </c>
      <c r="R46" s="40">
        <f t="shared" si="5"/>
        <v>369</v>
      </c>
      <c r="S46" s="41">
        <f t="shared" si="5"/>
        <v>223</v>
      </c>
      <c r="T46" s="41">
        <f>SUM(R46:S46)</f>
        <v>592</v>
      </c>
    </row>
    <row r="47" spans="1:20" s="5" customFormat="1" ht="12.75">
      <c r="A47" s="15" t="s">
        <v>15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6"/>
      <c r="S47" s="47"/>
      <c r="T47" s="47"/>
    </row>
    <row r="48" spans="1:20" ht="12.75">
      <c r="A48" s="5" t="s">
        <v>16</v>
      </c>
      <c r="B48" s="48">
        <f aca="true" t="shared" si="6" ref="B48:Q48">SUM(B12,B18,B24,B30,B36,B42)</f>
        <v>0</v>
      </c>
      <c r="C48" s="49">
        <f t="shared" si="6"/>
        <v>0</v>
      </c>
      <c r="D48" s="48">
        <f t="shared" si="6"/>
        <v>445</v>
      </c>
      <c r="E48" s="49">
        <f t="shared" si="6"/>
        <v>300</v>
      </c>
      <c r="F48" s="48">
        <f t="shared" si="6"/>
        <v>26</v>
      </c>
      <c r="G48" s="49">
        <f t="shared" si="6"/>
        <v>7</v>
      </c>
      <c r="H48" s="48">
        <f t="shared" si="6"/>
        <v>41</v>
      </c>
      <c r="I48" s="49">
        <f t="shared" si="6"/>
        <v>18</v>
      </c>
      <c r="J48" s="48">
        <f t="shared" si="6"/>
        <v>1</v>
      </c>
      <c r="K48" s="49">
        <f t="shared" si="6"/>
        <v>2</v>
      </c>
      <c r="L48" s="48">
        <f t="shared" si="6"/>
        <v>0</v>
      </c>
      <c r="M48" s="49">
        <f t="shared" si="6"/>
        <v>0</v>
      </c>
      <c r="N48" s="48">
        <f t="shared" si="6"/>
        <v>130</v>
      </c>
      <c r="O48" s="49">
        <f t="shared" si="6"/>
        <v>28</v>
      </c>
      <c r="P48" s="48">
        <f t="shared" si="6"/>
        <v>0</v>
      </c>
      <c r="Q48" s="49">
        <f t="shared" si="6"/>
        <v>0</v>
      </c>
      <c r="R48" s="50">
        <f aca="true" t="shared" si="7" ref="R48:S53">SUM(L48,J48,H48,F48,D48,B48,N48,P48)</f>
        <v>643</v>
      </c>
      <c r="S48" s="51">
        <f t="shared" si="7"/>
        <v>355</v>
      </c>
      <c r="T48" s="51">
        <f aca="true" t="shared" si="8" ref="T48:T53">SUM(R48:S48)</f>
        <v>998</v>
      </c>
    </row>
    <row r="49" spans="1:20" ht="12.75">
      <c r="A49" s="60" t="s">
        <v>17</v>
      </c>
      <c r="B49" s="48">
        <f aca="true" t="shared" si="9" ref="B49:Q49">SUM(B13,B19,B25,B31,B37,B43)</f>
        <v>0</v>
      </c>
      <c r="C49" s="53">
        <f t="shared" si="9"/>
        <v>0</v>
      </c>
      <c r="D49" s="48">
        <f t="shared" si="9"/>
        <v>709</v>
      </c>
      <c r="E49" s="53">
        <f t="shared" si="9"/>
        <v>536</v>
      </c>
      <c r="F49" s="48">
        <f t="shared" si="9"/>
        <v>74</v>
      </c>
      <c r="G49" s="53">
        <f t="shared" si="9"/>
        <v>25</v>
      </c>
      <c r="H49" s="48">
        <f t="shared" si="9"/>
        <v>48</v>
      </c>
      <c r="I49" s="53">
        <f t="shared" si="9"/>
        <v>31</v>
      </c>
      <c r="J49" s="48">
        <f t="shared" si="9"/>
        <v>6</v>
      </c>
      <c r="K49" s="53">
        <f t="shared" si="9"/>
        <v>5</v>
      </c>
      <c r="L49" s="48">
        <f t="shared" si="9"/>
        <v>15</v>
      </c>
      <c r="M49" s="53">
        <f t="shared" si="9"/>
        <v>2</v>
      </c>
      <c r="N49" s="48">
        <f t="shared" si="9"/>
        <v>164</v>
      </c>
      <c r="O49" s="53">
        <f t="shared" si="9"/>
        <v>42</v>
      </c>
      <c r="P49" s="48">
        <f t="shared" si="9"/>
        <v>0</v>
      </c>
      <c r="Q49" s="53">
        <f t="shared" si="9"/>
        <v>0</v>
      </c>
      <c r="R49" s="50">
        <f t="shared" si="7"/>
        <v>1016</v>
      </c>
      <c r="S49" s="54">
        <f t="shared" si="7"/>
        <v>641</v>
      </c>
      <c r="T49" s="51">
        <f t="shared" si="8"/>
        <v>1657</v>
      </c>
    </row>
    <row r="50" spans="1:20" ht="12.75">
      <c r="A50" s="60" t="s">
        <v>18</v>
      </c>
      <c r="B50" s="48">
        <f aca="true" t="shared" si="10" ref="B50:Q50">SUM(B14,B20,B32,B38,B44)</f>
        <v>0</v>
      </c>
      <c r="C50" s="53">
        <f t="shared" si="10"/>
        <v>0</v>
      </c>
      <c r="D50" s="48">
        <f t="shared" si="10"/>
        <v>28</v>
      </c>
      <c r="E50" s="53">
        <f t="shared" si="10"/>
        <v>20</v>
      </c>
      <c r="F50" s="48">
        <f t="shared" si="10"/>
        <v>4</v>
      </c>
      <c r="G50" s="53">
        <f t="shared" si="10"/>
        <v>0</v>
      </c>
      <c r="H50" s="48">
        <f t="shared" si="10"/>
        <v>0</v>
      </c>
      <c r="I50" s="53">
        <f t="shared" si="10"/>
        <v>0</v>
      </c>
      <c r="J50" s="48">
        <f t="shared" si="10"/>
        <v>0</v>
      </c>
      <c r="K50" s="53">
        <f t="shared" si="10"/>
        <v>0</v>
      </c>
      <c r="L50" s="48">
        <f t="shared" si="10"/>
        <v>0</v>
      </c>
      <c r="M50" s="53">
        <f t="shared" si="10"/>
        <v>0</v>
      </c>
      <c r="N50" s="48">
        <f t="shared" si="10"/>
        <v>3</v>
      </c>
      <c r="O50" s="53">
        <f t="shared" si="10"/>
        <v>2</v>
      </c>
      <c r="P50" s="48">
        <f t="shared" si="10"/>
        <v>0</v>
      </c>
      <c r="Q50" s="53">
        <f t="shared" si="10"/>
        <v>0</v>
      </c>
      <c r="R50" s="50">
        <f t="shared" si="7"/>
        <v>35</v>
      </c>
      <c r="S50" s="54">
        <f t="shared" si="7"/>
        <v>22</v>
      </c>
      <c r="T50" s="51">
        <f t="shared" si="8"/>
        <v>57</v>
      </c>
    </row>
    <row r="51" spans="1:20" ht="12.75">
      <c r="A51" s="60" t="s">
        <v>19</v>
      </c>
      <c r="B51" s="48">
        <f aca="true" t="shared" si="11" ref="B51:Q51">SUM(B15,B21,B26,B33,B39,B45)</f>
        <v>0</v>
      </c>
      <c r="C51" s="53">
        <f t="shared" si="11"/>
        <v>0</v>
      </c>
      <c r="D51" s="48">
        <f t="shared" si="11"/>
        <v>91</v>
      </c>
      <c r="E51" s="53">
        <f t="shared" si="11"/>
        <v>52</v>
      </c>
      <c r="F51" s="48">
        <f t="shared" si="11"/>
        <v>4</v>
      </c>
      <c r="G51" s="53">
        <f t="shared" si="11"/>
        <v>0</v>
      </c>
      <c r="H51" s="48">
        <f t="shared" si="11"/>
        <v>1</v>
      </c>
      <c r="I51" s="53">
        <f t="shared" si="11"/>
        <v>1</v>
      </c>
      <c r="J51" s="48">
        <f t="shared" si="11"/>
        <v>0</v>
      </c>
      <c r="K51" s="53">
        <f t="shared" si="11"/>
        <v>0</v>
      </c>
      <c r="L51" s="48">
        <f t="shared" si="11"/>
        <v>3</v>
      </c>
      <c r="M51" s="53">
        <f t="shared" si="11"/>
        <v>0</v>
      </c>
      <c r="N51" s="48">
        <f t="shared" si="11"/>
        <v>19</v>
      </c>
      <c r="O51" s="53">
        <f t="shared" si="11"/>
        <v>8</v>
      </c>
      <c r="P51" s="48">
        <f t="shared" si="11"/>
        <v>0</v>
      </c>
      <c r="Q51" s="53">
        <f t="shared" si="11"/>
        <v>0</v>
      </c>
      <c r="R51" s="50">
        <f t="shared" si="7"/>
        <v>118</v>
      </c>
      <c r="S51" s="54">
        <f t="shared" si="7"/>
        <v>61</v>
      </c>
      <c r="T51" s="51">
        <f t="shared" si="8"/>
        <v>179</v>
      </c>
    </row>
    <row r="52" spans="1:20" ht="12.75">
      <c r="A52" s="60" t="s">
        <v>20</v>
      </c>
      <c r="B52" s="48">
        <f aca="true" t="shared" si="12" ref="B52:Q52">SUM(B27)</f>
        <v>0</v>
      </c>
      <c r="C52" s="53">
        <f t="shared" si="12"/>
        <v>0</v>
      </c>
      <c r="D52" s="48">
        <f t="shared" si="12"/>
        <v>0</v>
      </c>
      <c r="E52" s="53">
        <f t="shared" si="12"/>
        <v>0</v>
      </c>
      <c r="F52" s="48">
        <f t="shared" si="12"/>
        <v>0</v>
      </c>
      <c r="G52" s="53">
        <f t="shared" si="12"/>
        <v>0</v>
      </c>
      <c r="H52" s="48">
        <f t="shared" si="12"/>
        <v>0</v>
      </c>
      <c r="I52" s="53">
        <f t="shared" si="12"/>
        <v>0</v>
      </c>
      <c r="J52" s="48">
        <f t="shared" si="12"/>
        <v>0</v>
      </c>
      <c r="K52" s="53">
        <f t="shared" si="12"/>
        <v>0</v>
      </c>
      <c r="L52" s="48">
        <f t="shared" si="12"/>
        <v>18</v>
      </c>
      <c r="M52" s="53">
        <f t="shared" si="12"/>
        <v>7</v>
      </c>
      <c r="N52" s="48">
        <f t="shared" si="12"/>
        <v>16</v>
      </c>
      <c r="O52" s="53">
        <f t="shared" si="12"/>
        <v>0</v>
      </c>
      <c r="P52" s="48">
        <f t="shared" si="12"/>
        <v>0</v>
      </c>
      <c r="Q52" s="53">
        <f t="shared" si="12"/>
        <v>0</v>
      </c>
      <c r="R52" s="50">
        <f t="shared" si="7"/>
        <v>34</v>
      </c>
      <c r="S52" s="54">
        <f t="shared" si="7"/>
        <v>7</v>
      </c>
      <c r="T52" s="51">
        <f t="shared" si="8"/>
        <v>41</v>
      </c>
    </row>
    <row r="53" spans="1:20" s="11" customFormat="1" ht="12.75">
      <c r="A53" s="7" t="s">
        <v>12</v>
      </c>
      <c r="B53" s="12">
        <f aca="true" t="shared" si="13" ref="B53:Q53">SUM(B48:B52)</f>
        <v>0</v>
      </c>
      <c r="C53" s="13">
        <f t="shared" si="13"/>
        <v>0</v>
      </c>
      <c r="D53" s="12">
        <f t="shared" si="13"/>
        <v>1273</v>
      </c>
      <c r="E53" s="13">
        <f t="shared" si="13"/>
        <v>908</v>
      </c>
      <c r="F53" s="12">
        <f t="shared" si="13"/>
        <v>108</v>
      </c>
      <c r="G53" s="13">
        <f t="shared" si="13"/>
        <v>32</v>
      </c>
      <c r="H53" s="12">
        <f t="shared" si="13"/>
        <v>90</v>
      </c>
      <c r="I53" s="13">
        <f t="shared" si="13"/>
        <v>50</v>
      </c>
      <c r="J53" s="12">
        <f t="shared" si="13"/>
        <v>7</v>
      </c>
      <c r="K53" s="13">
        <f t="shared" si="13"/>
        <v>7</v>
      </c>
      <c r="L53" s="12">
        <f t="shared" si="13"/>
        <v>36</v>
      </c>
      <c r="M53" s="13">
        <f t="shared" si="13"/>
        <v>9</v>
      </c>
      <c r="N53" s="12">
        <f t="shared" si="13"/>
        <v>332</v>
      </c>
      <c r="O53" s="13">
        <f t="shared" si="13"/>
        <v>80</v>
      </c>
      <c r="P53" s="12">
        <f t="shared" si="13"/>
        <v>0</v>
      </c>
      <c r="Q53" s="13">
        <f t="shared" si="13"/>
        <v>0</v>
      </c>
      <c r="R53" s="12">
        <f t="shared" si="7"/>
        <v>1846</v>
      </c>
      <c r="S53" s="13">
        <f t="shared" si="7"/>
        <v>1086</v>
      </c>
      <c r="T53" s="13">
        <f t="shared" si="8"/>
        <v>2932</v>
      </c>
    </row>
    <row r="54" ht="7.5" customHeight="1">
      <c r="B54" s="5"/>
    </row>
    <row r="55" ht="12.75">
      <c r="A55" s="84" t="s">
        <v>146</v>
      </c>
    </row>
    <row r="56" spans="1:16" s="161" customFormat="1" ht="12.75">
      <c r="A56" s="160" t="s">
        <v>128</v>
      </c>
      <c r="C56" s="159"/>
      <c r="P56" s="159"/>
    </row>
    <row r="57" spans="1:16" s="161" customFormat="1" ht="12.75">
      <c r="A57" s="159"/>
      <c r="C57" s="159"/>
      <c r="P57" s="159"/>
    </row>
    <row r="62" spans="15:16" ht="12.75">
      <c r="O62" s="5"/>
      <c r="P62"/>
    </row>
    <row r="63" spans="12:16" ht="12.75">
      <c r="L63" s="5"/>
      <c r="P63"/>
    </row>
    <row r="64" spans="12:16" ht="12.75">
      <c r="L64" s="5"/>
      <c r="P64"/>
    </row>
    <row r="65" spans="12:16" ht="12.75">
      <c r="L65" s="5"/>
      <c r="P65"/>
    </row>
    <row r="66" spans="12:16" ht="12.75">
      <c r="L66" s="5"/>
      <c r="P66"/>
    </row>
    <row r="67" spans="12:16" ht="12.75">
      <c r="L67" s="5"/>
      <c r="P67"/>
    </row>
    <row r="68" spans="3:16" ht="12.75">
      <c r="C68" s="159"/>
      <c r="L68" s="5"/>
      <c r="M68" s="159"/>
      <c r="P68"/>
    </row>
    <row r="69" spans="12:16" ht="12.75">
      <c r="L69" s="5"/>
      <c r="P69"/>
    </row>
    <row r="70" spans="12:16" ht="12.75">
      <c r="L70" s="5"/>
      <c r="P70"/>
    </row>
    <row r="71" spans="12:16" ht="12.75">
      <c r="L71" s="5"/>
      <c r="P71"/>
    </row>
    <row r="72" spans="12:16" ht="12.75">
      <c r="L72" s="159"/>
      <c r="P72"/>
    </row>
    <row r="73" spans="12:16" ht="12.75">
      <c r="L73" s="159"/>
      <c r="P73"/>
    </row>
    <row r="74" spans="3:16" ht="12.75">
      <c r="C74" s="159"/>
      <c r="L74" s="159"/>
      <c r="M74" s="159"/>
      <c r="P74"/>
    </row>
    <row r="75" spans="3:16" ht="12.75">
      <c r="C75" s="159"/>
      <c r="L75" s="159"/>
      <c r="M75" s="159"/>
      <c r="P75"/>
    </row>
    <row r="76" spans="12:16" ht="12.75">
      <c r="L76" s="159"/>
      <c r="P76"/>
    </row>
    <row r="77" spans="12:16" ht="12.75">
      <c r="L77" s="159"/>
      <c r="P77"/>
    </row>
    <row r="78" spans="12:16" ht="12.75">
      <c r="L78" s="159"/>
      <c r="P78"/>
    </row>
    <row r="79" spans="12:16" ht="12.75">
      <c r="L79" s="159"/>
      <c r="P79"/>
    </row>
    <row r="80" spans="3:16" ht="12.75">
      <c r="C80" s="159"/>
      <c r="L80" s="159"/>
      <c r="M80" s="159"/>
      <c r="P80"/>
    </row>
    <row r="81" spans="3:16" ht="12.75">
      <c r="C81" s="159"/>
      <c r="L81" s="5"/>
      <c r="P81"/>
    </row>
    <row r="82" spans="12:16" ht="12.75">
      <c r="L82" s="5"/>
      <c r="P82"/>
    </row>
    <row r="83" spans="12:16" ht="12.75">
      <c r="L83" s="5"/>
      <c r="P83"/>
    </row>
    <row r="84" spans="12:16" ht="12.75">
      <c r="L84" s="159"/>
      <c r="P84"/>
    </row>
    <row r="85" spans="12:16" ht="12.75">
      <c r="L85" s="5"/>
      <c r="P85"/>
    </row>
    <row r="86" spans="3:16" ht="12.75">
      <c r="C86" s="159"/>
      <c r="L86" s="159"/>
      <c r="M86" s="159"/>
      <c r="P86"/>
    </row>
    <row r="87" spans="3:16" ht="12.75">
      <c r="C87" s="159"/>
      <c r="L87" s="159"/>
      <c r="M87" s="159"/>
      <c r="P87"/>
    </row>
    <row r="88" spans="12:16" ht="12.75">
      <c r="L88" s="5"/>
      <c r="P88"/>
    </row>
    <row r="89" spans="12:16" ht="12.75">
      <c r="L89" s="5"/>
      <c r="P89"/>
    </row>
    <row r="90" spans="12:16" ht="12.75">
      <c r="L90" s="159"/>
      <c r="P90"/>
    </row>
    <row r="91" spans="12:16" ht="12.75">
      <c r="L91" s="5"/>
      <c r="P91"/>
    </row>
    <row r="92" spans="3:16" ht="12.75">
      <c r="C92" s="159"/>
      <c r="L92" s="159"/>
      <c r="M92" s="159"/>
      <c r="P92"/>
    </row>
    <row r="93" spans="12:16" ht="12.75">
      <c r="L93" s="159"/>
      <c r="P93"/>
    </row>
    <row r="94" spans="12:16" ht="12.75">
      <c r="L94" s="5"/>
      <c r="P94"/>
    </row>
    <row r="95" spans="12:16" ht="12.75">
      <c r="L95" s="5"/>
      <c r="P95"/>
    </row>
    <row r="96" spans="12:16" ht="12.75">
      <c r="L96" s="159"/>
      <c r="P96"/>
    </row>
    <row r="97" spans="12:16" ht="12.75">
      <c r="L97" s="159"/>
      <c r="P97"/>
    </row>
    <row r="98" spans="3:16" ht="12.75">
      <c r="C98" s="159"/>
      <c r="L98" s="159"/>
      <c r="M98" s="159"/>
      <c r="P98"/>
    </row>
    <row r="99" spans="3:16" ht="12.75">
      <c r="C99" s="159"/>
      <c r="L99" s="159"/>
      <c r="M99" s="159"/>
      <c r="P99"/>
    </row>
    <row r="100" spans="12:16" ht="12.75">
      <c r="L100" s="159"/>
      <c r="P100"/>
    </row>
    <row r="101" spans="12:16" ht="12.75">
      <c r="L101" s="159"/>
      <c r="P101"/>
    </row>
    <row r="102" spans="12:16" ht="12.75">
      <c r="L102" s="5"/>
      <c r="P102"/>
    </row>
    <row r="103" spans="13:16" ht="12.75">
      <c r="M103" s="5"/>
      <c r="P103"/>
    </row>
  </sheetData>
  <sheetProtection/>
  <mergeCells count="23">
    <mergeCell ref="B8:C8"/>
    <mergeCell ref="D8:E8"/>
    <mergeCell ref="H8:I8"/>
    <mergeCell ref="J8:K8"/>
    <mergeCell ref="N8:O8"/>
    <mergeCell ref="L9:M9"/>
    <mergeCell ref="N9:O9"/>
    <mergeCell ref="B7:C7"/>
    <mergeCell ref="D7:E7"/>
    <mergeCell ref="F7:G7"/>
    <mergeCell ref="H7:I7"/>
    <mergeCell ref="J7:K7"/>
    <mergeCell ref="N7:O7"/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3" r:id="rId1"/>
  <headerFooter alignWithMargins="0">
    <oddFooter>&amp;R&amp;A</oddFooter>
  </headerFooter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zoomScalePageLayoutView="0" workbookViewId="0" topLeftCell="A1">
      <selection activeCell="A59" sqref="A59"/>
    </sheetView>
  </sheetViews>
  <sheetFormatPr defaultColWidth="9.140625" defaultRowHeight="12.75"/>
  <cols>
    <col min="1" max="1" width="29.00390625" style="5" customWidth="1"/>
    <col min="2" max="5" width="8.28125" style="0" customWidth="1"/>
    <col min="6" max="7" width="9.140625" style="0" customWidth="1"/>
    <col min="8" max="11" width="8.28125" style="0" customWidth="1"/>
    <col min="12" max="13" width="8.8515625" style="0" customWidth="1"/>
    <col min="14" max="15" width="10.28125" style="0" customWidth="1"/>
    <col min="16" max="16" width="9.57421875" style="5" customWidth="1"/>
    <col min="17" max="17" width="9.28125" style="0" customWidth="1"/>
    <col min="18" max="20" width="8.28125" style="0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108" t="s">
        <v>161</v>
      </c>
    </row>
    <row r="2" spans="1:20" ht="12.75">
      <c r="A2" s="328" t="s">
        <v>32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</row>
    <row r="3" spans="1:20" ht="12.75">
      <c r="A3" s="328" t="s">
        <v>52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</row>
    <row r="4" spans="1:20" ht="12.75">
      <c r="A4" s="328" t="s">
        <v>65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</row>
    <row r="5" ht="13.5" thickBot="1"/>
    <row r="6" spans="1:20" s="27" customFormat="1" ht="11.25">
      <c r="A6" s="55"/>
      <c r="B6" s="61" t="s">
        <v>44</v>
      </c>
      <c r="C6" s="62"/>
      <c r="D6" s="61" t="s">
        <v>45</v>
      </c>
      <c r="E6" s="62"/>
      <c r="F6" s="61" t="s">
        <v>46</v>
      </c>
      <c r="G6" s="62"/>
      <c r="H6" s="61" t="s">
        <v>47</v>
      </c>
      <c r="I6" s="62"/>
      <c r="J6" s="61" t="s">
        <v>48</v>
      </c>
      <c r="K6" s="62"/>
      <c r="L6" s="61" t="s">
        <v>49</v>
      </c>
      <c r="M6" s="62"/>
      <c r="N6" s="61" t="s">
        <v>125</v>
      </c>
      <c r="O6" s="62"/>
      <c r="P6" s="61" t="s">
        <v>137</v>
      </c>
      <c r="Q6" s="62"/>
      <c r="R6" s="56"/>
      <c r="S6" s="57"/>
      <c r="T6" s="55"/>
    </row>
    <row r="7" spans="2:20" s="25" customFormat="1" ht="11.25">
      <c r="B7" s="314" t="s">
        <v>129</v>
      </c>
      <c r="C7" s="315"/>
      <c r="D7" s="314" t="s">
        <v>130</v>
      </c>
      <c r="E7" s="315"/>
      <c r="F7" s="314" t="s">
        <v>143</v>
      </c>
      <c r="G7" s="321"/>
      <c r="H7" s="314" t="s">
        <v>131</v>
      </c>
      <c r="I7" s="315"/>
      <c r="J7" s="314" t="s">
        <v>132</v>
      </c>
      <c r="K7" s="315"/>
      <c r="L7" s="314" t="s">
        <v>133</v>
      </c>
      <c r="M7" s="315"/>
      <c r="N7" s="314" t="s">
        <v>134</v>
      </c>
      <c r="O7" s="319"/>
      <c r="P7" s="323" t="s">
        <v>138</v>
      </c>
      <c r="Q7" s="319"/>
      <c r="R7" s="63" t="s">
        <v>14</v>
      </c>
      <c r="S7" s="70"/>
      <c r="T7" s="70"/>
    </row>
    <row r="8" spans="2:18" s="25" customFormat="1" ht="11.25">
      <c r="B8" s="316" t="s">
        <v>135</v>
      </c>
      <c r="C8" s="318"/>
      <c r="D8" s="316" t="s">
        <v>136</v>
      </c>
      <c r="E8" s="318"/>
      <c r="F8" s="316" t="s">
        <v>144</v>
      </c>
      <c r="G8" s="322"/>
      <c r="H8" s="316" t="s">
        <v>136</v>
      </c>
      <c r="I8" s="318"/>
      <c r="J8" s="316" t="s">
        <v>136</v>
      </c>
      <c r="K8" s="318"/>
      <c r="L8" s="316" t="s">
        <v>139</v>
      </c>
      <c r="M8" s="318"/>
      <c r="N8" s="316" t="s">
        <v>141</v>
      </c>
      <c r="O8" s="317"/>
      <c r="P8" s="320"/>
      <c r="Q8" s="317"/>
      <c r="R8" s="31"/>
    </row>
    <row r="9" spans="1:20" s="27" customFormat="1" ht="11.25">
      <c r="A9" s="25"/>
      <c r="B9" s="194"/>
      <c r="C9" s="254"/>
      <c r="D9" s="194"/>
      <c r="E9" s="195"/>
      <c r="F9" s="298" t="s">
        <v>145</v>
      </c>
      <c r="G9" s="300"/>
      <c r="H9" s="164"/>
      <c r="I9" s="84"/>
      <c r="J9" s="164"/>
      <c r="K9" s="84"/>
      <c r="L9" s="298" t="s">
        <v>140</v>
      </c>
      <c r="M9" s="300"/>
      <c r="N9" s="298" t="s">
        <v>142</v>
      </c>
      <c r="O9" s="300"/>
      <c r="P9" s="298"/>
      <c r="Q9" s="300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8</v>
      </c>
      <c r="C12" s="19">
        <v>11</v>
      </c>
      <c r="D12" s="20">
        <v>0</v>
      </c>
      <c r="E12" s="19">
        <v>0</v>
      </c>
      <c r="F12" s="20">
        <v>53</v>
      </c>
      <c r="G12" s="19">
        <v>9</v>
      </c>
      <c r="H12" s="20">
        <v>7</v>
      </c>
      <c r="I12" s="19">
        <v>5</v>
      </c>
      <c r="J12" s="20">
        <v>0</v>
      </c>
      <c r="K12" s="19">
        <v>0</v>
      </c>
      <c r="L12" s="20">
        <v>0</v>
      </c>
      <c r="M12" s="19">
        <v>0</v>
      </c>
      <c r="N12" s="20">
        <v>42</v>
      </c>
      <c r="O12" s="19">
        <v>7</v>
      </c>
      <c r="P12" s="20">
        <v>247</v>
      </c>
      <c r="Q12" s="19">
        <v>206</v>
      </c>
      <c r="R12" s="8">
        <f>SUM(L12,J12,H12,F12,D12,B12,N12,P12)</f>
        <v>357</v>
      </c>
      <c r="S12" s="10">
        <f>SUM(M12,K12,I12,G12,E12,C12,O12,Q12)</f>
        <v>238</v>
      </c>
      <c r="T12" s="10">
        <f>SUM(R12:S12)</f>
        <v>595</v>
      </c>
    </row>
    <row r="13" spans="1:20" ht="12.75">
      <c r="A13" s="18" t="s">
        <v>17</v>
      </c>
      <c r="B13" s="20">
        <v>20</v>
      </c>
      <c r="C13" s="21">
        <v>11</v>
      </c>
      <c r="D13" s="20">
        <v>0</v>
      </c>
      <c r="E13" s="21">
        <v>0</v>
      </c>
      <c r="F13" s="20">
        <v>132</v>
      </c>
      <c r="G13" s="21">
        <v>25</v>
      </c>
      <c r="H13" s="20">
        <v>4</v>
      </c>
      <c r="I13" s="21">
        <v>1</v>
      </c>
      <c r="J13" s="20">
        <v>0</v>
      </c>
      <c r="K13" s="21">
        <v>0</v>
      </c>
      <c r="L13" s="20">
        <v>26</v>
      </c>
      <c r="M13" s="21">
        <v>15</v>
      </c>
      <c r="N13" s="20">
        <v>292</v>
      </c>
      <c r="O13" s="21">
        <v>55</v>
      </c>
      <c r="P13" s="20">
        <v>558</v>
      </c>
      <c r="Q13" s="21">
        <v>411</v>
      </c>
      <c r="R13" s="8">
        <f aca="true" t="shared" si="0" ref="R13:S16">SUM(L13,J13,H13,F13,D13,B13,N13,P13)</f>
        <v>1032</v>
      </c>
      <c r="S13" s="9">
        <f t="shared" si="0"/>
        <v>518</v>
      </c>
      <c r="T13" s="10">
        <f>SUM(R13:S13)</f>
        <v>1550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3</v>
      </c>
      <c r="C15" s="21">
        <v>7</v>
      </c>
      <c r="D15" s="20">
        <v>0</v>
      </c>
      <c r="E15" s="21">
        <v>0</v>
      </c>
      <c r="F15" s="20">
        <v>38</v>
      </c>
      <c r="G15" s="21">
        <v>5</v>
      </c>
      <c r="H15" s="20">
        <v>3</v>
      </c>
      <c r="I15" s="21">
        <v>0</v>
      </c>
      <c r="J15" s="20">
        <v>0</v>
      </c>
      <c r="K15" s="21">
        <v>0</v>
      </c>
      <c r="L15" s="20">
        <v>6</v>
      </c>
      <c r="M15" s="21">
        <v>3</v>
      </c>
      <c r="N15" s="20">
        <v>33</v>
      </c>
      <c r="O15" s="21">
        <v>8</v>
      </c>
      <c r="P15" s="20">
        <v>315</v>
      </c>
      <c r="Q15" s="21">
        <v>204</v>
      </c>
      <c r="R15" s="8">
        <f t="shared" si="0"/>
        <v>398</v>
      </c>
      <c r="S15" s="9">
        <f t="shared" si="0"/>
        <v>227</v>
      </c>
      <c r="T15" s="10">
        <f>SUM(R15:S15)</f>
        <v>625</v>
      </c>
    </row>
    <row r="16" spans="1:20" s="11" customFormat="1" ht="12.75">
      <c r="A16" s="7" t="s">
        <v>12</v>
      </c>
      <c r="B16" s="40">
        <v>31</v>
      </c>
      <c r="C16" s="41">
        <v>29</v>
      </c>
      <c r="D16" s="40">
        <v>0</v>
      </c>
      <c r="E16" s="41">
        <v>0</v>
      </c>
      <c r="F16" s="40">
        <v>223</v>
      </c>
      <c r="G16" s="41">
        <v>39</v>
      </c>
      <c r="H16" s="40">
        <v>14</v>
      </c>
      <c r="I16" s="41">
        <v>6</v>
      </c>
      <c r="J16" s="40">
        <v>0</v>
      </c>
      <c r="K16" s="41">
        <v>0</v>
      </c>
      <c r="L16" s="40">
        <v>32</v>
      </c>
      <c r="M16" s="41">
        <v>18</v>
      </c>
      <c r="N16" s="40">
        <v>367</v>
      </c>
      <c r="O16" s="41">
        <v>70</v>
      </c>
      <c r="P16" s="40">
        <v>1120</v>
      </c>
      <c r="Q16" s="41">
        <v>821</v>
      </c>
      <c r="R16" s="40">
        <f t="shared" si="0"/>
        <v>1787</v>
      </c>
      <c r="S16" s="41">
        <f t="shared" si="0"/>
        <v>983</v>
      </c>
      <c r="T16" s="41">
        <f>SUM(R16:S16)</f>
        <v>2770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5</v>
      </c>
      <c r="C18" s="19">
        <v>0</v>
      </c>
      <c r="D18" s="20">
        <v>0</v>
      </c>
      <c r="E18" s="19">
        <v>0</v>
      </c>
      <c r="F18" s="20">
        <v>11</v>
      </c>
      <c r="G18" s="19">
        <v>2</v>
      </c>
      <c r="H18" s="20">
        <v>1</v>
      </c>
      <c r="I18" s="19">
        <v>3</v>
      </c>
      <c r="J18" s="20">
        <v>0</v>
      </c>
      <c r="K18" s="19">
        <v>0</v>
      </c>
      <c r="L18" s="20">
        <v>0</v>
      </c>
      <c r="M18" s="19">
        <v>0</v>
      </c>
      <c r="N18" s="20">
        <v>57</v>
      </c>
      <c r="O18" s="19">
        <v>14</v>
      </c>
      <c r="P18" s="20">
        <v>114</v>
      </c>
      <c r="Q18" s="19">
        <v>74</v>
      </c>
      <c r="R18" s="8">
        <f aca="true" t="shared" si="1" ref="R18:S22">SUM(L18,J18,H18,F18,D18,B18,N18,P18)</f>
        <v>188</v>
      </c>
      <c r="S18" s="10">
        <f t="shared" si="1"/>
        <v>93</v>
      </c>
      <c r="T18" s="10">
        <f>SUM(R18:S18)</f>
        <v>281</v>
      </c>
    </row>
    <row r="19" spans="1:20" ht="12.75">
      <c r="A19" s="18" t="s">
        <v>17</v>
      </c>
      <c r="B19" s="20">
        <v>5</v>
      </c>
      <c r="C19" s="21">
        <v>7</v>
      </c>
      <c r="D19" s="20">
        <v>0</v>
      </c>
      <c r="E19" s="21">
        <v>0</v>
      </c>
      <c r="F19" s="20">
        <v>29</v>
      </c>
      <c r="G19" s="21">
        <v>7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20</v>
      </c>
      <c r="O19" s="21">
        <v>10</v>
      </c>
      <c r="P19" s="20">
        <v>182</v>
      </c>
      <c r="Q19" s="21">
        <v>139</v>
      </c>
      <c r="R19" s="8">
        <f t="shared" si="1"/>
        <v>236</v>
      </c>
      <c r="S19" s="9">
        <f t="shared" si="1"/>
        <v>163</v>
      </c>
      <c r="T19" s="10">
        <f>SUM(R19:S19)</f>
        <v>399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7</v>
      </c>
      <c r="C21" s="21">
        <v>6</v>
      </c>
      <c r="D21" s="20">
        <v>0</v>
      </c>
      <c r="E21" s="21">
        <v>0</v>
      </c>
      <c r="F21" s="20">
        <v>33</v>
      </c>
      <c r="G21" s="21">
        <v>9</v>
      </c>
      <c r="H21" s="20">
        <v>4</v>
      </c>
      <c r="I21" s="21">
        <v>1</v>
      </c>
      <c r="J21" s="20">
        <v>0</v>
      </c>
      <c r="K21" s="21">
        <v>0</v>
      </c>
      <c r="L21" s="20">
        <v>0</v>
      </c>
      <c r="M21" s="21">
        <v>0</v>
      </c>
      <c r="N21" s="20">
        <v>45</v>
      </c>
      <c r="O21" s="21">
        <v>10</v>
      </c>
      <c r="P21" s="20">
        <v>183</v>
      </c>
      <c r="Q21" s="21">
        <v>68</v>
      </c>
      <c r="R21" s="8">
        <f t="shared" si="1"/>
        <v>272</v>
      </c>
      <c r="S21" s="9">
        <f t="shared" si="1"/>
        <v>94</v>
      </c>
      <c r="T21" s="10">
        <f>SUM(R21:S21)</f>
        <v>366</v>
      </c>
    </row>
    <row r="22" spans="1:20" s="11" customFormat="1" ht="12.75">
      <c r="A22" s="7" t="s">
        <v>12</v>
      </c>
      <c r="B22" s="40">
        <v>17</v>
      </c>
      <c r="C22" s="41">
        <v>13</v>
      </c>
      <c r="D22" s="40">
        <v>0</v>
      </c>
      <c r="E22" s="41">
        <v>0</v>
      </c>
      <c r="F22" s="40">
        <v>73</v>
      </c>
      <c r="G22" s="41">
        <v>18</v>
      </c>
      <c r="H22" s="40">
        <v>5</v>
      </c>
      <c r="I22" s="41">
        <v>4</v>
      </c>
      <c r="J22" s="40">
        <v>0</v>
      </c>
      <c r="K22" s="41">
        <v>0</v>
      </c>
      <c r="L22" s="40">
        <v>0</v>
      </c>
      <c r="M22" s="41">
        <v>0</v>
      </c>
      <c r="N22" s="40">
        <v>122</v>
      </c>
      <c r="O22" s="41">
        <v>34</v>
      </c>
      <c r="P22" s="40">
        <v>479</v>
      </c>
      <c r="Q22" s="41">
        <v>281</v>
      </c>
      <c r="R22" s="40">
        <f t="shared" si="1"/>
        <v>696</v>
      </c>
      <c r="S22" s="41">
        <f t="shared" si="1"/>
        <v>350</v>
      </c>
      <c r="T22" s="41">
        <f>SUM(R22:S22)</f>
        <v>1046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11">
        <v>0</v>
      </c>
      <c r="C24" s="19">
        <v>0</v>
      </c>
      <c r="D24" s="20">
        <v>0</v>
      </c>
      <c r="E24" s="19">
        <v>0</v>
      </c>
      <c r="F24" s="20">
        <v>0</v>
      </c>
      <c r="G24" s="19">
        <v>0</v>
      </c>
      <c r="H24" s="20">
        <v>0</v>
      </c>
      <c r="I24" s="19">
        <v>0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0</v>
      </c>
      <c r="S24" s="10">
        <f t="shared" si="2"/>
        <v>0</v>
      </c>
      <c r="T24" s="10">
        <f>SUM(R24:S24)</f>
        <v>0</v>
      </c>
    </row>
    <row r="25" spans="1:20" ht="12.75">
      <c r="A25" s="18" t="s">
        <v>17</v>
      </c>
      <c r="B25" s="20">
        <v>7</v>
      </c>
      <c r="C25" s="21">
        <v>1</v>
      </c>
      <c r="D25" s="20">
        <v>0</v>
      </c>
      <c r="E25" s="21">
        <v>0</v>
      </c>
      <c r="F25" s="20">
        <v>0</v>
      </c>
      <c r="G25" s="21">
        <v>0</v>
      </c>
      <c r="H25" s="20">
        <v>0</v>
      </c>
      <c r="I25" s="21">
        <v>0</v>
      </c>
      <c r="J25" s="20">
        <v>0</v>
      </c>
      <c r="K25" s="21">
        <v>0</v>
      </c>
      <c r="L25" s="20">
        <v>0</v>
      </c>
      <c r="M25" s="21">
        <v>0</v>
      </c>
      <c r="N25" s="20">
        <v>0</v>
      </c>
      <c r="O25" s="21">
        <v>0</v>
      </c>
      <c r="P25" s="20">
        <v>37</v>
      </c>
      <c r="Q25" s="21">
        <v>74</v>
      </c>
      <c r="R25" s="8">
        <f>SUM(L25,J25,H25,F25,D25,B25,N25,P25)</f>
        <v>44</v>
      </c>
      <c r="S25" s="9">
        <f>SUM(M25,K25,I25,G25,E25,C25,O25,Q25)</f>
        <v>75</v>
      </c>
      <c r="T25" s="10">
        <f>SUM(R25:S25)</f>
        <v>119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0</v>
      </c>
      <c r="C27" s="21">
        <v>0</v>
      </c>
      <c r="D27" s="20">
        <v>0</v>
      </c>
      <c r="E27" s="21">
        <v>0</v>
      </c>
      <c r="F27" s="20">
        <v>14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37</v>
      </c>
      <c r="M27" s="21">
        <v>15</v>
      </c>
      <c r="N27" s="20">
        <v>32</v>
      </c>
      <c r="O27" s="21">
        <v>5</v>
      </c>
      <c r="P27" s="20">
        <v>16</v>
      </c>
      <c r="Q27" s="21">
        <v>8</v>
      </c>
      <c r="R27" s="8">
        <f t="shared" si="2"/>
        <v>99</v>
      </c>
      <c r="S27" s="9">
        <f t="shared" si="2"/>
        <v>28</v>
      </c>
      <c r="T27" s="10">
        <f>SUM(R27:S27)</f>
        <v>127</v>
      </c>
    </row>
    <row r="28" spans="1:20" s="11" customFormat="1" ht="12.75">
      <c r="A28" s="7" t="s">
        <v>12</v>
      </c>
      <c r="B28" s="40">
        <v>7</v>
      </c>
      <c r="C28" s="41">
        <v>1</v>
      </c>
      <c r="D28" s="40">
        <v>0</v>
      </c>
      <c r="E28" s="41">
        <v>0</v>
      </c>
      <c r="F28" s="40">
        <v>14</v>
      </c>
      <c r="G28" s="41">
        <v>0</v>
      </c>
      <c r="H28" s="40">
        <v>0</v>
      </c>
      <c r="I28" s="41">
        <v>0</v>
      </c>
      <c r="J28" s="40">
        <v>0</v>
      </c>
      <c r="K28" s="41">
        <v>0</v>
      </c>
      <c r="L28" s="40">
        <v>37</v>
      </c>
      <c r="M28" s="41">
        <v>15</v>
      </c>
      <c r="N28" s="40">
        <v>32</v>
      </c>
      <c r="O28" s="41">
        <v>5</v>
      </c>
      <c r="P28" s="40">
        <v>53</v>
      </c>
      <c r="Q28" s="41">
        <v>82</v>
      </c>
      <c r="R28" s="40">
        <f t="shared" si="2"/>
        <v>143</v>
      </c>
      <c r="S28" s="41">
        <f t="shared" si="2"/>
        <v>103</v>
      </c>
      <c r="T28" s="41">
        <f>SUM(R28:S28)</f>
        <v>246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12</v>
      </c>
      <c r="C30" s="19">
        <v>8</v>
      </c>
      <c r="D30" s="20">
        <v>0</v>
      </c>
      <c r="E30" s="19">
        <v>0</v>
      </c>
      <c r="F30" s="20">
        <v>69</v>
      </c>
      <c r="G30" s="19">
        <v>15</v>
      </c>
      <c r="H30" s="20">
        <v>12</v>
      </c>
      <c r="I30" s="19">
        <v>0</v>
      </c>
      <c r="J30" s="20">
        <v>0</v>
      </c>
      <c r="K30" s="19">
        <v>0</v>
      </c>
      <c r="L30" s="20">
        <v>0</v>
      </c>
      <c r="M30" s="19">
        <v>0</v>
      </c>
      <c r="N30" s="20">
        <v>76</v>
      </c>
      <c r="O30" s="19">
        <v>27</v>
      </c>
      <c r="P30" s="20">
        <v>214</v>
      </c>
      <c r="Q30" s="19">
        <v>159</v>
      </c>
      <c r="R30" s="8">
        <f aca="true" t="shared" si="3" ref="R30:S34">SUM(L30,J30,H30,F30,D30,B30,N30,P30)</f>
        <v>383</v>
      </c>
      <c r="S30" s="10">
        <f t="shared" si="3"/>
        <v>209</v>
      </c>
      <c r="T30" s="10">
        <f>SUM(R30:S30)</f>
        <v>592</v>
      </c>
    </row>
    <row r="31" spans="1:20" ht="12.75">
      <c r="A31" s="18" t="s">
        <v>17</v>
      </c>
      <c r="B31" s="20">
        <v>8</v>
      </c>
      <c r="C31" s="21">
        <v>9</v>
      </c>
      <c r="D31" s="20">
        <v>0</v>
      </c>
      <c r="E31" s="21">
        <v>0</v>
      </c>
      <c r="F31" s="20">
        <v>42</v>
      </c>
      <c r="G31" s="21">
        <v>14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1">
        <v>0</v>
      </c>
      <c r="N31" s="20">
        <v>186</v>
      </c>
      <c r="O31" s="21">
        <v>34</v>
      </c>
      <c r="P31" s="20">
        <v>526</v>
      </c>
      <c r="Q31" s="21">
        <v>447</v>
      </c>
      <c r="R31" s="8">
        <f t="shared" si="3"/>
        <v>762</v>
      </c>
      <c r="S31" s="9">
        <f t="shared" si="3"/>
        <v>504</v>
      </c>
      <c r="T31" s="10">
        <f>SUM(R31:S31)</f>
        <v>1266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20</v>
      </c>
      <c r="C34" s="41">
        <v>17</v>
      </c>
      <c r="D34" s="40">
        <v>0</v>
      </c>
      <c r="E34" s="41">
        <v>0</v>
      </c>
      <c r="F34" s="40">
        <v>111</v>
      </c>
      <c r="G34" s="41">
        <v>29</v>
      </c>
      <c r="H34" s="40">
        <v>12</v>
      </c>
      <c r="I34" s="41">
        <v>0</v>
      </c>
      <c r="J34" s="40">
        <v>0</v>
      </c>
      <c r="K34" s="41">
        <v>0</v>
      </c>
      <c r="L34" s="40">
        <v>0</v>
      </c>
      <c r="M34" s="41">
        <v>0</v>
      </c>
      <c r="N34" s="40">
        <v>262</v>
      </c>
      <c r="O34" s="41">
        <v>61</v>
      </c>
      <c r="P34" s="40">
        <v>740</v>
      </c>
      <c r="Q34" s="41">
        <v>606</v>
      </c>
      <c r="R34" s="40">
        <f t="shared" si="3"/>
        <v>1145</v>
      </c>
      <c r="S34" s="41">
        <f t="shared" si="3"/>
        <v>713</v>
      </c>
      <c r="T34" s="41">
        <f>SUM(R34:S34)</f>
        <v>1858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8</v>
      </c>
      <c r="C36" s="19">
        <v>5</v>
      </c>
      <c r="D36" s="20">
        <v>0</v>
      </c>
      <c r="E36" s="19">
        <v>0</v>
      </c>
      <c r="F36" s="20">
        <v>7</v>
      </c>
      <c r="G36" s="19">
        <v>0</v>
      </c>
      <c r="H36" s="20">
        <v>3</v>
      </c>
      <c r="I36" s="19">
        <v>1</v>
      </c>
      <c r="J36" s="20">
        <v>0</v>
      </c>
      <c r="K36" s="19">
        <v>0</v>
      </c>
      <c r="L36" s="20">
        <v>0</v>
      </c>
      <c r="M36" s="19">
        <v>0</v>
      </c>
      <c r="N36" s="20">
        <v>34</v>
      </c>
      <c r="O36" s="19">
        <v>12</v>
      </c>
      <c r="P36" s="20">
        <v>173</v>
      </c>
      <c r="Q36" s="19">
        <v>113</v>
      </c>
      <c r="R36" s="8">
        <f aca="true" t="shared" si="4" ref="R36:S40">SUM(L36,J36,H36,F36,D36,B36,N36,P36)</f>
        <v>225</v>
      </c>
      <c r="S36" s="10">
        <f t="shared" si="4"/>
        <v>131</v>
      </c>
      <c r="T36" s="10">
        <f>SUM(R36:S36)</f>
        <v>356</v>
      </c>
    </row>
    <row r="37" spans="1:20" ht="12.75">
      <c r="A37" s="18" t="s">
        <v>17</v>
      </c>
      <c r="B37" s="20">
        <v>19</v>
      </c>
      <c r="C37" s="21">
        <v>15</v>
      </c>
      <c r="D37" s="20">
        <v>0</v>
      </c>
      <c r="E37" s="21">
        <v>0</v>
      </c>
      <c r="F37" s="20">
        <v>125</v>
      </c>
      <c r="G37" s="21">
        <v>28</v>
      </c>
      <c r="H37" s="20">
        <v>13</v>
      </c>
      <c r="I37" s="21">
        <v>4</v>
      </c>
      <c r="J37" s="20">
        <v>0</v>
      </c>
      <c r="K37" s="21">
        <v>0</v>
      </c>
      <c r="L37" s="20">
        <v>19</v>
      </c>
      <c r="M37" s="21">
        <v>10</v>
      </c>
      <c r="N37" s="20">
        <v>188</v>
      </c>
      <c r="O37" s="21">
        <v>37</v>
      </c>
      <c r="P37" s="20">
        <v>541</v>
      </c>
      <c r="Q37" s="21">
        <v>379</v>
      </c>
      <c r="R37" s="8">
        <f t="shared" si="4"/>
        <v>905</v>
      </c>
      <c r="S37" s="9">
        <f t="shared" si="4"/>
        <v>473</v>
      </c>
      <c r="T37" s="10">
        <f>SUM(R37:S37)</f>
        <v>1378</v>
      </c>
    </row>
    <row r="38" spans="1:20" ht="12.75">
      <c r="A38" s="18" t="s">
        <v>18</v>
      </c>
      <c r="B38" s="20">
        <v>2</v>
      </c>
      <c r="C38" s="21">
        <v>0</v>
      </c>
      <c r="D38" s="20">
        <v>0</v>
      </c>
      <c r="E38" s="21">
        <v>0</v>
      </c>
      <c r="F38" s="20">
        <v>9</v>
      </c>
      <c r="G38" s="21">
        <v>1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13</v>
      </c>
      <c r="O38" s="21">
        <v>1</v>
      </c>
      <c r="P38" s="20">
        <v>57</v>
      </c>
      <c r="Q38" s="21">
        <v>41</v>
      </c>
      <c r="R38" s="8">
        <f t="shared" si="4"/>
        <v>81</v>
      </c>
      <c r="S38" s="9">
        <f t="shared" si="4"/>
        <v>43</v>
      </c>
      <c r="T38" s="10">
        <f>SUM(R38:S38)</f>
        <v>124</v>
      </c>
    </row>
    <row r="39" spans="1:20" ht="12.75">
      <c r="A39" s="18" t="s">
        <v>19</v>
      </c>
      <c r="B39" s="20">
        <v>0</v>
      </c>
      <c r="C39" s="21">
        <v>4</v>
      </c>
      <c r="D39" s="20">
        <v>0</v>
      </c>
      <c r="E39" s="21">
        <v>0</v>
      </c>
      <c r="F39" s="20">
        <v>6</v>
      </c>
      <c r="G39" s="21">
        <v>4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1</v>
      </c>
      <c r="O39" s="21">
        <v>0</v>
      </c>
      <c r="P39" s="20">
        <v>66</v>
      </c>
      <c r="Q39" s="21">
        <v>66</v>
      </c>
      <c r="R39" s="8">
        <f t="shared" si="4"/>
        <v>73</v>
      </c>
      <c r="S39" s="9">
        <f t="shared" si="4"/>
        <v>74</v>
      </c>
      <c r="T39" s="10">
        <f>SUM(R39:S39)</f>
        <v>147</v>
      </c>
    </row>
    <row r="40" spans="1:20" s="11" customFormat="1" ht="12.75">
      <c r="A40" s="7" t="s">
        <v>12</v>
      </c>
      <c r="B40" s="40">
        <v>29</v>
      </c>
      <c r="C40" s="41">
        <v>24</v>
      </c>
      <c r="D40" s="40">
        <v>0</v>
      </c>
      <c r="E40" s="41">
        <v>0</v>
      </c>
      <c r="F40" s="40">
        <v>147</v>
      </c>
      <c r="G40" s="41">
        <v>33</v>
      </c>
      <c r="H40" s="40">
        <v>16</v>
      </c>
      <c r="I40" s="41">
        <v>5</v>
      </c>
      <c r="J40" s="40">
        <v>0</v>
      </c>
      <c r="K40" s="41">
        <v>0</v>
      </c>
      <c r="L40" s="40">
        <v>19</v>
      </c>
      <c r="M40" s="41">
        <v>10</v>
      </c>
      <c r="N40" s="40">
        <v>236</v>
      </c>
      <c r="O40" s="41">
        <v>50</v>
      </c>
      <c r="P40" s="40">
        <v>837</v>
      </c>
      <c r="Q40" s="41">
        <v>599</v>
      </c>
      <c r="R40" s="40">
        <f t="shared" si="4"/>
        <v>1284</v>
      </c>
      <c r="S40" s="41">
        <f t="shared" si="4"/>
        <v>721</v>
      </c>
      <c r="T40" s="41">
        <f>SUM(R40:S40)</f>
        <v>2005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7</v>
      </c>
      <c r="C42" s="19">
        <v>2</v>
      </c>
      <c r="D42" s="20">
        <v>0</v>
      </c>
      <c r="E42" s="19">
        <v>0</v>
      </c>
      <c r="F42" s="20">
        <v>20</v>
      </c>
      <c r="G42" s="19">
        <v>12</v>
      </c>
      <c r="H42" s="20">
        <v>3</v>
      </c>
      <c r="I42" s="19">
        <v>1</v>
      </c>
      <c r="J42" s="20">
        <v>0</v>
      </c>
      <c r="K42" s="19">
        <v>0</v>
      </c>
      <c r="L42" s="20">
        <v>0</v>
      </c>
      <c r="M42" s="19">
        <v>0</v>
      </c>
      <c r="N42" s="20">
        <v>66</v>
      </c>
      <c r="O42" s="19">
        <v>16</v>
      </c>
      <c r="P42" s="20">
        <v>161</v>
      </c>
      <c r="Q42" s="19">
        <v>120</v>
      </c>
      <c r="R42" s="8">
        <f aca="true" t="shared" si="5" ref="R42:S46">SUM(L42,J42,H42,F42,D42,B42,N42,P42)</f>
        <v>257</v>
      </c>
      <c r="S42" s="10">
        <f t="shared" si="5"/>
        <v>151</v>
      </c>
      <c r="T42" s="10">
        <f>SUM(R42:S42)</f>
        <v>408</v>
      </c>
    </row>
    <row r="43" spans="1:20" ht="12.75">
      <c r="A43" s="18" t="s">
        <v>17</v>
      </c>
      <c r="B43" s="20">
        <v>5</v>
      </c>
      <c r="C43" s="21">
        <v>12</v>
      </c>
      <c r="D43" s="20">
        <v>0</v>
      </c>
      <c r="E43" s="21">
        <v>0</v>
      </c>
      <c r="F43" s="20">
        <v>86</v>
      </c>
      <c r="G43" s="21">
        <v>22</v>
      </c>
      <c r="H43" s="20">
        <v>0</v>
      </c>
      <c r="I43" s="21">
        <v>2</v>
      </c>
      <c r="J43" s="20">
        <v>1</v>
      </c>
      <c r="K43" s="21">
        <v>0</v>
      </c>
      <c r="L43" s="20">
        <v>13</v>
      </c>
      <c r="M43" s="21">
        <v>8</v>
      </c>
      <c r="N43" s="20">
        <v>141</v>
      </c>
      <c r="O43" s="21">
        <v>35</v>
      </c>
      <c r="P43" s="20">
        <v>303</v>
      </c>
      <c r="Q43" s="21">
        <v>243</v>
      </c>
      <c r="R43" s="8">
        <f t="shared" si="5"/>
        <v>549</v>
      </c>
      <c r="S43" s="9">
        <f t="shared" si="5"/>
        <v>322</v>
      </c>
      <c r="T43" s="10">
        <f>SUM(R43:S43)</f>
        <v>871</v>
      </c>
    </row>
    <row r="44" spans="1:20" ht="12.75">
      <c r="A44" s="18" t="s">
        <v>18</v>
      </c>
      <c r="B44" s="20">
        <v>0</v>
      </c>
      <c r="C44" s="21">
        <v>0</v>
      </c>
      <c r="D44" s="20">
        <v>0</v>
      </c>
      <c r="E44" s="21">
        <v>0</v>
      </c>
      <c r="F44" s="20">
        <v>18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24</v>
      </c>
      <c r="O44" s="21">
        <v>2</v>
      </c>
      <c r="P44" s="20">
        <v>49</v>
      </c>
      <c r="Q44" s="21">
        <v>11</v>
      </c>
      <c r="R44" s="8">
        <f t="shared" si="5"/>
        <v>91</v>
      </c>
      <c r="S44" s="9">
        <f t="shared" si="5"/>
        <v>13</v>
      </c>
      <c r="T44" s="10">
        <f>SUM(R44:S44)</f>
        <v>104</v>
      </c>
    </row>
    <row r="45" spans="1:20" ht="12.75">
      <c r="A45" s="18" t="s">
        <v>19</v>
      </c>
      <c r="B45" s="20">
        <v>1</v>
      </c>
      <c r="C45" s="21">
        <v>0</v>
      </c>
      <c r="D45" s="20">
        <v>0</v>
      </c>
      <c r="E45" s="21">
        <v>0</v>
      </c>
      <c r="F45" s="20">
        <v>13</v>
      </c>
      <c r="G45" s="21">
        <v>1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14</v>
      </c>
      <c r="O45" s="21">
        <v>1</v>
      </c>
      <c r="P45" s="20">
        <v>62</v>
      </c>
      <c r="Q45" s="21">
        <v>2</v>
      </c>
      <c r="R45" s="8">
        <f t="shared" si="5"/>
        <v>90</v>
      </c>
      <c r="S45" s="9">
        <f t="shared" si="5"/>
        <v>4</v>
      </c>
      <c r="T45" s="10">
        <f>SUM(R45:S45)</f>
        <v>94</v>
      </c>
    </row>
    <row r="46" spans="1:20" s="16" customFormat="1" ht="12.75">
      <c r="A46" s="28" t="s">
        <v>12</v>
      </c>
      <c r="B46" s="40">
        <v>13</v>
      </c>
      <c r="C46" s="41">
        <v>14</v>
      </c>
      <c r="D46" s="40">
        <v>0</v>
      </c>
      <c r="E46" s="41">
        <v>0</v>
      </c>
      <c r="F46" s="40">
        <v>137</v>
      </c>
      <c r="G46" s="41">
        <v>35</v>
      </c>
      <c r="H46" s="40">
        <v>3</v>
      </c>
      <c r="I46" s="41">
        <v>3</v>
      </c>
      <c r="J46" s="40">
        <v>1</v>
      </c>
      <c r="K46" s="41">
        <v>0</v>
      </c>
      <c r="L46" s="40">
        <v>13</v>
      </c>
      <c r="M46" s="41">
        <v>8</v>
      </c>
      <c r="N46" s="40">
        <v>245</v>
      </c>
      <c r="O46" s="41">
        <v>54</v>
      </c>
      <c r="P46" s="40">
        <v>575</v>
      </c>
      <c r="Q46" s="41">
        <v>376</v>
      </c>
      <c r="R46" s="40">
        <f t="shared" si="5"/>
        <v>987</v>
      </c>
      <c r="S46" s="41">
        <f t="shared" si="5"/>
        <v>490</v>
      </c>
      <c r="T46" s="41">
        <f>SUM(R46:S46)</f>
        <v>1477</v>
      </c>
    </row>
    <row r="47" spans="1:20" s="5" customFormat="1" ht="12.75">
      <c r="A47" s="15" t="s">
        <v>15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6"/>
      <c r="S47" s="47"/>
      <c r="T47" s="47"/>
    </row>
    <row r="48" spans="1:20" ht="12.75">
      <c r="A48" s="5" t="s">
        <v>16</v>
      </c>
      <c r="B48" s="48">
        <f aca="true" t="shared" si="6" ref="B48:Q48">SUM(B12,B18,B24,B30,B36,B42)</f>
        <v>40</v>
      </c>
      <c r="C48" s="49">
        <f>SUM(C12,C18,C24,C30,C36,C42)</f>
        <v>26</v>
      </c>
      <c r="D48" s="48">
        <f t="shared" si="6"/>
        <v>0</v>
      </c>
      <c r="E48" s="49">
        <f t="shared" si="6"/>
        <v>0</v>
      </c>
      <c r="F48" s="48">
        <f t="shared" si="6"/>
        <v>160</v>
      </c>
      <c r="G48" s="49">
        <f t="shared" si="6"/>
        <v>38</v>
      </c>
      <c r="H48" s="48">
        <f t="shared" si="6"/>
        <v>26</v>
      </c>
      <c r="I48" s="49">
        <f t="shared" si="6"/>
        <v>10</v>
      </c>
      <c r="J48" s="48">
        <f t="shared" si="6"/>
        <v>0</v>
      </c>
      <c r="K48" s="49">
        <f t="shared" si="6"/>
        <v>0</v>
      </c>
      <c r="L48" s="48">
        <f t="shared" si="6"/>
        <v>0</v>
      </c>
      <c r="M48" s="49">
        <f t="shared" si="6"/>
        <v>0</v>
      </c>
      <c r="N48" s="48">
        <f t="shared" si="6"/>
        <v>275</v>
      </c>
      <c r="O48" s="49">
        <f t="shared" si="6"/>
        <v>76</v>
      </c>
      <c r="P48" s="48">
        <f t="shared" si="6"/>
        <v>909</v>
      </c>
      <c r="Q48" s="49">
        <f t="shared" si="6"/>
        <v>672</v>
      </c>
      <c r="R48" s="50">
        <f aca="true" t="shared" si="7" ref="R48:S53">SUM(L48,J48,H48,F48,D48,B48,N48,P48)</f>
        <v>1410</v>
      </c>
      <c r="S48" s="51">
        <f t="shared" si="7"/>
        <v>822</v>
      </c>
      <c r="T48" s="51">
        <f aca="true" t="shared" si="8" ref="T48:T53">SUM(R48:S48)</f>
        <v>2232</v>
      </c>
    </row>
    <row r="49" spans="1:20" ht="12.75">
      <c r="A49" s="60" t="s">
        <v>17</v>
      </c>
      <c r="B49" s="48">
        <f aca="true" t="shared" si="9" ref="B49:Q49">SUM(B13,B19,B25,B31,B37,B43)</f>
        <v>64</v>
      </c>
      <c r="C49" s="53">
        <f t="shared" si="9"/>
        <v>55</v>
      </c>
      <c r="D49" s="48">
        <f t="shared" si="9"/>
        <v>0</v>
      </c>
      <c r="E49" s="53">
        <f t="shared" si="9"/>
        <v>0</v>
      </c>
      <c r="F49" s="48">
        <f t="shared" si="9"/>
        <v>414</v>
      </c>
      <c r="G49" s="53">
        <f>SUM(G13,G19,G25,G31,G37,G43)</f>
        <v>96</v>
      </c>
      <c r="H49" s="48">
        <f t="shared" si="9"/>
        <v>17</v>
      </c>
      <c r="I49" s="53">
        <f t="shared" si="9"/>
        <v>7</v>
      </c>
      <c r="J49" s="48">
        <f t="shared" si="9"/>
        <v>1</v>
      </c>
      <c r="K49" s="53">
        <f t="shared" si="9"/>
        <v>0</v>
      </c>
      <c r="L49" s="48">
        <f t="shared" si="9"/>
        <v>58</v>
      </c>
      <c r="M49" s="53">
        <f t="shared" si="9"/>
        <v>33</v>
      </c>
      <c r="N49" s="48">
        <f t="shared" si="9"/>
        <v>827</v>
      </c>
      <c r="O49" s="53">
        <f t="shared" si="9"/>
        <v>171</v>
      </c>
      <c r="P49" s="48">
        <f t="shared" si="9"/>
        <v>2147</v>
      </c>
      <c r="Q49" s="53">
        <f t="shared" si="9"/>
        <v>1693</v>
      </c>
      <c r="R49" s="50">
        <f t="shared" si="7"/>
        <v>3528</v>
      </c>
      <c r="S49" s="54">
        <f t="shared" si="7"/>
        <v>2055</v>
      </c>
      <c r="T49" s="51">
        <f t="shared" si="8"/>
        <v>5583</v>
      </c>
    </row>
    <row r="50" spans="1:20" ht="12.75">
      <c r="A50" s="60" t="s">
        <v>18</v>
      </c>
      <c r="B50" s="48">
        <f aca="true" t="shared" si="10" ref="B50:Q50">SUM(B14,B20,B32,B38,B44)</f>
        <v>2</v>
      </c>
      <c r="C50" s="53">
        <f t="shared" si="10"/>
        <v>0</v>
      </c>
      <c r="D50" s="48">
        <f t="shared" si="10"/>
        <v>0</v>
      </c>
      <c r="E50" s="53">
        <f t="shared" si="10"/>
        <v>0</v>
      </c>
      <c r="F50" s="48">
        <f t="shared" si="10"/>
        <v>27</v>
      </c>
      <c r="G50" s="53">
        <f t="shared" si="10"/>
        <v>1</v>
      </c>
      <c r="H50" s="48">
        <f t="shared" si="10"/>
        <v>0</v>
      </c>
      <c r="I50" s="53">
        <f t="shared" si="10"/>
        <v>0</v>
      </c>
      <c r="J50" s="48">
        <f t="shared" si="10"/>
        <v>0</v>
      </c>
      <c r="K50" s="53">
        <f t="shared" si="10"/>
        <v>0</v>
      </c>
      <c r="L50" s="48">
        <f t="shared" si="10"/>
        <v>0</v>
      </c>
      <c r="M50" s="53">
        <f t="shared" si="10"/>
        <v>0</v>
      </c>
      <c r="N50" s="48">
        <f t="shared" si="10"/>
        <v>37</v>
      </c>
      <c r="O50" s="53">
        <f t="shared" si="10"/>
        <v>3</v>
      </c>
      <c r="P50" s="48">
        <f t="shared" si="10"/>
        <v>106</v>
      </c>
      <c r="Q50" s="53">
        <f t="shared" si="10"/>
        <v>52</v>
      </c>
      <c r="R50" s="50">
        <f t="shared" si="7"/>
        <v>172</v>
      </c>
      <c r="S50" s="54">
        <f t="shared" si="7"/>
        <v>56</v>
      </c>
      <c r="T50" s="51">
        <f t="shared" si="8"/>
        <v>228</v>
      </c>
    </row>
    <row r="51" spans="1:20" ht="12.75">
      <c r="A51" s="60" t="s">
        <v>19</v>
      </c>
      <c r="B51" s="48">
        <f aca="true" t="shared" si="11" ref="B51:Q51">SUM(B15,B21,B26,B33,B39,B45)</f>
        <v>11</v>
      </c>
      <c r="C51" s="53">
        <f t="shared" si="11"/>
        <v>17</v>
      </c>
      <c r="D51" s="48">
        <f t="shared" si="11"/>
        <v>0</v>
      </c>
      <c r="E51" s="53">
        <f t="shared" si="11"/>
        <v>0</v>
      </c>
      <c r="F51" s="48">
        <f t="shared" si="11"/>
        <v>90</v>
      </c>
      <c r="G51" s="53">
        <f t="shared" si="11"/>
        <v>19</v>
      </c>
      <c r="H51" s="48">
        <f t="shared" si="11"/>
        <v>7</v>
      </c>
      <c r="I51" s="53">
        <f t="shared" si="11"/>
        <v>1</v>
      </c>
      <c r="J51" s="48">
        <f t="shared" si="11"/>
        <v>0</v>
      </c>
      <c r="K51" s="53">
        <f t="shared" si="11"/>
        <v>0</v>
      </c>
      <c r="L51" s="48">
        <f t="shared" si="11"/>
        <v>6</v>
      </c>
      <c r="M51" s="53">
        <f t="shared" si="11"/>
        <v>3</v>
      </c>
      <c r="N51" s="48">
        <f t="shared" si="11"/>
        <v>93</v>
      </c>
      <c r="O51" s="53">
        <f t="shared" si="11"/>
        <v>19</v>
      </c>
      <c r="P51" s="48">
        <f t="shared" si="11"/>
        <v>626</v>
      </c>
      <c r="Q51" s="53">
        <f t="shared" si="11"/>
        <v>340</v>
      </c>
      <c r="R51" s="50">
        <f t="shared" si="7"/>
        <v>833</v>
      </c>
      <c r="S51" s="54">
        <f t="shared" si="7"/>
        <v>399</v>
      </c>
      <c r="T51" s="51">
        <f t="shared" si="8"/>
        <v>1232</v>
      </c>
    </row>
    <row r="52" spans="1:20" ht="12.75">
      <c r="A52" s="60" t="s">
        <v>20</v>
      </c>
      <c r="B52" s="48">
        <f aca="true" t="shared" si="12" ref="B52:Q52">SUM(B27)</f>
        <v>0</v>
      </c>
      <c r="C52" s="53">
        <f t="shared" si="12"/>
        <v>0</v>
      </c>
      <c r="D52" s="48">
        <f t="shared" si="12"/>
        <v>0</v>
      </c>
      <c r="E52" s="53">
        <f t="shared" si="12"/>
        <v>0</v>
      </c>
      <c r="F52" s="48">
        <f t="shared" si="12"/>
        <v>14</v>
      </c>
      <c r="G52" s="53">
        <f t="shared" si="12"/>
        <v>0</v>
      </c>
      <c r="H52" s="48">
        <f t="shared" si="12"/>
        <v>0</v>
      </c>
      <c r="I52" s="53">
        <f t="shared" si="12"/>
        <v>0</v>
      </c>
      <c r="J52" s="48">
        <f t="shared" si="12"/>
        <v>0</v>
      </c>
      <c r="K52" s="53">
        <f t="shared" si="12"/>
        <v>0</v>
      </c>
      <c r="L52" s="48">
        <f t="shared" si="12"/>
        <v>37</v>
      </c>
      <c r="M52" s="53">
        <f t="shared" si="12"/>
        <v>15</v>
      </c>
      <c r="N52" s="48">
        <f t="shared" si="12"/>
        <v>32</v>
      </c>
      <c r="O52" s="53">
        <f t="shared" si="12"/>
        <v>5</v>
      </c>
      <c r="P52" s="48">
        <f t="shared" si="12"/>
        <v>16</v>
      </c>
      <c r="Q52" s="53">
        <f t="shared" si="12"/>
        <v>8</v>
      </c>
      <c r="R52" s="50">
        <f t="shared" si="7"/>
        <v>99</v>
      </c>
      <c r="S52" s="54">
        <f t="shared" si="7"/>
        <v>28</v>
      </c>
      <c r="T52" s="51">
        <f t="shared" si="8"/>
        <v>127</v>
      </c>
    </row>
    <row r="53" spans="1:20" s="11" customFormat="1" ht="12.75">
      <c r="A53" s="7" t="s">
        <v>12</v>
      </c>
      <c r="B53" s="12">
        <f aca="true" t="shared" si="13" ref="B53:Q53">SUM(B48:B52)</f>
        <v>117</v>
      </c>
      <c r="C53" s="13">
        <f t="shared" si="13"/>
        <v>98</v>
      </c>
      <c r="D53" s="12">
        <f t="shared" si="13"/>
        <v>0</v>
      </c>
      <c r="E53" s="13">
        <f t="shared" si="13"/>
        <v>0</v>
      </c>
      <c r="F53" s="12">
        <f t="shared" si="13"/>
        <v>705</v>
      </c>
      <c r="G53" s="13">
        <f t="shared" si="13"/>
        <v>154</v>
      </c>
      <c r="H53" s="12">
        <f t="shared" si="13"/>
        <v>50</v>
      </c>
      <c r="I53" s="13">
        <f t="shared" si="13"/>
        <v>18</v>
      </c>
      <c r="J53" s="12">
        <f t="shared" si="13"/>
        <v>1</v>
      </c>
      <c r="K53" s="13">
        <f t="shared" si="13"/>
        <v>0</v>
      </c>
      <c r="L53" s="12">
        <f t="shared" si="13"/>
        <v>101</v>
      </c>
      <c r="M53" s="13">
        <f t="shared" si="13"/>
        <v>51</v>
      </c>
      <c r="N53" s="12">
        <f t="shared" si="13"/>
        <v>1264</v>
      </c>
      <c r="O53" s="13">
        <f t="shared" si="13"/>
        <v>274</v>
      </c>
      <c r="P53" s="12">
        <f t="shared" si="13"/>
        <v>3804</v>
      </c>
      <c r="Q53" s="13">
        <f t="shared" si="13"/>
        <v>2765</v>
      </c>
      <c r="R53" s="12">
        <f t="shared" si="7"/>
        <v>6042</v>
      </c>
      <c r="S53" s="13">
        <f t="shared" si="7"/>
        <v>3360</v>
      </c>
      <c r="T53" s="13">
        <f t="shared" si="8"/>
        <v>9402</v>
      </c>
    </row>
    <row r="54" ht="9" customHeight="1"/>
    <row r="55" ht="12.75">
      <c r="A55" s="84" t="s">
        <v>146</v>
      </c>
    </row>
    <row r="56" spans="1:16" s="161" customFormat="1" ht="12.75">
      <c r="A56" s="160" t="s">
        <v>128</v>
      </c>
      <c r="P56" s="159"/>
    </row>
    <row r="63" spans="15:16" ht="12.75">
      <c r="O63" s="5"/>
      <c r="P63"/>
    </row>
    <row r="64" spans="14:16" ht="12.75">
      <c r="N64" s="5"/>
      <c r="P64"/>
    </row>
    <row r="65" spans="14:16" ht="12.75">
      <c r="N65" s="5"/>
      <c r="P65"/>
    </row>
    <row r="66" spans="14:16" ht="12.75">
      <c r="N66" s="5"/>
      <c r="P66"/>
    </row>
    <row r="67" spans="14:16" ht="12.75">
      <c r="N67" s="5"/>
      <c r="P67"/>
    </row>
    <row r="68" spans="14:16" ht="12.75">
      <c r="N68" s="5"/>
      <c r="O68" s="159"/>
      <c r="P68"/>
    </row>
    <row r="69" spans="14:16" ht="12.75">
      <c r="N69" s="5"/>
      <c r="P69"/>
    </row>
    <row r="70" spans="14:16" ht="12.75">
      <c r="N70" s="5"/>
      <c r="P70"/>
    </row>
    <row r="71" spans="14:16" ht="12.75">
      <c r="N71" s="5"/>
      <c r="P71"/>
    </row>
    <row r="72" spans="14:16" ht="12.75">
      <c r="N72" s="159"/>
      <c r="P72"/>
    </row>
    <row r="73" spans="14:16" ht="12.75">
      <c r="N73" s="159"/>
      <c r="P73"/>
    </row>
    <row r="74" spans="14:16" ht="12.75">
      <c r="N74" s="159"/>
      <c r="O74" s="159"/>
      <c r="P74"/>
    </row>
    <row r="75" spans="14:16" ht="12.75">
      <c r="N75" s="159"/>
      <c r="P75"/>
    </row>
    <row r="76" spans="14:16" ht="12.75">
      <c r="N76" s="159"/>
      <c r="P76"/>
    </row>
    <row r="77" spans="14:16" ht="12.75">
      <c r="N77" s="159"/>
      <c r="P77"/>
    </row>
    <row r="78" spans="14:16" ht="12.75">
      <c r="N78" s="159"/>
      <c r="O78" s="159"/>
      <c r="P78"/>
    </row>
    <row r="79" spans="14:16" ht="12.75">
      <c r="N79" s="159"/>
      <c r="P79"/>
    </row>
    <row r="80" spans="14:16" ht="12.75">
      <c r="N80" s="159"/>
      <c r="O80" s="159"/>
      <c r="P80"/>
    </row>
    <row r="81" spans="14:16" ht="12.75">
      <c r="N81" s="5"/>
      <c r="P81"/>
    </row>
    <row r="82" spans="14:16" ht="12.75">
      <c r="N82" s="5"/>
      <c r="P82"/>
    </row>
    <row r="83" spans="14:16" ht="12.75">
      <c r="N83" s="5"/>
      <c r="P83"/>
    </row>
    <row r="84" spans="14:16" ht="12.75">
      <c r="N84" s="159"/>
      <c r="P84"/>
    </row>
    <row r="85" spans="14:16" ht="12.75">
      <c r="N85" s="159"/>
      <c r="P85"/>
    </row>
    <row r="86" spans="14:16" ht="12.75">
      <c r="N86" s="159"/>
      <c r="O86" s="159"/>
      <c r="P86"/>
    </row>
    <row r="87" spans="14:16" ht="12.75">
      <c r="N87" s="159"/>
      <c r="O87" s="159"/>
      <c r="P87"/>
    </row>
    <row r="88" spans="14:16" ht="12.75">
      <c r="N88" s="159"/>
      <c r="P88"/>
    </row>
    <row r="89" spans="14:16" ht="12.75">
      <c r="N89" s="159"/>
      <c r="P89"/>
    </row>
    <row r="90" spans="14:16" ht="12.75">
      <c r="N90" s="159"/>
      <c r="P90"/>
    </row>
    <row r="91" spans="14:16" ht="12.75">
      <c r="N91" s="5"/>
      <c r="P91"/>
    </row>
    <row r="92" spans="14:16" ht="12.75">
      <c r="N92" s="159"/>
      <c r="P92"/>
    </row>
    <row r="93" spans="14:16" ht="12.75">
      <c r="N93" s="159"/>
      <c r="P93"/>
    </row>
    <row r="94" spans="14:16" ht="12.75">
      <c r="N94" s="5"/>
      <c r="P94"/>
    </row>
    <row r="95" spans="14:16" ht="12.75">
      <c r="N95" s="5"/>
      <c r="P95"/>
    </row>
    <row r="96" spans="14:16" ht="12.75">
      <c r="N96" s="5"/>
      <c r="P96"/>
    </row>
    <row r="97" spans="14:16" ht="12.75">
      <c r="N97" s="5"/>
      <c r="P97"/>
    </row>
    <row r="98" spans="14:16" ht="12.75">
      <c r="N98" s="159"/>
      <c r="P98"/>
    </row>
    <row r="99" spans="14:16" ht="12.75">
      <c r="N99" s="159"/>
      <c r="P99"/>
    </row>
    <row r="100" spans="14:16" ht="12.75">
      <c r="N100" s="159"/>
      <c r="P100"/>
    </row>
    <row r="101" spans="14:16" ht="12.75">
      <c r="N101" s="5"/>
      <c r="P101"/>
    </row>
    <row r="102" spans="14:16" ht="12.75">
      <c r="N102" s="5"/>
      <c r="P102"/>
    </row>
    <row r="103" spans="12:16" ht="12.75">
      <c r="L103" s="5"/>
      <c r="P103"/>
    </row>
  </sheetData>
  <sheetProtection/>
  <mergeCells count="23">
    <mergeCell ref="B8:C8"/>
    <mergeCell ref="D8:E8"/>
    <mergeCell ref="H8:I8"/>
    <mergeCell ref="J8:K8"/>
    <mergeCell ref="N8:O8"/>
    <mergeCell ref="L9:M9"/>
    <mergeCell ref="N9:O9"/>
    <mergeCell ref="B7:C7"/>
    <mergeCell ref="D7:E7"/>
    <mergeCell ref="F7:G7"/>
    <mergeCell ref="H7:I7"/>
    <mergeCell ref="J7:K7"/>
    <mergeCell ref="N7:O7"/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2020-07-06T08:31:47Z</cp:lastPrinted>
  <dcterms:created xsi:type="dcterms:W3CDTF">2002-06-06T14:11:57Z</dcterms:created>
  <dcterms:modified xsi:type="dcterms:W3CDTF">2022-04-04T07:47:15Z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