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6" windowHeight="12576" tabRatio="767" activeTab="0"/>
  </bookViews>
  <sheets>
    <sheet name="INHOUD" sheetId="1" r:id="rId1"/>
    <sheet name="TOELICHTING" sheetId="2" r:id="rId2"/>
    <sheet name="20PALG00" sheetId="3" r:id="rId3"/>
    <sheet name="20PALG01" sheetId="4" r:id="rId4"/>
    <sheet name="20PALG02" sheetId="5" r:id="rId5"/>
    <sheet name="20PALG03" sheetId="6" r:id="rId6"/>
    <sheet name="20PALG04" sheetId="7" r:id="rId7"/>
    <sheet name="20PALG05" sheetId="8" r:id="rId8"/>
    <sheet name="20PALG06" sheetId="9" r:id="rId9"/>
    <sheet name="20PALG07" sheetId="10" r:id="rId10"/>
    <sheet name="20PALG08" sheetId="11" r:id="rId11"/>
    <sheet name="20PALG09" sheetId="12" r:id="rId12"/>
    <sheet name="20PALG10" sheetId="13" r:id="rId13"/>
    <sheet name="20PALG11" sheetId="14" r:id="rId14"/>
    <sheet name="20PALG12" sheetId="15" r:id="rId15"/>
  </sheets>
  <definedNames>
    <definedName name="_xlnm.Print_Area" localSheetId="2">'20PALG00'!$A$1:$E$76</definedName>
    <definedName name="_xlnm.Print_Area" localSheetId="4">'20PALG02'!$A$1:$I$68</definedName>
    <definedName name="_xlnm.Print_Area" localSheetId="5">'20PALG03'!$A$1:$I$75</definedName>
    <definedName name="_xlnm.Print_Area" localSheetId="7">'20PALG05'!$A$1:$J$45</definedName>
    <definedName name="_xlnm.Print_Area" localSheetId="8">'20PALG06'!$A$1:$S$69</definedName>
    <definedName name="_xlnm.Print_Area" localSheetId="10">'20PALG08'!$A$1:$I$67</definedName>
    <definedName name="_xlnm.Print_Area" localSheetId="11">'20PALG09'!$A$1:$J$47</definedName>
    <definedName name="_xlnm.Print_Area" localSheetId="12">'20PALG10'!$A$1:$S$78</definedName>
    <definedName name="_xlnm.Print_Area" localSheetId="13">'20PALG11'!$A$1:$S$79</definedName>
    <definedName name="_xlnm.Print_Area" localSheetId="14">'20PALG12'!$A$1:$I$73</definedName>
    <definedName name="_xlnm.Print_Area" localSheetId="1">'TOELICHTING'!$A$1:$L$107</definedName>
  </definedNames>
  <calcPr fullCalcOnLoad="1"/>
</workbook>
</file>

<file path=xl/sharedStrings.xml><?xml version="1.0" encoding="utf-8"?>
<sst xmlns="http://schemas.openxmlformats.org/spreadsheetml/2006/main" count="922" uniqueCount="134">
  <si>
    <t xml:space="preserve"> </t>
  </si>
  <si>
    <t xml:space="preserve">PERSONEEL PER ONDERWIJSNIVEAU </t>
  </si>
  <si>
    <t>Bestuurs- en onderwijzend personeel</t>
  </si>
  <si>
    <t>Andere personeelscategorieën</t>
  </si>
  <si>
    <t>Totaal</t>
  </si>
  <si>
    <t>Mannen</t>
  </si>
  <si>
    <t>Vrouwen</t>
  </si>
  <si>
    <t>Gewoon basisonderwijs</t>
  </si>
  <si>
    <t xml:space="preserve">  Privaatrechtelijk</t>
  </si>
  <si>
    <t xml:space="preserve">  Provincie</t>
  </si>
  <si>
    <t xml:space="preserve">  Gemeente</t>
  </si>
  <si>
    <t>Buitengewoon basisonderwijs</t>
  </si>
  <si>
    <t>Gewoon secundair onderwijs</t>
  </si>
  <si>
    <t>Buitengewoon secundair onderwijs</t>
  </si>
  <si>
    <t>Hogescholenonderwijs</t>
  </si>
  <si>
    <t>Deeltijds kunstonderwijs</t>
  </si>
  <si>
    <t xml:space="preserve">  Vlaamse Gemeenschap</t>
  </si>
  <si>
    <t>BESTUURS- EN ONDERWIJZEND PERSONEEL PER ONDERWIJSNIVEAU, NAAR STATUUT</t>
  </si>
  <si>
    <t xml:space="preserve">  Vastbenoemden</t>
  </si>
  <si>
    <t xml:space="preserve">  Tijdelijken</t>
  </si>
  <si>
    <t>ANDERE PERSONEELSCATEGORIEËN PER ONDERWIJSNIVEAU, NAAR STATUUT</t>
  </si>
  <si>
    <t>(2) Personeel van centra voor leerlingenbegeleiding, onderwijsinspectie, pedagogische begeleiding, internaten, ...</t>
  </si>
  <si>
    <t>PERSONEEL PER ONDERWIJSNIVEAU</t>
  </si>
  <si>
    <t>BESTUURS- EN ONDERWIJZEND PERSONEEL NAAR LEEFTIJD, STATUUT EN GESLACHT</t>
  </si>
  <si>
    <t>Vastbenoemden</t>
  </si>
  <si>
    <t>Tijdelijken</t>
  </si>
  <si>
    <t>Leeftijd</t>
  </si>
  <si>
    <t>20-24</t>
  </si>
  <si>
    <t>25-29</t>
  </si>
  <si>
    <t>30-34</t>
  </si>
  <si>
    <t>35-39</t>
  </si>
  <si>
    <t>40-44</t>
  </si>
  <si>
    <t>45-49</t>
  </si>
  <si>
    <t>50-54</t>
  </si>
  <si>
    <t>55-59</t>
  </si>
  <si>
    <t>60+</t>
  </si>
  <si>
    <t>Aantal personen met volledige opdracht</t>
  </si>
  <si>
    <t>Aantal personen met gedeeltelijke opdracht</t>
  </si>
  <si>
    <t>BESTUURS- EN ONDERWIJZEND PERSONEEL PER ONDERWIJSNIVEAU, NAARGELANG DE OPDRACHT</t>
  </si>
  <si>
    <t>ANDERE PERSONEELSCATEGORIEËN NAAR LEEFTIJD, STATUUT EN GESLACHT</t>
  </si>
  <si>
    <t>(1) Inclusief personeel van centra voor leerlingenbegeleiding, onderwijsinspectie, pedagogische begeleiding, internaten, ...</t>
  </si>
  <si>
    <t>Andere (2)</t>
  </si>
  <si>
    <t xml:space="preserve">  Gemeenschapsonderwijs</t>
  </si>
  <si>
    <t>Totaal bestuurs- en</t>
  </si>
  <si>
    <t>ANDERE PERSONEELSCATEGORIEËN PER ONDERWIJSNIVEAU, NAARGELANG DE OPDRACHT</t>
  </si>
  <si>
    <t>Secundair volwassenenonderwijs</t>
  </si>
  <si>
    <t>Hoger beroepsonderwijs van het volwassenenonderwijs</t>
  </si>
  <si>
    <t xml:space="preserve">Aantal personen (inclusief alle vervangingen, TBS+ en Bonus) - januari </t>
  </si>
  <si>
    <t>Basiseducatie</t>
  </si>
  <si>
    <t>PERSONEEL</t>
  </si>
  <si>
    <t>Budgettaire fulltime-equivalenten</t>
  </si>
  <si>
    <t xml:space="preserve">Personeel per onderwijsniveau </t>
  </si>
  <si>
    <t>Bestuurs- en onderwijzend personeel per onderwijsniveau, naar statuut</t>
  </si>
  <si>
    <t>Andere personeelscategorieën per onderwijsniveau, naar statuut</t>
  </si>
  <si>
    <t>Aantal personen</t>
  </si>
  <si>
    <t>Personeel per onderwijsniveau</t>
  </si>
  <si>
    <t>Bestuurs- en onderwijzend personeel naar leeftijd, statuut en geslacht</t>
  </si>
  <si>
    <t>Bestuurs- en onderwijzend personeel per onderwijsniveau, naargelang de opdracht</t>
  </si>
  <si>
    <t>Andere personeelscategorieën naar leeftijd, statuut en geslacht</t>
  </si>
  <si>
    <t>Andere personeelscategorieën per onderwijsniveau naargelang de opdracht</t>
  </si>
  <si>
    <t>(1) Zie toelichting op het tweede tabblad van deze werkmap.</t>
  </si>
  <si>
    <t>Totaal andere</t>
  </si>
  <si>
    <t>personeelscategorieën (met basiseducatie)</t>
  </si>
  <si>
    <t xml:space="preserve">Aantal personen met gedeeltelijke opdracht </t>
  </si>
  <si>
    <t xml:space="preserve">Aantal personen met volledige opdracht </t>
  </si>
  <si>
    <t xml:space="preserve">   2012-2013 </t>
  </si>
  <si>
    <t xml:space="preserve">   2012-2013</t>
  </si>
  <si>
    <t>HBO5 verpleegkunde (1)</t>
  </si>
  <si>
    <t>BESTUURS- EN ONDERWIJZEND PERSONEEL PER ONDERWIJSNIVEAU EN SOORT SCHOOLBESTUUR, NAARGELANG DE OPDRACHT</t>
  </si>
  <si>
    <t>ANDERE PERSONEELSCATEGORIEËN PER ONDERWIJSNIVEAU EN SOORT SCHOOLBESTUUR, NAARGELANG DE OPDRACHT</t>
  </si>
  <si>
    <t>Andere personeelscategorieën per onderwijsniveau en soort schoolbestuur, naargelang de opdracht</t>
  </si>
  <si>
    <t>Bestuurs- en onderwijzend personeel per onderwijsniveau en soort schoolbestuur, naargelang de opdracht</t>
  </si>
  <si>
    <t>2013-2014</t>
  </si>
  <si>
    <t>2014-2015</t>
  </si>
  <si>
    <t>2015-2016</t>
  </si>
  <si>
    <t>Totaal bestuurs- en onderwijzend personeel</t>
  </si>
  <si>
    <t xml:space="preserve">Totaal andere personeelscategorieën </t>
  </si>
  <si>
    <t xml:space="preserve">Algemeen totaal </t>
  </si>
  <si>
    <t xml:space="preserve">ALLE ONDERWIJSNIVEAUS </t>
  </si>
  <si>
    <t xml:space="preserve">onderwijzend personeel </t>
  </si>
  <si>
    <t xml:space="preserve">   2015-2016</t>
  </si>
  <si>
    <t>ALLE ONDERWIJSNIVEAUS  (1)</t>
  </si>
  <si>
    <t xml:space="preserve">Totaal bestuurs- en onderwijzend personeel </t>
  </si>
  <si>
    <t>2016-2017</t>
  </si>
  <si>
    <t>2017-2018</t>
  </si>
  <si>
    <t>2018-2019</t>
  </si>
  <si>
    <t xml:space="preserve">   2018-2019</t>
  </si>
  <si>
    <t>68+</t>
  </si>
  <si>
    <r>
      <t xml:space="preserve">ANDERE PERSONEELSCATEGORIEËN NAAR LEEFTIJD </t>
    </r>
    <r>
      <rPr>
        <b/>
        <sz val="10"/>
        <color indexed="10"/>
        <rFont val="Arial"/>
        <family val="2"/>
      </rPr>
      <t>(60 jaar of ouder)</t>
    </r>
    <r>
      <rPr>
        <b/>
        <sz val="10"/>
        <rFont val="Arial"/>
        <family val="2"/>
      </rPr>
      <t>, STATUUT EN GESLACHT</t>
    </r>
  </si>
  <si>
    <r>
      <t xml:space="preserve">BESTUURS- EN ONDERWIJZEND PERSONEEL NAAR LEEFTIJD </t>
    </r>
    <r>
      <rPr>
        <b/>
        <sz val="10"/>
        <color indexed="10"/>
        <rFont val="Arial"/>
        <family val="2"/>
      </rPr>
      <t>(60 jaar of ouder)</t>
    </r>
    <r>
      <rPr>
        <b/>
        <sz val="10"/>
        <rFont val="Arial"/>
        <family val="2"/>
      </rPr>
      <t>, STATUUT EN GESLACHT</t>
    </r>
  </si>
  <si>
    <t>Vanaf deze publicatie wordt de definitie van leeftijd gebruikt die ook gehanteerd wordt in internationale dataverzamelingen (UOE-dataverzameling, UNESCO/OESO/Eurostat) : de leeftijd op 31 december 2018 voor schooljaar 2018-2019. Dit zorgt voor een breuklijn t.o.v. vorige publicaties.</t>
  </si>
  <si>
    <t>Onderwijsniveau</t>
  </si>
  <si>
    <t>Gewoon kleuteronderwijs</t>
  </si>
  <si>
    <t>Buitengewoon kleuteronderwijs</t>
  </si>
  <si>
    <t>Gewoon lager onderwijs</t>
  </si>
  <si>
    <t>Buitengewoon lager onderwijs</t>
  </si>
  <si>
    <t>hbo5 Verpleegkunde</t>
  </si>
  <si>
    <t>Hoger onderwijs</t>
  </si>
  <si>
    <t>SO-Volwassenenonderwijs</t>
  </si>
  <si>
    <t>HO-Volwassenenonderwijs</t>
  </si>
  <si>
    <t>Centra voor leerlingenbegeleiding</t>
  </si>
  <si>
    <t>(1) Door afrondingen is de som van de aantallen per onderwijsniveau lager dan het totaal.</t>
  </si>
  <si>
    <r>
      <t>Aantal bft's</t>
    </r>
    <r>
      <rPr>
        <vertAlign val="superscript"/>
        <sz val="14"/>
        <color indexed="8"/>
        <rFont val="Calibri"/>
        <family val="2"/>
      </rPr>
      <t xml:space="preserve"> (1)</t>
    </r>
  </si>
  <si>
    <t>2019-2020</t>
  </si>
  <si>
    <t>Schooljaar 2020-2021</t>
  </si>
  <si>
    <t xml:space="preserve">   2020-2021</t>
  </si>
  <si>
    <t>20PALG01</t>
  </si>
  <si>
    <t>20PALG02</t>
  </si>
  <si>
    <t>20PALG03</t>
  </si>
  <si>
    <t>20PALG04</t>
  </si>
  <si>
    <t>20PALG05</t>
  </si>
  <si>
    <t>20PALG06</t>
  </si>
  <si>
    <t>20PALG07</t>
  </si>
  <si>
    <t>20PALG08</t>
  </si>
  <si>
    <t>20PALG09</t>
  </si>
  <si>
    <t>20PALG10</t>
  </si>
  <si>
    <t>20PALG11</t>
  </si>
  <si>
    <t>20PALG12</t>
  </si>
  <si>
    <t xml:space="preserve">(2) Zie toelichting op het tweede tabblad van deze werkmap: wijzigingen in 2019-2020. </t>
  </si>
  <si>
    <t>Door afronding van de decimalen kunnen de totalen licht afwijken van de som van de individuele aantallen.</t>
  </si>
  <si>
    <t xml:space="preserve">(3) Zie toelichting op het tweede tabblad van deze werkmap: wijzigingen in 2019-2020. </t>
  </si>
  <si>
    <t>2020-2021</t>
  </si>
  <si>
    <t>Onderwijzend personeel</t>
  </si>
  <si>
    <t>Bestuurspersoneel</t>
  </si>
  <si>
    <t>Indeling naar onderwijzend personeel, bestuurspersoneel en andere personeelscategorieën</t>
  </si>
  <si>
    <t>Toelichting bij de personeelsstatistieken</t>
  </si>
  <si>
    <t>20PALG00</t>
  </si>
  <si>
    <t>Aantal budgettaire fulltime-equivalenten (inclusief alle vervangingen) - januari 2021</t>
  </si>
  <si>
    <t xml:space="preserve">Aantal budgettaire fulltime-equivalenten (inclusief alle vervangingen) - januari  </t>
  </si>
  <si>
    <t>Aantal personen (inclusief alle vervangingen) -  januari 2021</t>
  </si>
  <si>
    <t>Aantal personen (inclusief alle vervangingen) - januari 2021</t>
  </si>
  <si>
    <t xml:space="preserve">Aantal personen (inclusief alle vervangingen) - januari </t>
  </si>
  <si>
    <t xml:space="preserve">Aantal personen (inclusief alle vervangingen) -  januari </t>
  </si>
  <si>
    <t xml:space="preserve">   2020-2021 (1)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</si>
</sst>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quot;-&quot;"/>
    <numFmt numFmtId="167" formatCode="0.0"/>
    <numFmt numFmtId="168" formatCode="0.000000"/>
    <numFmt numFmtId="169" formatCode="#,##0.0"/>
    <numFmt numFmtId="170" formatCode="0.000%"/>
    <numFmt numFmtId="171" formatCode="0.0%"/>
    <numFmt numFmtId="172" formatCode="0.0000%"/>
    <numFmt numFmtId="173" formatCode="&quot;Ja&quot;;&quot;Ja&quot;;&quot;Nee&quot;"/>
    <numFmt numFmtId="174" formatCode="&quot;Waar&quot;;&quot;Waar&quot;;&quot;Onwaar&quot;"/>
    <numFmt numFmtId="175" formatCode="&quot;Aan&quot;;&quot;Aan&quot;;&quot;Uit&quot;"/>
    <numFmt numFmtId="176" formatCode="[$€-2]\ #.##000_);[Red]\([$€-2]\ #.##000\)"/>
  </numFmts>
  <fonts count="58">
    <font>
      <sz val="10"/>
      <name val="Arial"/>
      <family val="0"/>
    </font>
    <font>
      <sz val="11"/>
      <color indexed="8"/>
      <name val="Calibri"/>
      <family val="2"/>
    </font>
    <font>
      <b/>
      <sz val="10"/>
      <name val="Arial"/>
      <family val="2"/>
    </font>
    <font>
      <sz val="10"/>
      <name val="MS Sans Serif"/>
      <family val="2"/>
    </font>
    <font>
      <sz val="10"/>
      <name val="Helv"/>
      <family val="0"/>
    </font>
    <font>
      <sz val="10"/>
      <name val="Optimum"/>
      <family val="0"/>
    </font>
    <font>
      <u val="single"/>
      <sz val="10"/>
      <color indexed="12"/>
      <name val="Arial"/>
      <family val="2"/>
    </font>
    <font>
      <sz val="8"/>
      <name val="Arial"/>
      <family val="2"/>
    </font>
    <font>
      <b/>
      <sz val="12"/>
      <name val="Arial"/>
      <family val="2"/>
    </font>
    <font>
      <b/>
      <sz val="10"/>
      <color indexed="10"/>
      <name val="Arial"/>
      <family val="2"/>
    </font>
    <font>
      <vertAlign val="superscript"/>
      <sz val="14"/>
      <color indexed="8"/>
      <name val="Calibri"/>
      <family val="2"/>
    </font>
    <font>
      <sz val="14"/>
      <name val="Calibri"/>
      <family val="2"/>
    </font>
    <font>
      <sz val="11"/>
      <color indexed="9"/>
      <name val="Calibri"/>
      <family val="2"/>
    </font>
    <font>
      <b/>
      <sz val="11"/>
      <color indexed="10"/>
      <name val="Calibri"/>
      <family val="2"/>
    </font>
    <font>
      <b/>
      <sz val="11"/>
      <color indexed="9"/>
      <name val="Calibri"/>
      <family val="2"/>
    </font>
    <font>
      <sz val="11"/>
      <color indexed="10"/>
      <name val="Calibri"/>
      <family val="2"/>
    </font>
    <font>
      <u val="single"/>
      <sz val="10"/>
      <color indexed="20"/>
      <name val="Arial"/>
      <family val="0"/>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20"/>
      <name val="Calibri"/>
      <family val="2"/>
    </font>
    <font>
      <sz val="18"/>
      <color indexed="62"/>
      <name val="Cambria"/>
      <family val="2"/>
    </font>
    <font>
      <b/>
      <sz val="11"/>
      <color indexed="8"/>
      <name val="Calibri"/>
      <family val="2"/>
    </font>
    <font>
      <b/>
      <sz val="11"/>
      <color indexed="63"/>
      <name val="Calibri"/>
      <family val="2"/>
    </font>
    <font>
      <i/>
      <sz val="11"/>
      <color indexed="23"/>
      <name val="Calibri"/>
      <family val="2"/>
    </font>
    <font>
      <sz val="14"/>
      <color indexed="8"/>
      <name val="Calibri"/>
      <family val="2"/>
    </font>
    <font>
      <b/>
      <sz val="14"/>
      <color indexed="8"/>
      <name val="Calibri"/>
      <family val="2"/>
    </font>
    <font>
      <sz val="10"/>
      <color indexed="8"/>
      <name val="Arial"/>
      <family val="2"/>
    </font>
    <font>
      <sz val="12"/>
      <color indexed="8"/>
      <name val="Calibri"/>
      <family val="0"/>
    </font>
    <font>
      <b/>
      <sz val="12"/>
      <color indexed="8"/>
      <name val="Calibri"/>
      <family val="0"/>
    </font>
    <font>
      <b/>
      <u val="single"/>
      <sz val="12"/>
      <color indexed="8"/>
      <name val="Calibri"/>
      <family val="0"/>
    </font>
    <font>
      <i/>
      <sz val="12"/>
      <color indexed="8"/>
      <name val="Calibri"/>
      <family val="0"/>
    </font>
    <font>
      <b/>
      <i/>
      <sz val="12"/>
      <color indexed="8"/>
      <name val="Calibri"/>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0"/>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9C0006"/>
      <name val="Calibri"/>
      <family val="2"/>
    </font>
    <font>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4"/>
      <color rgb="FF000000"/>
      <name val="Calibri"/>
      <family val="2"/>
    </font>
    <font>
      <b/>
      <sz val="14"/>
      <color rgb="FF000000"/>
      <name val="Calibri"/>
      <family val="2"/>
    </font>
    <font>
      <sz val="10"/>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top style="medium"/>
      <bottom/>
    </border>
    <border>
      <left style="thin"/>
      <right/>
      <top/>
      <bottom/>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bottom/>
    </border>
    <border>
      <left/>
      <right style="thin"/>
      <top style="thin"/>
      <botto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thin"/>
      <right style="thin"/>
      <top/>
      <bottom/>
    </border>
    <border>
      <left style="thin"/>
      <right style="thin"/>
      <top style="thin"/>
      <bottom/>
    </border>
    <border>
      <left/>
      <right/>
      <top style="thin">
        <color theme="4" tint="0.39998000860214233"/>
      </top>
      <bottom/>
    </border>
    <border>
      <left style="thin"/>
      <right/>
      <top/>
      <bottom style="thin"/>
    </border>
    <border>
      <left/>
      <right style="thin"/>
      <top/>
      <bottom style="thin"/>
    </border>
    <border>
      <left/>
      <right/>
      <top style="medium"/>
      <bottom style="thin"/>
    </border>
    <border>
      <left style="thin"/>
      <right style="thin"/>
      <top style="medium"/>
      <bottom style="thin"/>
    </border>
    <border>
      <left style="thin"/>
      <right style="thin"/>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4"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3" fontId="3" fillId="0" borderId="0" applyFont="0" applyFill="0" applyBorder="0" applyAlignment="0" applyProtection="0"/>
    <xf numFmtId="4" fontId="4" fillId="0" borderId="0" applyFont="0" applyFill="0" applyBorder="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6" fillId="0" borderId="0" applyNumberFormat="0" applyFill="0" applyBorder="0" applyAlignment="0" applyProtection="0"/>
    <xf numFmtId="0" fontId="43" fillId="29"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9" fontId="3" fillId="0" borderId="0" applyFont="0" applyFill="0" applyBorder="0" applyAlignment="0" applyProtection="0"/>
    <xf numFmtId="2" fontId="3"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4" fontId="4" fillId="0" borderId="0" applyFont="0" applyFill="0" applyBorder="0" applyAlignment="0" applyProtection="0"/>
    <xf numFmtId="0" fontId="0" fillId="31" borderId="7" applyNumberFormat="0" applyFont="0" applyAlignment="0" applyProtection="0"/>
    <xf numFmtId="0" fontId="48" fillId="32" borderId="0" applyNumberFormat="0" applyBorder="0" applyAlignment="0" applyProtection="0"/>
    <xf numFmtId="171" fontId="3" fillId="0" borderId="0" applyFont="0" applyFill="0" applyBorder="0" applyAlignment="0" applyProtection="0"/>
    <xf numFmtId="10" fontId="3" fillId="0" borderId="0">
      <alignment/>
      <protection/>
    </xf>
    <xf numFmtId="170" fontId="3" fillId="0" borderId="0" applyFont="0" applyFill="0" applyBorder="0" applyAlignment="0" applyProtection="0"/>
    <xf numFmtId="172" fontId="5" fillId="0" borderId="0" applyFon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0" borderId="8" applyNumberFormat="0" applyFill="0" applyAlignment="0" applyProtection="0"/>
    <xf numFmtId="0" fontId="5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305">
    <xf numFmtId="0" fontId="0" fillId="0" borderId="0" xfId="0" applyAlignment="1">
      <alignment/>
    </xf>
    <xf numFmtId="3" fontId="2" fillId="0" borderId="0" xfId="0" applyNumberFormat="1" applyFont="1" applyAlignment="1">
      <alignment/>
    </xf>
    <xf numFmtId="3" fontId="0" fillId="0" borderId="0" xfId="0" applyNumberFormat="1" applyFont="1" applyAlignment="1">
      <alignment/>
    </xf>
    <xf numFmtId="3" fontId="0" fillId="0" borderId="0" xfId="0" applyNumberFormat="1" applyFont="1" applyBorder="1" applyAlignment="1">
      <alignment/>
    </xf>
    <xf numFmtId="0" fontId="0" fillId="0" borderId="0" xfId="0" applyFont="1" applyAlignment="1">
      <alignment/>
    </xf>
    <xf numFmtId="3" fontId="2" fillId="0" borderId="0" xfId="0" applyNumberFormat="1" applyFont="1" applyAlignment="1">
      <alignment horizontal="centerContinuous"/>
    </xf>
    <xf numFmtId="3" fontId="0" fillId="0" borderId="0" xfId="0" applyNumberFormat="1" applyFont="1" applyAlignment="1">
      <alignment horizontal="centerContinuous"/>
    </xf>
    <xf numFmtId="0" fontId="0" fillId="0" borderId="0" xfId="0" applyFont="1" applyAlignment="1">
      <alignment horizontal="centerContinuous"/>
    </xf>
    <xf numFmtId="3" fontId="0" fillId="0" borderId="10" xfId="0" applyNumberFormat="1" applyFont="1" applyBorder="1" applyAlignment="1">
      <alignment/>
    </xf>
    <xf numFmtId="3" fontId="0" fillId="0" borderId="11" xfId="0" applyNumberFormat="1" applyFont="1" applyBorder="1" applyAlignment="1">
      <alignment horizontal="centerContinuous"/>
    </xf>
    <xf numFmtId="3" fontId="0" fillId="0" borderId="10" xfId="0" applyNumberFormat="1" applyFont="1" applyBorder="1" applyAlignment="1">
      <alignment horizontal="centerContinuous"/>
    </xf>
    <xf numFmtId="166" fontId="0" fillId="0" borderId="12" xfId="0" applyNumberFormat="1" applyFont="1" applyBorder="1" applyAlignment="1">
      <alignment/>
    </xf>
    <xf numFmtId="166" fontId="0" fillId="0" borderId="0" xfId="0" applyNumberFormat="1" applyFont="1" applyAlignment="1">
      <alignment/>
    </xf>
    <xf numFmtId="166" fontId="0" fillId="0" borderId="12" xfId="0" applyNumberFormat="1" applyFont="1" applyBorder="1" applyAlignment="1">
      <alignment horizontal="right"/>
    </xf>
    <xf numFmtId="3" fontId="2" fillId="0" borderId="0" xfId="0" applyNumberFormat="1" applyFont="1" applyBorder="1" applyAlignment="1">
      <alignment horizontal="right"/>
    </xf>
    <xf numFmtId="166" fontId="2" fillId="0" borderId="13" xfId="0" applyNumberFormat="1" applyFont="1" applyBorder="1" applyAlignment="1">
      <alignment horizontal="right"/>
    </xf>
    <xf numFmtId="166" fontId="2" fillId="0" borderId="14" xfId="0" applyNumberFormat="1" applyFont="1" applyBorder="1" applyAlignment="1">
      <alignment horizontal="right"/>
    </xf>
    <xf numFmtId="0" fontId="2" fillId="0" borderId="0" xfId="0" applyFont="1" applyAlignment="1">
      <alignment horizontal="right"/>
    </xf>
    <xf numFmtId="166" fontId="0" fillId="0" borderId="0" xfId="0" applyNumberFormat="1" applyFont="1" applyAlignment="1">
      <alignment horizontal="right"/>
    </xf>
    <xf numFmtId="3" fontId="2" fillId="0" borderId="0" xfId="0" applyNumberFormat="1" applyFont="1" applyAlignment="1">
      <alignment horizontal="right"/>
    </xf>
    <xf numFmtId="166" fontId="2" fillId="0" borderId="12" xfId="0" applyNumberFormat="1" applyFont="1" applyBorder="1" applyAlignment="1">
      <alignment horizontal="right"/>
    </xf>
    <xf numFmtId="166" fontId="2" fillId="0" borderId="0" xfId="0" applyNumberFormat="1" applyFont="1" applyBorder="1" applyAlignment="1">
      <alignment horizontal="right"/>
    </xf>
    <xf numFmtId="3" fontId="0" fillId="0" borderId="0" xfId="0" applyNumberFormat="1" applyFont="1" applyAlignment="1">
      <alignment horizontal="left"/>
    </xf>
    <xf numFmtId="166" fontId="2" fillId="0" borderId="12" xfId="0" applyNumberFormat="1" applyFont="1" applyBorder="1" applyAlignment="1">
      <alignment/>
    </xf>
    <xf numFmtId="166" fontId="2" fillId="0" borderId="0" xfId="0" applyNumberFormat="1" applyFont="1" applyBorder="1" applyAlignment="1">
      <alignment/>
    </xf>
    <xf numFmtId="166" fontId="0" fillId="0" borderId="0" xfId="0" applyNumberFormat="1" applyFont="1" applyBorder="1" applyAlignment="1">
      <alignment/>
    </xf>
    <xf numFmtId="3" fontId="0" fillId="0" borderId="15" xfId="0" applyNumberFormat="1" applyFont="1" applyBorder="1" applyAlignment="1">
      <alignment horizontal="center"/>
    </xf>
    <xf numFmtId="166" fontId="0" fillId="0" borderId="0" xfId="0" applyNumberFormat="1" applyFont="1" applyBorder="1" applyAlignment="1">
      <alignment horizontal="right"/>
    </xf>
    <xf numFmtId="166" fontId="0" fillId="0" borderId="12" xfId="71" applyNumberFormat="1" applyFont="1" applyBorder="1">
      <alignment/>
      <protection/>
    </xf>
    <xf numFmtId="3" fontId="2" fillId="0" borderId="0" xfId="72" applyNumberFormat="1" applyFont="1">
      <alignment/>
      <protection/>
    </xf>
    <xf numFmtId="3" fontId="0" fillId="0" borderId="0" xfId="72" applyNumberFormat="1" applyFont="1">
      <alignment/>
      <protection/>
    </xf>
    <xf numFmtId="3" fontId="0" fillId="0" borderId="0" xfId="72" applyNumberFormat="1" applyFont="1" applyBorder="1">
      <alignment/>
      <protection/>
    </xf>
    <xf numFmtId="0" fontId="0" fillId="0" borderId="0" xfId="72" applyFont="1">
      <alignment/>
      <protection/>
    </xf>
    <xf numFmtId="3" fontId="2" fillId="0" borderId="0" xfId="72" applyNumberFormat="1" applyFont="1" applyAlignment="1">
      <alignment horizontal="centerContinuous"/>
      <protection/>
    </xf>
    <xf numFmtId="3" fontId="0" fillId="0" borderId="0" xfId="72" applyNumberFormat="1" applyFont="1" applyAlignment="1">
      <alignment horizontal="centerContinuous"/>
      <protection/>
    </xf>
    <xf numFmtId="3" fontId="0" fillId="0" borderId="0" xfId="72" applyNumberFormat="1" applyFont="1" applyBorder="1" applyAlignment="1">
      <alignment horizontal="centerContinuous"/>
      <protection/>
    </xf>
    <xf numFmtId="0" fontId="0" fillId="0" borderId="0" xfId="72" applyFont="1" applyAlignment="1">
      <alignment horizontal="centerContinuous"/>
      <protection/>
    </xf>
    <xf numFmtId="3" fontId="0" fillId="0" borderId="10" xfId="72" applyNumberFormat="1" applyFont="1" applyBorder="1">
      <alignment/>
      <protection/>
    </xf>
    <xf numFmtId="3" fontId="0" fillId="0" borderId="11" xfId="72" applyNumberFormat="1" applyFont="1" applyBorder="1" applyAlignment="1">
      <alignment horizontal="centerContinuous"/>
      <protection/>
    </xf>
    <xf numFmtId="3" fontId="0" fillId="0" borderId="10" xfId="72" applyNumberFormat="1" applyFont="1" applyBorder="1" applyAlignment="1">
      <alignment horizontal="centerContinuous"/>
      <protection/>
    </xf>
    <xf numFmtId="3" fontId="0" fillId="0" borderId="13" xfId="72" applyNumberFormat="1" applyFont="1" applyBorder="1" applyAlignment="1">
      <alignment horizontal="centerContinuous"/>
      <protection/>
    </xf>
    <xf numFmtId="3" fontId="0" fillId="0" borderId="14" xfId="72" applyNumberFormat="1" applyFont="1" applyBorder="1" applyAlignment="1">
      <alignment horizontal="centerContinuous"/>
      <protection/>
    </xf>
    <xf numFmtId="3" fontId="2" fillId="0" borderId="12" xfId="72" applyNumberFormat="1" applyFont="1" applyBorder="1">
      <alignment/>
      <protection/>
    </xf>
    <xf numFmtId="3" fontId="0" fillId="0" borderId="12" xfId="72" applyNumberFormat="1" applyFont="1" applyBorder="1">
      <alignment/>
      <protection/>
    </xf>
    <xf numFmtId="166" fontId="0" fillId="0" borderId="12" xfId="72" applyNumberFormat="1" applyFont="1" applyBorder="1">
      <alignment/>
      <protection/>
    </xf>
    <xf numFmtId="166" fontId="0" fillId="0" borderId="0" xfId="72" applyNumberFormat="1" applyFont="1">
      <alignment/>
      <protection/>
    </xf>
    <xf numFmtId="166" fontId="0" fillId="0" borderId="12" xfId="72" applyNumberFormat="1" applyFont="1" applyBorder="1" applyAlignment="1">
      <alignment horizontal="right"/>
      <protection/>
    </xf>
    <xf numFmtId="3" fontId="0" fillId="0" borderId="0" xfId="0" applyNumberFormat="1" applyFont="1" applyBorder="1" applyAlignment="1">
      <alignment horizontal="centerContinuous"/>
    </xf>
    <xf numFmtId="3" fontId="0" fillId="0" borderId="11" xfId="0" applyNumberFormat="1" applyFont="1" applyBorder="1" applyAlignment="1">
      <alignment horizontal="centerContinuous" vertical="center"/>
    </xf>
    <xf numFmtId="3" fontId="0" fillId="0" borderId="10" xfId="0" applyNumberFormat="1" applyFont="1" applyBorder="1" applyAlignment="1">
      <alignment horizontal="centerContinuous" vertical="center"/>
    </xf>
    <xf numFmtId="3" fontId="0" fillId="0" borderId="13" xfId="0" applyNumberFormat="1" applyFont="1" applyBorder="1" applyAlignment="1">
      <alignment horizontal="centerContinuous" vertical="center"/>
    </xf>
    <xf numFmtId="3" fontId="0" fillId="0" borderId="14" xfId="0" applyNumberFormat="1" applyFont="1" applyBorder="1" applyAlignment="1">
      <alignment horizontal="centerContinuous" vertical="center"/>
    </xf>
    <xf numFmtId="0" fontId="0" fillId="0" borderId="0" xfId="0" applyFont="1" applyAlignment="1">
      <alignment horizontal="center"/>
    </xf>
    <xf numFmtId="3" fontId="0" fillId="0" borderId="15" xfId="72" applyNumberFormat="1" applyFont="1" applyBorder="1" applyAlignment="1">
      <alignment horizontal="center"/>
      <protection/>
    </xf>
    <xf numFmtId="0" fontId="0" fillId="0" borderId="0" xfId="72" applyFont="1" applyAlignment="1">
      <alignment horizontal="center"/>
      <protection/>
    </xf>
    <xf numFmtId="166" fontId="0" fillId="0" borderId="0" xfId="72" applyNumberFormat="1" applyFont="1" applyBorder="1">
      <alignment/>
      <protection/>
    </xf>
    <xf numFmtId="166" fontId="0" fillId="0" borderId="0" xfId="72" applyNumberFormat="1" applyFont="1" applyBorder="1" applyAlignment="1">
      <alignment horizontal="right"/>
      <protection/>
    </xf>
    <xf numFmtId="166" fontId="2" fillId="0" borderId="12" xfId="0" applyNumberFormat="1" applyFont="1" applyBorder="1" applyAlignment="1">
      <alignment/>
    </xf>
    <xf numFmtId="166" fontId="2" fillId="0" borderId="0" xfId="0" applyNumberFormat="1" applyFont="1" applyAlignment="1">
      <alignment/>
    </xf>
    <xf numFmtId="166" fontId="2" fillId="0" borderId="0" xfId="0" applyNumberFormat="1" applyFont="1" applyBorder="1" applyAlignment="1">
      <alignment horizontal="right"/>
    </xf>
    <xf numFmtId="166" fontId="2" fillId="0" borderId="12" xfId="0" applyNumberFormat="1" applyFont="1" applyBorder="1" applyAlignment="1">
      <alignment horizontal="right"/>
    </xf>
    <xf numFmtId="3" fontId="0" fillId="0" borderId="16" xfId="0" applyNumberFormat="1" applyFont="1" applyBorder="1" applyAlignment="1">
      <alignment horizontal="center"/>
    </xf>
    <xf numFmtId="3" fontId="0" fillId="0" borderId="17" xfId="0" applyNumberFormat="1" applyFont="1" applyBorder="1" applyAlignment="1">
      <alignment horizontal="center"/>
    </xf>
    <xf numFmtId="3" fontId="0" fillId="0" borderId="16" xfId="72" applyNumberFormat="1" applyFont="1" applyBorder="1" applyAlignment="1">
      <alignment horizontal="center"/>
      <protection/>
    </xf>
    <xf numFmtId="3" fontId="0" fillId="0" borderId="17" xfId="72" applyNumberFormat="1" applyFont="1" applyBorder="1" applyAlignment="1">
      <alignment horizontal="center"/>
      <protection/>
    </xf>
    <xf numFmtId="3" fontId="0" fillId="0" borderId="16" xfId="0" applyNumberFormat="1" applyFont="1" applyBorder="1" applyAlignment="1">
      <alignment horizontal="center" vertical="center"/>
    </xf>
    <xf numFmtId="3" fontId="0" fillId="0" borderId="17" xfId="0" applyNumberFormat="1" applyFont="1" applyBorder="1" applyAlignment="1">
      <alignment horizontal="center" vertical="center"/>
    </xf>
    <xf numFmtId="166" fontId="0" fillId="0" borderId="18" xfId="0" applyNumberFormat="1" applyFont="1" applyBorder="1" applyAlignment="1">
      <alignment/>
    </xf>
    <xf numFmtId="166" fontId="0" fillId="0" borderId="0" xfId="71" applyNumberFormat="1" applyFont="1" applyBorder="1">
      <alignment/>
      <protection/>
    </xf>
    <xf numFmtId="3" fontId="2" fillId="0" borderId="0" xfId="0" applyNumberFormat="1" applyFont="1" applyAlignment="1">
      <alignment horizontal="left"/>
    </xf>
    <xf numFmtId="3" fontId="2" fillId="0" borderId="0" xfId="0" applyNumberFormat="1" applyFont="1" applyAlignment="1">
      <alignment horizontal="right" wrapText="1" shrinkToFit="1"/>
    </xf>
    <xf numFmtId="166" fontId="2" fillId="0" borderId="18" xfId="0" applyNumberFormat="1" applyFont="1" applyBorder="1" applyAlignment="1">
      <alignment/>
    </xf>
    <xf numFmtId="166" fontId="0" fillId="0" borderId="18" xfId="72" applyNumberFormat="1" applyFont="1" applyBorder="1">
      <alignment/>
      <protection/>
    </xf>
    <xf numFmtId="166" fontId="2" fillId="0" borderId="19" xfId="0" applyNumberFormat="1" applyFont="1" applyBorder="1" applyAlignment="1">
      <alignment horizontal="right"/>
    </xf>
    <xf numFmtId="0" fontId="2" fillId="0" borderId="0" xfId="0" applyFont="1" applyAlignment="1">
      <alignment/>
    </xf>
    <xf numFmtId="0" fontId="0" fillId="0" borderId="0" xfId="0" applyFont="1" applyAlignment="1">
      <alignment/>
    </xf>
    <xf numFmtId="0" fontId="8" fillId="0" borderId="0" xfId="0" applyFont="1" applyAlignment="1">
      <alignment/>
    </xf>
    <xf numFmtId="3" fontId="0" fillId="0" borderId="0" xfId="72" applyNumberFormat="1" applyFont="1">
      <alignment/>
      <protection/>
    </xf>
    <xf numFmtId="3" fontId="0" fillId="0" borderId="0" xfId="72" applyNumberFormat="1" applyFont="1">
      <alignment/>
      <protection/>
    </xf>
    <xf numFmtId="3" fontId="0" fillId="0" borderId="18" xfId="72" applyNumberFormat="1" applyFont="1" applyBorder="1">
      <alignment/>
      <protection/>
    </xf>
    <xf numFmtId="166" fontId="2" fillId="0" borderId="0" xfId="0" applyNumberFormat="1" applyFont="1" applyFill="1" applyBorder="1" applyAlignment="1">
      <alignment/>
    </xf>
    <xf numFmtId="3" fontId="0" fillId="0" borderId="0" xfId="72" applyNumberFormat="1" applyFont="1" applyFill="1" applyBorder="1">
      <alignment/>
      <protection/>
    </xf>
    <xf numFmtId="0" fontId="2" fillId="0" borderId="0" xfId="0" applyFont="1" applyBorder="1" applyAlignment="1">
      <alignment/>
    </xf>
    <xf numFmtId="0" fontId="0" fillId="0" borderId="0" xfId="0" applyBorder="1" applyAlignment="1">
      <alignment/>
    </xf>
    <xf numFmtId="0" fontId="54" fillId="0" borderId="20" xfId="0" applyFont="1" applyBorder="1" applyAlignment="1">
      <alignment vertical="center"/>
    </xf>
    <xf numFmtId="0" fontId="54" fillId="0" borderId="21" xfId="0" applyFont="1" applyBorder="1" applyAlignment="1">
      <alignment horizontal="center" vertical="center"/>
    </xf>
    <xf numFmtId="0" fontId="54" fillId="0" borderId="22" xfId="0" applyFont="1" applyBorder="1" applyAlignment="1">
      <alignment horizontal="center" vertical="center"/>
    </xf>
    <xf numFmtId="0" fontId="11" fillId="0" borderId="0" xfId="0" applyFont="1" applyBorder="1" applyAlignment="1">
      <alignment/>
    </xf>
    <xf numFmtId="0" fontId="54" fillId="0" borderId="23" xfId="0" applyFont="1" applyBorder="1" applyAlignment="1">
      <alignment vertical="center"/>
    </xf>
    <xf numFmtId="0" fontId="54" fillId="0" borderId="24" xfId="0" applyFont="1" applyBorder="1" applyAlignment="1">
      <alignment horizontal="right" vertical="center"/>
    </xf>
    <xf numFmtId="0" fontId="54" fillId="0" borderId="25" xfId="0" applyFont="1" applyBorder="1" applyAlignment="1">
      <alignment horizontal="right" vertical="center"/>
    </xf>
    <xf numFmtId="0" fontId="55" fillId="0" borderId="21" xfId="0" applyFont="1" applyBorder="1" applyAlignment="1">
      <alignment vertical="center"/>
    </xf>
    <xf numFmtId="0" fontId="55" fillId="0" borderId="22" xfId="0" applyFont="1" applyBorder="1" applyAlignment="1">
      <alignment horizontal="right" vertical="center"/>
    </xf>
    <xf numFmtId="0" fontId="6" fillId="0" borderId="0" xfId="49" applyFill="1" applyAlignment="1" applyProtection="1">
      <alignment/>
      <protection/>
    </xf>
    <xf numFmtId="0" fontId="0" fillId="0" borderId="0" xfId="0" applyFont="1" applyAlignment="1">
      <alignment horizontal="left"/>
    </xf>
    <xf numFmtId="166" fontId="0" fillId="0" borderId="12" xfId="0" applyNumberFormat="1" applyFont="1" applyFill="1" applyBorder="1" applyAlignment="1">
      <alignment/>
    </xf>
    <xf numFmtId="166" fontId="0" fillId="0" borderId="0" xfId="0" applyNumberFormat="1" applyFont="1" applyFill="1" applyBorder="1" applyAlignment="1">
      <alignment/>
    </xf>
    <xf numFmtId="166" fontId="0" fillId="0" borderId="0" xfId="0" applyNumberFormat="1" applyFont="1" applyFill="1" applyBorder="1" applyAlignment="1">
      <alignment horizontal="right"/>
    </xf>
    <xf numFmtId="166" fontId="0" fillId="0" borderId="26" xfId="0" applyNumberFormat="1" applyFont="1" applyFill="1" applyBorder="1" applyAlignment="1">
      <alignment/>
    </xf>
    <xf numFmtId="166" fontId="2" fillId="0" borderId="27" xfId="0" applyNumberFormat="1" applyFont="1" applyFill="1" applyBorder="1" applyAlignment="1">
      <alignment horizontal="right"/>
    </xf>
    <xf numFmtId="166" fontId="2" fillId="0" borderId="26" xfId="0" applyNumberFormat="1" applyFont="1" applyFill="1" applyBorder="1" applyAlignment="1">
      <alignment horizontal="right"/>
    </xf>
    <xf numFmtId="166" fontId="2" fillId="0" borderId="27" xfId="0" applyNumberFormat="1" applyFont="1" applyFill="1" applyBorder="1" applyAlignment="1">
      <alignment/>
    </xf>
    <xf numFmtId="166" fontId="2" fillId="0" borderId="26" xfId="0" applyNumberFormat="1" applyFont="1" applyFill="1" applyBorder="1" applyAlignment="1">
      <alignment/>
    </xf>
    <xf numFmtId="166" fontId="0" fillId="0" borderId="12" xfId="72" applyNumberFormat="1" applyFont="1" applyFill="1" applyBorder="1">
      <alignment/>
      <protection/>
    </xf>
    <xf numFmtId="166" fontId="0" fillId="0" borderId="0" xfId="72" applyNumberFormat="1" applyFont="1" applyFill="1">
      <alignment/>
      <protection/>
    </xf>
    <xf numFmtId="166" fontId="0" fillId="0" borderId="12" xfId="72" applyNumberFormat="1" applyFont="1" applyFill="1" applyBorder="1" applyAlignment="1">
      <alignment horizontal="right"/>
      <protection/>
    </xf>
    <xf numFmtId="166" fontId="0" fillId="0" borderId="0" xfId="72" applyNumberFormat="1" applyFont="1" applyFill="1" applyAlignment="1">
      <alignment horizontal="right"/>
      <protection/>
    </xf>
    <xf numFmtId="0" fontId="0" fillId="0" borderId="0" xfId="72" applyFont="1" applyFill="1">
      <alignment/>
      <protection/>
    </xf>
    <xf numFmtId="3" fontId="2" fillId="0" borderId="0" xfId="0" applyNumberFormat="1" applyFont="1" applyFill="1" applyAlignment="1">
      <alignment/>
    </xf>
    <xf numFmtId="0" fontId="0" fillId="0" borderId="0" xfId="73" applyFont="1" applyFill="1">
      <alignment/>
      <protection/>
    </xf>
    <xf numFmtId="3" fontId="2" fillId="0" borderId="0" xfId="73" applyNumberFormat="1" applyFont="1" applyFill="1">
      <alignment/>
      <protection/>
    </xf>
    <xf numFmtId="3" fontId="0" fillId="0" borderId="0" xfId="73" applyNumberFormat="1" applyFont="1" applyFill="1">
      <alignment/>
      <protection/>
    </xf>
    <xf numFmtId="3" fontId="0" fillId="0" borderId="10" xfId="73" applyNumberFormat="1" applyFont="1" applyFill="1" applyBorder="1">
      <alignment/>
      <protection/>
    </xf>
    <xf numFmtId="0" fontId="0" fillId="0" borderId="11" xfId="73" applyFont="1" applyFill="1" applyBorder="1">
      <alignment/>
      <protection/>
    </xf>
    <xf numFmtId="3" fontId="0" fillId="0" borderId="0" xfId="73" applyNumberFormat="1" applyFont="1" applyFill="1" applyAlignment="1">
      <alignment horizontal="center"/>
      <protection/>
    </xf>
    <xf numFmtId="0" fontId="0" fillId="0" borderId="12" xfId="73" applyFont="1" applyFill="1" applyBorder="1" applyAlignment="1">
      <alignment horizontal="center"/>
      <protection/>
    </xf>
    <xf numFmtId="0" fontId="0" fillId="0" borderId="12" xfId="73" applyFont="1" applyFill="1" applyBorder="1" applyAlignment="1">
      <alignment horizontal="center"/>
      <protection/>
    </xf>
    <xf numFmtId="0" fontId="0" fillId="0" borderId="0" xfId="73" applyFont="1" applyFill="1" applyAlignment="1">
      <alignment horizontal="center"/>
      <protection/>
    </xf>
    <xf numFmtId="3" fontId="0" fillId="0" borderId="15" xfId="73" applyNumberFormat="1" applyFont="1" applyFill="1" applyBorder="1">
      <alignment/>
      <protection/>
    </xf>
    <xf numFmtId="0" fontId="0" fillId="0" borderId="12" xfId="73" applyFont="1" applyFill="1" applyBorder="1">
      <alignment/>
      <protection/>
    </xf>
    <xf numFmtId="0" fontId="0" fillId="0" borderId="13" xfId="73" applyFont="1" applyFill="1" applyBorder="1">
      <alignment/>
      <protection/>
    </xf>
    <xf numFmtId="166" fontId="0" fillId="0" borderId="12" xfId="73" applyNumberFormat="1" applyFont="1" applyFill="1" applyBorder="1">
      <alignment/>
      <protection/>
    </xf>
    <xf numFmtId="3" fontId="2" fillId="0" borderId="0" xfId="73" applyNumberFormat="1" applyFont="1" applyFill="1" applyAlignment="1">
      <alignment horizontal="right"/>
      <protection/>
    </xf>
    <xf numFmtId="166" fontId="2" fillId="0" borderId="13" xfId="73" applyNumberFormat="1" applyFont="1" applyFill="1" applyBorder="1">
      <alignment/>
      <protection/>
    </xf>
    <xf numFmtId="0" fontId="2" fillId="0" borderId="0" xfId="73" applyFont="1" applyFill="1">
      <alignment/>
      <protection/>
    </xf>
    <xf numFmtId="166" fontId="2" fillId="0" borderId="12" xfId="73" applyNumberFormat="1" applyFont="1" applyFill="1" applyBorder="1">
      <alignment/>
      <protection/>
    </xf>
    <xf numFmtId="166" fontId="0" fillId="0" borderId="12" xfId="69" applyNumberFormat="1" applyFont="1" applyFill="1" applyBorder="1">
      <alignment/>
      <protection/>
    </xf>
    <xf numFmtId="0" fontId="0" fillId="0" borderId="0" xfId="69" applyFont="1" applyFill="1">
      <alignment/>
      <protection/>
    </xf>
    <xf numFmtId="3" fontId="0" fillId="0" borderId="0" xfId="69" applyNumberFormat="1" applyFont="1" applyFill="1">
      <alignment/>
      <protection/>
    </xf>
    <xf numFmtId="3" fontId="2" fillId="0" borderId="0" xfId="69" applyNumberFormat="1" applyFont="1" applyFill="1" applyAlignment="1">
      <alignment horizontal="right"/>
      <protection/>
    </xf>
    <xf numFmtId="166" fontId="2" fillId="0" borderId="13" xfId="69" applyNumberFormat="1" applyFont="1" applyFill="1" applyBorder="1">
      <alignment/>
      <protection/>
    </xf>
    <xf numFmtId="166" fontId="2" fillId="0" borderId="12" xfId="69" applyNumberFormat="1" applyFont="1" applyFill="1" applyBorder="1">
      <alignment/>
      <protection/>
    </xf>
    <xf numFmtId="166" fontId="0" fillId="0" borderId="12" xfId="68" applyNumberFormat="1" applyFont="1" applyFill="1" applyBorder="1" applyAlignment="1">
      <alignment horizontal="right"/>
      <protection/>
    </xf>
    <xf numFmtId="166" fontId="0" fillId="0" borderId="13" xfId="68" applyNumberFormat="1" applyFont="1" applyFill="1" applyBorder="1" applyAlignment="1">
      <alignment horizontal="right"/>
      <protection/>
    </xf>
    <xf numFmtId="0" fontId="3" fillId="0" borderId="14" xfId="73" applyFill="1" applyBorder="1">
      <alignment/>
      <protection/>
    </xf>
    <xf numFmtId="166" fontId="0" fillId="0" borderId="13" xfId="73" applyNumberFormat="1" applyFont="1" applyFill="1" applyBorder="1">
      <alignment/>
      <protection/>
    </xf>
    <xf numFmtId="3" fontId="2" fillId="0" borderId="0" xfId="68" applyNumberFormat="1" applyFont="1" applyFill="1">
      <alignment/>
      <protection/>
    </xf>
    <xf numFmtId="166" fontId="0" fillId="0" borderId="12" xfId="68" applyNumberFormat="1" applyFont="1" applyFill="1" applyBorder="1">
      <alignment/>
      <protection/>
    </xf>
    <xf numFmtId="0" fontId="0" fillId="0" borderId="0" xfId="68" applyFont="1" applyFill="1">
      <alignment/>
      <protection/>
    </xf>
    <xf numFmtId="3" fontId="0" fillId="0" borderId="0" xfId="68" applyNumberFormat="1" applyFont="1" applyFill="1">
      <alignment/>
      <protection/>
    </xf>
    <xf numFmtId="3" fontId="2" fillId="0" borderId="0" xfId="68" applyNumberFormat="1" applyFont="1" applyFill="1" applyAlignment="1">
      <alignment horizontal="right"/>
      <protection/>
    </xf>
    <xf numFmtId="166" fontId="2" fillId="0" borderId="13" xfId="68" applyNumberFormat="1" applyFont="1" applyFill="1" applyBorder="1">
      <alignment/>
      <protection/>
    </xf>
    <xf numFmtId="0" fontId="2" fillId="0" borderId="0" xfId="68" applyFont="1" applyFill="1">
      <alignment/>
      <protection/>
    </xf>
    <xf numFmtId="3" fontId="0" fillId="0" borderId="0" xfId="0" applyNumberFormat="1" applyFont="1" applyFill="1" applyAlignment="1">
      <alignment/>
    </xf>
    <xf numFmtId="3" fontId="0" fillId="0" borderId="0" xfId="0" applyNumberFormat="1" applyFont="1" applyFill="1" applyBorder="1" applyAlignment="1">
      <alignment/>
    </xf>
    <xf numFmtId="0" fontId="0" fillId="0" borderId="0" xfId="0" applyFont="1" applyFill="1" applyAlignment="1">
      <alignment/>
    </xf>
    <xf numFmtId="3" fontId="2" fillId="0" borderId="0" xfId="0" applyNumberFormat="1" applyFont="1" applyFill="1" applyAlignment="1">
      <alignment horizontal="centerContinuous"/>
    </xf>
    <xf numFmtId="3" fontId="0" fillId="0" borderId="0" xfId="0" applyNumberFormat="1" applyFont="1" applyFill="1" applyAlignment="1">
      <alignment horizontal="centerContinuous"/>
    </xf>
    <xf numFmtId="3" fontId="0" fillId="0" borderId="0" xfId="0" applyNumberFormat="1" applyFont="1" applyFill="1" applyBorder="1" applyAlignment="1">
      <alignment horizontal="centerContinuous"/>
    </xf>
    <xf numFmtId="0" fontId="0" fillId="0" borderId="0" xfId="0" applyFont="1" applyFill="1" applyAlignment="1">
      <alignment horizontal="centerContinuous"/>
    </xf>
    <xf numFmtId="3" fontId="0" fillId="0" borderId="10" xfId="0" applyNumberFormat="1" applyFont="1" applyFill="1" applyBorder="1" applyAlignment="1">
      <alignment/>
    </xf>
    <xf numFmtId="3" fontId="0" fillId="0" borderId="11" xfId="0" applyNumberFormat="1" applyFont="1" applyFill="1" applyBorder="1" applyAlignment="1">
      <alignment horizontal="centerContinuous" vertical="center"/>
    </xf>
    <xf numFmtId="3" fontId="0" fillId="0" borderId="10" xfId="0" applyNumberFormat="1" applyFont="1" applyFill="1" applyBorder="1" applyAlignment="1">
      <alignment horizontal="centerContinuous" vertical="center"/>
    </xf>
    <xf numFmtId="3" fontId="0" fillId="0" borderId="11" xfId="0" applyNumberFormat="1" applyFont="1" applyFill="1" applyBorder="1" applyAlignment="1">
      <alignment horizontal="centerContinuous" vertical="center"/>
    </xf>
    <xf numFmtId="3" fontId="0" fillId="0" borderId="13" xfId="0" applyNumberFormat="1" applyFont="1" applyFill="1" applyBorder="1" applyAlignment="1">
      <alignment horizontal="centerContinuous" vertical="center"/>
    </xf>
    <xf numFmtId="3" fontId="0" fillId="0" borderId="14" xfId="0" applyNumberFormat="1" applyFont="1" applyFill="1" applyBorder="1" applyAlignment="1">
      <alignment horizontal="centerContinuous" vertical="center"/>
    </xf>
    <xf numFmtId="3" fontId="0" fillId="0" borderId="15" xfId="0" applyNumberFormat="1" applyFont="1" applyFill="1" applyBorder="1" applyAlignment="1">
      <alignment horizontal="center"/>
    </xf>
    <xf numFmtId="3" fontId="0" fillId="0" borderId="16" xfId="0" applyNumberFormat="1" applyFont="1" applyFill="1" applyBorder="1" applyAlignment="1">
      <alignment horizontal="center" vertical="center"/>
    </xf>
    <xf numFmtId="3" fontId="0" fillId="0" borderId="17" xfId="0" applyNumberFormat="1" applyFont="1" applyFill="1" applyBorder="1" applyAlignment="1">
      <alignment horizontal="center" vertical="center"/>
    </xf>
    <xf numFmtId="0" fontId="0" fillId="0" borderId="0" xfId="0" applyFont="1" applyFill="1" applyAlignment="1">
      <alignment horizontal="center"/>
    </xf>
    <xf numFmtId="166" fontId="0" fillId="0" borderId="0" xfId="0" applyNumberFormat="1" applyFont="1" applyFill="1" applyAlignment="1">
      <alignment/>
    </xf>
    <xf numFmtId="0" fontId="0" fillId="0" borderId="0" xfId="0" applyFill="1" applyAlignment="1">
      <alignment/>
    </xf>
    <xf numFmtId="166" fontId="0" fillId="0" borderId="12" xfId="0" applyNumberFormat="1" applyFont="1" applyFill="1" applyBorder="1" applyAlignment="1">
      <alignment horizontal="right"/>
    </xf>
    <xf numFmtId="3" fontId="2" fillId="0" borderId="0" xfId="0" applyNumberFormat="1" applyFont="1" applyFill="1" applyAlignment="1">
      <alignment horizontal="right"/>
    </xf>
    <xf numFmtId="166" fontId="2" fillId="0" borderId="13" xfId="0" applyNumberFormat="1" applyFont="1" applyFill="1" applyBorder="1" applyAlignment="1">
      <alignment/>
    </xf>
    <xf numFmtId="166" fontId="2" fillId="0" borderId="14" xfId="0" applyNumberFormat="1" applyFont="1" applyFill="1" applyBorder="1" applyAlignment="1">
      <alignment/>
    </xf>
    <xf numFmtId="166" fontId="0" fillId="0" borderId="0" xfId="0" applyNumberFormat="1" applyFont="1" applyFill="1" applyAlignment="1">
      <alignment horizontal="right"/>
    </xf>
    <xf numFmtId="166" fontId="2" fillId="0" borderId="12" xfId="0" applyNumberFormat="1" applyFont="1" applyFill="1" applyBorder="1" applyAlignment="1">
      <alignment/>
    </xf>
    <xf numFmtId="3" fontId="2" fillId="0" borderId="0" xfId="71" applyNumberFormat="1" applyFont="1" applyFill="1">
      <alignment/>
      <protection/>
    </xf>
    <xf numFmtId="166" fontId="0" fillId="0" borderId="12" xfId="71" applyNumberFormat="1" applyFont="1" applyFill="1" applyBorder="1">
      <alignment/>
      <protection/>
    </xf>
    <xf numFmtId="166" fontId="0" fillId="0" borderId="0" xfId="71" applyNumberFormat="1" applyFont="1" applyFill="1">
      <alignment/>
      <protection/>
    </xf>
    <xf numFmtId="166" fontId="2" fillId="0" borderId="18" xfId="71" applyNumberFormat="1" applyFont="1" applyFill="1" applyBorder="1">
      <alignment/>
      <protection/>
    </xf>
    <xf numFmtId="0" fontId="0" fillId="0" borderId="0" xfId="71" applyFont="1" applyFill="1">
      <alignment/>
      <protection/>
    </xf>
    <xf numFmtId="3" fontId="2" fillId="0" borderId="0" xfId="71" applyNumberFormat="1" applyFont="1" applyFill="1" applyAlignment="1">
      <alignment horizontal="right"/>
      <protection/>
    </xf>
    <xf numFmtId="166" fontId="2" fillId="0" borderId="12" xfId="71" applyNumberFormat="1" applyFont="1" applyFill="1" applyBorder="1">
      <alignment/>
      <protection/>
    </xf>
    <xf numFmtId="166" fontId="2" fillId="0" borderId="0" xfId="71" applyNumberFormat="1" applyFont="1" applyFill="1" applyBorder="1">
      <alignment/>
      <protection/>
    </xf>
    <xf numFmtId="0" fontId="50" fillId="0" borderId="28" xfId="0" applyNumberFormat="1" applyFont="1" applyFill="1" applyBorder="1" applyAlignment="1">
      <alignment/>
    </xf>
    <xf numFmtId="0" fontId="0" fillId="0" borderId="0" xfId="0" applyNumberFormat="1" applyFont="1" applyFill="1" applyAlignment="1">
      <alignment/>
    </xf>
    <xf numFmtId="0" fontId="2" fillId="0" borderId="18" xfId="71" applyFont="1" applyFill="1" applyBorder="1" applyAlignment="1">
      <alignment horizontal="right"/>
      <protection/>
    </xf>
    <xf numFmtId="166" fontId="0" fillId="0" borderId="0" xfId="71" applyNumberFormat="1" applyFont="1" applyFill="1" applyBorder="1">
      <alignment/>
      <protection/>
    </xf>
    <xf numFmtId="0" fontId="0" fillId="0" borderId="0" xfId="71" applyFont="1" applyFill="1" applyBorder="1">
      <alignment/>
      <protection/>
    </xf>
    <xf numFmtId="3" fontId="2" fillId="0" borderId="18" xfId="71" applyNumberFormat="1" applyFont="1" applyFill="1" applyBorder="1" applyAlignment="1">
      <alignment horizontal="right" wrapText="1" shrinkToFit="1"/>
      <protection/>
    </xf>
    <xf numFmtId="0" fontId="0" fillId="0" borderId="0" xfId="0" applyFont="1" applyFill="1" applyAlignment="1">
      <alignment/>
    </xf>
    <xf numFmtId="166" fontId="0" fillId="0" borderId="0" xfId="0" applyNumberFormat="1" applyFont="1" applyFill="1" applyAlignment="1">
      <alignment horizontal="centerContinuous"/>
    </xf>
    <xf numFmtId="166" fontId="2" fillId="0" borderId="0" xfId="0" applyNumberFormat="1" applyFont="1" applyFill="1" applyAlignment="1">
      <alignment horizontal="centerContinuous"/>
    </xf>
    <xf numFmtId="3" fontId="0" fillId="0" borderId="10" xfId="0" applyNumberFormat="1" applyFont="1" applyFill="1" applyBorder="1" applyAlignment="1">
      <alignment horizontal="center"/>
    </xf>
    <xf numFmtId="166" fontId="0" fillId="0" borderId="11" xfId="0" applyNumberFormat="1" applyFont="1" applyFill="1" applyBorder="1" applyAlignment="1">
      <alignment horizontal="centerContinuous"/>
    </xf>
    <xf numFmtId="166" fontId="0" fillId="0" borderId="10" xfId="0" applyNumberFormat="1" applyFont="1" applyFill="1" applyBorder="1" applyAlignment="1">
      <alignment horizontal="centerContinuous"/>
    </xf>
    <xf numFmtId="3" fontId="0" fillId="0" borderId="15" xfId="0" applyNumberFormat="1" applyFont="1" applyFill="1" applyBorder="1" applyAlignment="1">
      <alignment horizontal="left"/>
    </xf>
    <xf numFmtId="166" fontId="0" fillId="0" borderId="16" xfId="0" applyNumberFormat="1" applyFont="1" applyFill="1" applyBorder="1" applyAlignment="1">
      <alignment horizontal="centerContinuous"/>
    </xf>
    <xf numFmtId="166" fontId="0" fillId="0" borderId="17" xfId="0" applyNumberFormat="1" applyFont="1" applyFill="1" applyBorder="1" applyAlignment="1">
      <alignment horizontal="centerContinuous"/>
    </xf>
    <xf numFmtId="3" fontId="0" fillId="0" borderId="0" xfId="0" applyNumberFormat="1" applyFont="1" applyFill="1" applyBorder="1" applyAlignment="1">
      <alignment horizontal="right"/>
    </xf>
    <xf numFmtId="166" fontId="0" fillId="0" borderId="29" xfId="0" applyNumberFormat="1" applyFont="1" applyFill="1" applyBorder="1" applyAlignment="1">
      <alignment/>
    </xf>
    <xf numFmtId="166" fontId="0" fillId="0" borderId="15" xfId="0" applyNumberFormat="1" applyFont="1" applyFill="1" applyBorder="1" applyAlignment="1">
      <alignment/>
    </xf>
    <xf numFmtId="166" fontId="0" fillId="0" borderId="0" xfId="0" applyNumberFormat="1" applyFill="1" applyAlignment="1">
      <alignment/>
    </xf>
    <xf numFmtId="0" fontId="0" fillId="0" borderId="0" xfId="0" applyFont="1" applyFill="1" applyAlignment="1">
      <alignment horizontal="left" wrapText="1"/>
    </xf>
    <xf numFmtId="0" fontId="0" fillId="0" borderId="0" xfId="0" applyFill="1" applyAlignment="1">
      <alignment horizontal="left" wrapText="1"/>
    </xf>
    <xf numFmtId="166" fontId="0" fillId="0" borderId="16" xfId="0" applyNumberFormat="1" applyFont="1" applyFill="1" applyBorder="1" applyAlignment="1">
      <alignment horizontal="center"/>
    </xf>
    <xf numFmtId="166" fontId="0" fillId="0" borderId="17" xfId="0" applyNumberFormat="1" applyFont="1" applyFill="1" applyBorder="1" applyAlignment="1">
      <alignment horizontal="center"/>
    </xf>
    <xf numFmtId="3" fontId="0" fillId="0" borderId="0" xfId="0" applyNumberFormat="1" applyFont="1" applyFill="1" applyAlignment="1">
      <alignment horizontal="left"/>
    </xf>
    <xf numFmtId="0" fontId="0" fillId="0" borderId="0" xfId="70" applyFont="1" applyFill="1">
      <alignment/>
      <protection/>
    </xf>
    <xf numFmtId="3" fontId="2" fillId="0" borderId="0" xfId="70" applyNumberFormat="1" applyFont="1" applyFill="1">
      <alignment/>
      <protection/>
    </xf>
    <xf numFmtId="3" fontId="0" fillId="0" borderId="0" xfId="70" applyNumberFormat="1" applyFont="1" applyFill="1">
      <alignment/>
      <protection/>
    </xf>
    <xf numFmtId="3" fontId="0" fillId="0" borderId="10" xfId="70" applyNumberFormat="1" applyFont="1" applyFill="1" applyBorder="1">
      <alignment/>
      <protection/>
    </xf>
    <xf numFmtId="0" fontId="0" fillId="0" borderId="11" xfId="70" applyFont="1" applyFill="1" applyBorder="1">
      <alignment/>
      <protection/>
    </xf>
    <xf numFmtId="3" fontId="0" fillId="0" borderId="15" xfId="70" applyNumberFormat="1" applyFont="1" applyFill="1" applyBorder="1">
      <alignment/>
      <protection/>
    </xf>
    <xf numFmtId="0" fontId="0" fillId="0" borderId="12" xfId="70" applyFont="1" applyFill="1" applyBorder="1">
      <alignment/>
      <protection/>
    </xf>
    <xf numFmtId="0" fontId="0" fillId="0" borderId="13" xfId="70" applyFont="1" applyFill="1" applyBorder="1">
      <alignment/>
      <protection/>
    </xf>
    <xf numFmtId="166" fontId="0" fillId="0" borderId="12" xfId="70" applyNumberFormat="1" applyFont="1" applyFill="1" applyBorder="1">
      <alignment/>
      <protection/>
    </xf>
    <xf numFmtId="3" fontId="2" fillId="0" borderId="0" xfId="70" applyNumberFormat="1" applyFont="1" applyFill="1" applyAlignment="1">
      <alignment horizontal="right"/>
      <protection/>
    </xf>
    <xf numFmtId="166" fontId="2" fillId="0" borderId="13" xfId="70" applyNumberFormat="1" applyFont="1" applyFill="1" applyBorder="1">
      <alignment/>
      <protection/>
    </xf>
    <xf numFmtId="0" fontId="2" fillId="0" borderId="0" xfId="70" applyFont="1" applyFill="1">
      <alignment/>
      <protection/>
    </xf>
    <xf numFmtId="166" fontId="2" fillId="0" borderId="12" xfId="70" applyNumberFormat="1" applyFont="1" applyFill="1" applyBorder="1">
      <alignment/>
      <protection/>
    </xf>
    <xf numFmtId="3" fontId="2" fillId="0" borderId="0" xfId="68" applyNumberFormat="1" applyFont="1" applyFill="1" applyAlignment="1">
      <alignment horizontal="left"/>
      <protection/>
    </xf>
    <xf numFmtId="166" fontId="2" fillId="0" borderId="12" xfId="68" applyNumberFormat="1" applyFont="1" applyFill="1" applyBorder="1">
      <alignment/>
      <protection/>
    </xf>
    <xf numFmtId="0" fontId="3" fillId="0" borderId="14" xfId="70" applyFill="1" applyBorder="1">
      <alignment/>
      <protection/>
    </xf>
    <xf numFmtId="166" fontId="0" fillId="0" borderId="13" xfId="70" applyNumberFormat="1" applyFont="1" applyFill="1" applyBorder="1">
      <alignment/>
      <protection/>
    </xf>
    <xf numFmtId="3" fontId="0" fillId="0" borderId="0" xfId="71" applyNumberFormat="1" applyFont="1" applyFill="1">
      <alignment/>
      <protection/>
    </xf>
    <xf numFmtId="3" fontId="0" fillId="0" borderId="0" xfId="71" applyNumberFormat="1" applyFont="1" applyFill="1" applyBorder="1">
      <alignment/>
      <protection/>
    </xf>
    <xf numFmtId="3" fontId="2" fillId="0" borderId="0" xfId="71" applyNumberFormat="1" applyFont="1" applyFill="1" applyAlignment="1">
      <alignment horizontal="centerContinuous"/>
      <protection/>
    </xf>
    <xf numFmtId="3" fontId="0" fillId="0" borderId="0" xfId="71" applyNumberFormat="1" applyFont="1" applyFill="1" applyAlignment="1">
      <alignment horizontal="centerContinuous"/>
      <protection/>
    </xf>
    <xf numFmtId="3" fontId="0" fillId="0" borderId="0" xfId="71" applyNumberFormat="1" applyFont="1" applyFill="1" applyBorder="1" applyAlignment="1">
      <alignment horizontal="centerContinuous"/>
      <protection/>
    </xf>
    <xf numFmtId="0" fontId="0" fillId="0" borderId="0" xfId="71" applyFont="1" applyFill="1" applyAlignment="1">
      <alignment horizontal="centerContinuous"/>
      <protection/>
    </xf>
    <xf numFmtId="3" fontId="0" fillId="0" borderId="10" xfId="71" applyNumberFormat="1" applyFont="1" applyFill="1" applyBorder="1">
      <alignment/>
      <protection/>
    </xf>
    <xf numFmtId="3" fontId="0" fillId="0" borderId="11" xfId="71" applyNumberFormat="1" applyFont="1" applyFill="1" applyBorder="1" applyAlignment="1">
      <alignment horizontal="centerContinuous" vertical="center"/>
      <protection/>
    </xf>
    <xf numFmtId="3" fontId="0" fillId="0" borderId="10" xfId="71" applyNumberFormat="1" applyFont="1" applyFill="1" applyBorder="1" applyAlignment="1">
      <alignment horizontal="centerContinuous" vertical="center"/>
      <protection/>
    </xf>
    <xf numFmtId="3" fontId="0" fillId="0" borderId="11" xfId="71" applyNumberFormat="1" applyFont="1" applyFill="1" applyBorder="1" applyAlignment="1">
      <alignment horizontal="centerContinuous" vertical="center"/>
      <protection/>
    </xf>
    <xf numFmtId="3" fontId="0" fillId="0" borderId="13" xfId="71" applyNumberFormat="1" applyFont="1" applyFill="1" applyBorder="1" applyAlignment="1">
      <alignment horizontal="centerContinuous" vertical="center"/>
      <protection/>
    </xf>
    <xf numFmtId="3" fontId="0" fillId="0" borderId="14" xfId="71" applyNumberFormat="1" applyFont="1" applyFill="1" applyBorder="1" applyAlignment="1">
      <alignment horizontal="centerContinuous" vertical="center"/>
      <protection/>
    </xf>
    <xf numFmtId="3" fontId="0" fillId="0" borderId="15" xfId="71" applyNumberFormat="1" applyFont="1" applyFill="1" applyBorder="1">
      <alignment/>
      <protection/>
    </xf>
    <xf numFmtId="3" fontId="0" fillId="0" borderId="16" xfId="71" applyNumberFormat="1" applyFont="1" applyFill="1" applyBorder="1" applyAlignment="1">
      <alignment horizontal="right" vertical="center"/>
      <protection/>
    </xf>
    <xf numFmtId="3" fontId="0" fillId="0" borderId="17" xfId="71" applyNumberFormat="1" applyFont="1" applyFill="1" applyBorder="1" applyAlignment="1">
      <alignment horizontal="right" vertical="center"/>
      <protection/>
    </xf>
    <xf numFmtId="3" fontId="2" fillId="0" borderId="12" xfId="71" applyNumberFormat="1" applyFont="1" applyFill="1" applyBorder="1">
      <alignment/>
      <protection/>
    </xf>
    <xf numFmtId="3" fontId="0" fillId="0" borderId="12" xfId="71" applyNumberFormat="1" applyFont="1" applyFill="1" applyBorder="1">
      <alignment/>
      <protection/>
    </xf>
    <xf numFmtId="166" fontId="0" fillId="0" borderId="12" xfId="71" applyNumberFormat="1" applyFont="1" applyFill="1" applyBorder="1" applyAlignment="1">
      <alignment horizontal="right"/>
      <protection/>
    </xf>
    <xf numFmtId="166" fontId="2" fillId="0" borderId="13" xfId="71" applyNumberFormat="1" applyFont="1" applyFill="1" applyBorder="1">
      <alignment/>
      <protection/>
    </xf>
    <xf numFmtId="166" fontId="2" fillId="0" borderId="14" xfId="71" applyNumberFormat="1" applyFont="1" applyFill="1" applyBorder="1">
      <alignment/>
      <protection/>
    </xf>
    <xf numFmtId="166" fontId="0" fillId="0" borderId="0" xfId="71" applyNumberFormat="1" applyFont="1" applyFill="1">
      <alignment/>
      <protection/>
    </xf>
    <xf numFmtId="166" fontId="0" fillId="0" borderId="0" xfId="71" applyNumberFormat="1" applyFont="1" applyFill="1" applyAlignment="1">
      <alignment horizontal="right"/>
      <protection/>
    </xf>
    <xf numFmtId="3" fontId="2" fillId="0" borderId="18" xfId="71" applyNumberFormat="1" applyFont="1" applyFill="1" applyBorder="1">
      <alignment/>
      <protection/>
    </xf>
    <xf numFmtId="166" fontId="0" fillId="0" borderId="18" xfId="71" applyNumberFormat="1" applyFont="1" applyFill="1" applyBorder="1">
      <alignment/>
      <protection/>
    </xf>
    <xf numFmtId="166" fontId="0" fillId="0" borderId="0" xfId="71" applyNumberFormat="1" applyFont="1" applyFill="1">
      <alignment/>
      <protection/>
    </xf>
    <xf numFmtId="3" fontId="2" fillId="0" borderId="18" xfId="71" applyNumberFormat="1" applyFont="1" applyFill="1" applyBorder="1" applyAlignment="1">
      <alignment horizontal="right" wrapText="1" shrinkToFit="1"/>
      <protection/>
    </xf>
    <xf numFmtId="0" fontId="0" fillId="0" borderId="0" xfId="71" applyFont="1" applyFill="1">
      <alignment/>
      <protection/>
    </xf>
    <xf numFmtId="3" fontId="2" fillId="0" borderId="0" xfId="69" applyNumberFormat="1" applyFont="1" applyFill="1">
      <alignment/>
      <protection/>
    </xf>
    <xf numFmtId="3" fontId="0" fillId="0" borderId="10" xfId="69" applyNumberFormat="1" applyFont="1" applyFill="1" applyBorder="1">
      <alignment/>
      <protection/>
    </xf>
    <xf numFmtId="0" fontId="0" fillId="0" borderId="11" xfId="69" applyFont="1" applyFill="1" applyBorder="1">
      <alignment/>
      <protection/>
    </xf>
    <xf numFmtId="3" fontId="0" fillId="0" borderId="15" xfId="69" applyNumberFormat="1" applyFont="1" applyFill="1" applyBorder="1">
      <alignment/>
      <protection/>
    </xf>
    <xf numFmtId="0" fontId="0" fillId="0" borderId="12" xfId="69" applyFont="1" applyFill="1" applyBorder="1">
      <alignment/>
      <protection/>
    </xf>
    <xf numFmtId="0" fontId="0" fillId="0" borderId="13" xfId="69" applyFont="1" applyFill="1" applyBorder="1">
      <alignment/>
      <protection/>
    </xf>
    <xf numFmtId="0" fontId="2" fillId="0" borderId="0" xfId="69" applyFont="1" applyFill="1">
      <alignment/>
      <protection/>
    </xf>
    <xf numFmtId="3" fontId="2" fillId="0" borderId="15" xfId="69" applyNumberFormat="1" applyFont="1" applyFill="1" applyBorder="1" applyAlignment="1">
      <alignment horizontal="right"/>
      <protection/>
    </xf>
    <xf numFmtId="166" fontId="2" fillId="0" borderId="16" xfId="69" applyNumberFormat="1" applyFont="1" applyFill="1" applyBorder="1">
      <alignment/>
      <protection/>
    </xf>
    <xf numFmtId="0" fontId="3" fillId="0" borderId="0" xfId="69" applyFill="1">
      <alignment/>
      <protection/>
    </xf>
    <xf numFmtId="0" fontId="3" fillId="0" borderId="0" xfId="68" applyFill="1">
      <alignment/>
      <protection/>
    </xf>
    <xf numFmtId="3" fontId="0" fillId="0" borderId="10" xfId="68" applyNumberFormat="1" applyFont="1" applyFill="1" applyBorder="1">
      <alignment/>
      <protection/>
    </xf>
    <xf numFmtId="0" fontId="0" fillId="0" borderId="11" xfId="68" applyFont="1" applyFill="1" applyBorder="1">
      <alignment/>
      <protection/>
    </xf>
    <xf numFmtId="3" fontId="0" fillId="0" borderId="15" xfId="68" applyNumberFormat="1" applyFont="1" applyFill="1" applyBorder="1">
      <alignment/>
      <protection/>
    </xf>
    <xf numFmtId="0" fontId="0" fillId="0" borderId="12" xfId="68" applyFont="1" applyFill="1" applyBorder="1">
      <alignment/>
      <protection/>
    </xf>
    <xf numFmtId="0" fontId="0" fillId="0" borderId="13" xfId="68" applyFont="1" applyFill="1" applyBorder="1">
      <alignment/>
      <protection/>
    </xf>
    <xf numFmtId="0" fontId="3" fillId="0" borderId="14" xfId="68" applyFill="1" applyBorder="1">
      <alignment/>
      <protection/>
    </xf>
    <xf numFmtId="166" fontId="0" fillId="0" borderId="13" xfId="68" applyNumberFormat="1" applyFont="1" applyFill="1" applyBorder="1">
      <alignment/>
      <protection/>
    </xf>
    <xf numFmtId="3" fontId="0" fillId="0" borderId="11" xfId="0" applyNumberFormat="1" applyFont="1" applyFill="1" applyBorder="1" applyAlignment="1">
      <alignment horizontal="centerContinuous"/>
    </xf>
    <xf numFmtId="3" fontId="0" fillId="0" borderId="10" xfId="0" applyNumberFormat="1" applyFont="1" applyFill="1" applyBorder="1" applyAlignment="1">
      <alignment horizontal="centerContinuous"/>
    </xf>
    <xf numFmtId="3" fontId="0" fillId="0" borderId="16" xfId="0" applyNumberFormat="1" applyFont="1" applyFill="1" applyBorder="1" applyAlignment="1">
      <alignment horizontal="center"/>
    </xf>
    <xf numFmtId="3" fontId="0" fillId="0" borderId="17" xfId="0" applyNumberFormat="1" applyFont="1" applyFill="1" applyBorder="1" applyAlignment="1">
      <alignment horizontal="center"/>
    </xf>
    <xf numFmtId="166" fontId="0" fillId="0" borderId="12" xfId="0" applyNumberFormat="1" applyFill="1" applyBorder="1" applyAlignment="1">
      <alignment/>
    </xf>
    <xf numFmtId="166" fontId="0" fillId="0" borderId="0" xfId="0" applyNumberFormat="1" applyFill="1" applyBorder="1" applyAlignment="1">
      <alignment/>
    </xf>
    <xf numFmtId="166" fontId="0" fillId="0" borderId="18" xfId="0" applyNumberFormat="1" applyFont="1" applyFill="1" applyBorder="1" applyAlignment="1">
      <alignment/>
    </xf>
    <xf numFmtId="166" fontId="0" fillId="0" borderId="29" xfId="0" applyNumberFormat="1" applyFill="1" applyBorder="1" applyAlignment="1">
      <alignment/>
    </xf>
    <xf numFmtId="166" fontId="0" fillId="0" borderId="15" xfId="0" applyNumberFormat="1" applyFill="1" applyBorder="1" applyAlignment="1">
      <alignment/>
    </xf>
    <xf numFmtId="166" fontId="0" fillId="0" borderId="30" xfId="0" applyNumberFormat="1" applyFont="1" applyFill="1" applyBorder="1" applyAlignment="1">
      <alignment/>
    </xf>
    <xf numFmtId="3" fontId="2" fillId="0" borderId="0" xfId="0" applyNumberFormat="1" applyFont="1" applyFill="1" applyBorder="1" applyAlignment="1">
      <alignment horizontal="right"/>
    </xf>
    <xf numFmtId="166" fontId="2" fillId="0" borderId="13" xfId="0" applyNumberFormat="1" applyFont="1" applyFill="1" applyBorder="1" applyAlignment="1">
      <alignment horizontal="right"/>
    </xf>
    <xf numFmtId="166" fontId="2" fillId="0" borderId="14" xfId="0" applyNumberFormat="1" applyFont="1" applyFill="1" applyBorder="1" applyAlignment="1">
      <alignment horizontal="right"/>
    </xf>
    <xf numFmtId="0" fontId="2" fillId="0" borderId="0" xfId="0" applyFont="1" applyFill="1" applyAlignment="1">
      <alignment horizontal="right"/>
    </xf>
    <xf numFmtId="166" fontId="0" fillId="0" borderId="18" xfId="0" applyNumberFormat="1" applyFont="1" applyFill="1" applyBorder="1" applyAlignment="1">
      <alignment horizontal="right"/>
    </xf>
    <xf numFmtId="166" fontId="2" fillId="0" borderId="12" xfId="0" applyNumberFormat="1" applyFont="1" applyFill="1" applyBorder="1" applyAlignment="1">
      <alignment horizontal="right"/>
    </xf>
    <xf numFmtId="166" fontId="2" fillId="0" borderId="0" xfId="0" applyNumberFormat="1" applyFont="1" applyFill="1" applyBorder="1" applyAlignment="1">
      <alignment horizontal="right"/>
    </xf>
    <xf numFmtId="166" fontId="2" fillId="0" borderId="19" xfId="0" applyNumberFormat="1" applyFont="1" applyFill="1" applyBorder="1" applyAlignment="1">
      <alignment/>
    </xf>
    <xf numFmtId="3" fontId="2" fillId="0" borderId="0" xfId="0" applyNumberFormat="1" applyFont="1" applyFill="1" applyAlignment="1">
      <alignment horizontal="left"/>
    </xf>
    <xf numFmtId="3" fontId="2" fillId="0" borderId="0" xfId="0" applyNumberFormat="1" applyFont="1" applyFill="1" applyAlignment="1">
      <alignment horizontal="right" wrapText="1" shrinkToFit="1"/>
    </xf>
    <xf numFmtId="0" fontId="56" fillId="0" borderId="0" xfId="49" applyFont="1" applyFill="1" applyAlignment="1" applyProtection="1">
      <alignment/>
      <protection/>
    </xf>
    <xf numFmtId="166" fontId="56" fillId="0" borderId="0" xfId="0" applyNumberFormat="1" applyFont="1" applyFill="1" applyAlignment="1">
      <alignment/>
    </xf>
    <xf numFmtId="0" fontId="56" fillId="0" borderId="0" xfId="0" applyFont="1" applyFill="1" applyAlignment="1">
      <alignment/>
    </xf>
    <xf numFmtId="0" fontId="57" fillId="0" borderId="0" xfId="0" applyFont="1" applyFill="1" applyAlignment="1">
      <alignment horizontal="right"/>
    </xf>
    <xf numFmtId="3" fontId="0" fillId="0" borderId="31" xfId="0" applyNumberFormat="1" applyFont="1" applyFill="1" applyBorder="1" applyAlignment="1">
      <alignment horizontal="center"/>
    </xf>
    <xf numFmtId="3" fontId="0" fillId="0" borderId="32" xfId="0" applyNumberFormat="1" applyFont="1" applyFill="1" applyBorder="1" applyAlignment="1">
      <alignment horizontal="center" vertical="top" wrapText="1"/>
    </xf>
    <xf numFmtId="3" fontId="0" fillId="0" borderId="31" xfId="0" applyNumberFormat="1" applyFont="1" applyFill="1" applyBorder="1" applyAlignment="1">
      <alignment horizontal="center" vertical="top" wrapText="1"/>
    </xf>
    <xf numFmtId="1" fontId="0" fillId="0" borderId="0" xfId="0" applyNumberFormat="1" applyFont="1" applyFill="1" applyAlignment="1">
      <alignment/>
    </xf>
    <xf numFmtId="166" fontId="0" fillId="0" borderId="33" xfId="0" applyNumberFormat="1" applyFont="1" applyFill="1" applyBorder="1" applyAlignment="1">
      <alignment/>
    </xf>
    <xf numFmtId="1" fontId="2" fillId="0" borderId="0" xfId="67" applyNumberFormat="1" applyFont="1" applyFill="1" applyAlignment="1">
      <alignment horizontal="right"/>
    </xf>
    <xf numFmtId="1" fontId="2" fillId="0" borderId="0" xfId="0" applyNumberFormat="1" applyFont="1" applyFill="1" applyAlignment="1">
      <alignment horizontal="right"/>
    </xf>
    <xf numFmtId="166" fontId="2" fillId="0" borderId="0" xfId="0" applyNumberFormat="1" applyFont="1" applyFill="1" applyAlignment="1">
      <alignment horizontal="right"/>
    </xf>
    <xf numFmtId="166" fontId="2" fillId="0" borderId="0" xfId="0" applyNumberFormat="1" applyFont="1" applyFill="1" applyAlignment="1">
      <alignment/>
    </xf>
    <xf numFmtId="1" fontId="56" fillId="0" borderId="0" xfId="0" applyNumberFormat="1" applyFont="1" applyFill="1" applyAlignment="1">
      <alignment/>
    </xf>
    <xf numFmtId="0" fontId="54" fillId="0" borderId="0" xfId="0" applyFont="1" applyBorder="1" applyAlignment="1">
      <alignment vertical="center"/>
    </xf>
    <xf numFmtId="3" fontId="2" fillId="0" borderId="0" xfId="0" applyNumberFormat="1" applyFont="1" applyFill="1" applyAlignment="1">
      <alignment horizontal="center"/>
    </xf>
    <xf numFmtId="3" fontId="2" fillId="0" borderId="0" xfId="68" applyNumberFormat="1" applyFont="1" applyFill="1" applyAlignment="1">
      <alignment horizontal="center"/>
      <protection/>
    </xf>
    <xf numFmtId="3" fontId="2" fillId="0" borderId="0" xfId="69" applyNumberFormat="1" applyFont="1" applyFill="1" applyAlignment="1">
      <alignment horizontal="center"/>
      <protection/>
    </xf>
    <xf numFmtId="0" fontId="0" fillId="0" borderId="0" xfId="0" applyFont="1" applyFill="1" applyAlignment="1">
      <alignment horizontal="left" wrapText="1"/>
    </xf>
    <xf numFmtId="0" fontId="0" fillId="0" borderId="0" xfId="0" applyFill="1" applyAlignment="1">
      <alignment horizontal="left" wrapText="1"/>
    </xf>
    <xf numFmtId="3" fontId="2" fillId="0" borderId="0" xfId="72" applyNumberFormat="1" applyFont="1" applyAlignment="1">
      <alignment horizontal="center"/>
      <protection/>
    </xf>
    <xf numFmtId="3" fontId="2" fillId="0" borderId="0" xfId="70" applyNumberFormat="1" applyFont="1" applyFill="1" applyAlignment="1">
      <alignment horizontal="center"/>
      <protection/>
    </xf>
    <xf numFmtId="3" fontId="2" fillId="0" borderId="0" xfId="73" applyNumberFormat="1" applyFont="1" applyFill="1" applyAlignment="1">
      <alignment horizontal="center"/>
      <protection/>
    </xf>
  </cellXfs>
  <cellStyles count="67">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Followed Hyperlink" xfId="47"/>
    <cellStyle name="Goed" xfId="48"/>
    <cellStyle name="Hyperlink" xfId="49"/>
    <cellStyle name="Invoer" xfId="50"/>
    <cellStyle name="Comma" xfId="51"/>
    <cellStyle name="Comma [0]" xfId="52"/>
    <cellStyle name="komma1nul" xfId="53"/>
    <cellStyle name="komma2nul" xfId="54"/>
    <cellStyle name="Kop 1" xfId="55"/>
    <cellStyle name="Kop 2" xfId="56"/>
    <cellStyle name="Kop 3" xfId="57"/>
    <cellStyle name="Kop 4" xfId="58"/>
    <cellStyle name="Neutraal" xfId="59"/>
    <cellStyle name="nieuw" xfId="60"/>
    <cellStyle name="Notitie" xfId="61"/>
    <cellStyle name="Ongeldig" xfId="62"/>
    <cellStyle name="perc1nul" xfId="63"/>
    <cellStyle name="perc2nul" xfId="64"/>
    <cellStyle name="perc3nul" xfId="65"/>
    <cellStyle name="perc4" xfId="66"/>
    <cellStyle name="Percent" xfId="67"/>
    <cellStyle name="Standaard_96palg02" xfId="68"/>
    <cellStyle name="Standaard_96palg03" xfId="69"/>
    <cellStyle name="Standaard_96palg05 (2)" xfId="70"/>
    <cellStyle name="Standaard_96palg06" xfId="71"/>
    <cellStyle name="Standaard_96palg07" xfId="72"/>
    <cellStyle name="Standaard_96palg09 (2)" xfId="73"/>
    <cellStyle name="Titel" xfId="74"/>
    <cellStyle name="Totaal" xfId="75"/>
    <cellStyle name="Uitvoer" xfId="76"/>
    <cellStyle name="Currency" xfId="77"/>
    <cellStyle name="Currency [0]" xfId="78"/>
    <cellStyle name="Verklarende tekst" xfId="79"/>
    <cellStyle name="Waarschuwingstekst"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314325</xdr:colOff>
      <xdr:row>87</xdr:row>
      <xdr:rowOff>95250</xdr:rowOff>
    </xdr:to>
    <xdr:sp>
      <xdr:nvSpPr>
        <xdr:cNvPr id="1" name="Tekstvak 2"/>
        <xdr:cNvSpPr txBox="1">
          <a:spLocks noChangeArrowheads="1"/>
        </xdr:cNvSpPr>
      </xdr:nvSpPr>
      <xdr:spPr>
        <a:xfrm>
          <a:off x="9525" y="0"/>
          <a:ext cx="9229725" cy="14182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TOELICHTING ONDERWIJSPERSONEEL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In de personeelsstatistieken wordt enkel het personeel geregistreerd dat ofwel rechtstreeks door het Vlaams Ministerie van Onderwijs en Vorming wordt betaald, ofwel waarvan de lonen ten laste zijn van de werkingsenveloppe van het hoger onderwijs (met uitzondering van de gastprofessoren en de mandaatsvergoedingen in het hogescholenonderwijs). 
</a:t>
          </a:r>
          <a:r>
            <a:rPr lang="en-US" cap="none" sz="1200" b="0" i="0" u="none" baseline="0">
              <a:solidFill>
                <a:srgbClr val="000000"/>
              </a:solidFill>
              <a:latin typeface="Calibri"/>
              <a:ea typeface="Calibri"/>
              <a:cs typeface="Calibri"/>
            </a:rPr>
            <a:t>Dit impliceert dat het meester-, vak- en dienstpersoneel van het gesubsidieerd onderwijs niet opgenomen is in de statistieken. De gesubsidieerde contractuelen worden ook buiten beschouwing gelaten omdat deze personeelsleden niet volledig door het Vlaams Ministerie van Onderwijs en Vorming worden betaald.  Ook het personeel ten laste van de werkingsmiddelen (PWB) in het leerplichtonderwijs, volwassenenonderwijs, deeltijds kunstonderwijs en de centra voor leerlingenbegeleiding wordt niet meer in de data opgenomen vanaf het schooljaar 2018-2019. De lonen van deze personeelsleden worden door de scholen terugbetaald vanuit hun werkingsmiddelen.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Alle personeelsgegevens hebben betrekking op de maand januari 2021, zoals gekend in juni 2021. </a:t>
          </a:r>
          <a:r>
            <a:rPr lang="en-US" cap="none" sz="1200" b="0" i="0" u="none" baseline="0">
              <a:solidFill>
                <a:srgbClr val="000000"/>
              </a:solidFill>
              <a:latin typeface="Calibri"/>
              <a:ea typeface="Calibri"/>
              <a:cs typeface="Calibri"/>
            </a:rPr>
            <a:t>Dit is een momentopname van het volledige schooljaar, de betalingen schommelen immers van maand tot maand.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Bestuurs- en onderwijzend personeel en andere personeelscategorieën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Binnen het onderwijspersoneel wordt een onderscheid gemaakt tussen enerzijds het </a:t>
          </a:r>
          <a:r>
            <a:rPr lang="en-US" cap="none" sz="1200" b="0" i="1" u="none" baseline="0">
              <a:solidFill>
                <a:srgbClr val="000000"/>
              </a:solidFill>
              <a:latin typeface="Calibri"/>
              <a:ea typeface="Calibri"/>
              <a:cs typeface="Calibri"/>
            </a:rPr>
            <a:t>bestuurs- en onderwijzend personeel</a:t>
          </a:r>
          <a:r>
            <a:rPr lang="en-US" cap="none" sz="1200" b="0" i="0" u="none" baseline="0">
              <a:solidFill>
                <a:srgbClr val="000000"/>
              </a:solidFill>
              <a:latin typeface="Calibri"/>
              <a:ea typeface="Calibri"/>
              <a:cs typeface="Calibri"/>
            </a:rPr>
            <a:t> en anderzijds </a:t>
          </a:r>
          <a:r>
            <a:rPr lang="en-US" cap="none" sz="1200" b="0" i="1" u="none" baseline="0">
              <a:solidFill>
                <a:srgbClr val="000000"/>
              </a:solidFill>
              <a:latin typeface="Calibri"/>
              <a:ea typeface="Calibri"/>
              <a:cs typeface="Calibri"/>
            </a:rPr>
            <a:t>andere personeelscategorieën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Het </a:t>
          </a:r>
          <a:r>
            <a:rPr lang="en-US" cap="none" sz="1200" b="1" i="1" u="none" baseline="0">
              <a:solidFill>
                <a:srgbClr val="000000"/>
              </a:solidFill>
              <a:latin typeface="Calibri"/>
              <a:ea typeface="Calibri"/>
              <a:cs typeface="Calibri"/>
            </a:rPr>
            <a:t>bestuurspersoneel</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bestaat uit directeurs en adjunct-directeurs en nog enkele andere ambten. Het </a:t>
          </a:r>
          <a:r>
            <a:rPr lang="en-US" cap="none" sz="1200" b="1" i="1" u="none" baseline="0">
              <a:solidFill>
                <a:srgbClr val="000000"/>
              </a:solidFill>
              <a:latin typeface="Calibri"/>
              <a:ea typeface="Calibri"/>
              <a:cs typeface="Calibri"/>
            </a:rPr>
            <a:t>onderwijzend personeel</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vervult een lesopdracht.
</a:t>
          </a:r>
          <a:r>
            <a:rPr lang="en-US" cap="none" sz="1200" b="0" i="0" u="none" baseline="0">
              <a:solidFill>
                <a:srgbClr val="000000"/>
              </a:solidFill>
              <a:latin typeface="Calibri"/>
              <a:ea typeface="Calibri"/>
              <a:cs typeface="Calibri"/>
            </a:rPr>
            <a:t>De </a:t>
          </a:r>
          <a:r>
            <a:rPr lang="en-US" cap="none" sz="1200" b="1" i="1" u="none" baseline="0">
              <a:solidFill>
                <a:srgbClr val="000000"/>
              </a:solidFill>
              <a:latin typeface="Calibri"/>
              <a:ea typeface="Calibri"/>
              <a:cs typeface="Calibri"/>
            </a:rPr>
            <a:t>andere personeelscategorieën</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bestaan uit het administratief personeel, het werkliedenpersoneel van het gemeenschapsonderwijs, het opvoedend hulppersoneel, het paramedisch personeel, het CLB- personeel, het inspectiepersoneel, het personeel pedagogische begeleiding, het personeel van de internaten en de kinderverzorgsters van het kleuteronderwijs.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Voor het bestuurs-en onderwijzend personeel en de andere personeelscategorieën is ook het aantal personen in kaart gebracht die </a:t>
          </a:r>
          <a:r>
            <a:rPr lang="en-US" cap="none" sz="1200" b="1" i="0" u="none" baseline="0">
              <a:solidFill>
                <a:srgbClr val="000000"/>
              </a:solidFill>
              <a:latin typeface="Calibri"/>
              <a:ea typeface="Calibri"/>
              <a:cs typeface="Calibri"/>
            </a:rPr>
            <a:t>60 jaar of ouder </a:t>
          </a:r>
          <a:r>
            <a:rPr lang="en-US" cap="none" sz="1200" b="0" i="0" u="none" baseline="0">
              <a:solidFill>
                <a:srgbClr val="000000"/>
              </a:solidFill>
              <a:latin typeface="Calibri"/>
              <a:ea typeface="Calibri"/>
              <a:cs typeface="Calibri"/>
            </a:rPr>
            <a:t>zijn en die nog werkzaam zijn in het onderwijs.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In</a:t>
          </a:r>
          <a:r>
            <a:rPr lang="en-US" cap="none" sz="1200" b="1" i="0" u="none" baseline="0">
              <a:solidFill>
                <a:srgbClr val="000000"/>
              </a:solidFill>
              <a:latin typeface="Calibri"/>
              <a:ea typeface="Calibri"/>
              <a:cs typeface="Calibri"/>
            </a:rPr>
            <a:t> 2019-2020 </a:t>
          </a:r>
          <a:r>
            <a:rPr lang="en-US" cap="none" sz="1200" b="0" i="0" u="none" baseline="0">
              <a:solidFill>
                <a:srgbClr val="000000"/>
              </a:solidFill>
              <a:latin typeface="Calibri"/>
              <a:ea typeface="Calibri"/>
              <a:cs typeface="Calibri"/>
            </a:rPr>
            <a:t>deden zich </a:t>
          </a:r>
          <a:r>
            <a:rPr lang="en-US" cap="none" sz="1200" b="1" i="0" u="none" baseline="0">
              <a:solidFill>
                <a:srgbClr val="000000"/>
              </a:solidFill>
              <a:latin typeface="Calibri"/>
              <a:ea typeface="Calibri"/>
              <a:cs typeface="Calibri"/>
            </a:rPr>
            <a:t>twee grote wijzigingen </a:t>
          </a:r>
          <a:r>
            <a:rPr lang="en-US" cap="none" sz="1200" b="0" i="0" u="none" baseline="0">
              <a:solidFill>
                <a:srgbClr val="000000"/>
              </a:solidFill>
              <a:latin typeface="Calibri"/>
              <a:ea typeface="Calibri"/>
              <a:cs typeface="Calibri"/>
            </a:rPr>
            <a:t>voor</a:t>
          </a:r>
          <a:r>
            <a:rPr lang="en-US" cap="none" sz="1200" b="1" i="0" u="none" baseline="0">
              <a:solidFill>
                <a:srgbClr val="000000"/>
              </a:solidFill>
              <a:latin typeface="Calibri"/>
              <a:ea typeface="Calibri"/>
              <a:cs typeface="Calibri"/>
            </a:rPr>
            <a:t> in het hoger onderwijslandschap</a:t>
          </a:r>
          <a:r>
            <a:rPr lang="en-US" cap="none" sz="1200" b="0" i="0" u="none" baseline="0">
              <a:solidFill>
                <a:srgbClr val="000000"/>
              </a:solidFill>
              <a:latin typeface="Calibri"/>
              <a:ea typeface="Calibri"/>
              <a:cs typeface="Calibri"/>
            </a:rPr>
            <a:t>: de </a:t>
          </a:r>
          <a:r>
            <a:rPr lang="en-US" cap="none" sz="1200" b="1" i="0" u="none" baseline="0">
              <a:solidFill>
                <a:srgbClr val="000000"/>
              </a:solidFill>
              <a:latin typeface="Calibri"/>
              <a:ea typeface="Calibri"/>
              <a:cs typeface="Calibri"/>
            </a:rPr>
            <a:t>overdracht van de graduaatsopleidingen </a:t>
          </a:r>
          <a:r>
            <a:rPr lang="en-US" cap="none" sz="1200" b="0" i="0" u="none" baseline="0">
              <a:solidFill>
                <a:srgbClr val="000000"/>
              </a:solidFill>
              <a:latin typeface="Calibri"/>
              <a:ea typeface="Calibri"/>
              <a:cs typeface="Calibri"/>
            </a:rPr>
            <a:t>(vroegere HBO5-opleidingen uit het volwassenenonderwijs) naar de hogescholen en de </a:t>
          </a:r>
          <a:r>
            <a:rPr lang="en-US" cap="none" sz="1200" b="1" i="0" u="none" baseline="0">
              <a:solidFill>
                <a:srgbClr val="000000"/>
              </a:solidFill>
              <a:latin typeface="Calibri"/>
              <a:ea typeface="Calibri"/>
              <a:cs typeface="Calibri"/>
            </a:rPr>
            <a:t>hervorming van de lerarenopleiding </a:t>
          </a:r>
          <a:r>
            <a:rPr lang="en-US" cap="none" sz="1200" b="0" i="0" u="none" baseline="0">
              <a:solidFill>
                <a:srgbClr val="000000"/>
              </a:solidFill>
              <a:latin typeface="Calibri"/>
              <a:ea typeface="Calibri"/>
              <a:cs typeface="Calibri"/>
            </a:rPr>
            <a:t>met o.a. </a:t>
          </a:r>
          <a:r>
            <a:rPr lang="en-US" cap="none" sz="1200" b="0" i="0" u="none" baseline="0">
              <a:solidFill>
                <a:srgbClr val="000000"/>
              </a:solidFill>
              <a:latin typeface="Calibri"/>
              <a:ea typeface="Calibri"/>
              <a:cs typeface="Calibri"/>
            </a:rPr>
            <a:t>de overdracht </a:t>
          </a:r>
          <a:r>
            <a:rPr lang="en-US" cap="none" sz="1200" b="0" i="0" u="none" baseline="0">
              <a:solidFill>
                <a:srgbClr val="000000"/>
              </a:solidFill>
              <a:latin typeface="Calibri"/>
              <a:ea typeface="Calibri"/>
              <a:cs typeface="Calibri"/>
            </a:rPr>
            <a:t>van de specifieke lerarenopleiding van de centra voor volwassenenonderwijs naar de hogescholen en universiteiten.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Op 1 september 2009 werd de vierde graad verpleegkunde afgesplitst van het secundair onderwijs en ondergebracht in het hoger beroepsonderwijs (HBO5). Tot en met het schooljaar 2016-2017 werd voor het bestuurspersoneel en de andere personeelscategorieën enkel het personeel opgenomen van de instellingen die 100% HBO verpleegkunde aanbieden (slechts 4 instellingen). Vanaf schooljaar 2017-2018 werd het aandeel HBO van het onderwijzend personeel van alle 20 instellingen die HBO aanbieden als inschatting gebruikt om het aandeel binnen het bestuurspersoneel en de andere personeelscategorieën te bepalen. Deze werkwijze leidt tot een meer realistische inschatting van de personeelsaantallen in HBO-verpleegkunde. Dit zorgt dus wel voor een trendbreuk binnen deze personeelscategorieën.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In het kader van de integratieprocedure van het onderwijs van het lange type van de hogescholen in het universitair onderwijs zijn de personeelsleden van het integratiekader die door de Katholieke Universiteit Leuven en de Universiteit Gent zelf worden betaald vanaf 1 januari 2014 niet meer in de personeelsstatistieken van het hogescholenonderwijs opgenomen. De personeelsleden van het integratiekader van de andere universiteiten worden niet meer in de statistieken van het personeel van de hogescholen opgenomen vanaf het academiejaar 2014-2015. Dit telkens om dubbeltellingen te vermijden, want deze personeelsleden worden reeds vermeld in de tabellen van de universiteiten.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Fysieke personen en budgettaire fulltime-equivalenten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De personeelsleden worden uitgedrukt in </a:t>
          </a:r>
          <a:r>
            <a:rPr lang="en-US" cap="none" sz="1200" b="0" i="1" u="none" baseline="0">
              <a:solidFill>
                <a:srgbClr val="000000"/>
              </a:solidFill>
              <a:latin typeface="Calibri"/>
              <a:ea typeface="Calibri"/>
              <a:cs typeface="Calibri"/>
            </a:rPr>
            <a:t>aantal fysieke personen</a:t>
          </a:r>
          <a:r>
            <a:rPr lang="en-US" cap="none" sz="1200" b="0" i="0" u="none" baseline="0">
              <a:solidFill>
                <a:srgbClr val="000000"/>
              </a:solidFill>
              <a:latin typeface="Calibri"/>
              <a:ea typeface="Calibri"/>
              <a:cs typeface="Calibri"/>
            </a:rPr>
            <a:t> en </a:t>
          </a:r>
          <a:r>
            <a:rPr lang="en-US" cap="none" sz="1200" b="0" i="1" u="none" baseline="0">
              <a:solidFill>
                <a:srgbClr val="000000"/>
              </a:solidFill>
              <a:latin typeface="Calibri"/>
              <a:ea typeface="Calibri"/>
              <a:cs typeface="Calibri"/>
            </a:rPr>
            <a:t>aantal budgettaire fulltime-equivalenten</a:t>
          </a:r>
          <a:r>
            <a:rPr lang="en-US" cap="none" sz="1200" b="0" i="0" u="none" baseline="0">
              <a:solidFill>
                <a:srgbClr val="000000"/>
              </a:solidFill>
              <a:latin typeface="Calibri"/>
              <a:ea typeface="Calibri"/>
              <a:cs typeface="Calibri"/>
            </a:rPr>
            <a:t>. Er wordt rekening gehouden met korte vervangingen. Alle vervangingen zitten dus in de tabellen fysieke personen en budgettaire fulltime-equivalenten. Naast de detailgegevens voor het schooljaar 2020-2021 is er ook een historische reeks weergegeven vanaf het schooljaar 2013-2014.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De </a:t>
          </a:r>
          <a:r>
            <a:rPr lang="en-US" cap="none" sz="1200" b="1" i="1" u="none" baseline="0">
              <a:solidFill>
                <a:srgbClr val="000000"/>
              </a:solidFill>
              <a:latin typeface="Calibri"/>
              <a:ea typeface="Calibri"/>
              <a:cs typeface="Calibri"/>
            </a:rPr>
            <a:t>fysieke personen</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worden geregistreerd in het onderwijsniveau en -net waar zij de grootste lesopdracht hebben.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De </a:t>
          </a:r>
          <a:r>
            <a:rPr lang="en-US" cap="none" sz="1200" b="1" i="1" u="none" baseline="0">
              <a:solidFill>
                <a:srgbClr val="000000"/>
              </a:solidFill>
              <a:latin typeface="Calibri"/>
              <a:ea typeface="Calibri"/>
              <a:cs typeface="Calibri"/>
            </a:rPr>
            <a:t>budgettaire fulltime-equivalenten</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zijn het resultaat van de sommatie van alle deelopdrachten van alle personeelsleden (m.a.w. met inbegrip van de vervangingen van minder dan een jaar).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Voor het </a:t>
          </a:r>
          <a:r>
            <a:rPr lang="en-US" cap="none" sz="1200" b="1" i="1" u="none" baseline="0">
              <a:solidFill>
                <a:srgbClr val="000000"/>
              </a:solidFill>
              <a:latin typeface="Calibri"/>
              <a:ea typeface="Calibri"/>
              <a:cs typeface="Calibri"/>
            </a:rPr>
            <a:t>hogescholenonderwijs</a:t>
          </a:r>
          <a:r>
            <a:rPr lang="en-US" cap="none" sz="1200" b="0" i="1"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zijn de lesopdrachten van de gastprofessoren en de mandaatvergoedingen zowel opgenomen in de tabellen met het aantal budgettaire fulltime-equivalenten als in de tabellen met het aantal personen</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Voor het </a:t>
          </a:r>
          <a:r>
            <a:rPr lang="en-US" cap="none" sz="1200" b="1" i="1" u="none" baseline="0">
              <a:solidFill>
                <a:srgbClr val="000000"/>
              </a:solidFill>
              <a:latin typeface="Calibri"/>
              <a:ea typeface="Calibri"/>
              <a:cs typeface="Calibri"/>
            </a:rPr>
            <a:t>universitair onderwijs </a:t>
          </a:r>
          <a:r>
            <a:rPr lang="en-US" cap="none" sz="1200" b="0" i="0" u="none" baseline="0">
              <a:solidFill>
                <a:srgbClr val="000000"/>
              </a:solidFill>
              <a:latin typeface="Calibri"/>
              <a:ea typeface="Calibri"/>
              <a:cs typeface="Calibri"/>
            </a:rPr>
            <a:t>is</a:t>
          </a:r>
          <a:r>
            <a:rPr lang="en-US" cap="none" sz="1200" b="0" i="0" u="none" baseline="0">
              <a:solidFill>
                <a:srgbClr val="000000"/>
              </a:solidFill>
              <a:latin typeface="Calibri"/>
              <a:ea typeface="Calibri"/>
              <a:cs typeface="Calibri"/>
            </a:rPr>
            <a:t> in de tabel met het aantal personen al het 'ander ZAP' meegenomen in de cijfers. In de tabel met het aantal voltijdse eenheden wordt </a:t>
          </a:r>
          <a:r>
            <a:rPr lang="en-US" cap="none" sz="1200" b="0" i="0" u="none" baseline="0">
              <a:solidFill>
                <a:srgbClr val="000000"/>
              </a:solidFill>
              <a:latin typeface="Calibri"/>
              <a:ea typeface="Calibri"/>
              <a:cs typeface="Calibri"/>
            </a:rPr>
            <a:t>van het 'ander ZAP' graad 10F wel meegenomen, de rest niet (gastprofessoren, de vervroegd gepensioneerden en de gepensioneerde ZAP-leden die als bezoldigd emeritus verder blijven werken ten laste van de werkingsuitkeringen).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Bestuurspersoneel</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In een apart hoofdstuk worden er detailtabellen weergegeven over het bestuurspersoneel (Zie deel 4 Personeel, hoofdstuk 1 Algemeen overzicht, 1.2 Bestuurspersoneel). In de tabellen van het bestuurs- en  onderwijzend personeel is het bestuurspersoneel inbegrepen. 
</a:t>
          </a:r>
          <a:r>
            <a:rPr lang="en-US" cap="none" sz="1200" b="0" i="0" u="none" baseline="0">
              <a:solidFill>
                <a:srgbClr val="000000"/>
              </a:solidFill>
              <a:latin typeface="Calibri"/>
              <a:ea typeface="Calibri"/>
              <a:cs typeface="Calibri"/>
            </a:rPr>
            <a:t>In het hoofdstuk Bft's en personen is sinds de editie 2019-2020 een tabel opgenomen waarin het aantal budgettaire fulltime-equivalenten van het onderwijzend personeel, het bestuurspersoneel en de andere personeelscategorieën naast mekaar wordt weergegeven.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Leeftijden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Vanaf de editie 2018-2019 wordt de definitie van leeftijd gebruikt die ook gehanteerd wordt in internationale dataverzamelingen (UOE-dataverzameling, UNESCO/OESO/Eurostat) : de leeftijd op 31 december </a:t>
          </a:r>
          <a:r>
            <a:rPr lang="en-US" cap="none" sz="1200" b="1" i="0" u="none" baseline="0">
              <a:solidFill>
                <a:srgbClr val="000000"/>
              </a:solidFill>
              <a:latin typeface="Calibri"/>
              <a:ea typeface="Calibri"/>
              <a:cs typeface="Calibri"/>
            </a:rPr>
            <a:t>2018</a:t>
          </a:r>
          <a:r>
            <a:rPr lang="en-US" cap="none" sz="1200" b="0" i="0" u="none" baseline="0">
              <a:solidFill>
                <a:srgbClr val="000000"/>
              </a:solidFill>
              <a:latin typeface="Calibri"/>
              <a:ea typeface="Calibri"/>
              <a:cs typeface="Calibri"/>
            </a:rPr>
            <a:t> voor schooljaar </a:t>
          </a:r>
          <a:r>
            <a:rPr lang="en-US" cap="none" sz="1200" b="1" i="0" u="none" baseline="0">
              <a:solidFill>
                <a:srgbClr val="000000"/>
              </a:solidFill>
              <a:latin typeface="Calibri"/>
              <a:ea typeface="Calibri"/>
              <a:cs typeface="Calibri"/>
            </a:rPr>
            <a:t>2018</a:t>
          </a:r>
          <a:r>
            <a:rPr lang="en-US" cap="none" sz="1200" b="0" i="0" u="none" baseline="0">
              <a:solidFill>
                <a:srgbClr val="000000"/>
              </a:solidFill>
              <a:latin typeface="Calibri"/>
              <a:ea typeface="Calibri"/>
              <a:cs typeface="Calibri"/>
            </a:rPr>
            <a:t>-2019. Dit zorgt voor een breuklijn tov vorige publicaties.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Terbeschikkingstelling voorafgaand aan het rustpensioen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De terbeschikkingstelling wegens persoonlijke aangelegenheden voorafgaand aan het rustpensioen is een uitdovende maatregel voor alle personeelsleden, met uitzondering van het kleuteronderwijs. Voor het kleuteronderwijs blijft er een regeling waarbij ze tot 2 jaar voor hun pensioen vervroegd kunnen uitstappen. In januari 2021 gaat dit nog over 127 budgettaire fulltime-equivalenten, waarvan 114 in het kleuteronderwijs. Omwille van deze lage aantallen is het niet langer opportuun om hier uitgebreid over te rapporteren.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9"/>
  <sheetViews>
    <sheetView tabSelected="1" zoomScalePageLayoutView="0" workbookViewId="0" topLeftCell="A1">
      <selection activeCell="A53" sqref="A53"/>
    </sheetView>
  </sheetViews>
  <sheetFormatPr defaultColWidth="9.140625" defaultRowHeight="12.75"/>
  <cols>
    <col min="1" max="1" width="10.421875" style="0" customWidth="1"/>
    <col min="2" max="2" width="3.7109375" style="0" customWidth="1"/>
  </cols>
  <sheetData>
    <row r="1" ht="15">
      <c r="A1" s="76" t="s">
        <v>49</v>
      </c>
    </row>
    <row r="2" ht="15">
      <c r="A2" s="76"/>
    </row>
    <row r="3" ht="12.75">
      <c r="A3" s="93" t="s">
        <v>125</v>
      </c>
    </row>
    <row r="4" ht="12.75">
      <c r="A4" s="74" t="s">
        <v>50</v>
      </c>
    </row>
    <row r="5" spans="1:8" ht="12.75">
      <c r="A5" s="93" t="s">
        <v>126</v>
      </c>
      <c r="C5" s="94" t="s">
        <v>124</v>
      </c>
      <c r="H5" s="94"/>
    </row>
    <row r="6" spans="1:3" ht="12.75">
      <c r="A6" s="93" t="s">
        <v>106</v>
      </c>
      <c r="C6" s="75" t="s">
        <v>51</v>
      </c>
    </row>
    <row r="7" spans="1:3" ht="12.75">
      <c r="A7" s="93" t="s">
        <v>107</v>
      </c>
      <c r="C7" s="75" t="s">
        <v>52</v>
      </c>
    </row>
    <row r="8" spans="1:3" ht="12.75">
      <c r="A8" s="93" t="s">
        <v>108</v>
      </c>
      <c r="C8" s="75" t="s">
        <v>53</v>
      </c>
    </row>
    <row r="9" ht="12.75">
      <c r="C9" s="75"/>
    </row>
    <row r="10" spans="1:3" ht="12.75">
      <c r="A10" s="74" t="s">
        <v>54</v>
      </c>
      <c r="C10" s="75"/>
    </row>
    <row r="11" spans="1:3" ht="12.75">
      <c r="A11" s="93" t="s">
        <v>109</v>
      </c>
      <c r="C11" s="75" t="s">
        <v>55</v>
      </c>
    </row>
    <row r="12" spans="1:3" ht="12.75">
      <c r="A12" s="93" t="s">
        <v>110</v>
      </c>
      <c r="C12" s="75" t="s">
        <v>56</v>
      </c>
    </row>
    <row r="13" spans="1:3" ht="12.75">
      <c r="A13" s="93" t="s">
        <v>111</v>
      </c>
      <c r="C13" s="4" t="s">
        <v>71</v>
      </c>
    </row>
    <row r="14" spans="1:3" ht="12.75">
      <c r="A14" s="93" t="s">
        <v>112</v>
      </c>
      <c r="C14" s="75" t="s">
        <v>57</v>
      </c>
    </row>
    <row r="15" spans="1:3" ht="12.75">
      <c r="A15" s="93" t="s">
        <v>113</v>
      </c>
      <c r="C15" s="75" t="s">
        <v>52</v>
      </c>
    </row>
    <row r="16" spans="1:3" ht="12.75">
      <c r="A16" s="93" t="s">
        <v>114</v>
      </c>
      <c r="C16" s="75" t="s">
        <v>58</v>
      </c>
    </row>
    <row r="17" spans="1:3" ht="12.75">
      <c r="A17" s="93" t="s">
        <v>115</v>
      </c>
      <c r="C17" s="4" t="s">
        <v>70</v>
      </c>
    </row>
    <row r="18" spans="1:3" ht="12.75">
      <c r="A18" s="93" t="s">
        <v>116</v>
      </c>
      <c r="C18" s="75" t="s">
        <v>59</v>
      </c>
    </row>
    <row r="19" spans="1:3" ht="12.75">
      <c r="A19" s="93" t="s">
        <v>117</v>
      </c>
      <c r="C19" s="75" t="s">
        <v>53</v>
      </c>
    </row>
  </sheetData>
  <sheetProtection/>
  <hyperlinks>
    <hyperlink ref="A3" location="TOELICHTING!A1" display="Toelichting bij de personeelsstatistieken"/>
    <hyperlink ref="A5" location="'20PALG00'!A1" display="20PALG00"/>
    <hyperlink ref="A6" location="'20PALG01'!A1" display="20PALG01"/>
    <hyperlink ref="A7" location="'20PALG02'!A1" display="20PALG02"/>
    <hyperlink ref="A8" location="'20PALG03'!A1" display="20PALG03"/>
    <hyperlink ref="A11" location="'20PALG04'!A1" display="20PALG04"/>
    <hyperlink ref="A12" location="'20PALG05'!A1" display="20PALG05"/>
    <hyperlink ref="A13" location="'20PALG06'!A1" display="20PALG06"/>
    <hyperlink ref="A14" location="'20PALG07'!A1" display="20PALG07"/>
    <hyperlink ref="A15" location="'20PALG08'!A1" display="20PALG08"/>
    <hyperlink ref="A16" location="'20PALG09'!A1" display="20PALG09"/>
    <hyperlink ref="A17" location="'20PALG10'!A1" display="20PALG10"/>
    <hyperlink ref="A18" location="'20PALG11'!A1" display="20PALG11"/>
    <hyperlink ref="A19" location="'20PALG12'!A1" display="20PALG12"/>
  </hyperlink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V70"/>
  <sheetViews>
    <sheetView zoomScalePageLayoutView="0" workbookViewId="0" topLeftCell="A1">
      <selection activeCell="A75" sqref="A75"/>
    </sheetView>
  </sheetViews>
  <sheetFormatPr defaultColWidth="9.28125" defaultRowHeight="12.75"/>
  <cols>
    <col min="1" max="1" width="32.140625" style="32" customWidth="1"/>
    <col min="2" max="19" width="7.421875" style="32" customWidth="1"/>
    <col min="20" max="16384" width="9.28125" style="32" customWidth="1"/>
  </cols>
  <sheetData>
    <row r="1" spans="1:19" ht="12.75">
      <c r="A1" s="1" t="s">
        <v>104</v>
      </c>
      <c r="B1" s="30"/>
      <c r="C1" s="30"/>
      <c r="D1" s="30"/>
      <c r="E1" s="31"/>
      <c r="F1" s="30"/>
      <c r="G1" s="30"/>
      <c r="H1" s="30"/>
      <c r="I1" s="30"/>
      <c r="J1" s="30"/>
      <c r="K1" s="30"/>
      <c r="L1" s="30"/>
      <c r="M1" s="30"/>
      <c r="N1" s="30"/>
      <c r="O1" s="30"/>
      <c r="P1" s="30"/>
      <c r="Q1" s="30"/>
      <c r="R1" s="30"/>
      <c r="S1" s="30"/>
    </row>
    <row r="2" spans="1:19" ht="12.75">
      <c r="A2" s="302" t="s">
        <v>38</v>
      </c>
      <c r="B2" s="302"/>
      <c r="C2" s="302"/>
      <c r="D2" s="302"/>
      <c r="E2" s="302"/>
      <c r="F2" s="302"/>
      <c r="G2" s="302"/>
      <c r="H2" s="302"/>
      <c r="I2" s="302"/>
      <c r="J2" s="302"/>
      <c r="K2" s="302"/>
      <c r="L2" s="302"/>
      <c r="M2" s="302"/>
      <c r="N2" s="302"/>
      <c r="O2" s="302"/>
      <c r="P2" s="302"/>
      <c r="Q2" s="302"/>
      <c r="R2" s="302"/>
      <c r="S2" s="302"/>
    </row>
    <row r="3" spans="1:19" ht="11.25" customHeight="1">
      <c r="A3" s="33"/>
      <c r="B3" s="34"/>
      <c r="C3" s="34"/>
      <c r="D3" s="34"/>
      <c r="E3" s="35"/>
      <c r="F3" s="33"/>
      <c r="G3" s="36"/>
      <c r="H3" s="34"/>
      <c r="I3" s="36"/>
      <c r="J3" s="34"/>
      <c r="K3" s="34"/>
      <c r="L3" s="34"/>
      <c r="M3" s="34"/>
      <c r="N3" s="34"/>
      <c r="O3" s="34"/>
      <c r="P3" s="34"/>
      <c r="Q3" s="34"/>
      <c r="R3" s="34"/>
      <c r="S3" s="34"/>
    </row>
    <row r="4" spans="1:19" ht="12.75">
      <c r="A4" s="302" t="s">
        <v>131</v>
      </c>
      <c r="B4" s="302"/>
      <c r="C4" s="302"/>
      <c r="D4" s="302"/>
      <c r="E4" s="302"/>
      <c r="F4" s="302"/>
      <c r="G4" s="302"/>
      <c r="H4" s="302"/>
      <c r="I4" s="302"/>
      <c r="J4" s="302"/>
      <c r="K4" s="302"/>
      <c r="L4" s="302"/>
      <c r="M4" s="302"/>
      <c r="N4" s="302"/>
      <c r="O4" s="302"/>
      <c r="P4" s="302"/>
      <c r="Q4" s="302"/>
      <c r="R4" s="302"/>
      <c r="S4" s="302"/>
    </row>
    <row r="5" spans="1:19" ht="13.5" thickBot="1">
      <c r="A5" s="30"/>
      <c r="B5" s="30"/>
      <c r="C5" s="30"/>
      <c r="D5" s="30"/>
      <c r="E5" s="31"/>
      <c r="F5" s="30"/>
      <c r="G5" s="30"/>
      <c r="H5" s="30"/>
      <c r="I5" s="30"/>
      <c r="J5" s="30"/>
      <c r="K5" s="30"/>
      <c r="L5" s="30"/>
      <c r="M5" s="30"/>
      <c r="N5" s="30"/>
      <c r="O5" s="30"/>
      <c r="P5" s="30"/>
      <c r="Q5" s="30"/>
      <c r="R5" s="30"/>
      <c r="S5" s="30"/>
    </row>
    <row r="6" spans="1:19" ht="12.75">
      <c r="A6" s="37"/>
      <c r="B6" s="38" t="s">
        <v>36</v>
      </c>
      <c r="C6" s="39"/>
      <c r="D6" s="39"/>
      <c r="E6" s="39"/>
      <c r="F6" s="39"/>
      <c r="G6" s="39"/>
      <c r="H6" s="38" t="s">
        <v>37</v>
      </c>
      <c r="I6" s="39"/>
      <c r="J6" s="39"/>
      <c r="K6" s="39"/>
      <c r="L6" s="39"/>
      <c r="M6" s="39"/>
      <c r="N6" s="38" t="s">
        <v>4</v>
      </c>
      <c r="O6" s="39"/>
      <c r="P6" s="39"/>
      <c r="Q6" s="39"/>
      <c r="R6" s="39"/>
      <c r="S6" s="39"/>
    </row>
    <row r="7" spans="1:19" ht="12.75">
      <c r="A7" s="31"/>
      <c r="B7" s="40" t="s">
        <v>24</v>
      </c>
      <c r="C7" s="41"/>
      <c r="D7" s="41"/>
      <c r="E7" s="40" t="s">
        <v>25</v>
      </c>
      <c r="F7" s="41"/>
      <c r="G7" s="41"/>
      <c r="H7" s="40" t="s">
        <v>24</v>
      </c>
      <c r="I7" s="41"/>
      <c r="J7" s="41"/>
      <c r="K7" s="40" t="s">
        <v>25</v>
      </c>
      <c r="L7" s="41"/>
      <c r="M7" s="41"/>
      <c r="N7" s="40" t="s">
        <v>24</v>
      </c>
      <c r="O7" s="41"/>
      <c r="P7" s="41"/>
      <c r="Q7" s="40" t="s">
        <v>25</v>
      </c>
      <c r="R7" s="41"/>
      <c r="S7" s="41"/>
    </row>
    <row r="8" spans="1:19" s="54" customFormat="1" ht="12.75">
      <c r="A8" s="53"/>
      <c r="B8" s="63" t="s">
        <v>5</v>
      </c>
      <c r="C8" s="64" t="s">
        <v>6</v>
      </c>
      <c r="D8" s="64" t="s">
        <v>4</v>
      </c>
      <c r="E8" s="63" t="s">
        <v>5</v>
      </c>
      <c r="F8" s="64" t="s">
        <v>6</v>
      </c>
      <c r="G8" s="64" t="s">
        <v>4</v>
      </c>
      <c r="H8" s="63" t="s">
        <v>5</v>
      </c>
      <c r="I8" s="64" t="s">
        <v>6</v>
      </c>
      <c r="J8" s="64" t="s">
        <v>4</v>
      </c>
      <c r="K8" s="63" t="s">
        <v>5</v>
      </c>
      <c r="L8" s="64" t="s">
        <v>6</v>
      </c>
      <c r="M8" s="64" t="s">
        <v>4</v>
      </c>
      <c r="N8" s="63" t="s">
        <v>5</v>
      </c>
      <c r="O8" s="64" t="s">
        <v>6</v>
      </c>
      <c r="P8" s="64" t="s">
        <v>4</v>
      </c>
      <c r="Q8" s="63" t="s">
        <v>5</v>
      </c>
      <c r="R8" s="64" t="s">
        <v>6</v>
      </c>
      <c r="S8" s="64" t="s">
        <v>4</v>
      </c>
    </row>
    <row r="9" spans="1:19" ht="12.75">
      <c r="A9" s="29"/>
      <c r="B9" s="42"/>
      <c r="C9" s="29"/>
      <c r="D9" s="29"/>
      <c r="E9" s="43"/>
      <c r="F9" s="30"/>
      <c r="G9" s="30"/>
      <c r="H9" s="43"/>
      <c r="I9" s="30"/>
      <c r="J9" s="30"/>
      <c r="K9" s="43"/>
      <c r="L9" s="30"/>
      <c r="M9" s="30"/>
      <c r="N9" s="43"/>
      <c r="O9" s="30"/>
      <c r="P9" s="30"/>
      <c r="Q9" s="43"/>
      <c r="R9" s="30"/>
      <c r="S9" s="30"/>
    </row>
    <row r="10" spans="1:19" ht="12.75">
      <c r="A10" s="29" t="s">
        <v>7</v>
      </c>
      <c r="B10" s="44"/>
      <c r="C10" s="45"/>
      <c r="D10" s="45"/>
      <c r="E10" s="44"/>
      <c r="F10" s="45"/>
      <c r="G10" s="45"/>
      <c r="H10" s="44"/>
      <c r="I10" s="45"/>
      <c r="J10" s="45"/>
      <c r="K10" s="44"/>
      <c r="L10" s="45"/>
      <c r="M10" s="45"/>
      <c r="N10" s="44"/>
      <c r="O10" s="45"/>
      <c r="P10" s="45"/>
      <c r="Q10" s="44"/>
      <c r="R10" s="45"/>
      <c r="S10" s="45"/>
    </row>
    <row r="11" spans="1:22" ht="12.75">
      <c r="A11" s="78" t="s">
        <v>65</v>
      </c>
      <c r="B11" s="44">
        <v>4577</v>
      </c>
      <c r="C11" s="45">
        <v>22347</v>
      </c>
      <c r="D11" s="45">
        <f>(B11+C11)</f>
        <v>26924</v>
      </c>
      <c r="E11" s="44">
        <v>886</v>
      </c>
      <c r="F11" s="45">
        <v>7641</v>
      </c>
      <c r="G11" s="45">
        <f>(E11+F11)</f>
        <v>8527</v>
      </c>
      <c r="H11" s="44">
        <v>1376</v>
      </c>
      <c r="I11" s="45">
        <v>11898</v>
      </c>
      <c r="J11" s="45">
        <f>(H11+I11)</f>
        <v>13274</v>
      </c>
      <c r="K11" s="46">
        <v>967</v>
      </c>
      <c r="L11" s="45">
        <v>6301</v>
      </c>
      <c r="M11" s="45">
        <f>SUM(K11:L11)</f>
        <v>7268</v>
      </c>
      <c r="N11" s="44">
        <f aca="true" t="shared" si="0" ref="N11:S11">SUM(B11,H11)</f>
        <v>5953</v>
      </c>
      <c r="O11" s="45">
        <f t="shared" si="0"/>
        <v>34245</v>
      </c>
      <c r="P11" s="45">
        <f t="shared" si="0"/>
        <v>40198</v>
      </c>
      <c r="Q11" s="44">
        <f t="shared" si="0"/>
        <v>1853</v>
      </c>
      <c r="R11" s="45">
        <f t="shared" si="0"/>
        <v>13942</v>
      </c>
      <c r="S11" s="45">
        <f t="shared" si="0"/>
        <v>15795</v>
      </c>
      <c r="U11"/>
      <c r="V11"/>
    </row>
    <row r="12" spans="1:22" ht="12.75">
      <c r="A12" s="30" t="s">
        <v>80</v>
      </c>
      <c r="B12" s="44">
        <v>4736</v>
      </c>
      <c r="C12" s="45">
        <v>24732</v>
      </c>
      <c r="D12" s="45">
        <f>(B12+C12)</f>
        <v>29468</v>
      </c>
      <c r="E12" s="44">
        <v>1083</v>
      </c>
      <c r="F12" s="45">
        <v>7929</v>
      </c>
      <c r="G12" s="45">
        <f>(E12+F12)</f>
        <v>9012</v>
      </c>
      <c r="H12" s="44">
        <v>1053</v>
      </c>
      <c r="I12" s="45">
        <v>11827</v>
      </c>
      <c r="J12" s="45">
        <f>(H12+I12)</f>
        <v>12880</v>
      </c>
      <c r="K12" s="46">
        <v>907</v>
      </c>
      <c r="L12" s="45">
        <v>5877</v>
      </c>
      <c r="M12" s="45">
        <f>SUM(K12:L12)</f>
        <v>6784</v>
      </c>
      <c r="N12" s="44">
        <f aca="true" t="shared" si="1" ref="N12:S12">SUM(B12,H12)</f>
        <v>5789</v>
      </c>
      <c r="O12" s="45">
        <f t="shared" si="1"/>
        <v>36559</v>
      </c>
      <c r="P12" s="45">
        <f t="shared" si="1"/>
        <v>42348</v>
      </c>
      <c r="Q12" s="44">
        <f t="shared" si="1"/>
        <v>1990</v>
      </c>
      <c r="R12" s="45">
        <f t="shared" si="1"/>
        <v>13806</v>
      </c>
      <c r="S12" s="45">
        <f t="shared" si="1"/>
        <v>15796</v>
      </c>
      <c r="U12"/>
      <c r="V12"/>
    </row>
    <row r="13" spans="1:22" ht="12.75">
      <c r="A13" s="30" t="s">
        <v>86</v>
      </c>
      <c r="B13" s="44">
        <v>4642</v>
      </c>
      <c r="C13" s="45">
        <v>24743</v>
      </c>
      <c r="D13" s="45">
        <f>(B13+C13)</f>
        <v>29385</v>
      </c>
      <c r="E13" s="44">
        <v>1011</v>
      </c>
      <c r="F13" s="45">
        <v>7780</v>
      </c>
      <c r="G13" s="45">
        <f>(E13+F13)</f>
        <v>8791</v>
      </c>
      <c r="H13" s="44">
        <v>1367</v>
      </c>
      <c r="I13" s="45">
        <v>15734</v>
      </c>
      <c r="J13" s="45">
        <f>(H13+I13)</f>
        <v>17101</v>
      </c>
      <c r="K13" s="46">
        <v>705</v>
      </c>
      <c r="L13" s="45">
        <v>4604</v>
      </c>
      <c r="M13" s="45">
        <f>SUM(K13:L13)</f>
        <v>5309</v>
      </c>
      <c r="N13" s="44">
        <f aca="true" t="shared" si="2" ref="N13:S13">SUM(B13,H13)</f>
        <v>6009</v>
      </c>
      <c r="O13" s="45">
        <f t="shared" si="2"/>
        <v>40477</v>
      </c>
      <c r="P13" s="45">
        <f t="shared" si="2"/>
        <v>46486</v>
      </c>
      <c r="Q13" s="44">
        <f t="shared" si="2"/>
        <v>1716</v>
      </c>
      <c r="R13" s="45">
        <f t="shared" si="2"/>
        <v>12384</v>
      </c>
      <c r="S13" s="45">
        <f t="shared" si="2"/>
        <v>14100</v>
      </c>
      <c r="U13"/>
      <c r="V13"/>
    </row>
    <row r="14" spans="1:22" ht="12" customHeight="1">
      <c r="A14" s="30" t="s">
        <v>105</v>
      </c>
      <c r="B14" s="44">
        <f>SUM('20PALG06'!B15)</f>
        <v>4686</v>
      </c>
      <c r="C14" s="45">
        <f>SUM('20PALG06'!C15)</f>
        <v>25291</v>
      </c>
      <c r="D14" s="45">
        <f>SUM('20PALG06'!D15)</f>
        <v>29977</v>
      </c>
      <c r="E14" s="44">
        <f>SUM('20PALG06'!E15)</f>
        <v>1007</v>
      </c>
      <c r="F14" s="45">
        <f>SUM('20PALG06'!F15)</f>
        <v>7398</v>
      </c>
      <c r="G14" s="45">
        <f>SUM('20PALG06'!G15)</f>
        <v>8405</v>
      </c>
      <c r="H14" s="44">
        <f>SUM('20PALG06'!H15)</f>
        <v>1453</v>
      </c>
      <c r="I14" s="45">
        <f>SUM('20PALG06'!I15)</f>
        <v>17189</v>
      </c>
      <c r="J14" s="45">
        <f>SUM('20PALG06'!J15)</f>
        <v>18642</v>
      </c>
      <c r="K14" s="46">
        <f>SUM('20PALG06'!K15)</f>
        <v>642</v>
      </c>
      <c r="L14" s="45">
        <f>SUM('20PALG06'!L15)</f>
        <v>4078</v>
      </c>
      <c r="M14" s="45">
        <f>SUM('20PALG06'!M15)</f>
        <v>4720</v>
      </c>
      <c r="N14" s="44">
        <f aca="true" t="shared" si="3" ref="N14:S14">SUM(B14,H14)</f>
        <v>6139</v>
      </c>
      <c r="O14" s="45">
        <f t="shared" si="3"/>
        <v>42480</v>
      </c>
      <c r="P14" s="45">
        <f t="shared" si="3"/>
        <v>48619</v>
      </c>
      <c r="Q14" s="44">
        <f t="shared" si="3"/>
        <v>1649</v>
      </c>
      <c r="R14" s="45">
        <f t="shared" si="3"/>
        <v>11476</v>
      </c>
      <c r="S14" s="45">
        <f t="shared" si="3"/>
        <v>13125</v>
      </c>
      <c r="U14"/>
      <c r="V14"/>
    </row>
    <row r="15" spans="1:22" ht="12.75">
      <c r="A15" s="31"/>
      <c r="B15" s="44"/>
      <c r="C15" s="45"/>
      <c r="D15" s="45"/>
      <c r="E15" s="44"/>
      <c r="F15" s="45"/>
      <c r="G15" s="45"/>
      <c r="H15" s="44"/>
      <c r="I15" s="45"/>
      <c r="J15" s="45"/>
      <c r="K15" s="44"/>
      <c r="L15" s="45"/>
      <c r="M15" s="45"/>
      <c r="N15" s="44"/>
      <c r="O15" s="45"/>
      <c r="P15" s="45"/>
      <c r="Q15" s="44"/>
      <c r="R15" s="45"/>
      <c r="S15" s="45"/>
      <c r="U15"/>
      <c r="V15"/>
    </row>
    <row r="16" spans="1:22" ht="12.75">
      <c r="A16" s="29" t="s">
        <v>11</v>
      </c>
      <c r="B16" s="44"/>
      <c r="C16" s="45"/>
      <c r="D16" s="45"/>
      <c r="E16" s="44"/>
      <c r="F16" s="45"/>
      <c r="G16" s="45"/>
      <c r="H16" s="44"/>
      <c r="I16" s="45"/>
      <c r="J16" s="45"/>
      <c r="K16" s="44"/>
      <c r="L16" s="45"/>
      <c r="M16" s="45"/>
      <c r="N16" s="44"/>
      <c r="O16" s="45"/>
      <c r="P16" s="45"/>
      <c r="Q16" s="44"/>
      <c r="R16" s="45"/>
      <c r="S16" s="45"/>
      <c r="U16"/>
      <c r="V16"/>
    </row>
    <row r="17" spans="1:22" ht="12.75">
      <c r="A17" s="77" t="s">
        <v>65</v>
      </c>
      <c r="B17" s="44">
        <v>772</v>
      </c>
      <c r="C17" s="45">
        <v>2935</v>
      </c>
      <c r="D17" s="45">
        <f>SUM(B17:C17)</f>
        <v>3707</v>
      </c>
      <c r="E17" s="44">
        <v>154</v>
      </c>
      <c r="F17" s="45">
        <v>847</v>
      </c>
      <c r="G17" s="45">
        <f>SUM(E17:F17)</f>
        <v>1001</v>
      </c>
      <c r="H17" s="44">
        <v>138</v>
      </c>
      <c r="I17" s="45">
        <v>1369</v>
      </c>
      <c r="J17" s="45">
        <f>SUM(H17:I17)</f>
        <v>1507</v>
      </c>
      <c r="K17" s="46">
        <v>123</v>
      </c>
      <c r="L17" s="45">
        <v>601</v>
      </c>
      <c r="M17" s="45">
        <f>SUM(K17:L17)</f>
        <v>724</v>
      </c>
      <c r="N17" s="44">
        <f aca="true" t="shared" si="4" ref="N17:S17">SUM(B17,H17)</f>
        <v>910</v>
      </c>
      <c r="O17" s="45">
        <f t="shared" si="4"/>
        <v>4304</v>
      </c>
      <c r="P17" s="45">
        <f t="shared" si="4"/>
        <v>5214</v>
      </c>
      <c r="Q17" s="44">
        <f t="shared" si="4"/>
        <v>277</v>
      </c>
      <c r="R17" s="45">
        <f t="shared" si="4"/>
        <v>1448</v>
      </c>
      <c r="S17" s="45">
        <f t="shared" si="4"/>
        <v>1725</v>
      </c>
      <c r="U17"/>
      <c r="V17"/>
    </row>
    <row r="18" spans="1:22" ht="12.75">
      <c r="A18" s="77" t="s">
        <v>80</v>
      </c>
      <c r="B18" s="44">
        <v>735</v>
      </c>
      <c r="C18" s="45">
        <v>2871</v>
      </c>
      <c r="D18" s="45">
        <f>SUM(B18:C18)</f>
        <v>3606</v>
      </c>
      <c r="E18" s="44">
        <v>145</v>
      </c>
      <c r="F18" s="45">
        <v>928</v>
      </c>
      <c r="G18" s="45">
        <f>SUM(E18:F18)</f>
        <v>1073</v>
      </c>
      <c r="H18" s="44">
        <v>145</v>
      </c>
      <c r="I18" s="45">
        <v>1454</v>
      </c>
      <c r="J18" s="45">
        <f>SUM(H18:I18)</f>
        <v>1599</v>
      </c>
      <c r="K18" s="46">
        <v>87</v>
      </c>
      <c r="L18" s="45">
        <v>593</v>
      </c>
      <c r="M18" s="45">
        <f>SUM(K18:L18)</f>
        <v>680</v>
      </c>
      <c r="N18" s="44">
        <f aca="true" t="shared" si="5" ref="N18:S18">SUM(B18,H18)</f>
        <v>880</v>
      </c>
      <c r="O18" s="45">
        <f t="shared" si="5"/>
        <v>4325</v>
      </c>
      <c r="P18" s="45">
        <f t="shared" si="5"/>
        <v>5205</v>
      </c>
      <c r="Q18" s="44">
        <f t="shared" si="5"/>
        <v>232</v>
      </c>
      <c r="R18" s="45">
        <f t="shared" si="5"/>
        <v>1521</v>
      </c>
      <c r="S18" s="45">
        <f t="shared" si="5"/>
        <v>1753</v>
      </c>
      <c r="U18"/>
      <c r="V18"/>
    </row>
    <row r="19" spans="1:22" ht="12.75">
      <c r="A19" s="77" t="s">
        <v>86</v>
      </c>
      <c r="B19" s="44">
        <v>657</v>
      </c>
      <c r="C19" s="45">
        <v>2485</v>
      </c>
      <c r="D19" s="45">
        <f>SUM(B19:C19)</f>
        <v>3142</v>
      </c>
      <c r="E19" s="44">
        <v>177</v>
      </c>
      <c r="F19" s="45">
        <v>1109</v>
      </c>
      <c r="G19" s="45">
        <f>SUM(E19:F19)</f>
        <v>1286</v>
      </c>
      <c r="H19" s="44">
        <v>186</v>
      </c>
      <c r="I19" s="45">
        <v>1818</v>
      </c>
      <c r="J19" s="45">
        <f>SUM(H19:I19)</f>
        <v>2004</v>
      </c>
      <c r="K19" s="46">
        <v>78</v>
      </c>
      <c r="L19" s="45">
        <v>548</v>
      </c>
      <c r="M19" s="45">
        <f>SUM(K19:L19)</f>
        <v>626</v>
      </c>
      <c r="N19" s="44">
        <f aca="true" t="shared" si="6" ref="N19:S20">SUM(B19,H19)</f>
        <v>843</v>
      </c>
      <c r="O19" s="45">
        <f t="shared" si="6"/>
        <v>4303</v>
      </c>
      <c r="P19" s="45">
        <f t="shared" si="6"/>
        <v>5146</v>
      </c>
      <c r="Q19" s="44">
        <f t="shared" si="6"/>
        <v>255</v>
      </c>
      <c r="R19" s="45">
        <f t="shared" si="6"/>
        <v>1657</v>
      </c>
      <c r="S19" s="45">
        <f t="shared" si="6"/>
        <v>1912</v>
      </c>
      <c r="U19"/>
      <c r="V19"/>
    </row>
    <row r="20" spans="1:22" ht="12" customHeight="1">
      <c r="A20" s="30" t="s">
        <v>105</v>
      </c>
      <c r="B20" s="44">
        <f>SUM('20PALG06'!B22)</f>
        <v>649</v>
      </c>
      <c r="C20" s="45">
        <f>SUM('20PALG06'!C22)</f>
        <v>2508</v>
      </c>
      <c r="D20" s="45">
        <f>SUM('20PALG06'!D22)</f>
        <v>3157</v>
      </c>
      <c r="E20" s="44">
        <f>SUM('20PALG06'!E22)</f>
        <v>211</v>
      </c>
      <c r="F20" s="45">
        <f>SUM('20PALG06'!F22)</f>
        <v>1421</v>
      </c>
      <c r="G20" s="45">
        <f>SUM('20PALG06'!G22)</f>
        <v>1632</v>
      </c>
      <c r="H20" s="44">
        <f>SUM('20PALG06'!H22)</f>
        <v>192</v>
      </c>
      <c r="I20" s="45">
        <f>SUM('20PALG06'!I22)</f>
        <v>1883</v>
      </c>
      <c r="J20" s="45">
        <f>SUM('20PALG06'!J22)</f>
        <v>2075</v>
      </c>
      <c r="K20" s="46">
        <f>SUM('20PALG06'!K22)</f>
        <v>76</v>
      </c>
      <c r="L20" s="45">
        <f>SUM('20PALG06'!L22)</f>
        <v>672</v>
      </c>
      <c r="M20" s="45">
        <f>SUM('20PALG06'!M22)</f>
        <v>748</v>
      </c>
      <c r="N20" s="44">
        <f t="shared" si="6"/>
        <v>841</v>
      </c>
      <c r="O20" s="45">
        <f>SUM(C20,I20)</f>
        <v>4391</v>
      </c>
      <c r="P20" s="45">
        <f>SUM(D20,J20)</f>
        <v>5232</v>
      </c>
      <c r="Q20" s="44">
        <f t="shared" si="6"/>
        <v>287</v>
      </c>
      <c r="R20" s="45">
        <f t="shared" si="6"/>
        <v>2093</v>
      </c>
      <c r="S20" s="45">
        <f t="shared" si="6"/>
        <v>2380</v>
      </c>
      <c r="U20"/>
      <c r="V20"/>
    </row>
    <row r="21" spans="1:22" ht="12.75">
      <c r="A21" s="30"/>
      <c r="B21" s="44"/>
      <c r="C21" s="45"/>
      <c r="D21" s="45"/>
      <c r="E21" s="44"/>
      <c r="F21" s="45"/>
      <c r="G21" s="45"/>
      <c r="H21" s="44"/>
      <c r="I21" s="45"/>
      <c r="J21" s="45"/>
      <c r="K21" s="44"/>
      <c r="L21" s="45"/>
      <c r="M21" s="45"/>
      <c r="N21" s="44"/>
      <c r="O21" s="45"/>
      <c r="P21" s="45"/>
      <c r="Q21" s="44"/>
      <c r="R21" s="45"/>
      <c r="S21" s="45"/>
      <c r="U21"/>
      <c r="V21"/>
    </row>
    <row r="22" spans="1:22" ht="12.75">
      <c r="A22" s="29" t="s">
        <v>12</v>
      </c>
      <c r="B22" s="44"/>
      <c r="C22" s="45"/>
      <c r="D22" s="45"/>
      <c r="E22" s="44"/>
      <c r="F22" s="45"/>
      <c r="G22" s="45"/>
      <c r="H22" s="44"/>
      <c r="I22" s="45"/>
      <c r="J22" s="45"/>
      <c r="K22" s="44"/>
      <c r="L22" s="45"/>
      <c r="M22" s="45"/>
      <c r="N22" s="44"/>
      <c r="O22" s="45"/>
      <c r="P22" s="45"/>
      <c r="Q22" s="44"/>
      <c r="R22" s="45"/>
      <c r="S22" s="45"/>
      <c r="U22"/>
      <c r="V22"/>
    </row>
    <row r="23" spans="1:22" ht="12.75">
      <c r="A23" s="77" t="s">
        <v>65</v>
      </c>
      <c r="B23" s="44">
        <v>14397</v>
      </c>
      <c r="C23" s="45">
        <v>16127</v>
      </c>
      <c r="D23" s="45">
        <f>SUM(B23:C23)</f>
        <v>30524</v>
      </c>
      <c r="E23" s="44">
        <v>3025</v>
      </c>
      <c r="F23" s="45">
        <v>4204</v>
      </c>
      <c r="G23" s="45">
        <f>SUM(E23:F23)</f>
        <v>7229</v>
      </c>
      <c r="H23" s="44">
        <v>3729</v>
      </c>
      <c r="I23" s="45">
        <v>12589</v>
      </c>
      <c r="J23" s="45">
        <f>SUM(H23:I23)</f>
        <v>16318</v>
      </c>
      <c r="K23" s="46">
        <v>2338</v>
      </c>
      <c r="L23" s="45">
        <v>4520</v>
      </c>
      <c r="M23" s="45">
        <f>SUM(K23:L23)</f>
        <v>6858</v>
      </c>
      <c r="N23" s="44">
        <f aca="true" t="shared" si="7" ref="N23:S23">SUM(B23,H23)</f>
        <v>18126</v>
      </c>
      <c r="O23" s="45">
        <f t="shared" si="7"/>
        <v>28716</v>
      </c>
      <c r="P23" s="45">
        <f t="shared" si="7"/>
        <v>46842</v>
      </c>
      <c r="Q23" s="44">
        <f t="shared" si="7"/>
        <v>5363</v>
      </c>
      <c r="R23" s="45">
        <f t="shared" si="7"/>
        <v>8724</v>
      </c>
      <c r="S23" s="45">
        <f t="shared" si="7"/>
        <v>14087</v>
      </c>
      <c r="U23"/>
      <c r="V23"/>
    </row>
    <row r="24" spans="1:22" ht="12.75">
      <c r="A24" s="77" t="s">
        <v>80</v>
      </c>
      <c r="B24" s="44">
        <v>14149</v>
      </c>
      <c r="C24" s="45">
        <v>16921</v>
      </c>
      <c r="D24" s="45">
        <f>SUM(B24:C24)</f>
        <v>31070</v>
      </c>
      <c r="E24" s="44">
        <v>2953</v>
      </c>
      <c r="F24" s="45">
        <v>4327</v>
      </c>
      <c r="G24" s="45">
        <f>SUM(E24:F24)</f>
        <v>7280</v>
      </c>
      <c r="H24" s="44">
        <v>3098</v>
      </c>
      <c r="I24" s="45">
        <v>11554</v>
      </c>
      <c r="J24" s="45">
        <f>SUM(H24:I24)</f>
        <v>14652</v>
      </c>
      <c r="K24" s="46">
        <v>2319</v>
      </c>
      <c r="L24" s="45">
        <v>4310</v>
      </c>
      <c r="M24" s="45">
        <f>SUM(K24:L24)</f>
        <v>6629</v>
      </c>
      <c r="N24" s="44">
        <f aca="true" t="shared" si="8" ref="N24:S24">SUM(B24,H24)</f>
        <v>17247</v>
      </c>
      <c r="O24" s="45">
        <f t="shared" si="8"/>
        <v>28475</v>
      </c>
      <c r="P24" s="45">
        <f t="shared" si="8"/>
        <v>45722</v>
      </c>
      <c r="Q24" s="44">
        <f t="shared" si="8"/>
        <v>5272</v>
      </c>
      <c r="R24" s="45">
        <f t="shared" si="8"/>
        <v>8637</v>
      </c>
      <c r="S24" s="45">
        <f t="shared" si="8"/>
        <v>13909</v>
      </c>
      <c r="U24"/>
      <c r="V24"/>
    </row>
    <row r="25" spans="1:22" ht="12.75">
      <c r="A25" s="77" t="s">
        <v>86</v>
      </c>
      <c r="B25" s="44">
        <v>13761</v>
      </c>
      <c r="C25" s="45">
        <v>16914</v>
      </c>
      <c r="D25" s="45">
        <f>SUM(B25:C25)</f>
        <v>30675</v>
      </c>
      <c r="E25" s="44">
        <v>2938</v>
      </c>
      <c r="F25" s="45">
        <v>4197</v>
      </c>
      <c r="G25" s="45">
        <f>SUM(E25:F25)</f>
        <v>7135</v>
      </c>
      <c r="H25" s="44">
        <v>3448</v>
      </c>
      <c r="I25" s="45">
        <v>12734</v>
      </c>
      <c r="J25" s="45">
        <f>SUM(H25:I25)</f>
        <v>16182</v>
      </c>
      <c r="K25" s="46">
        <v>2240</v>
      </c>
      <c r="L25" s="45">
        <v>3867</v>
      </c>
      <c r="M25" s="45">
        <f>SUM(K25:L25)</f>
        <v>6107</v>
      </c>
      <c r="N25" s="44">
        <f aca="true" t="shared" si="9" ref="N25:S26">SUM(B25,H25)</f>
        <v>17209</v>
      </c>
      <c r="O25" s="45">
        <f t="shared" si="9"/>
        <v>29648</v>
      </c>
      <c r="P25" s="45">
        <f t="shared" si="9"/>
        <v>46857</v>
      </c>
      <c r="Q25" s="44">
        <f t="shared" si="9"/>
        <v>5178</v>
      </c>
      <c r="R25" s="45">
        <f t="shared" si="9"/>
        <v>8064</v>
      </c>
      <c r="S25" s="45">
        <f t="shared" si="9"/>
        <v>13242</v>
      </c>
      <c r="U25"/>
      <c r="V25"/>
    </row>
    <row r="26" spans="1:22" ht="12" customHeight="1">
      <c r="A26" s="30" t="s">
        <v>105</v>
      </c>
      <c r="B26" s="44">
        <f>SUM('20PALG06'!B29)</f>
        <v>14253</v>
      </c>
      <c r="C26" s="45">
        <f>SUM('20PALG06'!C29)</f>
        <v>18276</v>
      </c>
      <c r="D26" s="45">
        <f>SUM('20PALG06'!D29)</f>
        <v>32529</v>
      </c>
      <c r="E26" s="44">
        <f>SUM('20PALG06'!E29)</f>
        <v>2748</v>
      </c>
      <c r="F26" s="45">
        <f>SUM('20PALG06'!F29)</f>
        <v>3707</v>
      </c>
      <c r="G26" s="45">
        <f>SUM('20PALG06'!G29)</f>
        <v>6455</v>
      </c>
      <c r="H26" s="44">
        <f>SUM('20PALG06'!H29)</f>
        <v>3616</v>
      </c>
      <c r="I26" s="45">
        <f>SUM('20PALG06'!I29)</f>
        <v>13247</v>
      </c>
      <c r="J26" s="45">
        <f>SUM('20PALG06'!J29)</f>
        <v>16863</v>
      </c>
      <c r="K26" s="46">
        <f>SUM('20PALG06'!K29)</f>
        <v>2212</v>
      </c>
      <c r="L26" s="45">
        <f>SUM('20PALG06'!L29)</f>
        <v>3664</v>
      </c>
      <c r="M26" s="45">
        <f>SUM('20PALG06'!M29)</f>
        <v>5876</v>
      </c>
      <c r="N26" s="44">
        <f t="shared" si="9"/>
        <v>17869</v>
      </c>
      <c r="O26" s="45">
        <f>SUM(C26,I26)</f>
        <v>31523</v>
      </c>
      <c r="P26" s="45">
        <f>SUM(D26,J26)</f>
        <v>49392</v>
      </c>
      <c r="Q26" s="44">
        <f t="shared" si="9"/>
        <v>4960</v>
      </c>
      <c r="R26" s="45">
        <f t="shared" si="9"/>
        <v>7371</v>
      </c>
      <c r="S26" s="45">
        <f t="shared" si="9"/>
        <v>12331</v>
      </c>
      <c r="U26"/>
      <c r="V26"/>
    </row>
    <row r="27" spans="1:22" ht="15" customHeight="1">
      <c r="A27" s="31"/>
      <c r="B27" s="44"/>
      <c r="C27" s="45"/>
      <c r="D27" s="45"/>
      <c r="E27" s="44"/>
      <c r="F27" s="45"/>
      <c r="G27" s="45"/>
      <c r="H27" s="44"/>
      <c r="I27" s="45"/>
      <c r="J27" s="45"/>
      <c r="K27" s="44"/>
      <c r="L27" s="45"/>
      <c r="M27" s="45"/>
      <c r="N27" s="44"/>
      <c r="O27" s="45"/>
      <c r="P27" s="45"/>
      <c r="Q27" s="44"/>
      <c r="R27" s="45"/>
      <c r="S27" s="45"/>
      <c r="U27"/>
      <c r="V27"/>
    </row>
    <row r="28" spans="1:22" ht="12.75">
      <c r="A28" s="29" t="s">
        <v>13</v>
      </c>
      <c r="B28" s="44"/>
      <c r="C28" s="45"/>
      <c r="D28" s="45"/>
      <c r="E28" s="44"/>
      <c r="F28" s="45"/>
      <c r="G28" s="45"/>
      <c r="H28" s="44"/>
      <c r="I28" s="45"/>
      <c r="J28" s="45"/>
      <c r="K28" s="44"/>
      <c r="L28" s="45"/>
      <c r="M28" s="45"/>
      <c r="N28" s="44"/>
      <c r="O28" s="45"/>
      <c r="P28" s="45"/>
      <c r="Q28" s="44"/>
      <c r="R28" s="45"/>
      <c r="S28" s="45"/>
      <c r="U28"/>
      <c r="V28"/>
    </row>
    <row r="29" spans="1:22" ht="12.75">
      <c r="A29" s="77" t="s">
        <v>65</v>
      </c>
      <c r="B29" s="44">
        <v>1552</v>
      </c>
      <c r="C29" s="45">
        <v>2374</v>
      </c>
      <c r="D29" s="45">
        <f>SUM(B29:C29)</f>
        <v>3926</v>
      </c>
      <c r="E29" s="44">
        <v>422</v>
      </c>
      <c r="F29" s="45">
        <v>877</v>
      </c>
      <c r="G29" s="45">
        <f>SUM(E29:F29)</f>
        <v>1299</v>
      </c>
      <c r="H29" s="44">
        <v>297</v>
      </c>
      <c r="I29" s="45">
        <v>819</v>
      </c>
      <c r="J29" s="45">
        <f>SUM(H29:I29)</f>
        <v>1116</v>
      </c>
      <c r="K29" s="46">
        <v>250</v>
      </c>
      <c r="L29" s="45">
        <v>525</v>
      </c>
      <c r="M29" s="45">
        <f>SUM(K29:L29)</f>
        <v>775</v>
      </c>
      <c r="N29" s="44">
        <f aca="true" t="shared" si="10" ref="N29:S29">SUM(B29,H29)</f>
        <v>1849</v>
      </c>
      <c r="O29" s="45">
        <f t="shared" si="10"/>
        <v>3193</v>
      </c>
      <c r="P29" s="45">
        <f t="shared" si="10"/>
        <v>5042</v>
      </c>
      <c r="Q29" s="44">
        <f t="shared" si="10"/>
        <v>672</v>
      </c>
      <c r="R29" s="45">
        <f t="shared" si="10"/>
        <v>1402</v>
      </c>
      <c r="S29" s="45">
        <f t="shared" si="10"/>
        <v>2074</v>
      </c>
      <c r="U29"/>
      <c r="V29"/>
    </row>
    <row r="30" spans="1:22" ht="12.75">
      <c r="A30" s="77" t="s">
        <v>80</v>
      </c>
      <c r="B30" s="44">
        <v>1554</v>
      </c>
      <c r="C30" s="45">
        <v>2668</v>
      </c>
      <c r="D30" s="45">
        <f>SUM(B30:C30)</f>
        <v>4222</v>
      </c>
      <c r="E30" s="44">
        <v>491</v>
      </c>
      <c r="F30" s="45">
        <v>855</v>
      </c>
      <c r="G30" s="45">
        <f>SUM(E30:F30)</f>
        <v>1346</v>
      </c>
      <c r="H30" s="44">
        <v>303</v>
      </c>
      <c r="I30" s="45">
        <v>945</v>
      </c>
      <c r="J30" s="45">
        <f>SUM(H30:I30)</f>
        <v>1248</v>
      </c>
      <c r="K30" s="46">
        <v>221</v>
      </c>
      <c r="L30" s="45">
        <v>536</v>
      </c>
      <c r="M30" s="45">
        <f>SUM(K30:L30)</f>
        <v>757</v>
      </c>
      <c r="N30" s="44">
        <f>SUM(B30,H30)</f>
        <v>1857</v>
      </c>
      <c r="O30" s="45">
        <f aca="true" t="shared" si="11" ref="O30:S32">SUM(C30,I30)</f>
        <v>3613</v>
      </c>
      <c r="P30" s="45">
        <f t="shared" si="11"/>
        <v>5470</v>
      </c>
      <c r="Q30" s="44">
        <f t="shared" si="11"/>
        <v>712</v>
      </c>
      <c r="R30" s="45">
        <f t="shared" si="11"/>
        <v>1391</v>
      </c>
      <c r="S30" s="45">
        <f t="shared" si="11"/>
        <v>2103</v>
      </c>
      <c r="U30"/>
      <c r="V30"/>
    </row>
    <row r="31" spans="1:22" ht="12.75">
      <c r="A31" s="77" t="s">
        <v>86</v>
      </c>
      <c r="B31" s="44">
        <v>1597</v>
      </c>
      <c r="C31" s="45">
        <v>2627</v>
      </c>
      <c r="D31" s="45">
        <f>SUM(B31:C31)</f>
        <v>4224</v>
      </c>
      <c r="E31" s="44">
        <v>459</v>
      </c>
      <c r="F31" s="45">
        <v>970</v>
      </c>
      <c r="G31" s="45">
        <f>SUM(E31:F31)</f>
        <v>1429</v>
      </c>
      <c r="H31" s="44">
        <v>346</v>
      </c>
      <c r="I31" s="45">
        <v>1214</v>
      </c>
      <c r="J31" s="45">
        <f>SUM(H31:I31)</f>
        <v>1560</v>
      </c>
      <c r="K31" s="46">
        <v>178</v>
      </c>
      <c r="L31" s="45">
        <v>584</v>
      </c>
      <c r="M31" s="45">
        <f>SUM(K31:L31)</f>
        <v>762</v>
      </c>
      <c r="N31" s="44">
        <f>SUM(B31,H31)</f>
        <v>1943</v>
      </c>
      <c r="O31" s="45">
        <f t="shared" si="11"/>
        <v>3841</v>
      </c>
      <c r="P31" s="45">
        <f t="shared" si="11"/>
        <v>5784</v>
      </c>
      <c r="Q31" s="44">
        <f t="shared" si="11"/>
        <v>637</v>
      </c>
      <c r="R31" s="45">
        <f t="shared" si="11"/>
        <v>1554</v>
      </c>
      <c r="S31" s="45">
        <f t="shared" si="11"/>
        <v>2191</v>
      </c>
      <c r="U31"/>
      <c r="V31"/>
    </row>
    <row r="32" spans="1:22" ht="12" customHeight="1">
      <c r="A32" s="30" t="s">
        <v>105</v>
      </c>
      <c r="B32" s="44">
        <f>SUM('20PALG06'!B36)</f>
        <v>1684</v>
      </c>
      <c r="C32" s="45">
        <f>SUM('20PALG06'!C36)</f>
        <v>2787</v>
      </c>
      <c r="D32" s="45">
        <f>SUM('20PALG06'!D36)</f>
        <v>4471</v>
      </c>
      <c r="E32" s="44">
        <f>SUM('20PALG06'!E36)</f>
        <v>480</v>
      </c>
      <c r="F32" s="45">
        <f>SUM('20PALG06'!F36)</f>
        <v>1230</v>
      </c>
      <c r="G32" s="45">
        <f>SUM('20PALG06'!G36)</f>
        <v>1710</v>
      </c>
      <c r="H32" s="44">
        <f>SUM('20PALG06'!H36)</f>
        <v>339</v>
      </c>
      <c r="I32" s="45">
        <f>SUM('20PALG06'!I36)</f>
        <v>1241</v>
      </c>
      <c r="J32" s="45">
        <f>SUM('20PALG06'!J36)</f>
        <v>1580</v>
      </c>
      <c r="K32" s="46">
        <f>SUM('20PALG06'!K36)</f>
        <v>234</v>
      </c>
      <c r="L32" s="45">
        <f>SUM('20PALG06'!L36)</f>
        <v>658</v>
      </c>
      <c r="M32" s="45">
        <f>SUM('20PALG06'!M36)</f>
        <v>892</v>
      </c>
      <c r="N32" s="44">
        <f>SUM(B32,H32)</f>
        <v>2023</v>
      </c>
      <c r="O32" s="45">
        <f>SUM(C32,I32)</f>
        <v>4028</v>
      </c>
      <c r="P32" s="45">
        <f>SUM(D32,J32)</f>
        <v>6051</v>
      </c>
      <c r="Q32" s="44">
        <f t="shared" si="11"/>
        <v>714</v>
      </c>
      <c r="R32" s="45">
        <f t="shared" si="11"/>
        <v>1888</v>
      </c>
      <c r="S32" s="45">
        <f t="shared" si="11"/>
        <v>2602</v>
      </c>
      <c r="U32"/>
      <c r="V32"/>
    </row>
    <row r="33" spans="1:22" ht="12.75">
      <c r="A33" s="30"/>
      <c r="B33" s="44"/>
      <c r="C33" s="45"/>
      <c r="D33" s="45"/>
      <c r="E33" s="44"/>
      <c r="F33" s="45"/>
      <c r="G33" s="45"/>
      <c r="H33" s="44"/>
      <c r="I33" s="45"/>
      <c r="J33" s="45"/>
      <c r="K33" s="46"/>
      <c r="L33" s="45"/>
      <c r="M33" s="45"/>
      <c r="N33" s="44"/>
      <c r="O33" s="45"/>
      <c r="P33" s="45"/>
      <c r="Q33" s="44"/>
      <c r="R33" s="45"/>
      <c r="S33" s="45"/>
      <c r="U33"/>
      <c r="V33"/>
    </row>
    <row r="34" spans="1:22" ht="14.25" customHeight="1">
      <c r="A34" s="29" t="s">
        <v>67</v>
      </c>
      <c r="B34" s="44"/>
      <c r="C34" s="45"/>
      <c r="D34" s="45"/>
      <c r="E34" s="44"/>
      <c r="F34" s="45"/>
      <c r="G34" s="45"/>
      <c r="H34" s="44"/>
      <c r="I34" s="45"/>
      <c r="J34" s="45"/>
      <c r="K34" s="44"/>
      <c r="L34" s="45"/>
      <c r="M34" s="45"/>
      <c r="N34" s="44"/>
      <c r="O34" s="45"/>
      <c r="P34" s="45"/>
      <c r="Q34" s="44"/>
      <c r="R34" s="45"/>
      <c r="S34" s="45"/>
      <c r="U34"/>
      <c r="V34"/>
    </row>
    <row r="35" spans="1:22" ht="12.75">
      <c r="A35" s="77" t="s">
        <v>65</v>
      </c>
      <c r="B35" s="44">
        <v>89</v>
      </c>
      <c r="C35" s="45">
        <v>506</v>
      </c>
      <c r="D35" s="45">
        <f>B35+C35</f>
        <v>595</v>
      </c>
      <c r="E35" s="44">
        <v>43</v>
      </c>
      <c r="F35" s="45">
        <v>228</v>
      </c>
      <c r="G35" s="68">
        <f>SUM(E35:F35)</f>
        <v>271</v>
      </c>
      <c r="H35" s="44">
        <v>19</v>
      </c>
      <c r="I35" s="45">
        <v>224</v>
      </c>
      <c r="J35" s="68">
        <f>SUM(H35:I35)</f>
        <v>243</v>
      </c>
      <c r="K35" s="46">
        <v>25</v>
      </c>
      <c r="L35" s="45">
        <v>136</v>
      </c>
      <c r="M35" s="68">
        <f>SUM(K35:L35)</f>
        <v>161</v>
      </c>
      <c r="N35" s="44">
        <f aca="true" t="shared" si="12" ref="N35:S38">SUM(B35,H35)</f>
        <v>108</v>
      </c>
      <c r="O35" s="45">
        <f t="shared" si="12"/>
        <v>730</v>
      </c>
      <c r="P35" s="45">
        <f t="shared" si="12"/>
        <v>838</v>
      </c>
      <c r="Q35" s="44">
        <f t="shared" si="12"/>
        <v>68</v>
      </c>
      <c r="R35" s="45">
        <f t="shared" si="12"/>
        <v>364</v>
      </c>
      <c r="S35" s="45">
        <f t="shared" si="12"/>
        <v>432</v>
      </c>
      <c r="U35"/>
      <c r="V35"/>
    </row>
    <row r="36" spans="1:22" ht="12.75">
      <c r="A36" s="77" t="s">
        <v>80</v>
      </c>
      <c r="B36" s="44">
        <v>124</v>
      </c>
      <c r="C36" s="45">
        <v>619</v>
      </c>
      <c r="D36" s="45">
        <f>B36+C36</f>
        <v>743</v>
      </c>
      <c r="E36" s="44">
        <v>51</v>
      </c>
      <c r="F36" s="45">
        <v>234</v>
      </c>
      <c r="G36" s="68">
        <f>SUM(E36:F36)</f>
        <v>285</v>
      </c>
      <c r="H36" s="44">
        <v>19</v>
      </c>
      <c r="I36" s="45">
        <v>313</v>
      </c>
      <c r="J36" s="68">
        <f>SUM(H36:I36)</f>
        <v>332</v>
      </c>
      <c r="K36" s="46">
        <v>21</v>
      </c>
      <c r="L36" s="45">
        <v>132</v>
      </c>
      <c r="M36" s="68">
        <f>SUM(K36:L36)</f>
        <v>153</v>
      </c>
      <c r="N36" s="44">
        <f t="shared" si="12"/>
        <v>143</v>
      </c>
      <c r="O36" s="45">
        <f t="shared" si="12"/>
        <v>932</v>
      </c>
      <c r="P36" s="45">
        <f t="shared" si="12"/>
        <v>1075</v>
      </c>
      <c r="Q36" s="44">
        <f t="shared" si="12"/>
        <v>72</v>
      </c>
      <c r="R36" s="45">
        <f t="shared" si="12"/>
        <v>366</v>
      </c>
      <c r="S36" s="45">
        <f t="shared" si="12"/>
        <v>438</v>
      </c>
      <c r="U36"/>
      <c r="V36"/>
    </row>
    <row r="37" spans="1:22" ht="12.75">
      <c r="A37" s="77" t="s">
        <v>86</v>
      </c>
      <c r="B37" s="44">
        <v>149</v>
      </c>
      <c r="C37" s="45">
        <v>593</v>
      </c>
      <c r="D37" s="45">
        <f>B37+C37</f>
        <v>742</v>
      </c>
      <c r="E37" s="44">
        <v>19</v>
      </c>
      <c r="F37" s="45">
        <v>118</v>
      </c>
      <c r="G37" s="68">
        <f>SUM(E37:F37)</f>
        <v>137</v>
      </c>
      <c r="H37" s="44">
        <v>22</v>
      </c>
      <c r="I37" s="45">
        <v>369</v>
      </c>
      <c r="J37" s="68">
        <f>SUM(H37:I37)</f>
        <v>391</v>
      </c>
      <c r="K37" s="46">
        <v>42</v>
      </c>
      <c r="L37" s="45">
        <v>122</v>
      </c>
      <c r="M37" s="68">
        <f>SUM(K37:L37)</f>
        <v>164</v>
      </c>
      <c r="N37" s="44">
        <f t="shared" si="12"/>
        <v>171</v>
      </c>
      <c r="O37" s="45">
        <f t="shared" si="12"/>
        <v>962</v>
      </c>
      <c r="P37" s="45">
        <f t="shared" si="12"/>
        <v>1133</v>
      </c>
      <c r="Q37" s="44">
        <f t="shared" si="12"/>
        <v>61</v>
      </c>
      <c r="R37" s="45">
        <f t="shared" si="12"/>
        <v>240</v>
      </c>
      <c r="S37" s="45">
        <f t="shared" si="12"/>
        <v>301</v>
      </c>
      <c r="U37"/>
      <c r="V37"/>
    </row>
    <row r="38" spans="1:22" ht="12" customHeight="1">
      <c r="A38" s="30" t="s">
        <v>105</v>
      </c>
      <c r="B38" s="44">
        <f>SUM('20PALG06'!B43)</f>
        <v>142</v>
      </c>
      <c r="C38" s="45">
        <f>SUM('20PALG06'!C43)</f>
        <v>608</v>
      </c>
      <c r="D38" s="45">
        <f>SUM('20PALG06'!D43)</f>
        <v>750</v>
      </c>
      <c r="E38" s="44">
        <f>SUM('20PALG06'!E43)</f>
        <v>20</v>
      </c>
      <c r="F38" s="45">
        <f>SUM('20PALG06'!F43)</f>
        <v>83</v>
      </c>
      <c r="G38" s="45">
        <f>SUM('20PALG06'!G43)</f>
        <v>103</v>
      </c>
      <c r="H38" s="44">
        <f>SUM('20PALG06'!H43)</f>
        <v>37</v>
      </c>
      <c r="I38" s="45">
        <f>SUM('20PALG06'!I43)</f>
        <v>378</v>
      </c>
      <c r="J38" s="45">
        <f>SUM('20PALG06'!J43)</f>
        <v>415</v>
      </c>
      <c r="K38" s="46">
        <f>SUM('20PALG06'!K43)</f>
        <v>28</v>
      </c>
      <c r="L38" s="45">
        <f>SUM('20PALG06'!L43)</f>
        <v>84</v>
      </c>
      <c r="M38" s="45">
        <f>SUM('20PALG06'!M43)</f>
        <v>112</v>
      </c>
      <c r="N38" s="44">
        <f t="shared" si="12"/>
        <v>179</v>
      </c>
      <c r="O38" s="45">
        <f t="shared" si="12"/>
        <v>986</v>
      </c>
      <c r="P38" s="45">
        <f t="shared" si="12"/>
        <v>1165</v>
      </c>
      <c r="Q38" s="44">
        <f t="shared" si="12"/>
        <v>48</v>
      </c>
      <c r="R38" s="45">
        <f t="shared" si="12"/>
        <v>167</v>
      </c>
      <c r="S38" s="45">
        <f t="shared" si="12"/>
        <v>215</v>
      </c>
      <c r="U38"/>
      <c r="V38"/>
    </row>
    <row r="39" spans="1:22" ht="13.5" customHeight="1">
      <c r="A39" s="30"/>
      <c r="B39" s="44"/>
      <c r="C39" s="45"/>
      <c r="D39" s="45"/>
      <c r="E39" s="44"/>
      <c r="F39" s="45"/>
      <c r="G39" s="45"/>
      <c r="H39" s="44"/>
      <c r="I39" s="45"/>
      <c r="J39" s="45"/>
      <c r="K39" s="44"/>
      <c r="L39" s="45"/>
      <c r="M39" s="45"/>
      <c r="N39" s="44"/>
      <c r="O39" s="45"/>
      <c r="P39" s="45"/>
      <c r="Q39" s="44"/>
      <c r="R39" s="45"/>
      <c r="S39" s="45"/>
      <c r="U39"/>
      <c r="V39"/>
    </row>
    <row r="40" spans="1:22" ht="12.75">
      <c r="A40" s="29" t="s">
        <v>14</v>
      </c>
      <c r="B40" s="44"/>
      <c r="C40" s="45"/>
      <c r="D40" s="45"/>
      <c r="E40" s="44"/>
      <c r="F40" s="45"/>
      <c r="G40" s="45"/>
      <c r="H40" s="44"/>
      <c r="I40" s="45"/>
      <c r="J40" s="45"/>
      <c r="K40" s="44"/>
      <c r="L40" s="45"/>
      <c r="M40" s="45"/>
      <c r="N40" s="44"/>
      <c r="O40" s="45"/>
      <c r="P40" s="45"/>
      <c r="Q40" s="44"/>
      <c r="R40" s="45"/>
      <c r="S40" s="45"/>
      <c r="U40"/>
      <c r="V40"/>
    </row>
    <row r="41" spans="1:22" ht="12.75">
      <c r="A41" s="77" t="s">
        <v>65</v>
      </c>
      <c r="B41" s="44">
        <v>1954</v>
      </c>
      <c r="C41" s="45">
        <v>1597</v>
      </c>
      <c r="D41" s="45">
        <f>SUM(B41:C41)</f>
        <v>3551</v>
      </c>
      <c r="E41" s="44">
        <v>852</v>
      </c>
      <c r="F41" s="45">
        <v>957</v>
      </c>
      <c r="G41" s="45">
        <f>SUM(E41:F41)</f>
        <v>1809</v>
      </c>
      <c r="H41" s="44">
        <v>670</v>
      </c>
      <c r="I41" s="45">
        <v>1184</v>
      </c>
      <c r="J41" s="45">
        <f>SUM(H41:I41)</f>
        <v>1854</v>
      </c>
      <c r="K41" s="46">
        <v>1467</v>
      </c>
      <c r="L41" s="45">
        <v>1472</v>
      </c>
      <c r="M41" s="45">
        <f>SUM(K41:L41)</f>
        <v>2939</v>
      </c>
      <c r="N41" s="44">
        <f aca="true" t="shared" si="13" ref="N41:S41">SUM(B41,H41)</f>
        <v>2624</v>
      </c>
      <c r="O41" s="45">
        <f t="shared" si="13"/>
        <v>2781</v>
      </c>
      <c r="P41" s="45">
        <f t="shared" si="13"/>
        <v>5405</v>
      </c>
      <c r="Q41" s="44">
        <f t="shared" si="13"/>
        <v>2319</v>
      </c>
      <c r="R41" s="45">
        <f t="shared" si="13"/>
        <v>2429</v>
      </c>
      <c r="S41" s="45">
        <f t="shared" si="13"/>
        <v>4748</v>
      </c>
      <c r="U41"/>
      <c r="V41"/>
    </row>
    <row r="42" spans="1:22" ht="12.75">
      <c r="A42" s="77" t="s">
        <v>80</v>
      </c>
      <c r="B42" s="44">
        <v>1421</v>
      </c>
      <c r="C42" s="45">
        <v>1384</v>
      </c>
      <c r="D42" s="45">
        <f>SUM(B42:C42)</f>
        <v>2805</v>
      </c>
      <c r="E42" s="44">
        <v>562</v>
      </c>
      <c r="F42" s="45">
        <v>705</v>
      </c>
      <c r="G42" s="45">
        <f>SUM(E42:F42)</f>
        <v>1267</v>
      </c>
      <c r="H42" s="44">
        <v>520</v>
      </c>
      <c r="I42" s="45">
        <v>1249</v>
      </c>
      <c r="J42" s="45">
        <f>SUM(H42:I42)</f>
        <v>1769</v>
      </c>
      <c r="K42" s="46">
        <v>1157</v>
      </c>
      <c r="L42" s="45">
        <v>1330</v>
      </c>
      <c r="M42" s="45">
        <f>SUM(K42:L42)</f>
        <v>2487</v>
      </c>
      <c r="N42" s="44">
        <f aca="true" t="shared" si="14" ref="N42:S42">SUM(B42,H42)</f>
        <v>1941</v>
      </c>
      <c r="O42" s="45">
        <f t="shared" si="14"/>
        <v>2633</v>
      </c>
      <c r="P42" s="45">
        <f t="shared" si="14"/>
        <v>4574</v>
      </c>
      <c r="Q42" s="44">
        <f t="shared" si="14"/>
        <v>1719</v>
      </c>
      <c r="R42" s="45">
        <f t="shared" si="14"/>
        <v>2035</v>
      </c>
      <c r="S42" s="45">
        <f t="shared" si="14"/>
        <v>3754</v>
      </c>
      <c r="U42"/>
      <c r="V42"/>
    </row>
    <row r="43" spans="1:22" ht="12.75">
      <c r="A43" s="77" t="s">
        <v>86</v>
      </c>
      <c r="B43" s="44">
        <v>1292</v>
      </c>
      <c r="C43" s="45">
        <v>1317</v>
      </c>
      <c r="D43" s="45">
        <f>SUM(B43:C43)</f>
        <v>2609</v>
      </c>
      <c r="E43" s="44">
        <v>560</v>
      </c>
      <c r="F43" s="45">
        <v>680</v>
      </c>
      <c r="G43" s="45">
        <f>SUM(E43:F43)</f>
        <v>1240</v>
      </c>
      <c r="H43" s="44">
        <v>604</v>
      </c>
      <c r="I43" s="45">
        <v>1397</v>
      </c>
      <c r="J43" s="45">
        <f>SUM(H43:I43)</f>
        <v>2001</v>
      </c>
      <c r="K43" s="46">
        <v>1207</v>
      </c>
      <c r="L43" s="45">
        <v>1522</v>
      </c>
      <c r="M43" s="45">
        <f>SUM(K43:L43)</f>
        <v>2729</v>
      </c>
      <c r="N43" s="44">
        <f aca="true" t="shared" si="15" ref="N43:S44">SUM(B43,H43)</f>
        <v>1896</v>
      </c>
      <c r="O43" s="45">
        <f t="shared" si="15"/>
        <v>2714</v>
      </c>
      <c r="P43" s="45">
        <f t="shared" si="15"/>
        <v>4610</v>
      </c>
      <c r="Q43" s="44">
        <f t="shared" si="15"/>
        <v>1767</v>
      </c>
      <c r="R43" s="45">
        <f t="shared" si="15"/>
        <v>2202</v>
      </c>
      <c r="S43" s="45">
        <f t="shared" si="15"/>
        <v>3969</v>
      </c>
      <c r="U43"/>
      <c r="V43"/>
    </row>
    <row r="44" spans="1:22" ht="12" customHeight="1">
      <c r="A44" s="30" t="s">
        <v>105</v>
      </c>
      <c r="B44" s="44">
        <f>SUM('20PALG06'!B46)</f>
        <v>1365</v>
      </c>
      <c r="C44" s="45">
        <f>SUM('20PALG06'!C46)</f>
        <v>1403</v>
      </c>
      <c r="D44" s="45">
        <f>SUM('20PALG06'!D46)</f>
        <v>2768</v>
      </c>
      <c r="E44" s="44">
        <f>SUM('20PALG06'!E46)</f>
        <v>697</v>
      </c>
      <c r="F44" s="45">
        <f>SUM('20PALG06'!F46)</f>
        <v>742</v>
      </c>
      <c r="G44" s="45">
        <f>SUM('20PALG06'!G46)</f>
        <v>1439</v>
      </c>
      <c r="H44" s="44">
        <f>SUM('20PALG06'!H46)</f>
        <v>728</v>
      </c>
      <c r="I44" s="45">
        <f>SUM('20PALG06'!I46)</f>
        <v>1607</v>
      </c>
      <c r="J44" s="45">
        <f>SUM('20PALG06'!J46)</f>
        <v>2335</v>
      </c>
      <c r="K44" s="46">
        <f>SUM('20PALG06'!K46)</f>
        <v>1475</v>
      </c>
      <c r="L44" s="45">
        <f>SUM('20PALG06'!L46)</f>
        <v>1833</v>
      </c>
      <c r="M44" s="45">
        <f>SUM('20PALG06'!M46)</f>
        <v>3308</v>
      </c>
      <c r="N44" s="44">
        <f t="shared" si="15"/>
        <v>2093</v>
      </c>
      <c r="O44" s="45">
        <f>SUM(C44,I44)</f>
        <v>3010</v>
      </c>
      <c r="P44" s="45">
        <f>SUM(D44,J44)</f>
        <v>5103</v>
      </c>
      <c r="Q44" s="44">
        <f t="shared" si="15"/>
        <v>2172</v>
      </c>
      <c r="R44" s="45">
        <f t="shared" si="15"/>
        <v>2575</v>
      </c>
      <c r="S44" s="45">
        <f t="shared" si="15"/>
        <v>4747</v>
      </c>
      <c r="U44"/>
      <c r="V44"/>
    </row>
    <row r="45" spans="1:22" ht="14.25" customHeight="1">
      <c r="A45" s="30"/>
      <c r="B45" s="44"/>
      <c r="C45" s="45"/>
      <c r="D45" s="45"/>
      <c r="E45" s="44"/>
      <c r="F45" s="45"/>
      <c r="G45" s="45"/>
      <c r="H45" s="44"/>
      <c r="I45" s="45"/>
      <c r="J45" s="45"/>
      <c r="K45" s="44"/>
      <c r="L45" s="45"/>
      <c r="M45" s="45"/>
      <c r="N45" s="44"/>
      <c r="O45" s="45"/>
      <c r="P45" s="45"/>
      <c r="Q45" s="44"/>
      <c r="R45" s="45"/>
      <c r="S45" s="45"/>
      <c r="U45"/>
      <c r="V45"/>
    </row>
    <row r="46" spans="1:22" ht="14.25" customHeight="1">
      <c r="A46" s="29" t="s">
        <v>48</v>
      </c>
      <c r="B46" s="44"/>
      <c r="C46" s="45"/>
      <c r="D46" s="45"/>
      <c r="E46" s="44"/>
      <c r="F46" s="45"/>
      <c r="G46" s="45"/>
      <c r="H46" s="44"/>
      <c r="I46" s="45"/>
      <c r="J46" s="45"/>
      <c r="K46" s="44"/>
      <c r="L46" s="45"/>
      <c r="M46" s="45"/>
      <c r="N46" s="44"/>
      <c r="O46" s="45"/>
      <c r="P46" s="45"/>
      <c r="Q46" s="44"/>
      <c r="R46" s="45"/>
      <c r="S46" s="45"/>
      <c r="U46"/>
      <c r="V46"/>
    </row>
    <row r="47" spans="1:22" ht="12.75">
      <c r="A47" s="77" t="s">
        <v>65</v>
      </c>
      <c r="B47" s="44">
        <v>0</v>
      </c>
      <c r="C47" s="45">
        <v>0</v>
      </c>
      <c r="D47" s="45">
        <f>B47+C47</f>
        <v>0</v>
      </c>
      <c r="E47" s="44">
        <v>64</v>
      </c>
      <c r="F47" s="45">
        <v>181</v>
      </c>
      <c r="G47" s="68">
        <f>SUM(E47:F47)</f>
        <v>245</v>
      </c>
      <c r="H47" s="44">
        <v>0</v>
      </c>
      <c r="I47" s="45">
        <v>0</v>
      </c>
      <c r="J47" s="68">
        <f>SUM(H47:I47)</f>
        <v>0</v>
      </c>
      <c r="K47" s="46">
        <v>67</v>
      </c>
      <c r="L47" s="45">
        <v>522</v>
      </c>
      <c r="M47" s="68">
        <f>SUM(K47:L47)</f>
        <v>589</v>
      </c>
      <c r="N47" s="44">
        <f aca="true" t="shared" si="16" ref="N47:S50">SUM(B47,H47)</f>
        <v>0</v>
      </c>
      <c r="O47" s="45">
        <f t="shared" si="16"/>
        <v>0</v>
      </c>
      <c r="P47" s="45">
        <f t="shared" si="16"/>
        <v>0</v>
      </c>
      <c r="Q47" s="44">
        <f t="shared" si="16"/>
        <v>131</v>
      </c>
      <c r="R47" s="45">
        <f t="shared" si="16"/>
        <v>703</v>
      </c>
      <c r="S47" s="45">
        <f t="shared" si="16"/>
        <v>834</v>
      </c>
      <c r="U47"/>
      <c r="V47"/>
    </row>
    <row r="48" spans="1:22" ht="12.75">
      <c r="A48" s="77" t="s">
        <v>80</v>
      </c>
      <c r="B48" s="44">
        <v>0</v>
      </c>
      <c r="C48" s="45">
        <v>0</v>
      </c>
      <c r="D48" s="72">
        <f>B48+C48</f>
        <v>0</v>
      </c>
      <c r="E48" s="55">
        <v>79</v>
      </c>
      <c r="F48" s="45">
        <v>232</v>
      </c>
      <c r="G48" s="68">
        <f>SUM(E48:F48)</f>
        <v>311</v>
      </c>
      <c r="H48" s="44">
        <v>0</v>
      </c>
      <c r="I48" s="45">
        <v>0</v>
      </c>
      <c r="J48" s="68">
        <f>SUM(H48:I48)</f>
        <v>0</v>
      </c>
      <c r="K48" s="46">
        <v>75</v>
      </c>
      <c r="L48" s="45">
        <v>702</v>
      </c>
      <c r="M48" s="68">
        <f>SUM(K48:L48)</f>
        <v>777</v>
      </c>
      <c r="N48" s="44">
        <f t="shared" si="16"/>
        <v>0</v>
      </c>
      <c r="O48" s="45">
        <f t="shared" si="16"/>
        <v>0</v>
      </c>
      <c r="P48" s="45">
        <f t="shared" si="16"/>
        <v>0</v>
      </c>
      <c r="Q48" s="44">
        <f t="shared" si="16"/>
        <v>154</v>
      </c>
      <c r="R48" s="45">
        <f t="shared" si="16"/>
        <v>934</v>
      </c>
      <c r="S48" s="45">
        <f t="shared" si="16"/>
        <v>1088</v>
      </c>
      <c r="U48"/>
      <c r="V48"/>
    </row>
    <row r="49" spans="1:22" ht="12.75">
      <c r="A49" s="77" t="s">
        <v>86</v>
      </c>
      <c r="B49" s="44">
        <v>53</v>
      </c>
      <c r="C49" s="45">
        <v>144</v>
      </c>
      <c r="D49" s="72">
        <f>B49+C49</f>
        <v>197</v>
      </c>
      <c r="E49" s="55">
        <v>44</v>
      </c>
      <c r="F49" s="45">
        <v>160</v>
      </c>
      <c r="G49" s="68">
        <f>SUM(E49:F49)</f>
        <v>204</v>
      </c>
      <c r="H49" s="44">
        <v>58</v>
      </c>
      <c r="I49" s="45">
        <v>455</v>
      </c>
      <c r="J49" s="68">
        <f>SUM(H49:I49)</f>
        <v>513</v>
      </c>
      <c r="K49" s="46">
        <v>27</v>
      </c>
      <c r="L49" s="45">
        <v>293</v>
      </c>
      <c r="M49" s="68">
        <f>SUM(K49:L49)</f>
        <v>320</v>
      </c>
      <c r="N49" s="44">
        <f t="shared" si="16"/>
        <v>111</v>
      </c>
      <c r="O49" s="45">
        <f t="shared" si="16"/>
        <v>599</v>
      </c>
      <c r="P49" s="45">
        <f t="shared" si="16"/>
        <v>710</v>
      </c>
      <c r="Q49" s="44">
        <f t="shared" si="16"/>
        <v>71</v>
      </c>
      <c r="R49" s="45">
        <f t="shared" si="16"/>
        <v>453</v>
      </c>
      <c r="S49" s="45">
        <f t="shared" si="16"/>
        <v>524</v>
      </c>
      <c r="U49"/>
      <c r="V49"/>
    </row>
    <row r="50" spans="1:22" ht="12" customHeight="1">
      <c r="A50" s="30" t="s">
        <v>105</v>
      </c>
      <c r="B50" s="44">
        <f>SUM('20PALG06'!B49)</f>
        <v>62</v>
      </c>
      <c r="C50" s="45">
        <f>SUM('20PALG06'!C49)</f>
        <v>180</v>
      </c>
      <c r="D50" s="45">
        <f>SUM('20PALG06'!D49)</f>
        <v>242</v>
      </c>
      <c r="E50" s="44">
        <f>SUM('20PALG06'!E49)</f>
        <v>40</v>
      </c>
      <c r="F50" s="45">
        <f>SUM('20PALG06'!F49)</f>
        <v>170</v>
      </c>
      <c r="G50" s="45">
        <f>SUM('20PALG06'!G49)</f>
        <v>210</v>
      </c>
      <c r="H50" s="44">
        <f>SUM('20PALG06'!H49)</f>
        <v>51</v>
      </c>
      <c r="I50" s="45">
        <f>SUM('20PALG06'!I49)</f>
        <v>495</v>
      </c>
      <c r="J50" s="45">
        <f>SUM('20PALG06'!J49)</f>
        <v>546</v>
      </c>
      <c r="K50" s="46">
        <f>SUM('20PALG06'!K49)</f>
        <v>28</v>
      </c>
      <c r="L50" s="45">
        <f>SUM('20PALG06'!L49)</f>
        <v>293</v>
      </c>
      <c r="M50" s="45">
        <f>SUM('20PALG06'!M49)</f>
        <v>321</v>
      </c>
      <c r="N50" s="44">
        <f t="shared" si="16"/>
        <v>113</v>
      </c>
      <c r="O50" s="45">
        <f t="shared" si="16"/>
        <v>675</v>
      </c>
      <c r="P50" s="45">
        <f t="shared" si="16"/>
        <v>788</v>
      </c>
      <c r="Q50" s="44">
        <f t="shared" si="16"/>
        <v>68</v>
      </c>
      <c r="R50" s="45">
        <f t="shared" si="16"/>
        <v>463</v>
      </c>
      <c r="S50" s="45">
        <f t="shared" si="16"/>
        <v>531</v>
      </c>
      <c r="U50"/>
      <c r="V50"/>
    </row>
    <row r="51" spans="1:22" ht="14.25" customHeight="1">
      <c r="A51" s="30"/>
      <c r="B51" s="44"/>
      <c r="C51" s="45"/>
      <c r="D51" s="72"/>
      <c r="H51" s="44"/>
      <c r="I51" s="45"/>
      <c r="J51" s="45"/>
      <c r="K51" s="44"/>
      <c r="L51" s="45"/>
      <c r="M51" s="45"/>
      <c r="N51" s="44"/>
      <c r="O51" s="45"/>
      <c r="P51" s="45"/>
      <c r="Q51" s="44"/>
      <c r="R51" s="45"/>
      <c r="S51" s="45"/>
      <c r="U51"/>
      <c r="V51"/>
    </row>
    <row r="52" spans="1:22" ht="12.75">
      <c r="A52" s="1" t="s">
        <v>45</v>
      </c>
      <c r="B52" s="44"/>
      <c r="C52" s="45"/>
      <c r="D52" s="45"/>
      <c r="E52" s="44"/>
      <c r="F52" s="45"/>
      <c r="G52" s="45"/>
      <c r="H52" s="44"/>
      <c r="I52" s="45"/>
      <c r="J52" s="45"/>
      <c r="K52" s="44"/>
      <c r="L52" s="45"/>
      <c r="M52" s="45"/>
      <c r="N52" s="44"/>
      <c r="O52" s="45"/>
      <c r="P52" s="45"/>
      <c r="Q52" s="44"/>
      <c r="R52" s="45"/>
      <c r="S52" s="45"/>
      <c r="U52"/>
      <c r="V52"/>
    </row>
    <row r="53" spans="1:22" ht="12.75">
      <c r="A53" s="77" t="s">
        <v>66</v>
      </c>
      <c r="B53" s="44">
        <v>654</v>
      </c>
      <c r="C53" s="45">
        <v>1016</v>
      </c>
      <c r="D53" s="45">
        <f>SUM(B53:C53)</f>
        <v>1670</v>
      </c>
      <c r="E53" s="44">
        <v>128</v>
      </c>
      <c r="F53" s="45">
        <v>264</v>
      </c>
      <c r="G53" s="45">
        <f>SUM(E53:F53)</f>
        <v>392</v>
      </c>
      <c r="H53" s="44">
        <v>444</v>
      </c>
      <c r="I53" s="45">
        <v>1337</v>
      </c>
      <c r="J53" s="45">
        <f>SUM(H53:I53)</f>
        <v>1781</v>
      </c>
      <c r="K53" s="46">
        <v>782</v>
      </c>
      <c r="L53" s="45">
        <v>1118</v>
      </c>
      <c r="M53" s="45">
        <f>SUM(K53:L53)</f>
        <v>1900</v>
      </c>
      <c r="N53" s="44">
        <f aca="true" t="shared" si="17" ref="N53:S53">SUM(B53,H53)</f>
        <v>1098</v>
      </c>
      <c r="O53" s="45">
        <f t="shared" si="17"/>
        <v>2353</v>
      </c>
      <c r="P53" s="45">
        <f t="shared" si="17"/>
        <v>3451</v>
      </c>
      <c r="Q53" s="44">
        <f t="shared" si="17"/>
        <v>910</v>
      </c>
      <c r="R53" s="45">
        <f t="shared" si="17"/>
        <v>1382</v>
      </c>
      <c r="S53" s="45">
        <f t="shared" si="17"/>
        <v>2292</v>
      </c>
      <c r="U53"/>
      <c r="V53"/>
    </row>
    <row r="54" spans="1:22" ht="12.75">
      <c r="A54" s="77" t="s">
        <v>80</v>
      </c>
      <c r="B54" s="44">
        <v>634</v>
      </c>
      <c r="C54" s="45">
        <v>972</v>
      </c>
      <c r="D54" s="45">
        <f>SUM(B54:C54)</f>
        <v>1606</v>
      </c>
      <c r="E54" s="44">
        <v>146</v>
      </c>
      <c r="F54" s="45">
        <v>345</v>
      </c>
      <c r="G54" s="45">
        <f>SUM(E54:F54)</f>
        <v>491</v>
      </c>
      <c r="H54" s="44">
        <v>445</v>
      </c>
      <c r="I54" s="45">
        <v>1434</v>
      </c>
      <c r="J54" s="45">
        <f>SUM(H54:I54)</f>
        <v>1879</v>
      </c>
      <c r="K54" s="46">
        <v>738</v>
      </c>
      <c r="L54" s="45">
        <v>1192</v>
      </c>
      <c r="M54" s="45">
        <f>SUM(K54:L54)</f>
        <v>1930</v>
      </c>
      <c r="N54" s="44">
        <f aca="true" t="shared" si="18" ref="N54:S54">SUM(B54,H54)</f>
        <v>1079</v>
      </c>
      <c r="O54" s="45">
        <f t="shared" si="18"/>
        <v>2406</v>
      </c>
      <c r="P54" s="45">
        <f t="shared" si="18"/>
        <v>3485</v>
      </c>
      <c r="Q54" s="44">
        <f t="shared" si="18"/>
        <v>884</v>
      </c>
      <c r="R54" s="45">
        <f t="shared" si="18"/>
        <v>1537</v>
      </c>
      <c r="S54" s="45">
        <f t="shared" si="18"/>
        <v>2421</v>
      </c>
      <c r="U54"/>
      <c r="V54"/>
    </row>
    <row r="55" spans="1:22" ht="12.75">
      <c r="A55" s="77" t="s">
        <v>86</v>
      </c>
      <c r="B55" s="44">
        <v>630</v>
      </c>
      <c r="C55" s="45">
        <v>1102</v>
      </c>
      <c r="D55" s="45">
        <f>SUM(B55:C55)</f>
        <v>1732</v>
      </c>
      <c r="E55" s="44">
        <v>159</v>
      </c>
      <c r="F55" s="45">
        <v>265</v>
      </c>
      <c r="G55" s="45">
        <f>SUM(E55:F55)</f>
        <v>424</v>
      </c>
      <c r="H55" s="44">
        <v>484</v>
      </c>
      <c r="I55" s="45">
        <v>1593</v>
      </c>
      <c r="J55" s="45">
        <f>SUM(H55:I55)</f>
        <v>2077</v>
      </c>
      <c r="K55" s="46">
        <v>732</v>
      </c>
      <c r="L55" s="45">
        <v>1153</v>
      </c>
      <c r="M55" s="45">
        <f>SUM(K55:L55)</f>
        <v>1885</v>
      </c>
      <c r="N55" s="44">
        <f aca="true" t="shared" si="19" ref="N55:S56">SUM(B55,H55)</f>
        <v>1114</v>
      </c>
      <c r="O55" s="45">
        <f t="shared" si="19"/>
        <v>2695</v>
      </c>
      <c r="P55" s="45">
        <f t="shared" si="19"/>
        <v>3809</v>
      </c>
      <c r="Q55" s="44">
        <f t="shared" si="19"/>
        <v>891</v>
      </c>
      <c r="R55" s="45">
        <f t="shared" si="19"/>
        <v>1418</v>
      </c>
      <c r="S55" s="45">
        <f t="shared" si="19"/>
        <v>2309</v>
      </c>
      <c r="U55"/>
      <c r="V55"/>
    </row>
    <row r="56" spans="1:22" ht="12" customHeight="1">
      <c r="A56" s="30" t="s">
        <v>105</v>
      </c>
      <c r="B56" s="44">
        <f>SUM('20PALG06'!B56)</f>
        <v>672</v>
      </c>
      <c r="C56" s="45">
        <f>SUM('20PALG06'!C56)</f>
        <v>1149</v>
      </c>
      <c r="D56" s="45">
        <f>SUM('20PALG06'!D56)</f>
        <v>1821</v>
      </c>
      <c r="E56" s="44">
        <f>SUM('20PALG06'!E56)</f>
        <v>170</v>
      </c>
      <c r="F56" s="45">
        <f>SUM('20PALG06'!F56)</f>
        <v>298</v>
      </c>
      <c r="G56" s="45">
        <f>SUM('20PALG06'!G56)</f>
        <v>468</v>
      </c>
      <c r="H56" s="44">
        <f>SUM('20PALG06'!H56)</f>
        <v>492</v>
      </c>
      <c r="I56" s="45">
        <f>SUM('20PALG06'!I56)</f>
        <v>1656</v>
      </c>
      <c r="J56" s="45">
        <f>SUM('20PALG06'!J56)</f>
        <v>2148</v>
      </c>
      <c r="K56" s="46">
        <f>SUM('20PALG06'!K56)</f>
        <v>619</v>
      </c>
      <c r="L56" s="45">
        <f>SUM('20PALG06'!L56)</f>
        <v>1056</v>
      </c>
      <c r="M56" s="45">
        <f>SUM('20PALG06'!M56)</f>
        <v>1675</v>
      </c>
      <c r="N56" s="44">
        <f t="shared" si="19"/>
        <v>1164</v>
      </c>
      <c r="O56" s="45">
        <f>SUM(C56,I56)</f>
        <v>2805</v>
      </c>
      <c r="P56" s="45">
        <f>SUM(D56,J56)</f>
        <v>3969</v>
      </c>
      <c r="Q56" s="44">
        <f t="shared" si="19"/>
        <v>789</v>
      </c>
      <c r="R56" s="45">
        <f t="shared" si="19"/>
        <v>1354</v>
      </c>
      <c r="S56" s="45">
        <f t="shared" si="19"/>
        <v>2143</v>
      </c>
      <c r="U56"/>
      <c r="V56"/>
    </row>
    <row r="57" spans="1:22" ht="14.25" customHeight="1">
      <c r="A57" s="30"/>
      <c r="B57" s="44"/>
      <c r="C57" s="45"/>
      <c r="D57" s="45"/>
      <c r="E57" s="44"/>
      <c r="F57" s="45"/>
      <c r="G57" s="45"/>
      <c r="H57" s="44"/>
      <c r="I57" s="45"/>
      <c r="J57" s="45"/>
      <c r="K57" s="44"/>
      <c r="L57" s="45"/>
      <c r="M57" s="45"/>
      <c r="N57" s="44"/>
      <c r="O57" s="45"/>
      <c r="P57" s="45"/>
      <c r="Q57" s="44"/>
      <c r="R57" s="45"/>
      <c r="S57" s="45"/>
      <c r="U57"/>
      <c r="V57"/>
    </row>
    <row r="58" spans="1:22" ht="12.75">
      <c r="A58" s="1" t="s">
        <v>46</v>
      </c>
      <c r="B58" s="44"/>
      <c r="C58" s="45"/>
      <c r="D58" s="45"/>
      <c r="E58" s="44"/>
      <c r="F58" s="45"/>
      <c r="G58" s="45"/>
      <c r="H58" s="44"/>
      <c r="I58" s="45"/>
      <c r="J58" s="45"/>
      <c r="K58" s="44"/>
      <c r="L58" s="45"/>
      <c r="M58" s="45"/>
      <c r="N58" s="44"/>
      <c r="O58" s="45"/>
      <c r="P58" s="45"/>
      <c r="Q58" s="44"/>
      <c r="R58" s="45"/>
      <c r="S58" s="45"/>
      <c r="U58"/>
      <c r="V58"/>
    </row>
    <row r="59" spans="1:22" ht="12.75">
      <c r="A59" s="77" t="s">
        <v>66</v>
      </c>
      <c r="B59" s="44">
        <v>163</v>
      </c>
      <c r="C59" s="45">
        <v>155</v>
      </c>
      <c r="D59" s="45">
        <f>SUM(B59:C59)</f>
        <v>318</v>
      </c>
      <c r="E59" s="44">
        <v>17</v>
      </c>
      <c r="F59" s="45">
        <v>44</v>
      </c>
      <c r="G59" s="45">
        <f>SUM(E59:F59)</f>
        <v>61</v>
      </c>
      <c r="H59" s="44">
        <v>107</v>
      </c>
      <c r="I59" s="45">
        <v>150</v>
      </c>
      <c r="J59" s="45">
        <f>SUM(H59:I59)</f>
        <v>257</v>
      </c>
      <c r="K59" s="46">
        <v>379</v>
      </c>
      <c r="L59" s="45">
        <v>200</v>
      </c>
      <c r="M59" s="45">
        <f>SUM(K59:L59)</f>
        <v>579</v>
      </c>
      <c r="N59" s="44">
        <f aca="true" t="shared" si="20" ref="N59:S59">SUM(B59,H59)</f>
        <v>270</v>
      </c>
      <c r="O59" s="45">
        <f t="shared" si="20"/>
        <v>305</v>
      </c>
      <c r="P59" s="45">
        <f t="shared" si="20"/>
        <v>575</v>
      </c>
      <c r="Q59" s="44">
        <f t="shared" si="20"/>
        <v>396</v>
      </c>
      <c r="R59" s="45">
        <f t="shared" si="20"/>
        <v>244</v>
      </c>
      <c r="S59" s="45">
        <f t="shared" si="20"/>
        <v>640</v>
      </c>
      <c r="U59"/>
      <c r="V59"/>
    </row>
    <row r="60" spans="1:22" ht="12.75">
      <c r="A60" s="77" t="s">
        <v>80</v>
      </c>
      <c r="B60" s="44">
        <v>140</v>
      </c>
      <c r="C60" s="45">
        <v>155</v>
      </c>
      <c r="D60" s="45">
        <f>SUM(B60:C60)</f>
        <v>295</v>
      </c>
      <c r="E60" s="44">
        <v>38</v>
      </c>
      <c r="F60" s="45">
        <v>54</v>
      </c>
      <c r="G60" s="45">
        <f>SUM(E60:F60)</f>
        <v>92</v>
      </c>
      <c r="H60" s="44">
        <v>118</v>
      </c>
      <c r="I60" s="45">
        <v>146</v>
      </c>
      <c r="J60" s="45">
        <f>SUM(H60:I60)</f>
        <v>264</v>
      </c>
      <c r="K60" s="46">
        <v>311</v>
      </c>
      <c r="L60" s="45">
        <v>234</v>
      </c>
      <c r="M60" s="45">
        <f>SUM(K60:L60)</f>
        <v>545</v>
      </c>
      <c r="N60" s="44">
        <f aca="true" t="shared" si="21" ref="N60:S60">SUM(B60,H60)</f>
        <v>258</v>
      </c>
      <c r="O60" s="45">
        <f t="shared" si="21"/>
        <v>301</v>
      </c>
      <c r="P60" s="45">
        <f t="shared" si="21"/>
        <v>559</v>
      </c>
      <c r="Q60" s="44">
        <f t="shared" si="21"/>
        <v>349</v>
      </c>
      <c r="R60" s="45">
        <f t="shared" si="21"/>
        <v>288</v>
      </c>
      <c r="S60" s="45">
        <f t="shared" si="21"/>
        <v>637</v>
      </c>
      <c r="U60"/>
      <c r="V60"/>
    </row>
    <row r="61" spans="1:22" ht="12.75">
      <c r="A61" s="77" t="s">
        <v>86</v>
      </c>
      <c r="B61" s="44">
        <v>123</v>
      </c>
      <c r="C61" s="45">
        <v>130</v>
      </c>
      <c r="D61" s="45">
        <f>SUM(B61:C61)</f>
        <v>253</v>
      </c>
      <c r="E61" s="44">
        <v>52</v>
      </c>
      <c r="F61" s="45">
        <v>63</v>
      </c>
      <c r="G61" s="45">
        <f>SUM(E61:F61)</f>
        <v>115</v>
      </c>
      <c r="H61" s="44">
        <v>108</v>
      </c>
      <c r="I61" s="45">
        <v>125</v>
      </c>
      <c r="J61" s="45">
        <f>SUM(H61:I61)</f>
        <v>233</v>
      </c>
      <c r="K61" s="28">
        <v>297</v>
      </c>
      <c r="L61" s="68">
        <v>213</v>
      </c>
      <c r="M61" s="45">
        <f>SUM(K61:L61)</f>
        <v>510</v>
      </c>
      <c r="N61" s="44">
        <f aca="true" t="shared" si="22" ref="N61:S61">SUM(B61,H61)</f>
        <v>231</v>
      </c>
      <c r="O61" s="45">
        <f t="shared" si="22"/>
        <v>255</v>
      </c>
      <c r="P61" s="45">
        <f t="shared" si="22"/>
        <v>486</v>
      </c>
      <c r="Q61" s="44">
        <f t="shared" si="22"/>
        <v>349</v>
      </c>
      <c r="R61" s="45">
        <f t="shared" si="22"/>
        <v>276</v>
      </c>
      <c r="S61" s="45">
        <f t="shared" si="22"/>
        <v>625</v>
      </c>
      <c r="U61"/>
      <c r="V61"/>
    </row>
    <row r="62" spans="1:22" ht="12" customHeight="1">
      <c r="A62" s="30" t="s">
        <v>133</v>
      </c>
      <c r="B62" s="105">
        <v>0</v>
      </c>
      <c r="C62" s="106">
        <v>0</v>
      </c>
      <c r="D62" s="106">
        <v>0</v>
      </c>
      <c r="E62" s="105">
        <v>0</v>
      </c>
      <c r="F62" s="106">
        <v>0</v>
      </c>
      <c r="G62" s="106">
        <v>0</v>
      </c>
      <c r="H62" s="105">
        <v>0</v>
      </c>
      <c r="I62" s="106">
        <v>0</v>
      </c>
      <c r="J62" s="106">
        <v>0</v>
      </c>
      <c r="K62" s="105">
        <v>0</v>
      </c>
      <c r="L62" s="106">
        <v>0</v>
      </c>
      <c r="M62" s="106">
        <v>0</v>
      </c>
      <c r="N62" s="105">
        <v>0</v>
      </c>
      <c r="O62" s="106">
        <v>0</v>
      </c>
      <c r="P62" s="106">
        <v>0</v>
      </c>
      <c r="Q62" s="105">
        <v>0</v>
      </c>
      <c r="R62" s="106">
        <v>0</v>
      </c>
      <c r="S62" s="106">
        <v>0</v>
      </c>
      <c r="U62"/>
      <c r="V62"/>
    </row>
    <row r="63" spans="1:22" ht="15.75" customHeight="1">
      <c r="A63" s="30"/>
      <c r="B63" s="44"/>
      <c r="C63" s="45"/>
      <c r="D63" s="45"/>
      <c r="E63" s="44"/>
      <c r="F63" s="45"/>
      <c r="G63" s="45"/>
      <c r="H63" s="44"/>
      <c r="I63" s="45"/>
      <c r="J63" s="45"/>
      <c r="K63" s="44"/>
      <c r="L63" s="45"/>
      <c r="M63" s="45"/>
      <c r="N63" s="44"/>
      <c r="O63" s="45"/>
      <c r="P63" s="45"/>
      <c r="Q63" s="44"/>
      <c r="R63" s="45"/>
      <c r="S63" s="45"/>
      <c r="U63"/>
      <c r="V63"/>
    </row>
    <row r="64" spans="1:22" ht="12.75">
      <c r="A64" s="29" t="s">
        <v>15</v>
      </c>
      <c r="B64" s="44"/>
      <c r="C64" s="45"/>
      <c r="D64" s="45"/>
      <c r="E64" s="44"/>
      <c r="F64" s="45"/>
      <c r="G64" s="45"/>
      <c r="H64" s="44"/>
      <c r="I64" s="45"/>
      <c r="J64" s="45"/>
      <c r="K64" s="44"/>
      <c r="L64" s="45"/>
      <c r="M64" s="45"/>
      <c r="N64" s="44"/>
      <c r="O64" s="45"/>
      <c r="P64" s="45"/>
      <c r="Q64" s="44"/>
      <c r="R64" s="45"/>
      <c r="S64" s="45"/>
      <c r="U64"/>
      <c r="V64"/>
    </row>
    <row r="65" spans="1:22" ht="12.75">
      <c r="A65" s="77" t="s">
        <v>65</v>
      </c>
      <c r="B65" s="44">
        <v>926</v>
      </c>
      <c r="C65" s="45">
        <v>823</v>
      </c>
      <c r="D65" s="45">
        <f>SUM(B65:C65)</f>
        <v>1749</v>
      </c>
      <c r="E65" s="44">
        <v>63</v>
      </c>
      <c r="F65" s="45">
        <v>72</v>
      </c>
      <c r="G65" s="45">
        <f>SUM(E65:F65)</f>
        <v>135</v>
      </c>
      <c r="H65" s="44">
        <v>674</v>
      </c>
      <c r="I65" s="45">
        <v>1312</v>
      </c>
      <c r="J65" s="45">
        <f>SUM(H65:I65)</f>
        <v>1986</v>
      </c>
      <c r="K65" s="46">
        <v>608</v>
      </c>
      <c r="L65" s="45">
        <v>909</v>
      </c>
      <c r="M65" s="45">
        <f>SUM(K65:L65)</f>
        <v>1517</v>
      </c>
      <c r="N65" s="44">
        <f aca="true" t="shared" si="23" ref="N65:S65">SUM(B65,H65)</f>
        <v>1600</v>
      </c>
      <c r="O65" s="45">
        <f t="shared" si="23"/>
        <v>2135</v>
      </c>
      <c r="P65" s="45">
        <f t="shared" si="23"/>
        <v>3735</v>
      </c>
      <c r="Q65" s="44">
        <f t="shared" si="23"/>
        <v>671</v>
      </c>
      <c r="R65" s="45">
        <f t="shared" si="23"/>
        <v>981</v>
      </c>
      <c r="S65" s="45">
        <f t="shared" si="23"/>
        <v>1652</v>
      </c>
      <c r="U65"/>
      <c r="V65"/>
    </row>
    <row r="66" spans="1:22" ht="12.75">
      <c r="A66" s="77" t="s">
        <v>80</v>
      </c>
      <c r="B66" s="44">
        <v>890</v>
      </c>
      <c r="C66" s="45">
        <v>866</v>
      </c>
      <c r="D66" s="72">
        <f>SUM(B66:C66)</f>
        <v>1756</v>
      </c>
      <c r="E66" s="55">
        <v>63</v>
      </c>
      <c r="F66" s="45">
        <v>83</v>
      </c>
      <c r="G66" s="72">
        <f>SUM(E66:F66)</f>
        <v>146</v>
      </c>
      <c r="H66" s="55">
        <v>680</v>
      </c>
      <c r="I66" s="45">
        <v>1373</v>
      </c>
      <c r="J66" s="72">
        <f>SUM(H66:I66)</f>
        <v>2053</v>
      </c>
      <c r="K66" s="56">
        <v>587</v>
      </c>
      <c r="L66" s="45">
        <v>858</v>
      </c>
      <c r="M66" s="45">
        <f>SUM(K66:L66)</f>
        <v>1445</v>
      </c>
      <c r="N66" s="44">
        <f aca="true" t="shared" si="24" ref="N66:S66">SUM(B66,H66)</f>
        <v>1570</v>
      </c>
      <c r="O66" s="45">
        <f t="shared" si="24"/>
        <v>2239</v>
      </c>
      <c r="P66" s="45">
        <f t="shared" si="24"/>
        <v>3809</v>
      </c>
      <c r="Q66" s="44">
        <f t="shared" si="24"/>
        <v>650</v>
      </c>
      <c r="R66" s="45">
        <f t="shared" si="24"/>
        <v>941</v>
      </c>
      <c r="S66" s="45">
        <f t="shared" si="24"/>
        <v>1591</v>
      </c>
      <c r="U66"/>
      <c r="V66"/>
    </row>
    <row r="67" spans="1:22" ht="12.75">
      <c r="A67" s="30" t="s">
        <v>86</v>
      </c>
      <c r="B67" s="44">
        <v>850</v>
      </c>
      <c r="C67" s="45">
        <v>934</v>
      </c>
      <c r="D67" s="72">
        <f>SUM(B67:C67)</f>
        <v>1784</v>
      </c>
      <c r="E67" s="55">
        <v>48</v>
      </c>
      <c r="F67" s="45">
        <v>67</v>
      </c>
      <c r="G67" s="72">
        <f>SUM(E67:F67)</f>
        <v>115</v>
      </c>
      <c r="H67" s="55">
        <v>758</v>
      </c>
      <c r="I67" s="45">
        <v>1443</v>
      </c>
      <c r="J67" s="72">
        <f>SUM(H67:I67)</f>
        <v>2201</v>
      </c>
      <c r="K67" s="56">
        <v>585</v>
      </c>
      <c r="L67" s="45">
        <v>831</v>
      </c>
      <c r="M67" s="72">
        <f>SUM(K67:L67)</f>
        <v>1416</v>
      </c>
      <c r="N67" s="55">
        <f aca="true" t="shared" si="25" ref="N67:S68">SUM(B67,H67)</f>
        <v>1608</v>
      </c>
      <c r="O67" s="45">
        <f t="shared" si="25"/>
        <v>2377</v>
      </c>
      <c r="P67" s="72">
        <f t="shared" si="25"/>
        <v>3985</v>
      </c>
      <c r="Q67" s="55">
        <f t="shared" si="25"/>
        <v>633</v>
      </c>
      <c r="R67" s="45">
        <f t="shared" si="25"/>
        <v>898</v>
      </c>
      <c r="S67" s="45">
        <f t="shared" si="25"/>
        <v>1531</v>
      </c>
      <c r="U67"/>
      <c r="V67"/>
    </row>
    <row r="68" spans="1:22" ht="12" customHeight="1">
      <c r="A68" s="30" t="s">
        <v>105</v>
      </c>
      <c r="B68" s="44">
        <f>SUM('20PALG06'!B63)</f>
        <v>852</v>
      </c>
      <c r="C68" s="45">
        <f>SUM('20PALG06'!C63)</f>
        <v>976</v>
      </c>
      <c r="D68" s="45">
        <f>SUM('20PALG06'!D63)</f>
        <v>1828</v>
      </c>
      <c r="E68" s="44">
        <f>SUM('20PALG06'!E63)</f>
        <v>53</v>
      </c>
      <c r="F68" s="45">
        <f>SUM('20PALG06'!F63)</f>
        <v>91</v>
      </c>
      <c r="G68" s="45">
        <f>SUM('20PALG06'!G63)</f>
        <v>144</v>
      </c>
      <c r="H68" s="44">
        <f>SUM('20PALG06'!H63)</f>
        <v>803</v>
      </c>
      <c r="I68" s="45">
        <f>SUM('20PALG06'!I63)</f>
        <v>1539</v>
      </c>
      <c r="J68" s="45">
        <f>SUM('20PALG06'!J63)</f>
        <v>2342</v>
      </c>
      <c r="K68" s="46">
        <f>SUM('20PALG06'!K63)</f>
        <v>621</v>
      </c>
      <c r="L68" s="45">
        <f>SUM('20PALG06'!L63)</f>
        <v>862</v>
      </c>
      <c r="M68" s="45">
        <f>SUM('20PALG06'!M63)</f>
        <v>1483</v>
      </c>
      <c r="N68" s="44">
        <f t="shared" si="25"/>
        <v>1655</v>
      </c>
      <c r="O68" s="45">
        <f>SUM(C68,I68)</f>
        <v>2515</v>
      </c>
      <c r="P68" s="45">
        <f>SUM(D68,J68)</f>
        <v>4170</v>
      </c>
      <c r="Q68" s="44">
        <f t="shared" si="25"/>
        <v>674</v>
      </c>
      <c r="R68" s="45">
        <f t="shared" si="25"/>
        <v>953</v>
      </c>
      <c r="S68" s="45">
        <f t="shared" si="25"/>
        <v>1627</v>
      </c>
      <c r="U68"/>
      <c r="V68"/>
    </row>
    <row r="70" ht="12.75">
      <c r="A70" s="107" t="s">
        <v>60</v>
      </c>
    </row>
  </sheetData>
  <sheetProtection/>
  <mergeCells count="2">
    <mergeCell ref="A4:S4"/>
    <mergeCell ref="A2:S2"/>
  </mergeCells>
  <printOptions horizontalCentered="1"/>
  <pageMargins left="0.3937007874015748" right="0.3937007874015748" top="0.3937007874015748" bottom="0.3937007874015748" header="0.5118110236220472" footer="0.5118110236220472"/>
  <pageSetup fitToHeight="2" fitToWidth="1" orientation="landscape" paperSize="9" scale="87"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67"/>
  <sheetViews>
    <sheetView zoomScalePageLayoutView="0" workbookViewId="0" topLeftCell="A1">
      <selection activeCell="A73" sqref="A73"/>
    </sheetView>
  </sheetViews>
  <sheetFormatPr defaultColWidth="9.28125" defaultRowHeight="12.75"/>
  <cols>
    <col min="1" max="1" width="32.28125" style="200" customWidth="1"/>
    <col min="2" max="8" width="9.7109375" style="200" bestFit="1" customWidth="1"/>
    <col min="9" max="16384" width="9.28125" style="200" customWidth="1"/>
  </cols>
  <sheetData>
    <row r="1" ht="12.75">
      <c r="A1" s="108" t="s">
        <v>104</v>
      </c>
    </row>
    <row r="2" spans="1:8" ht="12.75">
      <c r="A2" s="303" t="s">
        <v>17</v>
      </c>
      <c r="B2" s="303"/>
      <c r="C2" s="303"/>
      <c r="D2" s="303"/>
      <c r="E2" s="303"/>
      <c r="F2" s="303"/>
      <c r="G2" s="303"/>
      <c r="H2" s="303"/>
    </row>
    <row r="3" ht="12.75">
      <c r="A3" s="201"/>
    </row>
    <row r="4" spans="1:8" ht="12.75">
      <c r="A4" s="303" t="s">
        <v>131</v>
      </c>
      <c r="B4" s="303"/>
      <c r="C4" s="303"/>
      <c r="D4" s="303"/>
      <c r="E4" s="303"/>
      <c r="F4" s="303"/>
      <c r="G4" s="303"/>
      <c r="H4" s="303"/>
    </row>
    <row r="5" ht="13.5" thickBot="1">
      <c r="A5" s="202"/>
    </row>
    <row r="6" spans="1:9" ht="12.75">
      <c r="A6" s="203"/>
      <c r="B6" s="204"/>
      <c r="C6" s="204"/>
      <c r="D6" s="204"/>
      <c r="E6" s="204"/>
      <c r="F6" s="204"/>
      <c r="G6" s="204"/>
      <c r="H6" s="204"/>
      <c r="I6" s="204"/>
    </row>
    <row r="7" spans="1:9" s="117" customFormat="1" ht="12.75">
      <c r="A7" s="114"/>
      <c r="B7" s="115" t="s">
        <v>72</v>
      </c>
      <c r="C7" s="115" t="s">
        <v>73</v>
      </c>
      <c r="D7" s="115" t="s">
        <v>74</v>
      </c>
      <c r="E7" s="116" t="s">
        <v>83</v>
      </c>
      <c r="F7" s="116" t="s">
        <v>84</v>
      </c>
      <c r="G7" s="116" t="s">
        <v>85</v>
      </c>
      <c r="H7" s="116" t="s">
        <v>103</v>
      </c>
      <c r="I7" s="116" t="s">
        <v>121</v>
      </c>
    </row>
    <row r="8" spans="1:9" ht="12.75">
      <c r="A8" s="205"/>
      <c r="B8" s="206"/>
      <c r="C8" s="206"/>
      <c r="D8" s="206"/>
      <c r="E8" s="206"/>
      <c r="F8" s="206"/>
      <c r="G8" s="206"/>
      <c r="H8" s="206"/>
      <c r="I8" s="206"/>
    </row>
    <row r="9" spans="1:9" ht="12.75">
      <c r="A9" s="201"/>
      <c r="B9" s="207"/>
      <c r="C9" s="207"/>
      <c r="D9" s="207"/>
      <c r="E9" s="207"/>
      <c r="F9" s="207"/>
      <c r="G9" s="207"/>
      <c r="H9" s="207"/>
      <c r="I9" s="207"/>
    </row>
    <row r="10" spans="1:9" ht="12.75">
      <c r="A10" s="201" t="s">
        <v>7</v>
      </c>
      <c r="B10" s="206"/>
      <c r="C10" s="206"/>
      <c r="D10" s="206"/>
      <c r="E10" s="206"/>
      <c r="F10" s="206"/>
      <c r="G10" s="206"/>
      <c r="H10" s="206"/>
      <c r="I10" s="206"/>
    </row>
    <row r="11" spans="1:9" ht="12.75">
      <c r="A11" s="202" t="s">
        <v>18</v>
      </c>
      <c r="B11" s="208">
        <v>41417</v>
      </c>
      <c r="C11" s="208">
        <v>41808</v>
      </c>
      <c r="D11" s="208">
        <v>42348</v>
      </c>
      <c r="E11" s="208">
        <v>42950</v>
      </c>
      <c r="F11" s="208">
        <v>43746</v>
      </c>
      <c r="G11" s="208">
        <v>46486</v>
      </c>
      <c r="H11" s="208">
        <v>47210</v>
      </c>
      <c r="I11" s="208">
        <v>48619</v>
      </c>
    </row>
    <row r="12" spans="1:9" ht="12.75">
      <c r="A12" s="202" t="s">
        <v>19</v>
      </c>
      <c r="B12" s="208">
        <v>15355</v>
      </c>
      <c r="C12" s="208">
        <v>15680</v>
      </c>
      <c r="D12" s="208">
        <v>15796</v>
      </c>
      <c r="E12" s="208">
        <v>16132</v>
      </c>
      <c r="F12" s="208">
        <v>15704</v>
      </c>
      <c r="G12" s="208">
        <v>14100</v>
      </c>
      <c r="H12" s="208">
        <v>14174</v>
      </c>
      <c r="I12" s="208">
        <v>13125</v>
      </c>
    </row>
    <row r="13" spans="1:9" s="211" customFormat="1" ht="12.75">
      <c r="A13" s="209" t="s">
        <v>4</v>
      </c>
      <c r="B13" s="210">
        <f aca="true" t="shared" si="0" ref="B13:G13">SUM(B11:B12)</f>
        <v>56772</v>
      </c>
      <c r="C13" s="210">
        <f t="shared" si="0"/>
        <v>57488</v>
      </c>
      <c r="D13" s="210">
        <f t="shared" si="0"/>
        <v>58144</v>
      </c>
      <c r="E13" s="210">
        <f t="shared" si="0"/>
        <v>59082</v>
      </c>
      <c r="F13" s="210">
        <f t="shared" si="0"/>
        <v>59450</v>
      </c>
      <c r="G13" s="210">
        <f t="shared" si="0"/>
        <v>60586</v>
      </c>
      <c r="H13" s="210">
        <f>SUM(H11:H12)</f>
        <v>61384</v>
      </c>
      <c r="I13" s="210">
        <f>SUM(I11:I12)</f>
        <v>61744</v>
      </c>
    </row>
    <row r="14" spans="1:9" ht="12.75">
      <c r="A14" s="202"/>
      <c r="B14" s="208"/>
      <c r="C14" s="208"/>
      <c r="D14" s="208"/>
      <c r="E14" s="208"/>
      <c r="F14" s="208"/>
      <c r="G14" s="208"/>
      <c r="H14" s="208"/>
      <c r="I14" s="208"/>
    </row>
    <row r="15" spans="1:9" ht="12.75">
      <c r="A15" s="201" t="s">
        <v>11</v>
      </c>
      <c r="B15" s="208"/>
      <c r="C15" s="208"/>
      <c r="D15" s="208"/>
      <c r="E15" s="208"/>
      <c r="F15" s="208"/>
      <c r="G15" s="208"/>
      <c r="H15" s="208"/>
      <c r="I15" s="208"/>
    </row>
    <row r="16" spans="1:9" ht="12.75">
      <c r="A16" s="202" t="s">
        <v>18</v>
      </c>
      <c r="B16" s="208">
        <v>5231</v>
      </c>
      <c r="C16" s="208">
        <v>5223</v>
      </c>
      <c r="D16" s="208">
        <v>5205</v>
      </c>
      <c r="E16" s="208">
        <v>5175</v>
      </c>
      <c r="F16" s="208">
        <v>5171</v>
      </c>
      <c r="G16" s="208">
        <v>5146</v>
      </c>
      <c r="H16" s="208">
        <v>5111</v>
      </c>
      <c r="I16" s="208">
        <v>5232</v>
      </c>
    </row>
    <row r="17" spans="1:9" ht="12.75">
      <c r="A17" s="202" t="s">
        <v>19</v>
      </c>
      <c r="B17" s="208">
        <v>1777</v>
      </c>
      <c r="C17" s="208">
        <v>1808</v>
      </c>
      <c r="D17" s="208">
        <v>1753</v>
      </c>
      <c r="E17" s="208">
        <v>1768</v>
      </c>
      <c r="F17" s="208">
        <v>1802</v>
      </c>
      <c r="G17" s="208">
        <v>1912</v>
      </c>
      <c r="H17" s="208">
        <v>2130</v>
      </c>
      <c r="I17" s="208">
        <v>2380</v>
      </c>
    </row>
    <row r="18" spans="1:9" s="211" customFormat="1" ht="12.75">
      <c r="A18" s="209" t="s">
        <v>4</v>
      </c>
      <c r="B18" s="210">
        <f aca="true" t="shared" si="1" ref="B18:G18">SUM(B16:B17)</f>
        <v>7008</v>
      </c>
      <c r="C18" s="210">
        <f t="shared" si="1"/>
        <v>7031</v>
      </c>
      <c r="D18" s="210">
        <f t="shared" si="1"/>
        <v>6958</v>
      </c>
      <c r="E18" s="210">
        <f t="shared" si="1"/>
        <v>6943</v>
      </c>
      <c r="F18" s="210">
        <f t="shared" si="1"/>
        <v>6973</v>
      </c>
      <c r="G18" s="210">
        <f t="shared" si="1"/>
        <v>7058</v>
      </c>
      <c r="H18" s="210">
        <f>SUM(H16:H17)</f>
        <v>7241</v>
      </c>
      <c r="I18" s="210">
        <f>SUM(I16:I17)</f>
        <v>7612</v>
      </c>
    </row>
    <row r="19" spans="1:9" ht="12.75">
      <c r="A19" s="202"/>
      <c r="B19" s="208"/>
      <c r="C19" s="208"/>
      <c r="D19" s="208"/>
      <c r="E19" s="208"/>
      <c r="F19" s="208"/>
      <c r="G19" s="208"/>
      <c r="H19" s="208"/>
      <c r="I19" s="208"/>
    </row>
    <row r="20" spans="1:9" ht="12.75">
      <c r="A20" s="201" t="s">
        <v>12</v>
      </c>
      <c r="B20" s="208"/>
      <c r="C20" s="208"/>
      <c r="D20" s="208"/>
      <c r="E20" s="208"/>
      <c r="F20" s="208"/>
      <c r="G20" s="208"/>
      <c r="H20" s="208"/>
      <c r="I20" s="208"/>
    </row>
    <row r="21" spans="1:9" ht="12.75">
      <c r="A21" s="202" t="s">
        <v>18</v>
      </c>
      <c r="B21" s="208">
        <v>46327</v>
      </c>
      <c r="C21" s="208">
        <v>45667</v>
      </c>
      <c r="D21" s="208">
        <v>45722</v>
      </c>
      <c r="E21" s="208">
        <v>45126</v>
      </c>
      <c r="F21" s="208">
        <f>46419-F31</f>
        <v>45288</v>
      </c>
      <c r="G21" s="208">
        <v>46857</v>
      </c>
      <c r="H21" s="208">
        <v>47082</v>
      </c>
      <c r="I21" s="208">
        <v>49392</v>
      </c>
    </row>
    <row r="22" spans="1:9" ht="12.75">
      <c r="A22" s="202" t="s">
        <v>19</v>
      </c>
      <c r="B22" s="208">
        <v>14094</v>
      </c>
      <c r="C22" s="208">
        <v>14297</v>
      </c>
      <c r="D22" s="208">
        <v>13909</v>
      </c>
      <c r="E22" s="208">
        <v>14627</v>
      </c>
      <c r="F22" s="208">
        <f>14850-F32</f>
        <v>14506</v>
      </c>
      <c r="G22" s="208">
        <v>13242</v>
      </c>
      <c r="H22" s="208">
        <v>14105</v>
      </c>
      <c r="I22" s="208">
        <v>12331</v>
      </c>
    </row>
    <row r="23" spans="1:9" s="211" customFormat="1" ht="12.75">
      <c r="A23" s="209" t="s">
        <v>4</v>
      </c>
      <c r="B23" s="210">
        <f aca="true" t="shared" si="2" ref="B23:G23">SUM(B21:B22)</f>
        <v>60421</v>
      </c>
      <c r="C23" s="210">
        <f t="shared" si="2"/>
        <v>59964</v>
      </c>
      <c r="D23" s="210">
        <f t="shared" si="2"/>
        <v>59631</v>
      </c>
      <c r="E23" s="210">
        <f t="shared" si="2"/>
        <v>59753</v>
      </c>
      <c r="F23" s="210">
        <f t="shared" si="2"/>
        <v>59794</v>
      </c>
      <c r="G23" s="210">
        <f t="shared" si="2"/>
        <v>60099</v>
      </c>
      <c r="H23" s="210">
        <f>SUM(H21:H22)</f>
        <v>61187</v>
      </c>
      <c r="I23" s="210">
        <f>SUM(I21:I22)</f>
        <v>61723</v>
      </c>
    </row>
    <row r="24" spans="1:9" ht="12.75">
      <c r="A24" s="202"/>
      <c r="B24" s="208"/>
      <c r="C24" s="208"/>
      <c r="D24" s="208"/>
      <c r="E24" s="208"/>
      <c r="F24" s="208"/>
      <c r="G24" s="208"/>
      <c r="H24" s="208"/>
      <c r="I24" s="208"/>
    </row>
    <row r="25" spans="1:9" ht="12.75">
      <c r="A25" s="201" t="s">
        <v>13</v>
      </c>
      <c r="B25" s="208"/>
      <c r="C25" s="208"/>
      <c r="D25" s="208"/>
      <c r="E25" s="208"/>
      <c r="F25" s="208"/>
      <c r="G25" s="208"/>
      <c r="H25" s="208"/>
      <c r="I25" s="208"/>
    </row>
    <row r="26" spans="1:9" ht="12.75">
      <c r="A26" s="202" t="s">
        <v>18</v>
      </c>
      <c r="B26" s="208">
        <v>5215</v>
      </c>
      <c r="C26" s="208">
        <v>5338</v>
      </c>
      <c r="D26" s="208">
        <v>5470</v>
      </c>
      <c r="E26" s="208">
        <v>5563</v>
      </c>
      <c r="F26" s="208">
        <v>5624</v>
      </c>
      <c r="G26" s="208">
        <v>5784</v>
      </c>
      <c r="H26" s="208">
        <v>5802</v>
      </c>
      <c r="I26" s="208">
        <v>6051</v>
      </c>
    </row>
    <row r="27" spans="1:9" ht="12.75">
      <c r="A27" s="202" t="s">
        <v>19</v>
      </c>
      <c r="B27" s="208">
        <v>2119</v>
      </c>
      <c r="C27" s="208">
        <v>2140</v>
      </c>
      <c r="D27" s="208">
        <v>2103</v>
      </c>
      <c r="E27" s="208">
        <v>2095</v>
      </c>
      <c r="F27" s="208">
        <v>2170</v>
      </c>
      <c r="G27" s="208">
        <v>2191</v>
      </c>
      <c r="H27" s="208">
        <v>2461</v>
      </c>
      <c r="I27" s="208">
        <v>2602</v>
      </c>
    </row>
    <row r="28" spans="1:9" s="211" customFormat="1" ht="12.75">
      <c r="A28" s="209" t="s">
        <v>4</v>
      </c>
      <c r="B28" s="210">
        <f aca="true" t="shared" si="3" ref="B28:G28">SUM(B26:B27)</f>
        <v>7334</v>
      </c>
      <c r="C28" s="210">
        <f t="shared" si="3"/>
        <v>7478</v>
      </c>
      <c r="D28" s="210">
        <f t="shared" si="3"/>
        <v>7573</v>
      </c>
      <c r="E28" s="210">
        <f t="shared" si="3"/>
        <v>7658</v>
      </c>
      <c r="F28" s="210">
        <f t="shared" si="3"/>
        <v>7794</v>
      </c>
      <c r="G28" s="210">
        <f t="shared" si="3"/>
        <v>7975</v>
      </c>
      <c r="H28" s="210">
        <f>SUM(H26:H27)</f>
        <v>8263</v>
      </c>
      <c r="I28" s="210">
        <f>SUM(I26:I27)</f>
        <v>8653</v>
      </c>
    </row>
    <row r="29" spans="1:9" s="211" customFormat="1" ht="12.75">
      <c r="A29" s="209"/>
      <c r="B29" s="212"/>
      <c r="C29" s="212"/>
      <c r="D29" s="212"/>
      <c r="E29" s="212"/>
      <c r="F29" s="212"/>
      <c r="G29" s="212"/>
      <c r="H29" s="212"/>
      <c r="I29" s="212"/>
    </row>
    <row r="30" spans="1:9" ht="12.75">
      <c r="A30" s="201" t="s">
        <v>67</v>
      </c>
      <c r="B30" s="208"/>
      <c r="C30" s="208"/>
      <c r="D30" s="208"/>
      <c r="E30" s="208"/>
      <c r="F30" s="208"/>
      <c r="G30" s="208"/>
      <c r="H30" s="208"/>
      <c r="I30" s="208"/>
    </row>
    <row r="31" spans="1:9" ht="12.75">
      <c r="A31" s="202" t="s">
        <v>18</v>
      </c>
      <c r="B31" s="208">
        <v>920</v>
      </c>
      <c r="C31" s="208">
        <v>1017</v>
      </c>
      <c r="D31" s="208">
        <v>1075</v>
      </c>
      <c r="E31" s="208">
        <v>1127</v>
      </c>
      <c r="F31" s="208">
        <v>1131</v>
      </c>
      <c r="G31" s="208">
        <v>1133</v>
      </c>
      <c r="H31" s="208">
        <v>1101</v>
      </c>
      <c r="I31" s="208">
        <v>1165</v>
      </c>
    </row>
    <row r="32" spans="1:9" ht="12.75">
      <c r="A32" s="202" t="s">
        <v>19</v>
      </c>
      <c r="B32" s="208">
        <v>454</v>
      </c>
      <c r="C32" s="208">
        <v>453</v>
      </c>
      <c r="D32" s="208">
        <v>438</v>
      </c>
      <c r="E32" s="208">
        <v>411</v>
      </c>
      <c r="F32" s="208">
        <v>344</v>
      </c>
      <c r="G32" s="208">
        <v>301</v>
      </c>
      <c r="H32" s="208">
        <v>266</v>
      </c>
      <c r="I32" s="208">
        <v>215</v>
      </c>
    </row>
    <row r="33" spans="1:9" s="211" customFormat="1" ht="12.75">
      <c r="A33" s="209" t="s">
        <v>4</v>
      </c>
      <c r="B33" s="210">
        <f aca="true" t="shared" si="4" ref="B33:G33">SUM(B31:B32)</f>
        <v>1374</v>
      </c>
      <c r="C33" s="210">
        <f t="shared" si="4"/>
        <v>1470</v>
      </c>
      <c r="D33" s="210">
        <f t="shared" si="4"/>
        <v>1513</v>
      </c>
      <c r="E33" s="210">
        <f t="shared" si="4"/>
        <v>1538</v>
      </c>
      <c r="F33" s="210">
        <f t="shared" si="4"/>
        <v>1475</v>
      </c>
      <c r="G33" s="210">
        <f t="shared" si="4"/>
        <v>1434</v>
      </c>
      <c r="H33" s="210">
        <f>SUM(H31:H32)</f>
        <v>1367</v>
      </c>
      <c r="I33" s="210">
        <f>SUM(I31:I32)</f>
        <v>1380</v>
      </c>
    </row>
    <row r="34" spans="1:9" ht="12.75">
      <c r="A34" s="202"/>
      <c r="B34" s="208"/>
      <c r="C34" s="208"/>
      <c r="D34" s="208"/>
      <c r="E34" s="208"/>
      <c r="F34" s="208"/>
      <c r="G34" s="208"/>
      <c r="H34" s="208"/>
      <c r="I34" s="208"/>
    </row>
    <row r="35" spans="1:9" ht="12.75">
      <c r="A35" s="201" t="s">
        <v>14</v>
      </c>
      <c r="B35" s="208"/>
      <c r="C35" s="208"/>
      <c r="D35" s="208"/>
      <c r="E35" s="208"/>
      <c r="F35" s="208"/>
      <c r="G35" s="208"/>
      <c r="H35" s="208"/>
      <c r="I35" s="208"/>
    </row>
    <row r="36" spans="1:9" ht="12.75">
      <c r="A36" s="202" t="s">
        <v>18</v>
      </c>
      <c r="B36" s="208">
        <v>4773</v>
      </c>
      <c r="C36" s="208">
        <v>4499</v>
      </c>
      <c r="D36" s="208">
        <v>4574</v>
      </c>
      <c r="E36" s="208">
        <v>4493</v>
      </c>
      <c r="F36" s="208">
        <v>4550</v>
      </c>
      <c r="G36" s="208">
        <v>4610</v>
      </c>
      <c r="H36" s="208">
        <v>5029</v>
      </c>
      <c r="I36" s="208">
        <v>5103</v>
      </c>
    </row>
    <row r="37" spans="1:9" ht="12.75">
      <c r="A37" s="202" t="s">
        <v>19</v>
      </c>
      <c r="B37" s="208">
        <v>4012</v>
      </c>
      <c r="C37" s="208">
        <v>3877</v>
      </c>
      <c r="D37" s="208">
        <v>3754</v>
      </c>
      <c r="E37" s="208">
        <v>3910</v>
      </c>
      <c r="F37" s="208">
        <v>4034</v>
      </c>
      <c r="G37" s="208">
        <v>3969</v>
      </c>
      <c r="H37" s="208">
        <v>4598</v>
      </c>
      <c r="I37" s="208">
        <v>4747</v>
      </c>
    </row>
    <row r="38" spans="1:9" s="211" customFormat="1" ht="12.75">
      <c r="A38" s="209" t="s">
        <v>4</v>
      </c>
      <c r="B38" s="210">
        <f aca="true" t="shared" si="5" ref="B38:G38">SUM(B36:B37)</f>
        <v>8785</v>
      </c>
      <c r="C38" s="210">
        <f t="shared" si="5"/>
        <v>8376</v>
      </c>
      <c r="D38" s="210">
        <f t="shared" si="5"/>
        <v>8328</v>
      </c>
      <c r="E38" s="210">
        <f t="shared" si="5"/>
        <v>8403</v>
      </c>
      <c r="F38" s="210">
        <f t="shared" si="5"/>
        <v>8584</v>
      </c>
      <c r="G38" s="210">
        <f t="shared" si="5"/>
        <v>8579</v>
      </c>
      <c r="H38" s="210">
        <f>SUM(H36:H37)</f>
        <v>9627</v>
      </c>
      <c r="I38" s="210">
        <f>SUM(I36:I37)</f>
        <v>9850</v>
      </c>
    </row>
    <row r="39" spans="1:9" s="211" customFormat="1" ht="12.75">
      <c r="A39" s="209"/>
      <c r="B39" s="212"/>
      <c r="C39" s="212"/>
      <c r="D39" s="212"/>
      <c r="E39" s="212"/>
      <c r="F39" s="212"/>
      <c r="G39" s="212"/>
      <c r="H39" s="212"/>
      <c r="I39" s="212"/>
    </row>
    <row r="40" spans="1:9" s="142" customFormat="1" ht="12.75">
      <c r="A40" s="213" t="s">
        <v>48</v>
      </c>
      <c r="B40" s="214"/>
      <c r="C40" s="214"/>
      <c r="D40" s="214"/>
      <c r="E40" s="214"/>
      <c r="F40" s="214"/>
      <c r="G40" s="214"/>
      <c r="H40" s="214"/>
      <c r="I40" s="214"/>
    </row>
    <row r="41" spans="1:9" s="142" customFormat="1" ht="12.75">
      <c r="A41" s="139" t="s">
        <v>18</v>
      </c>
      <c r="B41" s="137">
        <v>0</v>
      </c>
      <c r="C41" s="137">
        <v>0</v>
      </c>
      <c r="D41" s="137">
        <v>0</v>
      </c>
      <c r="E41" s="137">
        <v>0</v>
      </c>
      <c r="F41" s="137">
        <v>681</v>
      </c>
      <c r="G41" s="137">
        <v>710</v>
      </c>
      <c r="H41" s="137">
        <v>712</v>
      </c>
      <c r="I41" s="137">
        <v>788</v>
      </c>
    </row>
    <row r="42" spans="1:9" s="142" customFormat="1" ht="12.75">
      <c r="A42" s="139" t="s">
        <v>19</v>
      </c>
      <c r="B42" s="137">
        <v>865</v>
      </c>
      <c r="C42" s="137">
        <v>980</v>
      </c>
      <c r="D42" s="137">
        <v>1088</v>
      </c>
      <c r="E42" s="137">
        <v>1196</v>
      </c>
      <c r="F42" s="137">
        <v>551</v>
      </c>
      <c r="G42" s="137">
        <v>524</v>
      </c>
      <c r="H42" s="137">
        <v>552</v>
      </c>
      <c r="I42" s="137">
        <v>531</v>
      </c>
    </row>
    <row r="43" spans="1:9" s="142" customFormat="1" ht="12.75">
      <c r="A43" s="140" t="s">
        <v>4</v>
      </c>
      <c r="B43" s="141">
        <f aca="true" t="shared" si="6" ref="B43:G43">B41+B42</f>
        <v>865</v>
      </c>
      <c r="C43" s="141">
        <f t="shared" si="6"/>
        <v>980</v>
      </c>
      <c r="D43" s="141">
        <f t="shared" si="6"/>
        <v>1088</v>
      </c>
      <c r="E43" s="141">
        <f t="shared" si="6"/>
        <v>1196</v>
      </c>
      <c r="F43" s="141">
        <f t="shared" si="6"/>
        <v>1232</v>
      </c>
      <c r="G43" s="141">
        <f t="shared" si="6"/>
        <v>1234</v>
      </c>
      <c r="H43" s="141">
        <f>H41+H42</f>
        <v>1264</v>
      </c>
      <c r="I43" s="141">
        <f>I41+I42</f>
        <v>1319</v>
      </c>
    </row>
    <row r="44" spans="1:9" ht="12.75">
      <c r="A44" s="209"/>
      <c r="B44" s="208"/>
      <c r="C44" s="208"/>
      <c r="D44" s="208"/>
      <c r="E44" s="208"/>
      <c r="F44" s="208"/>
      <c r="G44" s="208"/>
      <c r="H44" s="208"/>
      <c r="I44" s="208"/>
    </row>
    <row r="45" spans="1:9" ht="12.75">
      <c r="A45" s="108" t="s">
        <v>45</v>
      </c>
      <c r="B45" s="208"/>
      <c r="C45" s="208"/>
      <c r="D45" s="208"/>
      <c r="E45" s="208"/>
      <c r="F45" s="208"/>
      <c r="G45" s="208"/>
      <c r="H45" s="208"/>
      <c r="I45" s="208"/>
    </row>
    <row r="46" spans="1:9" ht="12.75">
      <c r="A46" s="202" t="s">
        <v>18</v>
      </c>
      <c r="B46" s="208">
        <v>3487</v>
      </c>
      <c r="C46" s="208">
        <v>3472</v>
      </c>
      <c r="D46" s="208">
        <v>3485</v>
      </c>
      <c r="E46" s="208">
        <v>3496</v>
      </c>
      <c r="F46" s="208">
        <v>3530</v>
      </c>
      <c r="G46" s="208">
        <v>3809</v>
      </c>
      <c r="H46" s="208">
        <v>3901</v>
      </c>
      <c r="I46" s="208">
        <v>3969</v>
      </c>
    </row>
    <row r="47" spans="1:9" ht="12.75">
      <c r="A47" s="202" t="s">
        <v>19</v>
      </c>
      <c r="B47" s="208">
        <v>2327</v>
      </c>
      <c r="C47" s="208">
        <v>2385</v>
      </c>
      <c r="D47" s="208">
        <v>2421</v>
      </c>
      <c r="E47" s="208">
        <v>2569</v>
      </c>
      <c r="F47" s="208">
        <v>2616</v>
      </c>
      <c r="G47" s="208">
        <v>2309</v>
      </c>
      <c r="H47" s="208">
        <v>2325</v>
      </c>
      <c r="I47" s="208">
        <v>2143</v>
      </c>
    </row>
    <row r="48" spans="1:9" s="211" customFormat="1" ht="12.75">
      <c r="A48" s="209" t="s">
        <v>4</v>
      </c>
      <c r="B48" s="210">
        <f aca="true" t="shared" si="7" ref="B48:G48">SUM(B46:B47)</f>
        <v>5814</v>
      </c>
      <c r="C48" s="210">
        <f t="shared" si="7"/>
        <v>5857</v>
      </c>
      <c r="D48" s="210">
        <f t="shared" si="7"/>
        <v>5906</v>
      </c>
      <c r="E48" s="210">
        <f t="shared" si="7"/>
        <v>6065</v>
      </c>
      <c r="F48" s="210">
        <f t="shared" si="7"/>
        <v>6146</v>
      </c>
      <c r="G48" s="210">
        <f t="shared" si="7"/>
        <v>6118</v>
      </c>
      <c r="H48" s="210">
        <f>SUM(H46:H47)</f>
        <v>6226</v>
      </c>
      <c r="I48" s="210">
        <f>SUM(I46:I47)</f>
        <v>6112</v>
      </c>
    </row>
    <row r="49" spans="1:9" ht="12.75">
      <c r="A49" s="202"/>
      <c r="B49" s="208"/>
      <c r="C49" s="208"/>
      <c r="D49" s="208"/>
      <c r="E49" s="208"/>
      <c r="F49" s="208"/>
      <c r="G49" s="208"/>
      <c r="H49" s="208"/>
      <c r="I49" s="208"/>
    </row>
    <row r="50" spans="1:9" ht="12.75">
      <c r="A50" s="108" t="s">
        <v>46</v>
      </c>
      <c r="B50" s="208"/>
      <c r="C50" s="208"/>
      <c r="D50" s="208"/>
      <c r="E50" s="208"/>
      <c r="F50" s="208"/>
      <c r="G50" s="208"/>
      <c r="H50" s="208"/>
      <c r="I50" s="208"/>
    </row>
    <row r="51" spans="1:9" ht="12.75">
      <c r="A51" s="202" t="s">
        <v>18</v>
      </c>
      <c r="B51" s="208">
        <v>589</v>
      </c>
      <c r="C51" s="208">
        <v>568</v>
      </c>
      <c r="D51" s="208">
        <v>559</v>
      </c>
      <c r="E51" s="208">
        <v>525</v>
      </c>
      <c r="F51" s="208">
        <v>500</v>
      </c>
      <c r="G51" s="208">
        <v>486</v>
      </c>
      <c r="H51" s="132" t="str">
        <f aca="true" t="shared" si="8" ref="H51:I53">"(2)"</f>
        <v>(2)</v>
      </c>
      <c r="I51" s="132" t="str">
        <f t="shared" si="8"/>
        <v>(2)</v>
      </c>
    </row>
    <row r="52" spans="1:9" ht="12.75">
      <c r="A52" s="202" t="s">
        <v>19</v>
      </c>
      <c r="B52" s="208">
        <v>605</v>
      </c>
      <c r="C52" s="208">
        <v>632</v>
      </c>
      <c r="D52" s="208">
        <v>637</v>
      </c>
      <c r="E52" s="208">
        <v>654</v>
      </c>
      <c r="F52" s="208">
        <v>644</v>
      </c>
      <c r="G52" s="208">
        <v>625</v>
      </c>
      <c r="H52" s="132" t="str">
        <f t="shared" si="8"/>
        <v>(2)</v>
      </c>
      <c r="I52" s="132" t="str">
        <f t="shared" si="8"/>
        <v>(2)</v>
      </c>
    </row>
    <row r="53" spans="1:9" s="211" customFormat="1" ht="12.75">
      <c r="A53" s="209" t="s">
        <v>4</v>
      </c>
      <c r="B53" s="210">
        <f aca="true" t="shared" si="9" ref="B53:G53">SUM(B51:B52)</f>
        <v>1194</v>
      </c>
      <c r="C53" s="210">
        <f t="shared" si="9"/>
        <v>1200</v>
      </c>
      <c r="D53" s="210">
        <f t="shared" si="9"/>
        <v>1196</v>
      </c>
      <c r="E53" s="210">
        <f t="shared" si="9"/>
        <v>1179</v>
      </c>
      <c r="F53" s="210">
        <f t="shared" si="9"/>
        <v>1144</v>
      </c>
      <c r="G53" s="210">
        <f t="shared" si="9"/>
        <v>1111</v>
      </c>
      <c r="H53" s="133" t="str">
        <f t="shared" si="8"/>
        <v>(2)</v>
      </c>
      <c r="I53" s="133" t="str">
        <f t="shared" si="8"/>
        <v>(2)</v>
      </c>
    </row>
    <row r="54" spans="1:9" s="211" customFormat="1" ht="12.75">
      <c r="A54" s="209"/>
      <c r="B54" s="212"/>
      <c r="C54" s="212"/>
      <c r="D54" s="212"/>
      <c r="E54" s="212"/>
      <c r="F54" s="212"/>
      <c r="G54" s="212"/>
      <c r="H54" s="212"/>
      <c r="I54" s="212"/>
    </row>
    <row r="55" spans="1:9" ht="12.75">
      <c r="A55" s="201" t="s">
        <v>15</v>
      </c>
      <c r="B55" s="208"/>
      <c r="C55" s="208"/>
      <c r="D55" s="208"/>
      <c r="E55" s="208"/>
      <c r="F55" s="208"/>
      <c r="G55" s="208"/>
      <c r="H55" s="208"/>
      <c r="I55" s="208"/>
    </row>
    <row r="56" spans="1:9" ht="12.75">
      <c r="A56" s="202" t="s">
        <v>18</v>
      </c>
      <c r="B56" s="208">
        <v>3788</v>
      </c>
      <c r="C56" s="208">
        <v>3804</v>
      </c>
      <c r="D56" s="208">
        <v>3809</v>
      </c>
      <c r="E56" s="208">
        <v>3800</v>
      </c>
      <c r="F56" s="208">
        <v>3881</v>
      </c>
      <c r="G56" s="208">
        <v>3985</v>
      </c>
      <c r="H56" s="208">
        <v>3999</v>
      </c>
      <c r="I56" s="208">
        <v>4170</v>
      </c>
    </row>
    <row r="57" spans="1:9" ht="12.75">
      <c r="A57" s="202" t="s">
        <v>19</v>
      </c>
      <c r="B57" s="208">
        <v>1640</v>
      </c>
      <c r="C57" s="208">
        <v>1629</v>
      </c>
      <c r="D57" s="208">
        <v>1591</v>
      </c>
      <c r="E57" s="208">
        <v>1604</v>
      </c>
      <c r="F57" s="208">
        <v>1563</v>
      </c>
      <c r="G57" s="208">
        <v>1531</v>
      </c>
      <c r="H57" s="208">
        <v>1689</v>
      </c>
      <c r="I57" s="208">
        <v>1627</v>
      </c>
    </row>
    <row r="58" spans="1:9" s="211" customFormat="1" ht="12.75">
      <c r="A58" s="209" t="s">
        <v>4</v>
      </c>
      <c r="B58" s="210">
        <f aca="true" t="shared" si="10" ref="B58:G58">SUM(B56:B57)</f>
        <v>5428</v>
      </c>
      <c r="C58" s="210">
        <f t="shared" si="10"/>
        <v>5433</v>
      </c>
      <c r="D58" s="210">
        <f t="shared" si="10"/>
        <v>5400</v>
      </c>
      <c r="E58" s="210">
        <f t="shared" si="10"/>
        <v>5404</v>
      </c>
      <c r="F58" s="210">
        <f t="shared" si="10"/>
        <v>5444</v>
      </c>
      <c r="G58" s="210">
        <f t="shared" si="10"/>
        <v>5516</v>
      </c>
      <c r="H58" s="210">
        <f>SUM(H56:H57)</f>
        <v>5688</v>
      </c>
      <c r="I58" s="210">
        <f>SUM(I56:I57)</f>
        <v>5797</v>
      </c>
    </row>
    <row r="59" spans="1:9" ht="12.75">
      <c r="A59" s="209"/>
      <c r="B59" s="208"/>
      <c r="C59" s="208"/>
      <c r="D59" s="208"/>
      <c r="E59" s="208"/>
      <c r="F59" s="208"/>
      <c r="G59" s="208"/>
      <c r="H59" s="208"/>
      <c r="I59" s="208"/>
    </row>
    <row r="60" spans="1:9" ht="12.75">
      <c r="A60" s="215"/>
      <c r="B60" s="216"/>
      <c r="C60" s="216"/>
      <c r="D60" s="216"/>
      <c r="E60" s="216"/>
      <c r="F60" s="216"/>
      <c r="G60" s="216"/>
      <c r="H60" s="216"/>
      <c r="I60" s="216"/>
    </row>
    <row r="61" spans="1:9" s="138" customFormat="1" ht="12.75">
      <c r="A61" s="136" t="s">
        <v>82</v>
      </c>
      <c r="B61" s="137"/>
      <c r="C61" s="137"/>
      <c r="D61" s="137"/>
      <c r="E61" s="137"/>
      <c r="F61" s="137"/>
      <c r="G61" s="137"/>
      <c r="H61" s="137"/>
      <c r="I61" s="137"/>
    </row>
    <row r="62" spans="1:9" s="138" customFormat="1" ht="12.75">
      <c r="A62" s="139" t="s">
        <v>18</v>
      </c>
      <c r="B62" s="137">
        <f aca="true" t="shared" si="11" ref="B62:G63">SUM(B11,B16,B21,B26,B31,B36,B46,B51,B56,B41)</f>
        <v>111747</v>
      </c>
      <c r="C62" s="137">
        <f t="shared" si="11"/>
        <v>111396</v>
      </c>
      <c r="D62" s="137">
        <f t="shared" si="11"/>
        <v>112247</v>
      </c>
      <c r="E62" s="137">
        <f t="shared" si="11"/>
        <v>112255</v>
      </c>
      <c r="F62" s="137">
        <f t="shared" si="11"/>
        <v>114102</v>
      </c>
      <c r="G62" s="137">
        <f t="shared" si="11"/>
        <v>119006</v>
      </c>
      <c r="H62" s="137">
        <f>SUM(H11,H16,H21,H26,H31,H36,H46,H51,H56,H41)</f>
        <v>119947</v>
      </c>
      <c r="I62" s="137">
        <f>SUM(I11,I16,I21,I26,I31,I36,I46,I51,I56,I41)</f>
        <v>124489</v>
      </c>
    </row>
    <row r="63" spans="1:9" s="138" customFormat="1" ht="12.75">
      <c r="A63" s="139" t="s">
        <v>19</v>
      </c>
      <c r="B63" s="137">
        <f t="shared" si="11"/>
        <v>43248</v>
      </c>
      <c r="C63" s="137">
        <f t="shared" si="11"/>
        <v>43881</v>
      </c>
      <c r="D63" s="137">
        <f t="shared" si="11"/>
        <v>43490</v>
      </c>
      <c r="E63" s="137">
        <f t="shared" si="11"/>
        <v>44966</v>
      </c>
      <c r="F63" s="137">
        <f t="shared" si="11"/>
        <v>43934</v>
      </c>
      <c r="G63" s="137">
        <f t="shared" si="11"/>
        <v>40704</v>
      </c>
      <c r="H63" s="137">
        <f>SUM(H12,H17,H22,H27,H32,H37,H47,H52,H57,H42)</f>
        <v>42300</v>
      </c>
      <c r="I63" s="137">
        <f>SUM(I12,I17,I22,I27,I32,I37,I47,I52,I57,I42)</f>
        <v>39701</v>
      </c>
    </row>
    <row r="64" spans="1:9" s="142" customFormat="1" ht="12.75">
      <c r="A64" s="140" t="s">
        <v>4</v>
      </c>
      <c r="B64" s="141">
        <f aca="true" t="shared" si="12" ref="B64:G64">SUM(B62:B63)</f>
        <v>154995</v>
      </c>
      <c r="C64" s="141">
        <f t="shared" si="12"/>
        <v>155277</v>
      </c>
      <c r="D64" s="141">
        <f t="shared" si="12"/>
        <v>155737</v>
      </c>
      <c r="E64" s="141">
        <f t="shared" si="12"/>
        <v>157221</v>
      </c>
      <c r="F64" s="141">
        <f t="shared" si="12"/>
        <v>158036</v>
      </c>
      <c r="G64" s="141">
        <f t="shared" si="12"/>
        <v>159710</v>
      </c>
      <c r="H64" s="141">
        <f>SUM(H62:H63)</f>
        <v>162247</v>
      </c>
      <c r="I64" s="141">
        <f>SUM(I62:I63)</f>
        <v>164190</v>
      </c>
    </row>
    <row r="66" ht="12.75">
      <c r="A66" s="200" t="s">
        <v>60</v>
      </c>
    </row>
    <row r="67" ht="12.75">
      <c r="A67" s="138" t="s">
        <v>118</v>
      </c>
    </row>
  </sheetData>
  <sheetProtection/>
  <mergeCells count="2">
    <mergeCell ref="A4:H4"/>
    <mergeCell ref="A2:H2"/>
  </mergeCells>
  <printOptions horizontalCentered="1"/>
  <pageMargins left="0.1968503937007874" right="0.1968503937007874" top="0.5905511811023623" bottom="0.3937007874015748" header="0.5118110236220472" footer="0.5118110236220472"/>
  <pageSetup fitToHeight="1" fitToWidth="1" horizontalDpi="1200" verticalDpi="1200" orientation="portrait" paperSize="9" scale="91" r:id="rId1"/>
  <headerFooter alignWithMargins="0">
    <oddFooter>&amp;R&amp;A</oddFooter>
  </headerFooter>
  <rowBreaks count="1" manualBreakCount="1">
    <brk id="48" max="8" man="1"/>
  </rowBreaks>
</worksheet>
</file>

<file path=xl/worksheets/sheet12.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A62" sqref="A62"/>
    </sheetView>
  </sheetViews>
  <sheetFormatPr defaultColWidth="9.140625" defaultRowHeight="12.75"/>
  <cols>
    <col min="1" max="1" width="28.00390625" style="161" customWidth="1"/>
    <col min="2" max="10" width="10.28125" style="161" customWidth="1"/>
    <col min="11" max="12" width="8.8515625" style="161" customWidth="1"/>
    <col min="13" max="13" width="8.00390625" style="161" customWidth="1"/>
    <col min="14" max="16384" width="8.8515625" style="161" customWidth="1"/>
  </cols>
  <sheetData>
    <row r="1" spans="1:10" ht="12.75">
      <c r="A1" s="108" t="s">
        <v>104</v>
      </c>
      <c r="B1" s="143"/>
      <c r="C1" s="143"/>
      <c r="D1" s="143"/>
      <c r="E1" s="143"/>
      <c r="F1" s="143"/>
      <c r="G1" s="143"/>
      <c r="H1" s="143"/>
      <c r="I1" s="143"/>
      <c r="J1" s="143"/>
    </row>
    <row r="2" spans="1:10" ht="12.75">
      <c r="A2" s="146" t="s">
        <v>39</v>
      </c>
      <c r="B2" s="147"/>
      <c r="C2" s="147"/>
      <c r="D2" s="147"/>
      <c r="E2" s="149"/>
      <c r="F2" s="149"/>
      <c r="G2" s="147"/>
      <c r="H2" s="147"/>
      <c r="I2" s="147"/>
      <c r="J2" s="147"/>
    </row>
    <row r="3" spans="1:10" ht="12.75">
      <c r="A3" s="147"/>
      <c r="B3" s="147"/>
      <c r="C3" s="147"/>
      <c r="D3" s="147"/>
      <c r="E3" s="149"/>
      <c r="F3" s="146"/>
      <c r="G3" s="147"/>
      <c r="H3" s="147"/>
      <c r="I3" s="147"/>
      <c r="J3" s="147"/>
    </row>
    <row r="4" spans="1:10" ht="12.75">
      <c r="A4" s="146" t="s">
        <v>130</v>
      </c>
      <c r="B4" s="147"/>
      <c r="C4" s="147"/>
      <c r="D4" s="147"/>
      <c r="E4" s="149"/>
      <c r="F4" s="149"/>
      <c r="G4" s="147"/>
      <c r="H4" s="147"/>
      <c r="I4" s="147"/>
      <c r="J4" s="147"/>
    </row>
    <row r="5" spans="1:10" ht="12.75">
      <c r="A5" s="145"/>
      <c r="B5" s="145"/>
      <c r="C5" s="145"/>
      <c r="D5" s="145"/>
      <c r="E5" s="145"/>
      <c r="F5" s="145"/>
      <c r="G5" s="145"/>
      <c r="H5" s="145"/>
      <c r="I5" s="145"/>
      <c r="J5" s="145"/>
    </row>
    <row r="6" spans="1:10" ht="12.75">
      <c r="A6" s="146" t="s">
        <v>81</v>
      </c>
      <c r="B6" s="183"/>
      <c r="C6" s="183"/>
      <c r="D6" s="183"/>
      <c r="E6" s="183"/>
      <c r="F6" s="184"/>
      <c r="G6" s="183"/>
      <c r="H6" s="183"/>
      <c r="I6" s="183"/>
      <c r="J6" s="183"/>
    </row>
    <row r="7" spans="1:10" ht="13.5" thickBot="1">
      <c r="A7" s="143"/>
      <c r="B7" s="160"/>
      <c r="C7" s="160"/>
      <c r="D7" s="160"/>
      <c r="E7" s="160"/>
      <c r="F7" s="160"/>
      <c r="G7" s="160"/>
      <c r="H7" s="160"/>
      <c r="I7" s="160"/>
      <c r="J7" s="160"/>
    </row>
    <row r="8" spans="1:10" ht="12.75">
      <c r="A8" s="185"/>
      <c r="B8" s="186" t="s">
        <v>24</v>
      </c>
      <c r="C8" s="187"/>
      <c r="D8" s="187"/>
      <c r="E8" s="186" t="s">
        <v>25</v>
      </c>
      <c r="F8" s="187"/>
      <c r="G8" s="187"/>
      <c r="H8" s="186" t="s">
        <v>4</v>
      </c>
      <c r="I8" s="187"/>
      <c r="J8" s="187"/>
    </row>
    <row r="9" spans="1:10" ht="12.75">
      <c r="A9" s="188" t="s">
        <v>26</v>
      </c>
      <c r="B9" s="189" t="s">
        <v>5</v>
      </c>
      <c r="C9" s="190" t="s">
        <v>6</v>
      </c>
      <c r="D9" s="190" t="s">
        <v>4</v>
      </c>
      <c r="E9" s="189" t="s">
        <v>5</v>
      </c>
      <c r="F9" s="190" t="s">
        <v>6</v>
      </c>
      <c r="G9" s="190" t="s">
        <v>4</v>
      </c>
      <c r="H9" s="189" t="s">
        <v>5</v>
      </c>
      <c r="I9" s="190" t="s">
        <v>6</v>
      </c>
      <c r="J9" s="190" t="s">
        <v>4</v>
      </c>
    </row>
    <row r="10" spans="1:10" ht="12.75">
      <c r="A10" s="191"/>
      <c r="B10" s="162"/>
      <c r="C10" s="97"/>
      <c r="D10" s="97"/>
      <c r="E10" s="162"/>
      <c r="F10" s="97"/>
      <c r="G10" s="97"/>
      <c r="H10" s="162"/>
      <c r="I10" s="97"/>
      <c r="J10" s="97"/>
    </row>
    <row r="11" spans="1:10" ht="12.75">
      <c r="A11" s="143" t="s">
        <v>27</v>
      </c>
      <c r="B11" s="95">
        <v>1</v>
      </c>
      <c r="C11" s="96">
        <v>14</v>
      </c>
      <c r="D11" s="160">
        <f aca="true" t="shared" si="0" ref="D11:D19">SUM(B11:C11)</f>
        <v>15</v>
      </c>
      <c r="E11" s="95">
        <v>276</v>
      </c>
      <c r="F11" s="96">
        <v>977</v>
      </c>
      <c r="G11" s="160">
        <f aca="true" t="shared" si="1" ref="G11:G19">SUM(E11:F11)</f>
        <v>1253</v>
      </c>
      <c r="H11" s="95">
        <f aca="true" t="shared" si="2" ref="H11:H19">SUM(B11,E11)</f>
        <v>277</v>
      </c>
      <c r="I11" s="160">
        <f aca="true" t="shared" si="3" ref="I11:I19">SUM(C11,F11)</f>
        <v>991</v>
      </c>
      <c r="J11" s="160">
        <f aca="true" t="shared" si="4" ref="J11:J19">SUM(H11:I11)</f>
        <v>1268</v>
      </c>
    </row>
    <row r="12" spans="1:10" ht="12.75">
      <c r="A12" s="143" t="s">
        <v>28</v>
      </c>
      <c r="B12" s="95">
        <v>109</v>
      </c>
      <c r="C12" s="96">
        <v>415</v>
      </c>
      <c r="D12" s="160">
        <f t="shared" si="0"/>
        <v>524</v>
      </c>
      <c r="E12" s="95">
        <v>345</v>
      </c>
      <c r="F12" s="96">
        <v>1806</v>
      </c>
      <c r="G12" s="160">
        <f t="shared" si="1"/>
        <v>2151</v>
      </c>
      <c r="H12" s="95">
        <f t="shared" si="2"/>
        <v>454</v>
      </c>
      <c r="I12" s="160">
        <f t="shared" si="3"/>
        <v>2221</v>
      </c>
      <c r="J12" s="160">
        <f t="shared" si="4"/>
        <v>2675</v>
      </c>
    </row>
    <row r="13" spans="1:10" ht="12.75">
      <c r="A13" s="143" t="s">
        <v>29</v>
      </c>
      <c r="B13" s="95">
        <v>323</v>
      </c>
      <c r="C13" s="96">
        <v>1357</v>
      </c>
      <c r="D13" s="160">
        <f t="shared" si="0"/>
        <v>1680</v>
      </c>
      <c r="E13" s="95">
        <v>270</v>
      </c>
      <c r="F13" s="96">
        <v>1409</v>
      </c>
      <c r="G13" s="160">
        <f t="shared" si="1"/>
        <v>1679</v>
      </c>
      <c r="H13" s="95">
        <f t="shared" si="2"/>
        <v>593</v>
      </c>
      <c r="I13" s="160">
        <f t="shared" si="3"/>
        <v>2766</v>
      </c>
      <c r="J13" s="160">
        <f t="shared" si="4"/>
        <v>3359</v>
      </c>
    </row>
    <row r="14" spans="1:10" ht="12.75">
      <c r="A14" s="143" t="s">
        <v>30</v>
      </c>
      <c r="B14" s="95">
        <v>536</v>
      </c>
      <c r="C14" s="96">
        <v>2369</v>
      </c>
      <c r="D14" s="160">
        <f t="shared" si="0"/>
        <v>2905</v>
      </c>
      <c r="E14" s="95">
        <v>206</v>
      </c>
      <c r="F14" s="96">
        <v>1117</v>
      </c>
      <c r="G14" s="160">
        <f t="shared" si="1"/>
        <v>1323</v>
      </c>
      <c r="H14" s="95">
        <f t="shared" si="2"/>
        <v>742</v>
      </c>
      <c r="I14" s="160">
        <f t="shared" si="3"/>
        <v>3486</v>
      </c>
      <c r="J14" s="160">
        <f t="shared" si="4"/>
        <v>4228</v>
      </c>
    </row>
    <row r="15" spans="1:10" ht="12.75">
      <c r="A15" s="143" t="s">
        <v>31</v>
      </c>
      <c r="B15" s="95">
        <v>676</v>
      </c>
      <c r="C15" s="96">
        <v>2746</v>
      </c>
      <c r="D15" s="160">
        <f t="shared" si="0"/>
        <v>3422</v>
      </c>
      <c r="E15" s="95">
        <v>164</v>
      </c>
      <c r="F15" s="96">
        <v>906</v>
      </c>
      <c r="G15" s="160">
        <f t="shared" si="1"/>
        <v>1070</v>
      </c>
      <c r="H15" s="95">
        <f t="shared" si="2"/>
        <v>840</v>
      </c>
      <c r="I15" s="160">
        <f t="shared" si="3"/>
        <v>3652</v>
      </c>
      <c r="J15" s="160">
        <f t="shared" si="4"/>
        <v>4492</v>
      </c>
    </row>
    <row r="16" spans="1:10" ht="12.75">
      <c r="A16" s="143" t="s">
        <v>32</v>
      </c>
      <c r="B16" s="95">
        <v>500</v>
      </c>
      <c r="C16" s="96">
        <v>2553</v>
      </c>
      <c r="D16" s="160">
        <f t="shared" si="0"/>
        <v>3053</v>
      </c>
      <c r="E16" s="95">
        <v>104</v>
      </c>
      <c r="F16" s="96">
        <v>586</v>
      </c>
      <c r="G16" s="160">
        <f t="shared" si="1"/>
        <v>690</v>
      </c>
      <c r="H16" s="95">
        <f t="shared" si="2"/>
        <v>604</v>
      </c>
      <c r="I16" s="160">
        <f t="shared" si="3"/>
        <v>3139</v>
      </c>
      <c r="J16" s="160">
        <f t="shared" si="4"/>
        <v>3743</v>
      </c>
    </row>
    <row r="17" spans="1:10" ht="12.75">
      <c r="A17" s="143" t="s">
        <v>33</v>
      </c>
      <c r="B17" s="95">
        <v>451</v>
      </c>
      <c r="C17" s="96">
        <v>2710</v>
      </c>
      <c r="D17" s="160">
        <f t="shared" si="0"/>
        <v>3161</v>
      </c>
      <c r="E17" s="95">
        <v>81</v>
      </c>
      <c r="F17" s="96">
        <v>400</v>
      </c>
      <c r="G17" s="160">
        <f t="shared" si="1"/>
        <v>481</v>
      </c>
      <c r="H17" s="95">
        <f t="shared" si="2"/>
        <v>532</v>
      </c>
      <c r="I17" s="160">
        <f t="shared" si="3"/>
        <v>3110</v>
      </c>
      <c r="J17" s="160">
        <f t="shared" si="4"/>
        <v>3642</v>
      </c>
    </row>
    <row r="18" spans="1:10" ht="12.75">
      <c r="A18" s="143" t="s">
        <v>34</v>
      </c>
      <c r="B18" s="95">
        <v>534</v>
      </c>
      <c r="C18" s="96">
        <v>3371</v>
      </c>
      <c r="D18" s="160">
        <f t="shared" si="0"/>
        <v>3905</v>
      </c>
      <c r="E18" s="95">
        <v>64</v>
      </c>
      <c r="F18" s="96">
        <v>249</v>
      </c>
      <c r="G18" s="160">
        <f t="shared" si="1"/>
        <v>313</v>
      </c>
      <c r="H18" s="95">
        <f t="shared" si="2"/>
        <v>598</v>
      </c>
      <c r="I18" s="160">
        <f t="shared" si="3"/>
        <v>3620</v>
      </c>
      <c r="J18" s="160">
        <f t="shared" si="4"/>
        <v>4218</v>
      </c>
    </row>
    <row r="19" spans="1:10" ht="12.75">
      <c r="A19" s="143" t="s">
        <v>35</v>
      </c>
      <c r="B19" s="192">
        <v>427</v>
      </c>
      <c r="C19" s="96">
        <v>1438</v>
      </c>
      <c r="D19" s="193">
        <f t="shared" si="0"/>
        <v>1865</v>
      </c>
      <c r="E19" s="192">
        <v>40</v>
      </c>
      <c r="F19" s="96">
        <v>93</v>
      </c>
      <c r="G19" s="193">
        <f t="shared" si="1"/>
        <v>133</v>
      </c>
      <c r="H19" s="95">
        <f t="shared" si="2"/>
        <v>467</v>
      </c>
      <c r="I19" s="160">
        <f t="shared" si="3"/>
        <v>1531</v>
      </c>
      <c r="J19" s="193">
        <f t="shared" si="4"/>
        <v>1998</v>
      </c>
    </row>
    <row r="20" spans="1:12" ht="12.75">
      <c r="A20" s="163" t="s">
        <v>4</v>
      </c>
      <c r="B20" s="164">
        <f>SUM(B11:B19)</f>
        <v>3557</v>
      </c>
      <c r="C20" s="165">
        <f>SUM(C11:C19)</f>
        <v>16973</v>
      </c>
      <c r="D20" s="165">
        <f aca="true" t="shared" si="5" ref="D20:J20">SUM(D11:D19)</f>
        <v>20530</v>
      </c>
      <c r="E20" s="164">
        <f t="shared" si="5"/>
        <v>1550</v>
      </c>
      <c r="F20" s="165">
        <f t="shared" si="5"/>
        <v>7543</v>
      </c>
      <c r="G20" s="165">
        <f t="shared" si="5"/>
        <v>9093</v>
      </c>
      <c r="H20" s="164">
        <f t="shared" si="5"/>
        <v>5107</v>
      </c>
      <c r="I20" s="165">
        <f t="shared" si="5"/>
        <v>24516</v>
      </c>
      <c r="J20" s="165">
        <f t="shared" si="5"/>
        <v>29623</v>
      </c>
      <c r="L20" s="194"/>
    </row>
    <row r="21" ht="9.75" customHeight="1"/>
    <row r="22" ht="12.75">
      <c r="A22" s="145" t="s">
        <v>40</v>
      </c>
    </row>
    <row r="23" ht="3" customHeight="1">
      <c r="A23" s="145"/>
    </row>
    <row r="24" spans="1:10" ht="27.75" customHeight="1">
      <c r="A24" s="300" t="s">
        <v>90</v>
      </c>
      <c r="B24" s="301"/>
      <c r="C24" s="301"/>
      <c r="D24" s="301"/>
      <c r="E24" s="301"/>
      <c r="F24" s="301"/>
      <c r="G24" s="301"/>
      <c r="H24" s="301"/>
      <c r="I24" s="301"/>
      <c r="J24" s="301"/>
    </row>
    <row r="25" spans="1:10" ht="12.75">
      <c r="A25" s="195"/>
      <c r="B25" s="196"/>
      <c r="C25" s="196"/>
      <c r="D25" s="196"/>
      <c r="E25" s="196"/>
      <c r="F25" s="196"/>
      <c r="G25" s="196"/>
      <c r="H25" s="196"/>
      <c r="I25" s="196"/>
      <c r="J25" s="196"/>
    </row>
    <row r="27" spans="1:10" ht="12.75">
      <c r="A27" s="146" t="s">
        <v>88</v>
      </c>
      <c r="B27" s="147"/>
      <c r="C27" s="147"/>
      <c r="D27" s="147"/>
      <c r="E27" s="149"/>
      <c r="F27" s="149"/>
      <c r="G27" s="147"/>
      <c r="H27" s="147"/>
      <c r="I27" s="147"/>
      <c r="J27" s="147"/>
    </row>
    <row r="28" spans="1:10" ht="12.75">
      <c r="A28" s="147"/>
      <c r="B28" s="147"/>
      <c r="C28" s="147"/>
      <c r="D28" s="147"/>
      <c r="E28" s="149"/>
      <c r="F28" s="146"/>
      <c r="G28" s="147"/>
      <c r="H28" s="147"/>
      <c r="I28" s="147"/>
      <c r="J28" s="147"/>
    </row>
    <row r="29" spans="1:10" ht="12.75">
      <c r="A29" s="146" t="s">
        <v>130</v>
      </c>
      <c r="B29" s="147"/>
      <c r="C29" s="147"/>
      <c r="D29" s="147"/>
      <c r="E29" s="149"/>
      <c r="F29" s="149"/>
      <c r="G29" s="147"/>
      <c r="H29" s="147"/>
      <c r="I29" s="147"/>
      <c r="J29" s="147"/>
    </row>
    <row r="30" spans="1:10" ht="12.75">
      <c r="A30" s="145"/>
      <c r="B30" s="145"/>
      <c r="C30" s="145"/>
      <c r="D30" s="145"/>
      <c r="E30" s="145"/>
      <c r="F30" s="145"/>
      <c r="G30" s="145"/>
      <c r="H30" s="145"/>
      <c r="I30" s="145"/>
      <c r="J30" s="145"/>
    </row>
    <row r="31" spans="1:10" ht="12.75">
      <c r="A31" s="146" t="s">
        <v>78</v>
      </c>
      <c r="B31" s="183"/>
      <c r="C31" s="183"/>
      <c r="D31" s="183"/>
      <c r="E31" s="183"/>
      <c r="F31" s="184"/>
      <c r="G31" s="183"/>
      <c r="H31" s="183"/>
      <c r="I31" s="183"/>
      <c r="J31" s="183"/>
    </row>
    <row r="32" spans="1:10" ht="13.5" thickBot="1">
      <c r="A32" s="143"/>
      <c r="B32" s="160"/>
      <c r="C32" s="160"/>
      <c r="D32" s="160"/>
      <c r="E32" s="160"/>
      <c r="F32" s="160"/>
      <c r="G32" s="160"/>
      <c r="H32" s="160"/>
      <c r="I32" s="160"/>
      <c r="J32" s="160"/>
    </row>
    <row r="33" spans="1:10" ht="12.75">
      <c r="A33" s="185"/>
      <c r="B33" s="186" t="s">
        <v>24</v>
      </c>
      <c r="C33" s="187"/>
      <c r="D33" s="187"/>
      <c r="E33" s="186" t="s">
        <v>25</v>
      </c>
      <c r="F33" s="187"/>
      <c r="G33" s="187"/>
      <c r="H33" s="186" t="s">
        <v>4</v>
      </c>
      <c r="I33" s="187"/>
      <c r="J33" s="187"/>
    </row>
    <row r="34" spans="1:10" ht="12.75">
      <c r="A34" s="188" t="s">
        <v>26</v>
      </c>
      <c r="B34" s="197" t="s">
        <v>5</v>
      </c>
      <c r="C34" s="198" t="s">
        <v>6</v>
      </c>
      <c r="D34" s="198" t="s">
        <v>4</v>
      </c>
      <c r="E34" s="197" t="s">
        <v>5</v>
      </c>
      <c r="F34" s="198" t="s">
        <v>6</v>
      </c>
      <c r="G34" s="198" t="s">
        <v>4</v>
      </c>
      <c r="H34" s="197" t="s">
        <v>5</v>
      </c>
      <c r="I34" s="198" t="s">
        <v>6</v>
      </c>
      <c r="J34" s="198" t="s">
        <v>4</v>
      </c>
    </row>
    <row r="35" spans="1:10" ht="12.75">
      <c r="A35" s="191"/>
      <c r="B35" s="162"/>
      <c r="C35" s="97"/>
      <c r="D35" s="97"/>
      <c r="E35" s="162"/>
      <c r="F35" s="97"/>
      <c r="G35" s="97"/>
      <c r="H35" s="162"/>
      <c r="I35" s="97"/>
      <c r="J35" s="97"/>
    </row>
    <row r="36" spans="1:10" ht="12.75">
      <c r="A36" s="199">
        <v>60</v>
      </c>
      <c r="B36" s="95">
        <v>148</v>
      </c>
      <c r="C36" s="160">
        <v>557</v>
      </c>
      <c r="D36" s="160">
        <f>SUM(B36:C36)</f>
        <v>705</v>
      </c>
      <c r="E36" s="95">
        <v>4</v>
      </c>
      <c r="F36" s="160">
        <v>28</v>
      </c>
      <c r="G36" s="160">
        <f aca="true" t="shared" si="6" ref="G36:G43">SUM(E36:F36)</f>
        <v>32</v>
      </c>
      <c r="H36" s="95">
        <f>SUM(B36,E36)</f>
        <v>152</v>
      </c>
      <c r="I36" s="96">
        <f aca="true" t="shared" si="7" ref="I36:I44">SUM(C36,F36)</f>
        <v>585</v>
      </c>
      <c r="J36" s="160">
        <f aca="true" t="shared" si="8" ref="J36:J44">SUM(H36:I36)</f>
        <v>737</v>
      </c>
    </row>
    <row r="37" spans="1:10" ht="12.75">
      <c r="A37" s="199">
        <v>61</v>
      </c>
      <c r="B37" s="95">
        <v>114</v>
      </c>
      <c r="C37" s="160">
        <v>418</v>
      </c>
      <c r="D37" s="160">
        <f aca="true" t="shared" si="9" ref="D37:D44">SUM(B37:C37)</f>
        <v>532</v>
      </c>
      <c r="E37" s="95">
        <v>0</v>
      </c>
      <c r="F37" s="160">
        <v>17</v>
      </c>
      <c r="G37" s="160">
        <f t="shared" si="6"/>
        <v>17</v>
      </c>
      <c r="H37" s="95">
        <f aca="true" t="shared" si="10" ref="H37:H44">SUM(B37,E37)</f>
        <v>114</v>
      </c>
      <c r="I37" s="96">
        <f t="shared" si="7"/>
        <v>435</v>
      </c>
      <c r="J37" s="160">
        <f t="shared" si="8"/>
        <v>549</v>
      </c>
    </row>
    <row r="38" spans="1:10" ht="12.75">
      <c r="A38" s="199">
        <v>62</v>
      </c>
      <c r="B38" s="95">
        <v>97</v>
      </c>
      <c r="C38" s="160">
        <v>239</v>
      </c>
      <c r="D38" s="160">
        <f t="shared" si="9"/>
        <v>336</v>
      </c>
      <c r="E38" s="95">
        <v>10</v>
      </c>
      <c r="F38" s="160">
        <v>16</v>
      </c>
      <c r="G38" s="160">
        <f t="shared" si="6"/>
        <v>26</v>
      </c>
      <c r="H38" s="95">
        <f t="shared" si="10"/>
        <v>107</v>
      </c>
      <c r="I38" s="96">
        <f t="shared" si="7"/>
        <v>255</v>
      </c>
      <c r="J38" s="160">
        <f t="shared" si="8"/>
        <v>362</v>
      </c>
    </row>
    <row r="39" spans="1:10" ht="12.75">
      <c r="A39" s="199">
        <v>63</v>
      </c>
      <c r="B39" s="162">
        <v>44</v>
      </c>
      <c r="C39" s="160">
        <v>106</v>
      </c>
      <c r="D39" s="160">
        <f t="shared" si="9"/>
        <v>150</v>
      </c>
      <c r="E39" s="95">
        <v>6</v>
      </c>
      <c r="F39" s="160">
        <v>5</v>
      </c>
      <c r="G39" s="160">
        <f t="shared" si="6"/>
        <v>11</v>
      </c>
      <c r="H39" s="95">
        <f t="shared" si="10"/>
        <v>50</v>
      </c>
      <c r="I39" s="96">
        <f t="shared" si="7"/>
        <v>111</v>
      </c>
      <c r="J39" s="160">
        <f t="shared" si="8"/>
        <v>161</v>
      </c>
    </row>
    <row r="40" spans="1:10" ht="12.75">
      <c r="A40" s="199">
        <v>64</v>
      </c>
      <c r="B40" s="162">
        <v>22</v>
      </c>
      <c r="C40" s="160">
        <v>103</v>
      </c>
      <c r="D40" s="160">
        <f t="shared" si="9"/>
        <v>125</v>
      </c>
      <c r="E40" s="95">
        <v>3</v>
      </c>
      <c r="F40" s="160">
        <v>7</v>
      </c>
      <c r="G40" s="160">
        <f t="shared" si="6"/>
        <v>10</v>
      </c>
      <c r="H40" s="95">
        <f t="shared" si="10"/>
        <v>25</v>
      </c>
      <c r="I40" s="96">
        <f t="shared" si="7"/>
        <v>110</v>
      </c>
      <c r="J40" s="160">
        <f t="shared" si="8"/>
        <v>135</v>
      </c>
    </row>
    <row r="41" spans="1:10" ht="12.75">
      <c r="A41" s="199">
        <v>65</v>
      </c>
      <c r="B41" s="162">
        <v>2</v>
      </c>
      <c r="C41" s="160">
        <v>10</v>
      </c>
      <c r="D41" s="160">
        <f t="shared" si="9"/>
        <v>12</v>
      </c>
      <c r="E41" s="95">
        <v>4</v>
      </c>
      <c r="F41" s="160">
        <v>8</v>
      </c>
      <c r="G41" s="160">
        <f t="shared" si="6"/>
        <v>12</v>
      </c>
      <c r="H41" s="95">
        <f t="shared" si="10"/>
        <v>6</v>
      </c>
      <c r="I41" s="96">
        <f t="shared" si="7"/>
        <v>18</v>
      </c>
      <c r="J41" s="160">
        <f t="shared" si="8"/>
        <v>24</v>
      </c>
    </row>
    <row r="42" spans="1:10" ht="12.75">
      <c r="A42" s="199">
        <v>66</v>
      </c>
      <c r="B42" s="162">
        <v>0</v>
      </c>
      <c r="C42" s="160">
        <v>4</v>
      </c>
      <c r="D42" s="160">
        <f t="shared" si="9"/>
        <v>4</v>
      </c>
      <c r="E42" s="95">
        <v>3</v>
      </c>
      <c r="F42" s="160">
        <v>4</v>
      </c>
      <c r="G42" s="160">
        <f t="shared" si="6"/>
        <v>7</v>
      </c>
      <c r="H42" s="95">
        <f t="shared" si="10"/>
        <v>3</v>
      </c>
      <c r="I42" s="96">
        <f t="shared" si="7"/>
        <v>8</v>
      </c>
      <c r="J42" s="160">
        <f t="shared" si="8"/>
        <v>11</v>
      </c>
    </row>
    <row r="43" spans="1:10" ht="12.75">
      <c r="A43" s="199">
        <v>67</v>
      </c>
      <c r="B43" s="162">
        <v>0</v>
      </c>
      <c r="C43" s="160">
        <v>0</v>
      </c>
      <c r="D43" s="160">
        <f t="shared" si="9"/>
        <v>0</v>
      </c>
      <c r="E43" s="95">
        <v>4</v>
      </c>
      <c r="F43" s="160">
        <v>4</v>
      </c>
      <c r="G43" s="160">
        <f t="shared" si="6"/>
        <v>8</v>
      </c>
      <c r="H43" s="95">
        <f t="shared" si="10"/>
        <v>4</v>
      </c>
      <c r="I43" s="96">
        <f t="shared" si="7"/>
        <v>4</v>
      </c>
      <c r="J43" s="160">
        <f t="shared" si="8"/>
        <v>8</v>
      </c>
    </row>
    <row r="44" spans="1:10" ht="12.75">
      <c r="A44" s="143" t="s">
        <v>87</v>
      </c>
      <c r="B44" s="162">
        <v>0</v>
      </c>
      <c r="C44" s="160">
        <v>1</v>
      </c>
      <c r="D44" s="96">
        <f t="shared" si="9"/>
        <v>1</v>
      </c>
      <c r="E44" s="95">
        <v>6</v>
      </c>
      <c r="F44" s="160">
        <v>4</v>
      </c>
      <c r="G44" s="96">
        <f>SUM(E44:F44)</f>
        <v>10</v>
      </c>
      <c r="H44" s="95">
        <f t="shared" si="10"/>
        <v>6</v>
      </c>
      <c r="I44" s="96">
        <f t="shared" si="7"/>
        <v>5</v>
      </c>
      <c r="J44" s="96">
        <f t="shared" si="8"/>
        <v>11</v>
      </c>
    </row>
    <row r="45" spans="1:10" ht="12.75">
      <c r="A45" s="163" t="s">
        <v>4</v>
      </c>
      <c r="B45" s="164">
        <f aca="true" t="shared" si="11" ref="B45:J45">SUM(B36:B44)</f>
        <v>427</v>
      </c>
      <c r="C45" s="165">
        <f t="shared" si="11"/>
        <v>1438</v>
      </c>
      <c r="D45" s="165">
        <f t="shared" si="11"/>
        <v>1865</v>
      </c>
      <c r="E45" s="164">
        <f t="shared" si="11"/>
        <v>40</v>
      </c>
      <c r="F45" s="165">
        <f t="shared" si="11"/>
        <v>93</v>
      </c>
      <c r="G45" s="165">
        <f t="shared" si="11"/>
        <v>133</v>
      </c>
      <c r="H45" s="164">
        <f t="shared" si="11"/>
        <v>467</v>
      </c>
      <c r="I45" s="165">
        <f t="shared" si="11"/>
        <v>1531</v>
      </c>
      <c r="J45" s="165">
        <f t="shared" si="11"/>
        <v>1998</v>
      </c>
    </row>
  </sheetData>
  <sheetProtection/>
  <mergeCells count="1">
    <mergeCell ref="A24:J24"/>
  </mergeCells>
  <printOptions horizontalCentered="1"/>
  <pageMargins left="0.3937007874015748" right="0.3937007874015748" top="0.7874015748031497" bottom="0.3937007874015748" header="0.5118110236220472" footer="0.5118110236220472"/>
  <pageSetup fitToHeight="1" fitToWidth="1" horizontalDpi="300" verticalDpi="300" orientation="portrait" paperSize="9" scale="80" r:id="rId1"/>
  <headerFooter alignWithMargins="0">
    <oddFooter>&amp;R&amp;A</oddFooter>
  </headerFooter>
  <ignoredErrors>
    <ignoredError sqref="D36:D43" formulaRange="1"/>
  </ignoredErrors>
</worksheet>
</file>

<file path=xl/worksheets/sheet13.xml><?xml version="1.0" encoding="utf-8"?>
<worksheet xmlns="http://schemas.openxmlformats.org/spreadsheetml/2006/main" xmlns:r="http://schemas.openxmlformats.org/officeDocument/2006/relationships">
  <dimension ref="A1:V107"/>
  <sheetViews>
    <sheetView zoomScalePageLayoutView="0" workbookViewId="0" topLeftCell="A1">
      <selection activeCell="A84" sqref="A84"/>
    </sheetView>
  </sheetViews>
  <sheetFormatPr defaultColWidth="9.28125" defaultRowHeight="12.75"/>
  <cols>
    <col min="1" max="1" width="32.7109375" style="145" customWidth="1"/>
    <col min="2" max="2" width="7.421875" style="145" customWidth="1"/>
    <col min="3" max="3" width="10.7109375" style="145" customWidth="1"/>
    <col min="4" max="4" width="9.28125" style="145" customWidth="1"/>
    <col min="5" max="5" width="7.421875" style="145" customWidth="1"/>
    <col min="6" max="6" width="9.00390625" style="145" customWidth="1"/>
    <col min="7" max="7" width="10.28125" style="145" customWidth="1"/>
    <col min="8" max="9" width="7.421875" style="145" customWidth="1"/>
    <col min="10" max="10" width="9.421875" style="145" customWidth="1"/>
    <col min="11" max="12" width="7.421875" style="145" customWidth="1"/>
    <col min="13" max="13" width="10.7109375" style="145" customWidth="1"/>
    <col min="14" max="14" width="9.421875" style="145" customWidth="1"/>
    <col min="15" max="15" width="9.28125" style="145" customWidth="1"/>
    <col min="16" max="16" width="10.28125" style="145" customWidth="1"/>
    <col min="17" max="17" width="7.421875" style="145" customWidth="1"/>
    <col min="18" max="18" width="9.421875" style="145" customWidth="1"/>
    <col min="19" max="19" width="7.421875" style="145" customWidth="1"/>
    <col min="20" max="16384" width="9.28125" style="145" customWidth="1"/>
  </cols>
  <sheetData>
    <row r="1" spans="1:19" ht="12.75">
      <c r="A1" s="108" t="s">
        <v>104</v>
      </c>
      <c r="B1" s="143"/>
      <c r="C1" s="143"/>
      <c r="D1" s="143"/>
      <c r="E1" s="144"/>
      <c r="F1" s="143"/>
      <c r="G1" s="143"/>
      <c r="H1" s="143"/>
      <c r="I1" s="143"/>
      <c r="J1" s="143"/>
      <c r="K1" s="143"/>
      <c r="L1" s="143"/>
      <c r="M1" s="143"/>
      <c r="N1" s="143"/>
      <c r="O1" s="143"/>
      <c r="P1" s="143"/>
      <c r="Q1" s="143"/>
      <c r="R1" s="143"/>
      <c r="S1" s="143"/>
    </row>
    <row r="2" spans="1:19" ht="12.75">
      <c r="A2" s="146" t="s">
        <v>69</v>
      </c>
      <c r="B2" s="147"/>
      <c r="C2" s="147"/>
      <c r="D2" s="146"/>
      <c r="E2" s="148"/>
      <c r="F2" s="147"/>
      <c r="G2" s="149"/>
      <c r="H2" s="147"/>
      <c r="I2" s="149"/>
      <c r="J2" s="147"/>
      <c r="K2" s="147"/>
      <c r="L2" s="147"/>
      <c r="M2" s="147"/>
      <c r="N2" s="147"/>
      <c r="O2" s="147"/>
      <c r="P2" s="147"/>
      <c r="Q2" s="147"/>
      <c r="R2" s="147"/>
      <c r="S2" s="147"/>
    </row>
    <row r="3" spans="1:19" ht="12.75">
      <c r="A3" s="146"/>
      <c r="B3" s="147"/>
      <c r="C3" s="147"/>
      <c r="D3" s="147"/>
      <c r="E3" s="148"/>
      <c r="F3" s="146"/>
      <c r="G3" s="149"/>
      <c r="H3" s="147"/>
      <c r="I3" s="149"/>
      <c r="J3" s="147"/>
      <c r="K3" s="147"/>
      <c r="L3" s="147"/>
      <c r="M3" s="147"/>
      <c r="N3" s="147"/>
      <c r="O3" s="147"/>
      <c r="P3" s="147"/>
      <c r="Q3" s="147"/>
      <c r="R3" s="147"/>
      <c r="S3" s="147"/>
    </row>
    <row r="4" spans="1:19" ht="12.75">
      <c r="A4" s="146" t="s">
        <v>129</v>
      </c>
      <c r="B4" s="147"/>
      <c r="C4" s="147"/>
      <c r="D4" s="147"/>
      <c r="E4" s="148"/>
      <c r="F4" s="146"/>
      <c r="G4" s="149"/>
      <c r="H4" s="147"/>
      <c r="I4" s="149"/>
      <c r="J4" s="147"/>
      <c r="K4" s="147"/>
      <c r="L4" s="147"/>
      <c r="M4" s="147"/>
      <c r="N4" s="147"/>
      <c r="O4" s="147"/>
      <c r="P4" s="147"/>
      <c r="Q4" s="147"/>
      <c r="R4" s="147"/>
      <c r="S4" s="147"/>
    </row>
    <row r="5" spans="1:19" ht="13.5" thickBot="1">
      <c r="A5" s="143"/>
      <c r="B5" s="143"/>
      <c r="C5" s="143"/>
      <c r="D5" s="143"/>
      <c r="E5" s="144"/>
      <c r="F5" s="143"/>
      <c r="G5" s="143"/>
      <c r="H5" s="143"/>
      <c r="I5" s="143"/>
      <c r="J5" s="143"/>
      <c r="K5" s="143"/>
      <c r="L5" s="143"/>
      <c r="M5" s="143"/>
      <c r="N5" s="143"/>
      <c r="O5" s="143"/>
      <c r="P5" s="143"/>
      <c r="Q5" s="143"/>
      <c r="R5" s="143"/>
      <c r="S5" s="143"/>
    </row>
    <row r="6" spans="1:19" ht="12.75">
      <c r="A6" s="150"/>
      <c r="B6" s="151" t="s">
        <v>64</v>
      </c>
      <c r="C6" s="152"/>
      <c r="D6" s="152"/>
      <c r="E6" s="152"/>
      <c r="F6" s="152"/>
      <c r="G6" s="152"/>
      <c r="H6" s="151" t="s">
        <v>63</v>
      </c>
      <c r="I6" s="152"/>
      <c r="J6" s="152"/>
      <c r="K6" s="152"/>
      <c r="L6" s="152"/>
      <c r="M6" s="152"/>
      <c r="N6" s="153" t="s">
        <v>4</v>
      </c>
      <c r="O6" s="152"/>
      <c r="P6" s="152"/>
      <c r="Q6" s="152"/>
      <c r="R6" s="152"/>
      <c r="S6" s="152"/>
    </row>
    <row r="7" spans="1:19" ht="12.75">
      <c r="A7" s="144"/>
      <c r="B7" s="154" t="s">
        <v>24</v>
      </c>
      <c r="C7" s="155"/>
      <c r="D7" s="155"/>
      <c r="E7" s="154" t="s">
        <v>25</v>
      </c>
      <c r="F7" s="155"/>
      <c r="G7" s="155"/>
      <c r="H7" s="154" t="s">
        <v>24</v>
      </c>
      <c r="I7" s="155"/>
      <c r="J7" s="155"/>
      <c r="K7" s="154" t="s">
        <v>25</v>
      </c>
      <c r="L7" s="155"/>
      <c r="M7" s="155"/>
      <c r="N7" s="154" t="s">
        <v>24</v>
      </c>
      <c r="O7" s="155"/>
      <c r="P7" s="155"/>
      <c r="Q7" s="154" t="s">
        <v>25</v>
      </c>
      <c r="R7" s="155"/>
      <c r="S7" s="155"/>
    </row>
    <row r="8" spans="1:19" s="159" customFormat="1" ht="12.75">
      <c r="A8" s="156"/>
      <c r="B8" s="157" t="s">
        <v>5</v>
      </c>
      <c r="C8" s="158" t="s">
        <v>6</v>
      </c>
      <c r="D8" s="158" t="s">
        <v>4</v>
      </c>
      <c r="E8" s="157" t="s">
        <v>5</v>
      </c>
      <c r="F8" s="158" t="s">
        <v>6</v>
      </c>
      <c r="G8" s="158" t="s">
        <v>4</v>
      </c>
      <c r="H8" s="157" t="s">
        <v>5</v>
      </c>
      <c r="I8" s="158" t="s">
        <v>6</v>
      </c>
      <c r="J8" s="158" t="s">
        <v>4</v>
      </c>
      <c r="K8" s="157" t="s">
        <v>5</v>
      </c>
      <c r="L8" s="158" t="s">
        <v>6</v>
      </c>
      <c r="M8" s="158" t="s">
        <v>4</v>
      </c>
      <c r="N8" s="157" t="s">
        <v>5</v>
      </c>
      <c r="O8" s="158" t="s">
        <v>6</v>
      </c>
      <c r="P8" s="158" t="s">
        <v>4</v>
      </c>
      <c r="Q8" s="157" t="s">
        <v>5</v>
      </c>
      <c r="R8" s="158" t="s">
        <v>6</v>
      </c>
      <c r="S8" s="158" t="s">
        <v>4</v>
      </c>
    </row>
    <row r="9" spans="1:19" ht="12.75">
      <c r="A9" s="143"/>
      <c r="B9" s="95"/>
      <c r="C9" s="160"/>
      <c r="D9" s="160"/>
      <c r="E9" s="95"/>
      <c r="F9" s="160"/>
      <c r="G9" s="160"/>
      <c r="H9" s="95"/>
      <c r="I9" s="160"/>
      <c r="J9" s="160"/>
      <c r="K9" s="95"/>
      <c r="L9" s="160"/>
      <c r="M9" s="160"/>
      <c r="N9" s="95"/>
      <c r="O9" s="160"/>
      <c r="P9" s="160"/>
      <c r="Q9" s="95"/>
      <c r="R9" s="160"/>
      <c r="S9" s="160"/>
    </row>
    <row r="10" spans="1:19" ht="12.75">
      <c r="A10" s="108" t="s">
        <v>7</v>
      </c>
      <c r="B10" s="95"/>
      <c r="C10" s="160"/>
      <c r="D10" s="160"/>
      <c r="E10" s="95"/>
      <c r="F10" s="160"/>
      <c r="G10" s="160"/>
      <c r="H10" s="95"/>
      <c r="I10" s="160"/>
      <c r="J10" s="160"/>
      <c r="K10" s="95"/>
      <c r="L10" s="160"/>
      <c r="M10" s="160"/>
      <c r="N10" s="95"/>
      <c r="O10" s="160"/>
      <c r="P10" s="160"/>
      <c r="Q10" s="95"/>
      <c r="R10" s="160"/>
      <c r="S10" s="160"/>
    </row>
    <row r="11" spans="1:22" ht="12.75">
      <c r="A11" s="143" t="s">
        <v>42</v>
      </c>
      <c r="B11" s="95">
        <v>60</v>
      </c>
      <c r="C11" s="160">
        <v>336</v>
      </c>
      <c r="D11" s="160">
        <f>SUM(B11:C11)</f>
        <v>396</v>
      </c>
      <c r="E11" s="95">
        <v>34</v>
      </c>
      <c r="F11" s="160">
        <v>89</v>
      </c>
      <c r="G11" s="160">
        <f>SUM(E11:F11)</f>
        <v>123</v>
      </c>
      <c r="H11" s="95">
        <v>24</v>
      </c>
      <c r="I11" s="160">
        <v>418</v>
      </c>
      <c r="J11" s="160">
        <f>SUM(H11:I11)</f>
        <v>442</v>
      </c>
      <c r="K11" s="95">
        <v>35</v>
      </c>
      <c r="L11" s="160">
        <v>300</v>
      </c>
      <c r="M11" s="160">
        <f>SUM(K11:L11)</f>
        <v>335</v>
      </c>
      <c r="N11" s="95">
        <f>SUM(B11,H11)</f>
        <v>84</v>
      </c>
      <c r="O11" s="160">
        <f>SUM(C11,I11)</f>
        <v>754</v>
      </c>
      <c r="P11" s="160">
        <f>SUM(N11:O11)</f>
        <v>838</v>
      </c>
      <c r="Q11" s="95">
        <f aca="true" t="shared" si="0" ref="Q11:R14">SUM(E11,K11)</f>
        <v>69</v>
      </c>
      <c r="R11" s="160">
        <f t="shared" si="0"/>
        <v>389</v>
      </c>
      <c r="S11" s="160">
        <f>SUM(Q11:R11)</f>
        <v>458</v>
      </c>
      <c r="U11" s="161"/>
      <c r="V11" s="161"/>
    </row>
    <row r="12" spans="1:22" ht="12.75">
      <c r="A12" s="143" t="s">
        <v>8</v>
      </c>
      <c r="B12" s="95">
        <v>149</v>
      </c>
      <c r="C12" s="160">
        <v>897</v>
      </c>
      <c r="D12" s="160">
        <f>SUM(B12:C12)</f>
        <v>1046</v>
      </c>
      <c r="E12" s="95">
        <v>69</v>
      </c>
      <c r="F12" s="160">
        <v>266</v>
      </c>
      <c r="G12" s="160">
        <f>SUM(E12:F12)</f>
        <v>335</v>
      </c>
      <c r="H12" s="95">
        <v>109</v>
      </c>
      <c r="I12" s="160">
        <v>1856</v>
      </c>
      <c r="J12" s="160">
        <f>SUM(H12:I12)</f>
        <v>1965</v>
      </c>
      <c r="K12" s="95">
        <v>92</v>
      </c>
      <c r="L12" s="160">
        <v>949</v>
      </c>
      <c r="M12" s="160">
        <f>SUM(K12:L12)</f>
        <v>1041</v>
      </c>
      <c r="N12" s="95">
        <f aca="true" t="shared" si="1" ref="N12:O14">SUM(B12,H12)</f>
        <v>258</v>
      </c>
      <c r="O12" s="160">
        <f t="shared" si="1"/>
        <v>2753</v>
      </c>
      <c r="P12" s="160">
        <f>SUM(N12:O12)</f>
        <v>3011</v>
      </c>
      <c r="Q12" s="95">
        <f t="shared" si="0"/>
        <v>161</v>
      </c>
      <c r="R12" s="160">
        <f t="shared" si="0"/>
        <v>1215</v>
      </c>
      <c r="S12" s="160">
        <f>SUM(Q12:R12)</f>
        <v>1376</v>
      </c>
      <c r="U12" s="161"/>
      <c r="V12" s="161"/>
    </row>
    <row r="13" spans="1:22" ht="12.75">
      <c r="A13" s="143" t="s">
        <v>9</v>
      </c>
      <c r="B13" s="95">
        <v>0</v>
      </c>
      <c r="C13" s="160">
        <v>1</v>
      </c>
      <c r="D13" s="160">
        <f>SUM(B13:C13)</f>
        <v>1</v>
      </c>
      <c r="E13" s="95">
        <v>0</v>
      </c>
      <c r="F13" s="160">
        <v>0</v>
      </c>
      <c r="G13" s="160">
        <f>SUM(E13:F13)</f>
        <v>0</v>
      </c>
      <c r="H13" s="95">
        <v>0</v>
      </c>
      <c r="I13" s="160">
        <v>2</v>
      </c>
      <c r="J13" s="160">
        <f>SUM(H13:I13)</f>
        <v>2</v>
      </c>
      <c r="K13" s="162">
        <v>0</v>
      </c>
      <c r="L13" s="160">
        <v>0</v>
      </c>
      <c r="M13" s="160">
        <f>SUM(K13:L13)</f>
        <v>0</v>
      </c>
      <c r="N13" s="95">
        <f t="shared" si="1"/>
        <v>0</v>
      </c>
      <c r="O13" s="160">
        <f t="shared" si="1"/>
        <v>3</v>
      </c>
      <c r="P13" s="160">
        <f>SUM(N13:O13)</f>
        <v>3</v>
      </c>
      <c r="Q13" s="95">
        <f t="shared" si="0"/>
        <v>0</v>
      </c>
      <c r="R13" s="160">
        <f t="shared" si="0"/>
        <v>0</v>
      </c>
      <c r="S13" s="160">
        <f>SUM(Q13:R13)</f>
        <v>0</v>
      </c>
      <c r="U13" s="161"/>
      <c r="V13" s="161"/>
    </row>
    <row r="14" spans="1:22" ht="12.75">
      <c r="A14" s="143" t="s">
        <v>10</v>
      </c>
      <c r="B14" s="95">
        <v>71</v>
      </c>
      <c r="C14" s="160">
        <v>393</v>
      </c>
      <c r="D14" s="160">
        <f>SUM(B14:C14)</f>
        <v>464</v>
      </c>
      <c r="E14" s="95">
        <v>17</v>
      </c>
      <c r="F14" s="160">
        <v>100</v>
      </c>
      <c r="G14" s="160">
        <f>SUM(E14:F14)</f>
        <v>117</v>
      </c>
      <c r="H14" s="95">
        <v>39</v>
      </c>
      <c r="I14" s="160">
        <v>694</v>
      </c>
      <c r="J14" s="160">
        <f>SUM(H14:I14)</f>
        <v>733</v>
      </c>
      <c r="K14" s="95">
        <v>44</v>
      </c>
      <c r="L14" s="160">
        <v>343</v>
      </c>
      <c r="M14" s="160">
        <f>SUM(K14:L14)</f>
        <v>387</v>
      </c>
      <c r="N14" s="95">
        <f t="shared" si="1"/>
        <v>110</v>
      </c>
      <c r="O14" s="160">
        <f t="shared" si="1"/>
        <v>1087</v>
      </c>
      <c r="P14" s="160">
        <f>SUM(N14:O14)</f>
        <v>1197</v>
      </c>
      <c r="Q14" s="95">
        <f t="shared" si="0"/>
        <v>61</v>
      </c>
      <c r="R14" s="160">
        <f t="shared" si="0"/>
        <v>443</v>
      </c>
      <c r="S14" s="160">
        <f>SUM(Q14:R14)</f>
        <v>504</v>
      </c>
      <c r="U14" s="161"/>
      <c r="V14" s="161"/>
    </row>
    <row r="15" spans="1:22" ht="12.75">
      <c r="A15" s="163" t="s">
        <v>4</v>
      </c>
      <c r="B15" s="164">
        <f>SUM(B11:B14)</f>
        <v>280</v>
      </c>
      <c r="C15" s="165">
        <f aca="true" t="shared" si="2" ref="C15:S15">SUM(C11:C14)</f>
        <v>1627</v>
      </c>
      <c r="D15" s="165">
        <f t="shared" si="2"/>
        <v>1907</v>
      </c>
      <c r="E15" s="164">
        <f t="shared" si="2"/>
        <v>120</v>
      </c>
      <c r="F15" s="165">
        <f t="shared" si="2"/>
        <v>455</v>
      </c>
      <c r="G15" s="165">
        <f t="shared" si="2"/>
        <v>575</v>
      </c>
      <c r="H15" s="164">
        <f t="shared" si="2"/>
        <v>172</v>
      </c>
      <c r="I15" s="165">
        <f t="shared" si="2"/>
        <v>2970</v>
      </c>
      <c r="J15" s="165">
        <f t="shared" si="2"/>
        <v>3142</v>
      </c>
      <c r="K15" s="164">
        <f t="shared" si="2"/>
        <v>171</v>
      </c>
      <c r="L15" s="165">
        <f t="shared" si="2"/>
        <v>1592</v>
      </c>
      <c r="M15" s="165">
        <f t="shared" si="2"/>
        <v>1763</v>
      </c>
      <c r="N15" s="164">
        <f t="shared" si="2"/>
        <v>452</v>
      </c>
      <c r="O15" s="165">
        <f t="shared" si="2"/>
        <v>4597</v>
      </c>
      <c r="P15" s="165">
        <f t="shared" si="2"/>
        <v>5049</v>
      </c>
      <c r="Q15" s="164">
        <f t="shared" si="2"/>
        <v>291</v>
      </c>
      <c r="R15" s="165">
        <f t="shared" si="2"/>
        <v>2047</v>
      </c>
      <c r="S15" s="165">
        <f t="shared" si="2"/>
        <v>2338</v>
      </c>
      <c r="U15" s="161"/>
      <c r="V15" s="161"/>
    </row>
    <row r="16" spans="1:22" ht="12.75">
      <c r="A16" s="144"/>
      <c r="B16" s="95"/>
      <c r="C16" s="160"/>
      <c r="D16" s="160"/>
      <c r="E16" s="95"/>
      <c r="F16" s="160"/>
      <c r="G16" s="160"/>
      <c r="H16" s="95"/>
      <c r="I16" s="160"/>
      <c r="J16" s="160"/>
      <c r="K16" s="95"/>
      <c r="L16" s="160"/>
      <c r="M16" s="160"/>
      <c r="N16" s="95"/>
      <c r="O16" s="160"/>
      <c r="P16" s="160"/>
      <c r="Q16" s="95"/>
      <c r="R16" s="160"/>
      <c r="S16" s="160"/>
      <c r="U16" s="161"/>
      <c r="V16" s="161"/>
    </row>
    <row r="17" spans="1:22" ht="12.75">
      <c r="A17" s="108" t="s">
        <v>11</v>
      </c>
      <c r="B17" s="95"/>
      <c r="C17" s="160"/>
      <c r="D17" s="160"/>
      <c r="E17" s="95"/>
      <c r="F17" s="160"/>
      <c r="G17" s="160"/>
      <c r="H17" s="95"/>
      <c r="I17" s="160"/>
      <c r="J17" s="160"/>
      <c r="K17" s="95"/>
      <c r="L17" s="160"/>
      <c r="M17" s="160"/>
      <c r="N17" s="95"/>
      <c r="O17" s="160"/>
      <c r="P17" s="160"/>
      <c r="Q17" s="95"/>
      <c r="R17" s="160"/>
      <c r="S17" s="160"/>
      <c r="U17" s="161"/>
      <c r="V17" s="161"/>
    </row>
    <row r="18" spans="1:22" ht="12.75">
      <c r="A18" s="143" t="s">
        <v>42</v>
      </c>
      <c r="B18" s="95">
        <v>32</v>
      </c>
      <c r="C18" s="160">
        <v>257</v>
      </c>
      <c r="D18" s="160">
        <f>SUM(B18:C18)</f>
        <v>289</v>
      </c>
      <c r="E18" s="95">
        <v>7</v>
      </c>
      <c r="F18" s="160">
        <v>148</v>
      </c>
      <c r="G18" s="160">
        <f>SUM(E18:F18)</f>
        <v>155</v>
      </c>
      <c r="H18" s="95">
        <v>18</v>
      </c>
      <c r="I18" s="160">
        <v>279</v>
      </c>
      <c r="J18" s="160">
        <f>SUM(H18:I18)</f>
        <v>297</v>
      </c>
      <c r="K18" s="95">
        <v>2</v>
      </c>
      <c r="L18" s="160">
        <v>160</v>
      </c>
      <c r="M18" s="160">
        <f>SUM(K18:L18)</f>
        <v>162</v>
      </c>
      <c r="N18" s="95">
        <f aca="true" t="shared" si="3" ref="N18:O21">SUM(B18,H18)</f>
        <v>50</v>
      </c>
      <c r="O18" s="160">
        <f t="shared" si="3"/>
        <v>536</v>
      </c>
      <c r="P18" s="160">
        <f>SUM(N18:O18)</f>
        <v>586</v>
      </c>
      <c r="Q18" s="95">
        <f aca="true" t="shared" si="4" ref="Q18:R21">SUM(E18,K18)</f>
        <v>9</v>
      </c>
      <c r="R18" s="160">
        <f t="shared" si="4"/>
        <v>308</v>
      </c>
      <c r="S18" s="160">
        <f>SUM(Q18:R18)</f>
        <v>317</v>
      </c>
      <c r="U18" s="161"/>
      <c r="V18" s="161"/>
    </row>
    <row r="19" spans="1:22" ht="12.75">
      <c r="A19" s="143" t="s">
        <v>8</v>
      </c>
      <c r="B19" s="95">
        <v>45</v>
      </c>
      <c r="C19" s="160">
        <v>518</v>
      </c>
      <c r="D19" s="160">
        <f>SUM(B19:C19)</f>
        <v>563</v>
      </c>
      <c r="E19" s="95">
        <v>20</v>
      </c>
      <c r="F19" s="160">
        <v>374</v>
      </c>
      <c r="G19" s="160">
        <f>SUM(E19:F19)</f>
        <v>394</v>
      </c>
      <c r="H19" s="95">
        <v>18</v>
      </c>
      <c r="I19" s="160">
        <v>653</v>
      </c>
      <c r="J19" s="160">
        <f>SUM(H19:I19)</f>
        <v>671</v>
      </c>
      <c r="K19" s="95">
        <v>21</v>
      </c>
      <c r="L19" s="160">
        <v>437</v>
      </c>
      <c r="M19" s="160">
        <f>SUM(K19:L19)</f>
        <v>458</v>
      </c>
      <c r="N19" s="95">
        <f t="shared" si="3"/>
        <v>63</v>
      </c>
      <c r="O19" s="160">
        <f t="shared" si="3"/>
        <v>1171</v>
      </c>
      <c r="P19" s="160">
        <f>SUM(N19:O19)</f>
        <v>1234</v>
      </c>
      <c r="Q19" s="95">
        <f t="shared" si="4"/>
        <v>41</v>
      </c>
      <c r="R19" s="160">
        <f t="shared" si="4"/>
        <v>811</v>
      </c>
      <c r="S19" s="160">
        <f>SUM(Q19:R19)</f>
        <v>852</v>
      </c>
      <c r="U19" s="161"/>
      <c r="V19" s="161"/>
    </row>
    <row r="20" spans="1:22" ht="12.75">
      <c r="A20" s="143" t="s">
        <v>9</v>
      </c>
      <c r="B20" s="95">
        <v>0</v>
      </c>
      <c r="C20" s="160">
        <v>16</v>
      </c>
      <c r="D20" s="160">
        <f>SUM(B20:C20)</f>
        <v>16</v>
      </c>
      <c r="E20" s="162">
        <v>0</v>
      </c>
      <c r="F20" s="166">
        <v>7</v>
      </c>
      <c r="G20" s="166">
        <f>SUM(E20:F20)</f>
        <v>7</v>
      </c>
      <c r="H20" s="162">
        <v>1</v>
      </c>
      <c r="I20" s="160">
        <v>10</v>
      </c>
      <c r="J20" s="160">
        <f>SUM(H20:I20)</f>
        <v>11</v>
      </c>
      <c r="K20" s="162">
        <v>1</v>
      </c>
      <c r="L20" s="166">
        <v>12</v>
      </c>
      <c r="M20" s="166">
        <f>SUM(K20:L20)</f>
        <v>13</v>
      </c>
      <c r="N20" s="95">
        <f t="shared" si="3"/>
        <v>1</v>
      </c>
      <c r="O20" s="160">
        <f t="shared" si="3"/>
        <v>26</v>
      </c>
      <c r="P20" s="160">
        <f>SUM(N20:O20)</f>
        <v>27</v>
      </c>
      <c r="Q20" s="162">
        <f t="shared" si="4"/>
        <v>1</v>
      </c>
      <c r="R20" s="160">
        <f t="shared" si="4"/>
        <v>19</v>
      </c>
      <c r="S20" s="160">
        <f>SUM(Q20:R20)</f>
        <v>20</v>
      </c>
      <c r="U20" s="161"/>
      <c r="V20" s="161"/>
    </row>
    <row r="21" spans="1:22" ht="12.75">
      <c r="A21" s="143" t="s">
        <v>10</v>
      </c>
      <c r="B21" s="95">
        <v>7</v>
      </c>
      <c r="C21" s="160">
        <v>110</v>
      </c>
      <c r="D21" s="160">
        <f>SUM(B21:C21)</f>
        <v>117</v>
      </c>
      <c r="E21" s="95">
        <v>5</v>
      </c>
      <c r="F21" s="160">
        <v>113</v>
      </c>
      <c r="G21" s="160">
        <f>SUM(E21:F21)</f>
        <v>118</v>
      </c>
      <c r="H21" s="95">
        <v>4</v>
      </c>
      <c r="I21" s="160">
        <v>136</v>
      </c>
      <c r="J21" s="160">
        <f>SUM(H21:I21)</f>
        <v>140</v>
      </c>
      <c r="K21" s="95">
        <v>1</v>
      </c>
      <c r="L21" s="160">
        <v>93</v>
      </c>
      <c r="M21" s="160">
        <f>SUM(K21:L21)</f>
        <v>94</v>
      </c>
      <c r="N21" s="95">
        <f t="shared" si="3"/>
        <v>11</v>
      </c>
      <c r="O21" s="160">
        <f t="shared" si="3"/>
        <v>246</v>
      </c>
      <c r="P21" s="160">
        <f>SUM(N21:O21)</f>
        <v>257</v>
      </c>
      <c r="Q21" s="95">
        <f t="shared" si="4"/>
        <v>6</v>
      </c>
      <c r="R21" s="160">
        <f t="shared" si="4"/>
        <v>206</v>
      </c>
      <c r="S21" s="160">
        <f>SUM(Q21:R21)</f>
        <v>212</v>
      </c>
      <c r="U21" s="161"/>
      <c r="V21" s="161"/>
    </row>
    <row r="22" spans="1:22" ht="12.75">
      <c r="A22" s="163" t="s">
        <v>4</v>
      </c>
      <c r="B22" s="164">
        <f aca="true" t="shared" si="5" ref="B22:S22">SUM(B18:B21)</f>
        <v>84</v>
      </c>
      <c r="C22" s="165">
        <f t="shared" si="5"/>
        <v>901</v>
      </c>
      <c r="D22" s="165">
        <f t="shared" si="5"/>
        <v>985</v>
      </c>
      <c r="E22" s="164">
        <f t="shared" si="5"/>
        <v>32</v>
      </c>
      <c r="F22" s="165">
        <f t="shared" si="5"/>
        <v>642</v>
      </c>
      <c r="G22" s="165">
        <f t="shared" si="5"/>
        <v>674</v>
      </c>
      <c r="H22" s="164">
        <f t="shared" si="5"/>
        <v>41</v>
      </c>
      <c r="I22" s="165">
        <f t="shared" si="5"/>
        <v>1078</v>
      </c>
      <c r="J22" s="165">
        <f t="shared" si="5"/>
        <v>1119</v>
      </c>
      <c r="K22" s="164">
        <f t="shared" si="5"/>
        <v>25</v>
      </c>
      <c r="L22" s="165">
        <f t="shared" si="5"/>
        <v>702</v>
      </c>
      <c r="M22" s="165">
        <f t="shared" si="5"/>
        <v>727</v>
      </c>
      <c r="N22" s="164">
        <f t="shared" si="5"/>
        <v>125</v>
      </c>
      <c r="O22" s="165">
        <f t="shared" si="5"/>
        <v>1979</v>
      </c>
      <c r="P22" s="165">
        <f t="shared" si="5"/>
        <v>2104</v>
      </c>
      <c r="Q22" s="164">
        <f t="shared" si="5"/>
        <v>57</v>
      </c>
      <c r="R22" s="165">
        <f t="shared" si="5"/>
        <v>1344</v>
      </c>
      <c r="S22" s="165">
        <f t="shared" si="5"/>
        <v>1401</v>
      </c>
      <c r="U22" s="161"/>
      <c r="V22" s="161"/>
    </row>
    <row r="23" spans="1:22" ht="12.75">
      <c r="A23" s="143"/>
      <c r="B23" s="95"/>
      <c r="C23" s="160"/>
      <c r="D23" s="160"/>
      <c r="E23" s="95"/>
      <c r="F23" s="160"/>
      <c r="G23" s="160"/>
      <c r="H23" s="95"/>
      <c r="I23" s="160"/>
      <c r="J23" s="160"/>
      <c r="K23" s="95"/>
      <c r="L23" s="160"/>
      <c r="M23" s="160"/>
      <c r="N23" s="95"/>
      <c r="O23" s="160"/>
      <c r="P23" s="160"/>
      <c r="Q23" s="95"/>
      <c r="R23" s="160"/>
      <c r="S23" s="160"/>
      <c r="U23" s="161"/>
      <c r="V23" s="161"/>
    </row>
    <row r="24" spans="1:22" ht="12.75">
      <c r="A24" s="108" t="s">
        <v>12</v>
      </c>
      <c r="B24" s="95"/>
      <c r="C24" s="160"/>
      <c r="D24" s="160"/>
      <c r="E24" s="95"/>
      <c r="F24" s="160"/>
      <c r="G24" s="160"/>
      <c r="H24" s="95"/>
      <c r="I24" s="160"/>
      <c r="J24" s="160"/>
      <c r="K24" s="95"/>
      <c r="L24" s="160"/>
      <c r="M24" s="160"/>
      <c r="N24" s="95"/>
      <c r="O24" s="160"/>
      <c r="P24" s="160"/>
      <c r="Q24" s="95"/>
      <c r="R24" s="160"/>
      <c r="S24" s="160"/>
      <c r="U24" s="161"/>
      <c r="V24" s="161"/>
    </row>
    <row r="25" spans="1:22" ht="12.75">
      <c r="A25" s="143" t="s">
        <v>42</v>
      </c>
      <c r="B25" s="95">
        <v>203</v>
      </c>
      <c r="C25" s="160">
        <v>593</v>
      </c>
      <c r="D25" s="160">
        <f>SUM(B25:C25)</f>
        <v>796</v>
      </c>
      <c r="E25" s="95">
        <v>78</v>
      </c>
      <c r="F25" s="160">
        <v>180</v>
      </c>
      <c r="G25" s="160">
        <f>SUM(E25:F25)</f>
        <v>258</v>
      </c>
      <c r="H25" s="95">
        <v>40</v>
      </c>
      <c r="I25" s="160">
        <v>313</v>
      </c>
      <c r="J25" s="160">
        <f>SUM(H25:I25)</f>
        <v>353</v>
      </c>
      <c r="K25" s="95">
        <v>41</v>
      </c>
      <c r="L25" s="160">
        <v>147</v>
      </c>
      <c r="M25" s="160">
        <f>SUM(K25:L25)</f>
        <v>188</v>
      </c>
      <c r="N25" s="95">
        <f aca="true" t="shared" si="6" ref="N25:O28">SUM(B25,H25)</f>
        <v>243</v>
      </c>
      <c r="O25" s="160">
        <f t="shared" si="6"/>
        <v>906</v>
      </c>
      <c r="P25" s="160">
        <f>SUM(N25:O25)</f>
        <v>1149</v>
      </c>
      <c r="Q25" s="95">
        <f aca="true" t="shared" si="7" ref="Q25:R28">SUM(E25,K25)</f>
        <v>119</v>
      </c>
      <c r="R25" s="160">
        <f t="shared" si="7"/>
        <v>327</v>
      </c>
      <c r="S25" s="160">
        <f>SUM(Q25:R25)</f>
        <v>446</v>
      </c>
      <c r="U25" s="161"/>
      <c r="V25" s="161"/>
    </row>
    <row r="26" spans="1:22" ht="12.75">
      <c r="A26" s="143" t="s">
        <v>8</v>
      </c>
      <c r="B26" s="95">
        <v>680</v>
      </c>
      <c r="C26" s="160">
        <v>1275</v>
      </c>
      <c r="D26" s="160">
        <f>SUM(B26:C26)</f>
        <v>1955</v>
      </c>
      <c r="E26" s="95">
        <v>234</v>
      </c>
      <c r="F26" s="160">
        <v>328</v>
      </c>
      <c r="G26" s="160">
        <f>SUM(E26:F26)</f>
        <v>562</v>
      </c>
      <c r="H26" s="95">
        <v>203</v>
      </c>
      <c r="I26" s="160">
        <v>1314</v>
      </c>
      <c r="J26" s="160">
        <f>SUM(H26:I26)</f>
        <v>1517</v>
      </c>
      <c r="K26" s="95">
        <v>96</v>
      </c>
      <c r="L26" s="160">
        <v>428</v>
      </c>
      <c r="M26" s="160">
        <f>SUM(K26:L26)</f>
        <v>524</v>
      </c>
      <c r="N26" s="95">
        <f t="shared" si="6"/>
        <v>883</v>
      </c>
      <c r="O26" s="160">
        <f t="shared" si="6"/>
        <v>2589</v>
      </c>
      <c r="P26" s="160">
        <f>SUM(N26:O26)</f>
        <v>3472</v>
      </c>
      <c r="Q26" s="95">
        <f t="shared" si="7"/>
        <v>330</v>
      </c>
      <c r="R26" s="160">
        <f t="shared" si="7"/>
        <v>756</v>
      </c>
      <c r="S26" s="160">
        <f>SUM(Q26:R26)</f>
        <v>1086</v>
      </c>
      <c r="U26" s="161"/>
      <c r="V26" s="161"/>
    </row>
    <row r="27" spans="1:22" ht="12.75">
      <c r="A27" s="143" t="s">
        <v>9</v>
      </c>
      <c r="B27" s="95">
        <v>32</v>
      </c>
      <c r="C27" s="160">
        <v>73</v>
      </c>
      <c r="D27" s="160">
        <f>SUM(B27:C27)</f>
        <v>105</v>
      </c>
      <c r="E27" s="95">
        <v>12</v>
      </c>
      <c r="F27" s="160">
        <v>34</v>
      </c>
      <c r="G27" s="160">
        <f>SUM(E27:F27)</f>
        <v>46</v>
      </c>
      <c r="H27" s="95">
        <v>10</v>
      </c>
      <c r="I27" s="160">
        <v>52</v>
      </c>
      <c r="J27" s="160">
        <f>SUM(H27:I27)</f>
        <v>62</v>
      </c>
      <c r="K27" s="95">
        <v>3</v>
      </c>
      <c r="L27" s="160">
        <v>23</v>
      </c>
      <c r="M27" s="160">
        <f>SUM(K27:L27)</f>
        <v>26</v>
      </c>
      <c r="N27" s="95">
        <f t="shared" si="6"/>
        <v>42</v>
      </c>
      <c r="O27" s="160">
        <f t="shared" si="6"/>
        <v>125</v>
      </c>
      <c r="P27" s="160">
        <f>SUM(N27:O27)</f>
        <v>167</v>
      </c>
      <c r="Q27" s="95">
        <f t="shared" si="7"/>
        <v>15</v>
      </c>
      <c r="R27" s="160">
        <f t="shared" si="7"/>
        <v>57</v>
      </c>
      <c r="S27" s="160">
        <f>SUM(Q27:R27)</f>
        <v>72</v>
      </c>
      <c r="U27" s="161"/>
      <c r="V27" s="161"/>
    </row>
    <row r="28" spans="1:22" ht="12.75">
      <c r="A28" s="143" t="s">
        <v>10</v>
      </c>
      <c r="B28" s="95">
        <v>42</v>
      </c>
      <c r="C28" s="160">
        <v>100</v>
      </c>
      <c r="D28" s="160">
        <f>SUM(B28:C28)</f>
        <v>142</v>
      </c>
      <c r="E28" s="95">
        <v>20</v>
      </c>
      <c r="F28" s="160">
        <v>33</v>
      </c>
      <c r="G28" s="160">
        <f>SUM(E28:F28)</f>
        <v>53</v>
      </c>
      <c r="H28" s="95">
        <v>9</v>
      </c>
      <c r="I28" s="160">
        <v>86</v>
      </c>
      <c r="J28" s="160">
        <f>SUM(H28:I28)</f>
        <v>95</v>
      </c>
      <c r="K28" s="95">
        <v>9</v>
      </c>
      <c r="L28" s="160">
        <v>29</v>
      </c>
      <c r="M28" s="160">
        <f>SUM(K28:L28)</f>
        <v>38</v>
      </c>
      <c r="N28" s="95">
        <f t="shared" si="6"/>
        <v>51</v>
      </c>
      <c r="O28" s="160">
        <f t="shared" si="6"/>
        <v>186</v>
      </c>
      <c r="P28" s="160">
        <f>SUM(N28:O28)</f>
        <v>237</v>
      </c>
      <c r="Q28" s="95">
        <f t="shared" si="7"/>
        <v>29</v>
      </c>
      <c r="R28" s="160">
        <f t="shared" si="7"/>
        <v>62</v>
      </c>
      <c r="S28" s="160">
        <f>SUM(Q28:R28)</f>
        <v>91</v>
      </c>
      <c r="U28" s="161"/>
      <c r="V28" s="161"/>
    </row>
    <row r="29" spans="1:22" ht="12.75">
      <c r="A29" s="163" t="s">
        <v>4</v>
      </c>
      <c r="B29" s="164">
        <f aca="true" t="shared" si="8" ref="B29:S29">SUM(B25:B28)</f>
        <v>957</v>
      </c>
      <c r="C29" s="165">
        <f t="shared" si="8"/>
        <v>2041</v>
      </c>
      <c r="D29" s="165">
        <f t="shared" si="8"/>
        <v>2998</v>
      </c>
      <c r="E29" s="164">
        <f t="shared" si="8"/>
        <v>344</v>
      </c>
      <c r="F29" s="165">
        <f t="shared" si="8"/>
        <v>575</v>
      </c>
      <c r="G29" s="165">
        <f t="shared" si="8"/>
        <v>919</v>
      </c>
      <c r="H29" s="164">
        <f t="shared" si="8"/>
        <v>262</v>
      </c>
      <c r="I29" s="165">
        <f t="shared" si="8"/>
        <v>1765</v>
      </c>
      <c r="J29" s="165">
        <f t="shared" si="8"/>
        <v>2027</v>
      </c>
      <c r="K29" s="164">
        <f t="shared" si="8"/>
        <v>149</v>
      </c>
      <c r="L29" s="165">
        <f t="shared" si="8"/>
        <v>627</v>
      </c>
      <c r="M29" s="165">
        <f t="shared" si="8"/>
        <v>776</v>
      </c>
      <c r="N29" s="164">
        <f t="shared" si="8"/>
        <v>1219</v>
      </c>
      <c r="O29" s="165">
        <f t="shared" si="8"/>
        <v>3806</v>
      </c>
      <c r="P29" s="165">
        <f t="shared" si="8"/>
        <v>5025</v>
      </c>
      <c r="Q29" s="164">
        <f t="shared" si="8"/>
        <v>493</v>
      </c>
      <c r="R29" s="165">
        <f t="shared" si="8"/>
        <v>1202</v>
      </c>
      <c r="S29" s="165">
        <f t="shared" si="8"/>
        <v>1695</v>
      </c>
      <c r="U29" s="161"/>
      <c r="V29" s="161"/>
    </row>
    <row r="30" spans="1:22" ht="12.75">
      <c r="A30" s="144"/>
      <c r="B30" s="95"/>
      <c r="C30" s="160"/>
      <c r="D30" s="160"/>
      <c r="E30" s="95"/>
      <c r="F30" s="160"/>
      <c r="G30" s="160"/>
      <c r="H30" s="95"/>
      <c r="I30" s="160"/>
      <c r="J30" s="160"/>
      <c r="K30" s="95"/>
      <c r="L30" s="160"/>
      <c r="M30" s="160"/>
      <c r="N30" s="95"/>
      <c r="O30" s="160"/>
      <c r="P30" s="160"/>
      <c r="Q30" s="95"/>
      <c r="R30" s="160"/>
      <c r="S30" s="160"/>
      <c r="U30" s="161"/>
      <c r="V30" s="161"/>
    </row>
    <row r="31" spans="1:22" ht="12.75">
      <c r="A31" s="108" t="s">
        <v>13</v>
      </c>
      <c r="B31" s="95"/>
      <c r="C31" s="160"/>
      <c r="D31" s="160"/>
      <c r="E31" s="95"/>
      <c r="F31" s="160"/>
      <c r="G31" s="160"/>
      <c r="H31" s="95"/>
      <c r="I31" s="160"/>
      <c r="J31" s="160"/>
      <c r="K31" s="95"/>
      <c r="L31" s="160"/>
      <c r="M31" s="160"/>
      <c r="N31" s="95"/>
      <c r="O31" s="160"/>
      <c r="P31" s="160"/>
      <c r="Q31" s="95"/>
      <c r="R31" s="160"/>
      <c r="S31" s="160"/>
      <c r="U31" s="161"/>
      <c r="V31" s="161"/>
    </row>
    <row r="32" spans="1:22" ht="12.75">
      <c r="A32" s="143" t="s">
        <v>42</v>
      </c>
      <c r="B32" s="95">
        <v>27</v>
      </c>
      <c r="C32" s="160">
        <v>173</v>
      </c>
      <c r="D32" s="160">
        <f>SUM(B32:C32)</f>
        <v>200</v>
      </c>
      <c r="E32" s="95">
        <v>9</v>
      </c>
      <c r="F32" s="160">
        <v>64</v>
      </c>
      <c r="G32" s="160">
        <f>SUM(E32:F32)</f>
        <v>73</v>
      </c>
      <c r="H32" s="95">
        <v>11</v>
      </c>
      <c r="I32" s="160">
        <v>120</v>
      </c>
      <c r="J32" s="160">
        <f>SUM(H32:I32)</f>
        <v>131</v>
      </c>
      <c r="K32" s="95">
        <v>3</v>
      </c>
      <c r="L32" s="160">
        <v>63</v>
      </c>
      <c r="M32" s="160">
        <f>SUM(K32:L32)</f>
        <v>66</v>
      </c>
      <c r="N32" s="95">
        <f aca="true" t="shared" si="9" ref="N32:O35">SUM(B32,H32)</f>
        <v>38</v>
      </c>
      <c r="O32" s="160">
        <f t="shared" si="9"/>
        <v>293</v>
      </c>
      <c r="P32" s="160">
        <f>SUM(N32:O32)</f>
        <v>331</v>
      </c>
      <c r="Q32" s="95">
        <f aca="true" t="shared" si="10" ref="Q32:R35">SUM(E32,K32)</f>
        <v>12</v>
      </c>
      <c r="R32" s="160">
        <f t="shared" si="10"/>
        <v>127</v>
      </c>
      <c r="S32" s="160">
        <f>SUM(Q32:R32)</f>
        <v>139</v>
      </c>
      <c r="U32" s="161"/>
      <c r="V32" s="161"/>
    </row>
    <row r="33" spans="1:22" ht="12.75">
      <c r="A33" s="143" t="s">
        <v>8</v>
      </c>
      <c r="B33" s="95">
        <v>79</v>
      </c>
      <c r="C33" s="160">
        <v>310</v>
      </c>
      <c r="D33" s="160">
        <f>SUM(B33:C33)</f>
        <v>389</v>
      </c>
      <c r="E33" s="95">
        <v>25</v>
      </c>
      <c r="F33" s="160">
        <v>159</v>
      </c>
      <c r="G33" s="160">
        <f>SUM(E33:F33)</f>
        <v>184</v>
      </c>
      <c r="H33" s="95">
        <v>23</v>
      </c>
      <c r="I33" s="160">
        <v>298</v>
      </c>
      <c r="J33" s="160">
        <f>SUM(H33:I33)</f>
        <v>321</v>
      </c>
      <c r="K33" s="95">
        <v>20</v>
      </c>
      <c r="L33" s="160">
        <v>141</v>
      </c>
      <c r="M33" s="160">
        <f>SUM(K33:L33)</f>
        <v>161</v>
      </c>
      <c r="N33" s="95">
        <f t="shared" si="9"/>
        <v>102</v>
      </c>
      <c r="O33" s="160">
        <f t="shared" si="9"/>
        <v>608</v>
      </c>
      <c r="P33" s="160">
        <f>SUM(N33:O33)</f>
        <v>710</v>
      </c>
      <c r="Q33" s="95">
        <f t="shared" si="10"/>
        <v>45</v>
      </c>
      <c r="R33" s="160">
        <f t="shared" si="10"/>
        <v>300</v>
      </c>
      <c r="S33" s="160">
        <f>SUM(Q33:R33)</f>
        <v>345</v>
      </c>
      <c r="U33" s="161"/>
      <c r="V33" s="161"/>
    </row>
    <row r="34" spans="1:22" ht="12.75">
      <c r="A34" s="143" t="s">
        <v>9</v>
      </c>
      <c r="B34" s="95">
        <v>2</v>
      </c>
      <c r="C34" s="160">
        <v>14</v>
      </c>
      <c r="D34" s="160">
        <f>SUM(B34:C34)</f>
        <v>16</v>
      </c>
      <c r="E34" s="95">
        <v>0</v>
      </c>
      <c r="F34" s="160">
        <v>4</v>
      </c>
      <c r="G34" s="160">
        <f>SUM(E34:F34)</f>
        <v>4</v>
      </c>
      <c r="H34" s="95">
        <v>0</v>
      </c>
      <c r="I34" s="160">
        <v>8</v>
      </c>
      <c r="J34" s="160">
        <f>SUM(H34:I34)</f>
        <v>8</v>
      </c>
      <c r="K34" s="162">
        <v>2</v>
      </c>
      <c r="L34" s="160">
        <v>9</v>
      </c>
      <c r="M34" s="160">
        <f>SUM(K34:L34)</f>
        <v>11</v>
      </c>
      <c r="N34" s="95">
        <f t="shared" si="9"/>
        <v>2</v>
      </c>
      <c r="O34" s="160">
        <f t="shared" si="9"/>
        <v>22</v>
      </c>
      <c r="P34" s="160">
        <f>SUM(N34:O34)</f>
        <v>24</v>
      </c>
      <c r="Q34" s="95">
        <f t="shared" si="10"/>
        <v>2</v>
      </c>
      <c r="R34" s="160">
        <f t="shared" si="10"/>
        <v>13</v>
      </c>
      <c r="S34" s="160">
        <f>SUM(Q34:R34)</f>
        <v>15</v>
      </c>
      <c r="U34" s="161"/>
      <c r="V34" s="161"/>
    </row>
    <row r="35" spans="1:22" ht="12.75">
      <c r="A35" s="143" t="s">
        <v>10</v>
      </c>
      <c r="B35" s="95">
        <v>12</v>
      </c>
      <c r="C35" s="160">
        <v>40</v>
      </c>
      <c r="D35" s="160">
        <f>SUM(B35:C35)</f>
        <v>52</v>
      </c>
      <c r="E35" s="95">
        <v>4</v>
      </c>
      <c r="F35" s="160">
        <v>34</v>
      </c>
      <c r="G35" s="160">
        <f>SUM(E35:F35)</f>
        <v>38</v>
      </c>
      <c r="H35" s="95">
        <v>5</v>
      </c>
      <c r="I35" s="160">
        <v>30</v>
      </c>
      <c r="J35" s="160">
        <f>SUM(H35:I35)</f>
        <v>35</v>
      </c>
      <c r="K35" s="95">
        <v>1</v>
      </c>
      <c r="L35" s="160">
        <v>21</v>
      </c>
      <c r="M35" s="160">
        <f>SUM(K35:L35)</f>
        <v>22</v>
      </c>
      <c r="N35" s="95">
        <f t="shared" si="9"/>
        <v>17</v>
      </c>
      <c r="O35" s="160">
        <f t="shared" si="9"/>
        <v>70</v>
      </c>
      <c r="P35" s="160">
        <f>SUM(N35:O35)</f>
        <v>87</v>
      </c>
      <c r="Q35" s="95">
        <f t="shared" si="10"/>
        <v>5</v>
      </c>
      <c r="R35" s="160">
        <f t="shared" si="10"/>
        <v>55</v>
      </c>
      <c r="S35" s="160">
        <f>SUM(Q35:R35)</f>
        <v>60</v>
      </c>
      <c r="U35" s="161"/>
      <c r="V35" s="161"/>
    </row>
    <row r="36" spans="1:22" ht="12.75">
      <c r="A36" s="163" t="s">
        <v>4</v>
      </c>
      <c r="B36" s="164">
        <f aca="true" t="shared" si="11" ref="B36:S36">SUM(B32:B35)</f>
        <v>120</v>
      </c>
      <c r="C36" s="165">
        <f t="shared" si="11"/>
        <v>537</v>
      </c>
      <c r="D36" s="165">
        <f t="shared" si="11"/>
        <v>657</v>
      </c>
      <c r="E36" s="164">
        <f t="shared" si="11"/>
        <v>38</v>
      </c>
      <c r="F36" s="165">
        <f t="shared" si="11"/>
        <v>261</v>
      </c>
      <c r="G36" s="165">
        <f t="shared" si="11"/>
        <v>299</v>
      </c>
      <c r="H36" s="164">
        <f t="shared" si="11"/>
        <v>39</v>
      </c>
      <c r="I36" s="165">
        <f t="shared" si="11"/>
        <v>456</v>
      </c>
      <c r="J36" s="165">
        <f t="shared" si="11"/>
        <v>495</v>
      </c>
      <c r="K36" s="164">
        <f t="shared" si="11"/>
        <v>26</v>
      </c>
      <c r="L36" s="165">
        <f t="shared" si="11"/>
        <v>234</v>
      </c>
      <c r="M36" s="165">
        <f t="shared" si="11"/>
        <v>260</v>
      </c>
      <c r="N36" s="164">
        <f t="shared" si="11"/>
        <v>159</v>
      </c>
      <c r="O36" s="165">
        <f t="shared" si="11"/>
        <v>993</v>
      </c>
      <c r="P36" s="165">
        <f t="shared" si="11"/>
        <v>1152</v>
      </c>
      <c r="Q36" s="164">
        <f t="shared" si="11"/>
        <v>64</v>
      </c>
      <c r="R36" s="165">
        <f t="shared" si="11"/>
        <v>495</v>
      </c>
      <c r="S36" s="165">
        <f t="shared" si="11"/>
        <v>559</v>
      </c>
      <c r="U36" s="161"/>
      <c r="V36" s="161"/>
    </row>
    <row r="37" spans="1:22" ht="12.75">
      <c r="A37" s="163"/>
      <c r="B37" s="167"/>
      <c r="C37" s="80"/>
      <c r="D37" s="80"/>
      <c r="E37" s="167"/>
      <c r="F37" s="80"/>
      <c r="G37" s="80"/>
      <c r="H37" s="167"/>
      <c r="I37" s="80"/>
      <c r="J37" s="80"/>
      <c r="K37" s="167"/>
      <c r="L37" s="80"/>
      <c r="M37" s="80"/>
      <c r="N37" s="167"/>
      <c r="O37" s="80"/>
      <c r="P37" s="80"/>
      <c r="Q37" s="167"/>
      <c r="R37" s="80"/>
      <c r="S37" s="80"/>
      <c r="U37" s="161"/>
      <c r="V37" s="161"/>
    </row>
    <row r="38" spans="1:22" ht="12.75">
      <c r="A38" s="108" t="s">
        <v>67</v>
      </c>
      <c r="B38" s="95"/>
      <c r="C38" s="160"/>
      <c r="D38" s="160"/>
      <c r="E38" s="95"/>
      <c r="F38" s="160"/>
      <c r="G38" s="160"/>
      <c r="H38" s="95"/>
      <c r="I38" s="160"/>
      <c r="J38" s="160"/>
      <c r="K38" s="95"/>
      <c r="L38" s="160"/>
      <c r="M38" s="160"/>
      <c r="N38" s="95"/>
      <c r="O38" s="160"/>
      <c r="P38" s="160"/>
      <c r="Q38" s="95"/>
      <c r="R38" s="160"/>
      <c r="S38" s="160"/>
      <c r="U38" s="161"/>
      <c r="V38" s="161"/>
    </row>
    <row r="39" spans="1:22" ht="12.75">
      <c r="A39" s="143" t="s">
        <v>42</v>
      </c>
      <c r="B39" s="95">
        <v>1</v>
      </c>
      <c r="C39" s="160">
        <v>11</v>
      </c>
      <c r="D39" s="160">
        <f>SUM(B39:C39)</f>
        <v>12</v>
      </c>
      <c r="E39" s="95">
        <v>1</v>
      </c>
      <c r="F39" s="160">
        <v>1</v>
      </c>
      <c r="G39" s="160">
        <f>SUM(E39:F39)</f>
        <v>2</v>
      </c>
      <c r="H39" s="95">
        <v>0</v>
      </c>
      <c r="I39" s="160">
        <v>8</v>
      </c>
      <c r="J39" s="160">
        <f>SUM(H39:I39)</f>
        <v>8</v>
      </c>
      <c r="K39" s="95">
        <v>0</v>
      </c>
      <c r="L39" s="160">
        <v>3</v>
      </c>
      <c r="M39" s="160">
        <f>SUM(K39:L39)</f>
        <v>3</v>
      </c>
      <c r="N39" s="95">
        <f aca="true" t="shared" si="12" ref="N39:O42">SUM(B39,H39)</f>
        <v>1</v>
      </c>
      <c r="O39" s="160">
        <f t="shared" si="12"/>
        <v>19</v>
      </c>
      <c r="P39" s="160">
        <f>SUM(N39:O39)</f>
        <v>20</v>
      </c>
      <c r="Q39" s="95">
        <f aca="true" t="shared" si="13" ref="Q39:R42">SUM(E39,K39)</f>
        <v>1</v>
      </c>
      <c r="R39" s="160">
        <f t="shared" si="13"/>
        <v>4</v>
      </c>
      <c r="S39" s="160">
        <f>SUM(Q39:R39)</f>
        <v>5</v>
      </c>
      <c r="U39" s="161"/>
      <c r="V39" s="161"/>
    </row>
    <row r="40" spans="1:22" ht="12.75">
      <c r="A40" s="143" t="s">
        <v>8</v>
      </c>
      <c r="B40" s="95">
        <v>8</v>
      </c>
      <c r="C40" s="160">
        <v>29</v>
      </c>
      <c r="D40" s="160">
        <f>SUM(B40:C40)</f>
        <v>37</v>
      </c>
      <c r="E40" s="95">
        <v>7</v>
      </c>
      <c r="F40" s="160">
        <v>7</v>
      </c>
      <c r="G40" s="160">
        <f>SUM(E40:F40)</f>
        <v>14</v>
      </c>
      <c r="H40" s="95">
        <v>0</v>
      </c>
      <c r="I40" s="160">
        <v>37</v>
      </c>
      <c r="J40" s="160">
        <f>SUM(H40:I40)</f>
        <v>37</v>
      </c>
      <c r="K40" s="95">
        <v>3</v>
      </c>
      <c r="L40" s="160">
        <v>9</v>
      </c>
      <c r="M40" s="160">
        <f>SUM(K40:L40)</f>
        <v>12</v>
      </c>
      <c r="N40" s="95">
        <f t="shared" si="12"/>
        <v>8</v>
      </c>
      <c r="O40" s="160">
        <f t="shared" si="12"/>
        <v>66</v>
      </c>
      <c r="P40" s="160">
        <f>SUM(N40:O40)</f>
        <v>74</v>
      </c>
      <c r="Q40" s="95">
        <f t="shared" si="13"/>
        <v>10</v>
      </c>
      <c r="R40" s="160">
        <f t="shared" si="13"/>
        <v>16</v>
      </c>
      <c r="S40" s="160">
        <f>SUM(Q40:R40)</f>
        <v>26</v>
      </c>
      <c r="U40" s="161"/>
      <c r="V40" s="161"/>
    </row>
    <row r="41" spans="1:22" ht="12.75">
      <c r="A41" s="143" t="s">
        <v>9</v>
      </c>
      <c r="B41" s="95">
        <v>1</v>
      </c>
      <c r="C41" s="160">
        <v>2</v>
      </c>
      <c r="D41" s="160">
        <f>SUM(B41:C41)</f>
        <v>3</v>
      </c>
      <c r="E41" s="95">
        <v>0</v>
      </c>
      <c r="F41" s="160">
        <v>1</v>
      </c>
      <c r="G41" s="160">
        <f>SUM(E41:F41)</f>
        <v>1</v>
      </c>
      <c r="H41" s="95">
        <v>1</v>
      </c>
      <c r="I41" s="160">
        <v>0</v>
      </c>
      <c r="J41" s="160">
        <f>SUM(H41:I41)</f>
        <v>1</v>
      </c>
      <c r="K41" s="162">
        <v>0</v>
      </c>
      <c r="L41" s="160">
        <v>0</v>
      </c>
      <c r="M41" s="160">
        <f>SUM(K41:L41)</f>
        <v>0</v>
      </c>
      <c r="N41" s="95">
        <f t="shared" si="12"/>
        <v>2</v>
      </c>
      <c r="O41" s="160">
        <f t="shared" si="12"/>
        <v>2</v>
      </c>
      <c r="P41" s="160">
        <f>SUM(N41:O41)</f>
        <v>4</v>
      </c>
      <c r="Q41" s="95">
        <f t="shared" si="13"/>
        <v>0</v>
      </c>
      <c r="R41" s="160">
        <f t="shared" si="13"/>
        <v>1</v>
      </c>
      <c r="S41" s="160">
        <f>SUM(Q41:R41)</f>
        <v>1</v>
      </c>
      <c r="U41" s="161"/>
      <c r="V41" s="161"/>
    </row>
    <row r="42" spans="1:22" ht="12.75">
      <c r="A42" s="143" t="s">
        <v>10</v>
      </c>
      <c r="B42" s="95">
        <v>0</v>
      </c>
      <c r="C42" s="160">
        <v>2</v>
      </c>
      <c r="D42" s="160">
        <f>SUM(B42:C42)</f>
        <v>2</v>
      </c>
      <c r="E42" s="95">
        <v>0</v>
      </c>
      <c r="F42" s="160">
        <v>1</v>
      </c>
      <c r="G42" s="160">
        <f>SUM(E42:F42)</f>
        <v>1</v>
      </c>
      <c r="H42" s="95">
        <v>0</v>
      </c>
      <c r="I42" s="160">
        <v>0</v>
      </c>
      <c r="J42" s="160">
        <f>SUM(H42:I42)</f>
        <v>0</v>
      </c>
      <c r="K42" s="95">
        <v>0</v>
      </c>
      <c r="L42" s="160">
        <v>0</v>
      </c>
      <c r="M42" s="160">
        <f>SUM(K42:L42)</f>
        <v>0</v>
      </c>
      <c r="N42" s="95">
        <f t="shared" si="12"/>
        <v>0</v>
      </c>
      <c r="O42" s="160">
        <f t="shared" si="12"/>
        <v>2</v>
      </c>
      <c r="P42" s="160">
        <f>SUM(N42:O42)</f>
        <v>2</v>
      </c>
      <c r="Q42" s="95">
        <f t="shared" si="13"/>
        <v>0</v>
      </c>
      <c r="R42" s="160">
        <f t="shared" si="13"/>
        <v>1</v>
      </c>
      <c r="S42" s="160">
        <f>SUM(Q42:R42)</f>
        <v>1</v>
      </c>
      <c r="U42" s="161"/>
      <c r="V42" s="161"/>
    </row>
    <row r="43" spans="1:22" ht="12.75">
      <c r="A43" s="163" t="s">
        <v>4</v>
      </c>
      <c r="B43" s="164">
        <f aca="true" t="shared" si="14" ref="B43:S43">SUM(B39:B42)</f>
        <v>10</v>
      </c>
      <c r="C43" s="165">
        <f t="shared" si="14"/>
        <v>44</v>
      </c>
      <c r="D43" s="165">
        <f t="shared" si="14"/>
        <v>54</v>
      </c>
      <c r="E43" s="164">
        <f t="shared" si="14"/>
        <v>8</v>
      </c>
      <c r="F43" s="165">
        <f t="shared" si="14"/>
        <v>10</v>
      </c>
      <c r="G43" s="165">
        <f t="shared" si="14"/>
        <v>18</v>
      </c>
      <c r="H43" s="164">
        <f t="shared" si="14"/>
        <v>1</v>
      </c>
      <c r="I43" s="165">
        <f t="shared" si="14"/>
        <v>45</v>
      </c>
      <c r="J43" s="165">
        <f t="shared" si="14"/>
        <v>46</v>
      </c>
      <c r="K43" s="164">
        <f t="shared" si="14"/>
        <v>3</v>
      </c>
      <c r="L43" s="165">
        <f t="shared" si="14"/>
        <v>12</v>
      </c>
      <c r="M43" s="165">
        <f t="shared" si="14"/>
        <v>15</v>
      </c>
      <c r="N43" s="164">
        <f t="shared" si="14"/>
        <v>11</v>
      </c>
      <c r="O43" s="165">
        <f t="shared" si="14"/>
        <v>89</v>
      </c>
      <c r="P43" s="165">
        <f t="shared" si="14"/>
        <v>100</v>
      </c>
      <c r="Q43" s="164">
        <f t="shared" si="14"/>
        <v>11</v>
      </c>
      <c r="R43" s="165">
        <f t="shared" si="14"/>
        <v>22</v>
      </c>
      <c r="S43" s="165">
        <f t="shared" si="14"/>
        <v>33</v>
      </c>
      <c r="U43" s="161"/>
      <c r="V43" s="161"/>
    </row>
    <row r="44" spans="1:22" ht="12.75">
      <c r="A44" s="143"/>
      <c r="B44" s="95"/>
      <c r="C44" s="160"/>
      <c r="D44" s="160"/>
      <c r="E44" s="95"/>
      <c r="F44" s="160"/>
      <c r="G44" s="160"/>
      <c r="H44" s="95"/>
      <c r="I44" s="160"/>
      <c r="J44" s="160"/>
      <c r="K44" s="95"/>
      <c r="L44" s="160"/>
      <c r="M44" s="160"/>
      <c r="N44" s="95"/>
      <c r="O44" s="160"/>
      <c r="P44" s="160"/>
      <c r="Q44" s="95"/>
      <c r="R44" s="160"/>
      <c r="S44" s="160"/>
      <c r="U44" s="161"/>
      <c r="V44" s="161"/>
    </row>
    <row r="45" spans="1:22" ht="12.75">
      <c r="A45" s="108" t="s">
        <v>14</v>
      </c>
      <c r="B45" s="95"/>
      <c r="C45" s="160"/>
      <c r="D45" s="160"/>
      <c r="E45" s="95"/>
      <c r="F45" s="160"/>
      <c r="G45" s="160"/>
      <c r="H45" s="95"/>
      <c r="I45" s="160"/>
      <c r="J45" s="160"/>
      <c r="K45" s="95"/>
      <c r="L45" s="160"/>
      <c r="M45" s="160"/>
      <c r="N45" s="95"/>
      <c r="O45" s="160"/>
      <c r="P45" s="160"/>
      <c r="Q45" s="95"/>
      <c r="R45" s="160"/>
      <c r="S45" s="160"/>
      <c r="U45" s="161"/>
      <c r="V45" s="161"/>
    </row>
    <row r="46" spans="1:22" ht="12.75">
      <c r="A46" s="163" t="s">
        <v>4</v>
      </c>
      <c r="B46" s="167">
        <v>460</v>
      </c>
      <c r="C46" s="80">
        <v>645</v>
      </c>
      <c r="D46" s="80">
        <f>SUM(B46:C46)</f>
        <v>1105</v>
      </c>
      <c r="E46" s="167">
        <v>197</v>
      </c>
      <c r="F46" s="80">
        <v>344</v>
      </c>
      <c r="G46" s="80">
        <f>SUM(E46:F46)</f>
        <v>541</v>
      </c>
      <c r="H46" s="167">
        <v>136</v>
      </c>
      <c r="I46" s="80">
        <v>672</v>
      </c>
      <c r="J46" s="80">
        <f>SUM(H46:I46)</f>
        <v>808</v>
      </c>
      <c r="K46" s="167">
        <v>64</v>
      </c>
      <c r="L46" s="80">
        <v>274</v>
      </c>
      <c r="M46" s="80">
        <f>SUM(K46:L46)</f>
        <v>338</v>
      </c>
      <c r="N46" s="167">
        <f>SUM(B46,H46)</f>
        <v>596</v>
      </c>
      <c r="O46" s="80">
        <f>SUM(C46,I46)</f>
        <v>1317</v>
      </c>
      <c r="P46" s="80">
        <f>SUM(N46:O46)</f>
        <v>1913</v>
      </c>
      <c r="Q46" s="167">
        <f>SUM(E46,K46)</f>
        <v>261</v>
      </c>
      <c r="R46" s="80">
        <f>SUM(F46,L46)</f>
        <v>618</v>
      </c>
      <c r="S46" s="80">
        <f>SUM(Q46:R46)</f>
        <v>879</v>
      </c>
      <c r="U46" s="161"/>
      <c r="V46" s="161"/>
    </row>
    <row r="47" spans="1:22" ht="12.75">
      <c r="A47" s="143"/>
      <c r="B47" s="95"/>
      <c r="C47" s="160"/>
      <c r="D47" s="160"/>
      <c r="E47" s="95"/>
      <c r="F47" s="160"/>
      <c r="G47" s="160"/>
      <c r="H47" s="95"/>
      <c r="I47" s="160"/>
      <c r="J47" s="160"/>
      <c r="K47" s="95"/>
      <c r="L47" s="160"/>
      <c r="M47" s="160"/>
      <c r="N47" s="95"/>
      <c r="O47" s="160"/>
      <c r="P47" s="160"/>
      <c r="Q47" s="95"/>
      <c r="R47" s="160"/>
      <c r="S47" s="160"/>
      <c r="U47" s="161"/>
      <c r="V47" s="161"/>
    </row>
    <row r="48" spans="1:22" s="172" customFormat="1" ht="12.75">
      <c r="A48" s="168" t="s">
        <v>48</v>
      </c>
      <c r="B48" s="169"/>
      <c r="C48" s="170"/>
      <c r="D48" s="171"/>
      <c r="E48" s="169"/>
      <c r="F48" s="170"/>
      <c r="G48" s="170"/>
      <c r="H48" s="169"/>
      <c r="I48" s="170"/>
      <c r="J48" s="170"/>
      <c r="K48" s="169"/>
      <c r="L48" s="170"/>
      <c r="M48" s="170"/>
      <c r="N48" s="169"/>
      <c r="O48" s="170"/>
      <c r="P48" s="170"/>
      <c r="Q48" s="169"/>
      <c r="R48" s="170"/>
      <c r="S48" s="170"/>
      <c r="U48" s="161"/>
      <c r="V48" s="161"/>
    </row>
    <row r="49" spans="1:22" s="172" customFormat="1" ht="14.25">
      <c r="A49" s="173" t="s">
        <v>4</v>
      </c>
      <c r="B49" s="174">
        <v>3</v>
      </c>
      <c r="C49" s="175">
        <v>21</v>
      </c>
      <c r="D49" s="175">
        <f>SUM(B49,C49)</f>
        <v>24</v>
      </c>
      <c r="E49" s="176">
        <v>10</v>
      </c>
      <c r="F49" s="176">
        <v>14</v>
      </c>
      <c r="G49" s="175">
        <f>SUM(E49:F49)</f>
        <v>24</v>
      </c>
      <c r="H49" s="174">
        <v>3</v>
      </c>
      <c r="I49" s="175">
        <v>57</v>
      </c>
      <c r="J49" s="175">
        <f>SUM(H49:I49)</f>
        <v>60</v>
      </c>
      <c r="K49" s="174">
        <v>6</v>
      </c>
      <c r="L49" s="175">
        <v>35</v>
      </c>
      <c r="M49" s="175">
        <f>SUM(K49:L49)</f>
        <v>41</v>
      </c>
      <c r="N49" s="174">
        <f>SUM(B49,H49)</f>
        <v>6</v>
      </c>
      <c r="O49" s="175">
        <f>SUM(C49,I49)</f>
        <v>78</v>
      </c>
      <c r="P49" s="175">
        <f>SUM(N49:O49)</f>
        <v>84</v>
      </c>
      <c r="Q49" s="174">
        <f>SUM(E49,K49)</f>
        <v>16</v>
      </c>
      <c r="R49" s="175">
        <f>SUM(F49,L49)</f>
        <v>49</v>
      </c>
      <c r="S49" s="175">
        <f>SUM(Q49:R49)</f>
        <v>65</v>
      </c>
      <c r="U49" s="161"/>
      <c r="V49" s="161"/>
    </row>
    <row r="50" spans="1:22" ht="12.75">
      <c r="A50" s="143"/>
      <c r="B50" s="95"/>
      <c r="C50" s="160"/>
      <c r="D50" s="160"/>
      <c r="E50" s="95"/>
      <c r="F50" s="160"/>
      <c r="G50" s="160"/>
      <c r="H50" s="95"/>
      <c r="I50" s="160"/>
      <c r="J50" s="160"/>
      <c r="K50" s="95"/>
      <c r="L50" s="160"/>
      <c r="M50" s="160"/>
      <c r="N50" s="95"/>
      <c r="O50" s="160"/>
      <c r="P50" s="160"/>
      <c r="Q50" s="95"/>
      <c r="R50" s="160"/>
      <c r="S50" s="160"/>
      <c r="U50" s="161"/>
      <c r="V50" s="161"/>
    </row>
    <row r="51" spans="1:22" ht="12.75">
      <c r="A51" s="108" t="s">
        <v>45</v>
      </c>
      <c r="B51" s="95"/>
      <c r="C51" s="160"/>
      <c r="D51" s="160"/>
      <c r="E51" s="95"/>
      <c r="F51" s="160"/>
      <c r="G51" s="160"/>
      <c r="H51" s="95"/>
      <c r="I51" s="160"/>
      <c r="J51" s="160"/>
      <c r="K51" s="95"/>
      <c r="L51" s="160"/>
      <c r="M51" s="160"/>
      <c r="N51" s="95"/>
      <c r="O51" s="160"/>
      <c r="P51" s="160"/>
      <c r="Q51" s="95"/>
      <c r="R51" s="160"/>
      <c r="S51" s="160"/>
      <c r="U51" s="161"/>
      <c r="V51" s="161"/>
    </row>
    <row r="52" spans="1:22" ht="12.75">
      <c r="A52" s="143" t="s">
        <v>42</v>
      </c>
      <c r="B52" s="95">
        <v>19</v>
      </c>
      <c r="C52" s="166">
        <v>106</v>
      </c>
      <c r="D52" s="160">
        <f>SUM(B52:C52)</f>
        <v>125</v>
      </c>
      <c r="E52" s="95">
        <v>11</v>
      </c>
      <c r="F52" s="160">
        <v>37</v>
      </c>
      <c r="G52" s="160">
        <f>SUM(E52:F52)</f>
        <v>48</v>
      </c>
      <c r="H52" s="95">
        <v>7</v>
      </c>
      <c r="I52" s="160">
        <v>58</v>
      </c>
      <c r="J52" s="160">
        <f>SUM(H52:I52)</f>
        <v>65</v>
      </c>
      <c r="K52" s="95">
        <v>5</v>
      </c>
      <c r="L52" s="160">
        <v>24</v>
      </c>
      <c r="M52" s="160">
        <f>SUM(K52:L52)</f>
        <v>29</v>
      </c>
      <c r="N52" s="95">
        <f aca="true" t="shared" si="15" ref="N52:O55">SUM(B52,H52)</f>
        <v>26</v>
      </c>
      <c r="O52" s="160">
        <f t="shared" si="15"/>
        <v>164</v>
      </c>
      <c r="P52" s="160">
        <f>SUM(N52:O52)</f>
        <v>190</v>
      </c>
      <c r="Q52" s="95">
        <f aca="true" t="shared" si="16" ref="Q52:R55">SUM(E52,K52)</f>
        <v>16</v>
      </c>
      <c r="R52" s="160">
        <f t="shared" si="16"/>
        <v>61</v>
      </c>
      <c r="S52" s="160">
        <f>SUM(Q52:R52)</f>
        <v>77</v>
      </c>
      <c r="U52" s="161"/>
      <c r="V52" s="161"/>
    </row>
    <row r="53" spans="1:22" ht="12.75">
      <c r="A53" s="143" t="s">
        <v>8</v>
      </c>
      <c r="B53" s="95">
        <v>25</v>
      </c>
      <c r="C53" s="160">
        <v>91</v>
      </c>
      <c r="D53" s="160">
        <f>SUM(B53:C53)</f>
        <v>116</v>
      </c>
      <c r="E53" s="95">
        <v>9</v>
      </c>
      <c r="F53" s="160">
        <v>39</v>
      </c>
      <c r="G53" s="160">
        <f>SUM(E53:F53)</f>
        <v>48</v>
      </c>
      <c r="H53" s="95">
        <v>10</v>
      </c>
      <c r="I53" s="160">
        <v>65</v>
      </c>
      <c r="J53" s="160">
        <f>SUM(H53:I53)</f>
        <v>75</v>
      </c>
      <c r="K53" s="95">
        <v>4</v>
      </c>
      <c r="L53" s="160">
        <v>18</v>
      </c>
      <c r="M53" s="160">
        <f>SUM(K53:L53)</f>
        <v>22</v>
      </c>
      <c r="N53" s="95">
        <f t="shared" si="15"/>
        <v>35</v>
      </c>
      <c r="O53" s="160">
        <f t="shared" si="15"/>
        <v>156</v>
      </c>
      <c r="P53" s="160">
        <f>SUM(N53:O53)</f>
        <v>191</v>
      </c>
      <c r="Q53" s="95">
        <f t="shared" si="16"/>
        <v>13</v>
      </c>
      <c r="R53" s="160">
        <f t="shared" si="16"/>
        <v>57</v>
      </c>
      <c r="S53" s="160">
        <f>SUM(Q53:R53)</f>
        <v>70</v>
      </c>
      <c r="U53" s="161"/>
      <c r="V53" s="161"/>
    </row>
    <row r="54" spans="1:22" ht="12.75">
      <c r="A54" s="143" t="s">
        <v>9</v>
      </c>
      <c r="B54" s="95">
        <v>11</v>
      </c>
      <c r="C54" s="160">
        <v>30</v>
      </c>
      <c r="D54" s="160">
        <f>SUM(B54:C54)</f>
        <v>41</v>
      </c>
      <c r="E54" s="162">
        <v>2</v>
      </c>
      <c r="F54" s="160">
        <v>9</v>
      </c>
      <c r="G54" s="160">
        <f>SUM(E54:F54)</f>
        <v>11</v>
      </c>
      <c r="H54" s="95">
        <v>1</v>
      </c>
      <c r="I54" s="160">
        <v>31</v>
      </c>
      <c r="J54" s="160">
        <f>SUM(H54:I54)</f>
        <v>32</v>
      </c>
      <c r="K54" s="95">
        <v>2</v>
      </c>
      <c r="L54" s="160">
        <v>12</v>
      </c>
      <c r="M54" s="160">
        <f>SUM(K54:L54)</f>
        <v>14</v>
      </c>
      <c r="N54" s="95">
        <f t="shared" si="15"/>
        <v>12</v>
      </c>
      <c r="O54" s="160">
        <f t="shared" si="15"/>
        <v>61</v>
      </c>
      <c r="P54" s="160">
        <f>SUM(N54:O54)</f>
        <v>73</v>
      </c>
      <c r="Q54" s="95">
        <f t="shared" si="16"/>
        <v>4</v>
      </c>
      <c r="R54" s="160">
        <f t="shared" si="16"/>
        <v>21</v>
      </c>
      <c r="S54" s="160">
        <f>SUM(Q54:R54)</f>
        <v>25</v>
      </c>
      <c r="U54" s="161"/>
      <c r="V54" s="161"/>
    </row>
    <row r="55" spans="1:22" ht="12.75">
      <c r="A55" s="143" t="s">
        <v>10</v>
      </c>
      <c r="B55" s="95">
        <v>6</v>
      </c>
      <c r="C55" s="160">
        <v>27</v>
      </c>
      <c r="D55" s="160">
        <f>SUM(B55:C55)</f>
        <v>33</v>
      </c>
      <c r="E55" s="95">
        <v>4</v>
      </c>
      <c r="F55" s="160">
        <v>8</v>
      </c>
      <c r="G55" s="160">
        <f>SUM(E55:F55)</f>
        <v>12</v>
      </c>
      <c r="H55" s="95">
        <v>4</v>
      </c>
      <c r="I55" s="160">
        <v>21</v>
      </c>
      <c r="J55" s="160">
        <f>SUM(H55:I55)</f>
        <v>25</v>
      </c>
      <c r="K55" s="95">
        <v>2</v>
      </c>
      <c r="L55" s="160">
        <v>13</v>
      </c>
      <c r="M55" s="160">
        <f>SUM(K55:L55)</f>
        <v>15</v>
      </c>
      <c r="N55" s="95">
        <f t="shared" si="15"/>
        <v>10</v>
      </c>
      <c r="O55" s="160">
        <f t="shared" si="15"/>
        <v>48</v>
      </c>
      <c r="P55" s="160">
        <f>SUM(N55:O55)</f>
        <v>58</v>
      </c>
      <c r="Q55" s="95">
        <f t="shared" si="16"/>
        <v>6</v>
      </c>
      <c r="R55" s="160">
        <f t="shared" si="16"/>
        <v>21</v>
      </c>
      <c r="S55" s="160">
        <f>SUM(Q55:R55)</f>
        <v>27</v>
      </c>
      <c r="U55" s="161"/>
      <c r="V55" s="161"/>
    </row>
    <row r="56" spans="1:22" ht="12.75">
      <c r="A56" s="163" t="s">
        <v>4</v>
      </c>
      <c r="B56" s="164">
        <f aca="true" t="shared" si="17" ref="B56:S56">SUM(B52:B55)</f>
        <v>61</v>
      </c>
      <c r="C56" s="165">
        <f t="shared" si="17"/>
        <v>254</v>
      </c>
      <c r="D56" s="165">
        <f t="shared" si="17"/>
        <v>315</v>
      </c>
      <c r="E56" s="164">
        <f t="shared" si="17"/>
        <v>26</v>
      </c>
      <c r="F56" s="165">
        <f t="shared" si="17"/>
        <v>93</v>
      </c>
      <c r="G56" s="165">
        <f t="shared" si="17"/>
        <v>119</v>
      </c>
      <c r="H56" s="164">
        <f t="shared" si="17"/>
        <v>22</v>
      </c>
      <c r="I56" s="165">
        <f t="shared" si="17"/>
        <v>175</v>
      </c>
      <c r="J56" s="165">
        <f t="shared" si="17"/>
        <v>197</v>
      </c>
      <c r="K56" s="164">
        <f t="shared" si="17"/>
        <v>13</v>
      </c>
      <c r="L56" s="165">
        <f t="shared" si="17"/>
        <v>67</v>
      </c>
      <c r="M56" s="165">
        <f t="shared" si="17"/>
        <v>80</v>
      </c>
      <c r="N56" s="164">
        <f t="shared" si="17"/>
        <v>83</v>
      </c>
      <c r="O56" s="165">
        <f t="shared" si="17"/>
        <v>429</v>
      </c>
      <c r="P56" s="165">
        <f t="shared" si="17"/>
        <v>512</v>
      </c>
      <c r="Q56" s="164">
        <f t="shared" si="17"/>
        <v>39</v>
      </c>
      <c r="R56" s="165">
        <f t="shared" si="17"/>
        <v>160</v>
      </c>
      <c r="S56" s="165">
        <f t="shared" si="17"/>
        <v>199</v>
      </c>
      <c r="U56" s="161"/>
      <c r="V56" s="161"/>
    </row>
    <row r="57" spans="1:22" ht="12.75">
      <c r="A57" s="143"/>
      <c r="B57" s="95"/>
      <c r="C57" s="160"/>
      <c r="D57" s="160"/>
      <c r="E57" s="95"/>
      <c r="F57" s="160"/>
      <c r="G57" s="160"/>
      <c r="H57" s="95"/>
      <c r="I57" s="160"/>
      <c r="J57" s="160"/>
      <c r="K57" s="95"/>
      <c r="L57" s="160"/>
      <c r="M57" s="160"/>
      <c r="N57" s="95"/>
      <c r="O57" s="160"/>
      <c r="P57" s="160"/>
      <c r="Q57" s="95"/>
      <c r="R57" s="160"/>
      <c r="S57" s="160"/>
      <c r="U57" s="161"/>
      <c r="V57" s="161"/>
    </row>
    <row r="58" spans="1:22" ht="12.75">
      <c r="A58" s="108" t="s">
        <v>15</v>
      </c>
      <c r="B58" s="95"/>
      <c r="C58" s="160"/>
      <c r="D58" s="160"/>
      <c r="E58" s="95"/>
      <c r="F58" s="160"/>
      <c r="G58" s="160"/>
      <c r="H58" s="95"/>
      <c r="I58" s="160"/>
      <c r="J58" s="160"/>
      <c r="K58" s="95"/>
      <c r="L58" s="160"/>
      <c r="M58" s="160"/>
      <c r="N58" s="95"/>
      <c r="O58" s="160"/>
      <c r="P58" s="160"/>
      <c r="Q58" s="95"/>
      <c r="R58" s="160"/>
      <c r="S58" s="160"/>
      <c r="U58" s="161"/>
      <c r="V58" s="161"/>
    </row>
    <row r="59" spans="1:22" ht="12.75">
      <c r="A59" s="143" t="s">
        <v>42</v>
      </c>
      <c r="B59" s="95">
        <v>5</v>
      </c>
      <c r="C59" s="160">
        <v>3</v>
      </c>
      <c r="D59" s="160">
        <f>SUM(B59:C59)</f>
        <v>8</v>
      </c>
      <c r="E59" s="95">
        <v>0</v>
      </c>
      <c r="F59" s="160">
        <v>1</v>
      </c>
      <c r="G59" s="160">
        <f>SUM(E59:F59)</f>
        <v>1</v>
      </c>
      <c r="H59" s="95">
        <v>3</v>
      </c>
      <c r="I59" s="160">
        <v>7</v>
      </c>
      <c r="J59" s="160">
        <f>SUM(H59:I59)</f>
        <v>10</v>
      </c>
      <c r="K59" s="95">
        <v>4</v>
      </c>
      <c r="L59" s="160">
        <v>8</v>
      </c>
      <c r="M59" s="160">
        <f>SUM(K59:L59)</f>
        <v>12</v>
      </c>
      <c r="N59" s="95">
        <f aca="true" t="shared" si="18" ref="N59:O62">SUM(B59,H59)</f>
        <v>8</v>
      </c>
      <c r="O59" s="160">
        <f t="shared" si="18"/>
        <v>10</v>
      </c>
      <c r="P59" s="160">
        <f>SUM(N59:O59)</f>
        <v>18</v>
      </c>
      <c r="Q59" s="95">
        <f aca="true" t="shared" si="19" ref="Q59:R62">SUM(E59,K59)</f>
        <v>4</v>
      </c>
      <c r="R59" s="160">
        <f t="shared" si="19"/>
        <v>9</v>
      </c>
      <c r="S59" s="160">
        <f>SUM(Q59:R59)</f>
        <v>13</v>
      </c>
      <c r="U59" s="161"/>
      <c r="V59" s="161"/>
    </row>
    <row r="60" spans="1:22" ht="12.75">
      <c r="A60" s="143" t="s">
        <v>8</v>
      </c>
      <c r="B60" s="95">
        <v>1</v>
      </c>
      <c r="C60" s="160">
        <v>2</v>
      </c>
      <c r="D60" s="160">
        <f>SUM(B60:C60)</f>
        <v>3</v>
      </c>
      <c r="E60" s="95">
        <v>1</v>
      </c>
      <c r="F60" s="160">
        <v>1</v>
      </c>
      <c r="G60" s="160">
        <f>SUM(E60:F60)</f>
        <v>2</v>
      </c>
      <c r="H60" s="95">
        <v>0</v>
      </c>
      <c r="I60" s="160">
        <v>1</v>
      </c>
      <c r="J60" s="160">
        <f>SUM(H60:I60)</f>
        <v>1</v>
      </c>
      <c r="K60" s="95">
        <v>1</v>
      </c>
      <c r="L60" s="160">
        <v>3</v>
      </c>
      <c r="M60" s="160">
        <f>SUM(K60:L60)</f>
        <v>4</v>
      </c>
      <c r="N60" s="95">
        <f t="shared" si="18"/>
        <v>1</v>
      </c>
      <c r="O60" s="160">
        <f t="shared" si="18"/>
        <v>3</v>
      </c>
      <c r="P60" s="160">
        <f>SUM(N60:O60)</f>
        <v>4</v>
      </c>
      <c r="Q60" s="95">
        <f t="shared" si="19"/>
        <v>2</v>
      </c>
      <c r="R60" s="160">
        <f t="shared" si="19"/>
        <v>4</v>
      </c>
      <c r="S60" s="160">
        <f>SUM(Q60:R60)</f>
        <v>6</v>
      </c>
      <c r="U60" s="161"/>
      <c r="V60" s="161"/>
    </row>
    <row r="61" spans="1:22" ht="12.75">
      <c r="A61" s="143" t="s">
        <v>9</v>
      </c>
      <c r="B61" s="95"/>
      <c r="C61" s="160"/>
      <c r="D61" s="160">
        <f>SUM(B61:C61)</f>
        <v>0</v>
      </c>
      <c r="E61" s="162"/>
      <c r="F61" s="160"/>
      <c r="G61" s="160">
        <f>SUM(E61:F61)</f>
        <v>0</v>
      </c>
      <c r="H61" s="95"/>
      <c r="I61" s="160"/>
      <c r="J61" s="160">
        <f>SUM(H61:I61)</f>
        <v>0</v>
      </c>
      <c r="K61" s="95"/>
      <c r="L61" s="160"/>
      <c r="M61" s="160">
        <f>SUM(K61:L61)</f>
        <v>0</v>
      </c>
      <c r="N61" s="95">
        <f t="shared" si="18"/>
        <v>0</v>
      </c>
      <c r="O61" s="160">
        <f t="shared" si="18"/>
        <v>0</v>
      </c>
      <c r="P61" s="160">
        <f>SUM(N61:O61)</f>
        <v>0</v>
      </c>
      <c r="Q61" s="95">
        <f t="shared" si="19"/>
        <v>0</v>
      </c>
      <c r="R61" s="160">
        <f t="shared" si="19"/>
        <v>0</v>
      </c>
      <c r="S61" s="160">
        <f>SUM(Q61:R61)</f>
        <v>0</v>
      </c>
      <c r="U61" s="161"/>
      <c r="V61" s="161"/>
    </row>
    <row r="62" spans="1:22" ht="12.75">
      <c r="A62" s="143" t="s">
        <v>10</v>
      </c>
      <c r="B62" s="95">
        <v>18</v>
      </c>
      <c r="C62" s="160">
        <v>46</v>
      </c>
      <c r="D62" s="160">
        <f>SUM(B62:C62)</f>
        <v>64</v>
      </c>
      <c r="E62" s="177">
        <v>0</v>
      </c>
      <c r="F62" s="177">
        <v>9</v>
      </c>
      <c r="G62" s="160">
        <f>SUM(E62:F62)</f>
        <v>9</v>
      </c>
      <c r="H62" s="95">
        <v>15</v>
      </c>
      <c r="I62" s="160">
        <v>108</v>
      </c>
      <c r="J62" s="160">
        <f>SUM(H62:I62)</f>
        <v>123</v>
      </c>
      <c r="K62" s="95">
        <v>27</v>
      </c>
      <c r="L62" s="160">
        <v>88</v>
      </c>
      <c r="M62" s="160">
        <f>SUM(K62:L62)</f>
        <v>115</v>
      </c>
      <c r="N62" s="95">
        <f t="shared" si="18"/>
        <v>33</v>
      </c>
      <c r="O62" s="160">
        <f t="shared" si="18"/>
        <v>154</v>
      </c>
      <c r="P62" s="160">
        <f>SUM(N62:O62)</f>
        <v>187</v>
      </c>
      <c r="Q62" s="95">
        <f t="shared" si="19"/>
        <v>27</v>
      </c>
      <c r="R62" s="160">
        <f t="shared" si="19"/>
        <v>97</v>
      </c>
      <c r="S62" s="160">
        <f>SUM(Q62:R62)</f>
        <v>124</v>
      </c>
      <c r="U62" s="161"/>
      <c r="V62" s="161"/>
    </row>
    <row r="63" spans="1:22" ht="12.75">
      <c r="A63" s="163" t="s">
        <v>4</v>
      </c>
      <c r="B63" s="164">
        <f aca="true" t="shared" si="20" ref="B63:S63">SUM(B59:B62)</f>
        <v>24</v>
      </c>
      <c r="C63" s="165">
        <f t="shared" si="20"/>
        <v>51</v>
      </c>
      <c r="D63" s="165">
        <f t="shared" si="20"/>
        <v>75</v>
      </c>
      <c r="E63" s="164">
        <f t="shared" si="20"/>
        <v>1</v>
      </c>
      <c r="F63" s="165">
        <f t="shared" si="20"/>
        <v>11</v>
      </c>
      <c r="G63" s="165">
        <f t="shared" si="20"/>
        <v>12</v>
      </c>
      <c r="H63" s="164">
        <f t="shared" si="20"/>
        <v>18</v>
      </c>
      <c r="I63" s="165">
        <f t="shared" si="20"/>
        <v>116</v>
      </c>
      <c r="J63" s="165">
        <f t="shared" si="20"/>
        <v>134</v>
      </c>
      <c r="K63" s="164">
        <f t="shared" si="20"/>
        <v>32</v>
      </c>
      <c r="L63" s="165">
        <f t="shared" si="20"/>
        <v>99</v>
      </c>
      <c r="M63" s="165">
        <f t="shared" si="20"/>
        <v>131</v>
      </c>
      <c r="N63" s="164">
        <f t="shared" si="20"/>
        <v>42</v>
      </c>
      <c r="O63" s="165">
        <f t="shared" si="20"/>
        <v>167</v>
      </c>
      <c r="P63" s="165">
        <f t="shared" si="20"/>
        <v>209</v>
      </c>
      <c r="Q63" s="164">
        <f t="shared" si="20"/>
        <v>33</v>
      </c>
      <c r="R63" s="165">
        <f t="shared" si="20"/>
        <v>110</v>
      </c>
      <c r="S63" s="165">
        <f t="shared" si="20"/>
        <v>143</v>
      </c>
      <c r="U63" s="161"/>
      <c r="V63" s="161"/>
    </row>
    <row r="64" spans="1:22" ht="12.75">
      <c r="A64" s="143"/>
      <c r="B64" s="95"/>
      <c r="C64" s="160"/>
      <c r="D64" s="160"/>
      <c r="E64" s="95"/>
      <c r="F64" s="160"/>
      <c r="G64" s="160"/>
      <c r="H64" s="95"/>
      <c r="I64" s="160"/>
      <c r="J64" s="160"/>
      <c r="K64" s="95"/>
      <c r="L64" s="160"/>
      <c r="M64" s="160"/>
      <c r="N64" s="95"/>
      <c r="O64" s="160"/>
      <c r="P64" s="160"/>
      <c r="Q64" s="95"/>
      <c r="R64" s="160"/>
      <c r="S64" s="160"/>
      <c r="U64" s="161"/>
      <c r="V64" s="161"/>
    </row>
    <row r="65" spans="1:22" ht="12.75">
      <c r="A65" s="108" t="s">
        <v>41</v>
      </c>
      <c r="B65" s="95"/>
      <c r="C65" s="160"/>
      <c r="D65" s="160"/>
      <c r="E65" s="95"/>
      <c r="F65" s="160"/>
      <c r="G65" s="160"/>
      <c r="H65" s="95"/>
      <c r="I65" s="160"/>
      <c r="J65" s="160"/>
      <c r="K65" s="95"/>
      <c r="L65" s="160"/>
      <c r="M65" s="160"/>
      <c r="N65" s="95"/>
      <c r="O65" s="160"/>
      <c r="P65" s="160"/>
      <c r="Q65" s="95"/>
      <c r="R65" s="160"/>
      <c r="S65" s="160"/>
      <c r="U65" s="161"/>
      <c r="V65" s="161"/>
    </row>
    <row r="66" spans="1:22" ht="12.75">
      <c r="A66" s="143" t="s">
        <v>42</v>
      </c>
      <c r="B66" s="162">
        <v>262</v>
      </c>
      <c r="C66" s="166">
        <v>645</v>
      </c>
      <c r="D66" s="166">
        <f>SUM(B66:C66)</f>
        <v>907</v>
      </c>
      <c r="E66" s="95">
        <v>79</v>
      </c>
      <c r="F66" s="166">
        <v>294</v>
      </c>
      <c r="G66" s="160">
        <f>SUM(E66:F66)</f>
        <v>373</v>
      </c>
      <c r="H66" s="95">
        <v>63</v>
      </c>
      <c r="I66" s="160">
        <v>639</v>
      </c>
      <c r="J66" s="160">
        <f>SUM(H66:I66)</f>
        <v>702</v>
      </c>
      <c r="K66" s="95">
        <v>37</v>
      </c>
      <c r="L66" s="160">
        <v>343</v>
      </c>
      <c r="M66" s="160">
        <f>SUM(K66:L66)</f>
        <v>380</v>
      </c>
      <c r="N66" s="95">
        <f aca="true" t="shared" si="21" ref="N66:O70">SUM(B66,H66)</f>
        <v>325</v>
      </c>
      <c r="O66" s="160">
        <f t="shared" si="21"/>
        <v>1284</v>
      </c>
      <c r="P66" s="160">
        <f>SUM(N66:O66)</f>
        <v>1609</v>
      </c>
      <c r="Q66" s="95">
        <f aca="true" t="shared" si="22" ref="Q66:R70">SUM(E66,K66)</f>
        <v>116</v>
      </c>
      <c r="R66" s="160">
        <f t="shared" si="22"/>
        <v>637</v>
      </c>
      <c r="S66" s="160">
        <f>SUM(Q66:R66)</f>
        <v>753</v>
      </c>
      <c r="U66" s="161"/>
      <c r="V66" s="161"/>
    </row>
    <row r="67" spans="1:22" ht="12.75">
      <c r="A67" s="143" t="s">
        <v>8</v>
      </c>
      <c r="B67" s="95">
        <v>310</v>
      </c>
      <c r="C67" s="160">
        <v>648</v>
      </c>
      <c r="D67" s="160">
        <f>SUM(B67:C67)</f>
        <v>958</v>
      </c>
      <c r="E67" s="95">
        <v>46</v>
      </c>
      <c r="F67" s="160">
        <v>277</v>
      </c>
      <c r="G67" s="160">
        <f>SUM(E67:F67)</f>
        <v>323</v>
      </c>
      <c r="H67" s="95">
        <v>100</v>
      </c>
      <c r="I67" s="160">
        <v>1274</v>
      </c>
      <c r="J67" s="160">
        <f>SUM(H67:I67)</f>
        <v>1374</v>
      </c>
      <c r="K67" s="95">
        <v>63</v>
      </c>
      <c r="L67" s="160">
        <v>413</v>
      </c>
      <c r="M67" s="160">
        <f>SUM(K67:L67)</f>
        <v>476</v>
      </c>
      <c r="N67" s="95">
        <f t="shared" si="21"/>
        <v>410</v>
      </c>
      <c r="O67" s="160">
        <f t="shared" si="21"/>
        <v>1922</v>
      </c>
      <c r="P67" s="160">
        <f>SUM(N67:O67)</f>
        <v>2332</v>
      </c>
      <c r="Q67" s="95">
        <f t="shared" si="22"/>
        <v>109</v>
      </c>
      <c r="R67" s="160">
        <f t="shared" si="22"/>
        <v>690</v>
      </c>
      <c r="S67" s="160">
        <f>SUM(Q67:R67)</f>
        <v>799</v>
      </c>
      <c r="U67" s="161"/>
      <c r="V67" s="161"/>
    </row>
    <row r="68" spans="1:22" ht="12.75">
      <c r="A68" s="143" t="s">
        <v>9</v>
      </c>
      <c r="B68" s="95">
        <v>6</v>
      </c>
      <c r="C68" s="166">
        <v>18</v>
      </c>
      <c r="D68" s="160">
        <f>SUM(B68:C68)</f>
        <v>24</v>
      </c>
      <c r="E68" s="95">
        <v>2</v>
      </c>
      <c r="F68" s="166">
        <v>10</v>
      </c>
      <c r="G68" s="160">
        <f>SUM(E68:F68)</f>
        <v>12</v>
      </c>
      <c r="H68" s="95">
        <v>2</v>
      </c>
      <c r="I68" s="160">
        <v>30</v>
      </c>
      <c r="J68" s="160">
        <f>SUM(H68:I68)</f>
        <v>32</v>
      </c>
      <c r="K68" s="95">
        <v>3</v>
      </c>
      <c r="L68" s="160">
        <v>10</v>
      </c>
      <c r="M68" s="160">
        <f>SUM(K68:L68)</f>
        <v>13</v>
      </c>
      <c r="N68" s="95">
        <f t="shared" si="21"/>
        <v>8</v>
      </c>
      <c r="O68" s="160">
        <f t="shared" si="21"/>
        <v>48</v>
      </c>
      <c r="P68" s="160">
        <f>SUM(N68:O68)</f>
        <v>56</v>
      </c>
      <c r="Q68" s="95">
        <f t="shared" si="22"/>
        <v>5</v>
      </c>
      <c r="R68" s="160">
        <f t="shared" si="22"/>
        <v>20</v>
      </c>
      <c r="S68" s="160">
        <f>SUM(Q68:R68)</f>
        <v>25</v>
      </c>
      <c r="U68" s="161"/>
      <c r="V68" s="161"/>
    </row>
    <row r="69" spans="1:22" ht="12.75">
      <c r="A69" s="143" t="s">
        <v>10</v>
      </c>
      <c r="B69" s="95">
        <v>35</v>
      </c>
      <c r="C69" s="160">
        <v>52</v>
      </c>
      <c r="D69" s="160">
        <f>SUM(B69:C69)</f>
        <v>87</v>
      </c>
      <c r="E69" s="95">
        <v>5</v>
      </c>
      <c r="F69" s="166">
        <v>29</v>
      </c>
      <c r="G69" s="160">
        <f>SUM(E69:F69)</f>
        <v>34</v>
      </c>
      <c r="H69" s="95">
        <v>10</v>
      </c>
      <c r="I69" s="160">
        <v>126</v>
      </c>
      <c r="J69" s="160">
        <f>SUM(H69:I69)</f>
        <v>136</v>
      </c>
      <c r="K69" s="95">
        <v>0</v>
      </c>
      <c r="L69" s="160">
        <v>56</v>
      </c>
      <c r="M69" s="160">
        <f>SUM(K69:L69)</f>
        <v>56</v>
      </c>
      <c r="N69" s="95">
        <f t="shared" si="21"/>
        <v>45</v>
      </c>
      <c r="O69" s="160">
        <f t="shared" si="21"/>
        <v>178</v>
      </c>
      <c r="P69" s="160">
        <f>SUM(N69:O69)</f>
        <v>223</v>
      </c>
      <c r="Q69" s="95">
        <f t="shared" si="22"/>
        <v>5</v>
      </c>
      <c r="R69" s="160">
        <f t="shared" si="22"/>
        <v>85</v>
      </c>
      <c r="S69" s="160">
        <f>SUM(Q69:R69)</f>
        <v>90</v>
      </c>
      <c r="U69" s="161"/>
      <c r="V69" s="161"/>
    </row>
    <row r="70" spans="1:22" ht="12.75">
      <c r="A70" s="143" t="s">
        <v>16</v>
      </c>
      <c r="B70" s="95">
        <v>73</v>
      </c>
      <c r="C70" s="160">
        <v>82</v>
      </c>
      <c r="D70" s="160">
        <f>SUM(B70:C70)</f>
        <v>155</v>
      </c>
      <c r="E70" s="95">
        <v>45</v>
      </c>
      <c r="F70" s="166">
        <v>56</v>
      </c>
      <c r="G70" s="160">
        <f>SUM(E70:F70)</f>
        <v>101</v>
      </c>
      <c r="H70" s="95">
        <v>3</v>
      </c>
      <c r="I70" s="160">
        <v>4</v>
      </c>
      <c r="J70" s="160">
        <f>SUM(H70:I70)</f>
        <v>7</v>
      </c>
      <c r="K70" s="95">
        <v>5</v>
      </c>
      <c r="L70" s="160">
        <v>8</v>
      </c>
      <c r="M70" s="160">
        <f>SUM(K70:L70)</f>
        <v>13</v>
      </c>
      <c r="N70" s="95">
        <f t="shared" si="21"/>
        <v>76</v>
      </c>
      <c r="O70" s="160">
        <f t="shared" si="21"/>
        <v>86</v>
      </c>
      <c r="P70" s="160">
        <f>SUM(N70:O70)</f>
        <v>162</v>
      </c>
      <c r="Q70" s="95">
        <f t="shared" si="22"/>
        <v>50</v>
      </c>
      <c r="R70" s="160">
        <f t="shared" si="22"/>
        <v>64</v>
      </c>
      <c r="S70" s="160">
        <f>SUM(Q70:R70)</f>
        <v>114</v>
      </c>
      <c r="U70" s="161"/>
      <c r="V70" s="161"/>
    </row>
    <row r="71" spans="1:22" ht="12.75">
      <c r="A71" s="163" t="s">
        <v>4</v>
      </c>
      <c r="B71" s="164">
        <f>SUM(B66:B70)</f>
        <v>686</v>
      </c>
      <c r="C71" s="165">
        <f aca="true" t="shared" si="23" ref="C71:S71">SUM(C66:C70)</f>
        <v>1445</v>
      </c>
      <c r="D71" s="165">
        <f t="shared" si="23"/>
        <v>2131</v>
      </c>
      <c r="E71" s="164">
        <f t="shared" si="23"/>
        <v>177</v>
      </c>
      <c r="F71" s="165">
        <f t="shared" si="23"/>
        <v>666</v>
      </c>
      <c r="G71" s="165">
        <f t="shared" si="23"/>
        <v>843</v>
      </c>
      <c r="H71" s="164">
        <f t="shared" si="23"/>
        <v>178</v>
      </c>
      <c r="I71" s="165">
        <f t="shared" si="23"/>
        <v>2073</v>
      </c>
      <c r="J71" s="165">
        <f t="shared" si="23"/>
        <v>2251</v>
      </c>
      <c r="K71" s="164">
        <f t="shared" si="23"/>
        <v>108</v>
      </c>
      <c r="L71" s="165">
        <f t="shared" si="23"/>
        <v>830</v>
      </c>
      <c r="M71" s="165">
        <f t="shared" si="23"/>
        <v>938</v>
      </c>
      <c r="N71" s="164">
        <f t="shared" si="23"/>
        <v>864</v>
      </c>
      <c r="O71" s="165">
        <f t="shared" si="23"/>
        <v>3518</v>
      </c>
      <c r="P71" s="165">
        <f t="shared" si="23"/>
        <v>4382</v>
      </c>
      <c r="Q71" s="164">
        <f t="shared" si="23"/>
        <v>285</v>
      </c>
      <c r="R71" s="165">
        <f t="shared" si="23"/>
        <v>1496</v>
      </c>
      <c r="S71" s="165">
        <f t="shared" si="23"/>
        <v>1781</v>
      </c>
      <c r="U71" s="161"/>
      <c r="V71" s="161"/>
    </row>
    <row r="72" spans="1:22" ht="12.75">
      <c r="A72" s="163"/>
      <c r="B72" s="167"/>
      <c r="C72" s="80"/>
      <c r="D72" s="80"/>
      <c r="E72" s="167"/>
      <c r="F72" s="80"/>
      <c r="G72" s="80"/>
      <c r="H72" s="167"/>
      <c r="I72" s="80"/>
      <c r="J72" s="80"/>
      <c r="K72" s="167"/>
      <c r="L72" s="80"/>
      <c r="M72" s="80"/>
      <c r="N72" s="167"/>
      <c r="O72" s="80"/>
      <c r="P72" s="80"/>
      <c r="Q72" s="167"/>
      <c r="R72" s="80"/>
      <c r="S72" s="80"/>
      <c r="U72" s="161"/>
      <c r="V72" s="161"/>
    </row>
    <row r="73" spans="1:22" s="180" customFormat="1" ht="13.5" customHeight="1">
      <c r="A73" s="178" t="s">
        <v>61</v>
      </c>
      <c r="B73" s="169"/>
      <c r="C73" s="179"/>
      <c r="D73" s="179"/>
      <c r="E73" s="169"/>
      <c r="F73" s="179"/>
      <c r="G73" s="179"/>
      <c r="H73" s="169"/>
      <c r="I73" s="179"/>
      <c r="J73" s="179"/>
      <c r="K73" s="169"/>
      <c r="L73" s="179"/>
      <c r="M73" s="179"/>
      <c r="N73" s="169"/>
      <c r="O73" s="179"/>
      <c r="P73" s="179"/>
      <c r="Q73" s="169"/>
      <c r="R73" s="179"/>
      <c r="S73" s="179"/>
      <c r="U73" s="161"/>
      <c r="V73" s="161"/>
    </row>
    <row r="74" spans="1:22" s="180" customFormat="1" ht="26.25">
      <c r="A74" s="181" t="s">
        <v>62</v>
      </c>
      <c r="B74" s="174">
        <f>SUM(B71,B63,B56,B46,B43,B36,B29,B22,B15,B49)</f>
        <v>2685</v>
      </c>
      <c r="C74" s="175">
        <f aca="true" t="shared" si="24" ref="C74:S74">SUM(C71,C63,C56,C46,C43,C36,C29,C22,C15,C49)</f>
        <v>7566</v>
      </c>
      <c r="D74" s="171">
        <f t="shared" si="24"/>
        <v>10251</v>
      </c>
      <c r="E74" s="174">
        <f t="shared" si="24"/>
        <v>953</v>
      </c>
      <c r="F74" s="175">
        <f t="shared" si="24"/>
        <v>3071</v>
      </c>
      <c r="G74" s="171">
        <f t="shared" si="24"/>
        <v>4024</v>
      </c>
      <c r="H74" s="174">
        <f t="shared" si="24"/>
        <v>872</v>
      </c>
      <c r="I74" s="175">
        <f t="shared" si="24"/>
        <v>9407</v>
      </c>
      <c r="J74" s="171">
        <f t="shared" si="24"/>
        <v>10279</v>
      </c>
      <c r="K74" s="174">
        <f t="shared" si="24"/>
        <v>597</v>
      </c>
      <c r="L74" s="175">
        <f t="shared" si="24"/>
        <v>4472</v>
      </c>
      <c r="M74" s="171">
        <f t="shared" si="24"/>
        <v>5069</v>
      </c>
      <c r="N74" s="174">
        <f t="shared" si="24"/>
        <v>3557</v>
      </c>
      <c r="O74" s="175">
        <f t="shared" si="24"/>
        <v>16973</v>
      </c>
      <c r="P74" s="171">
        <f t="shared" si="24"/>
        <v>20530</v>
      </c>
      <c r="Q74" s="174">
        <f t="shared" si="24"/>
        <v>1550</v>
      </c>
      <c r="R74" s="175">
        <f t="shared" si="24"/>
        <v>7543</v>
      </c>
      <c r="S74" s="175">
        <f t="shared" si="24"/>
        <v>9093</v>
      </c>
      <c r="U74" s="161"/>
      <c r="V74" s="161"/>
    </row>
    <row r="75" spans="2:19" ht="12.75">
      <c r="B75" s="160"/>
      <c r="C75" s="160"/>
      <c r="D75" s="160"/>
      <c r="E75" s="160"/>
      <c r="F75" s="160"/>
      <c r="G75" s="160"/>
      <c r="H75" s="160"/>
      <c r="I75" s="160"/>
      <c r="J75" s="160"/>
      <c r="K75" s="160"/>
      <c r="L75" s="160"/>
      <c r="M75" s="160"/>
      <c r="N75" s="160"/>
      <c r="O75" s="160"/>
      <c r="P75" s="160"/>
      <c r="Q75" s="160"/>
      <c r="R75" s="160"/>
      <c r="S75" s="160"/>
    </row>
    <row r="76" spans="1:19" ht="12.75">
      <c r="A76" s="145" t="s">
        <v>60</v>
      </c>
      <c r="B76" s="160"/>
      <c r="C76" s="160"/>
      <c r="D76" s="160"/>
      <c r="E76" s="160"/>
      <c r="F76" s="160"/>
      <c r="G76" s="160"/>
      <c r="H76" s="160"/>
      <c r="I76" s="160"/>
      <c r="J76" s="160"/>
      <c r="K76" s="160"/>
      <c r="L76" s="160"/>
      <c r="M76" s="160"/>
      <c r="N76" s="160"/>
      <c r="O76" s="160"/>
      <c r="P76" s="160"/>
      <c r="Q76" s="160"/>
      <c r="R76" s="160"/>
      <c r="S76" s="160"/>
    </row>
    <row r="77" spans="1:19" ht="12.75">
      <c r="A77" s="145" t="s">
        <v>21</v>
      </c>
      <c r="B77" s="160"/>
      <c r="C77" s="160"/>
      <c r="D77" s="160"/>
      <c r="E77" s="160"/>
      <c r="F77" s="160"/>
      <c r="G77" s="160"/>
      <c r="H77" s="160"/>
      <c r="I77" s="160"/>
      <c r="J77" s="160"/>
      <c r="K77" s="160"/>
      <c r="L77" s="160"/>
      <c r="M77" s="160"/>
      <c r="N77" s="160"/>
      <c r="O77" s="160"/>
      <c r="P77" s="160"/>
      <c r="Q77" s="160"/>
      <c r="R77" s="160"/>
      <c r="S77" s="160"/>
    </row>
    <row r="78" spans="1:19" ht="12.75">
      <c r="A78" s="182"/>
      <c r="B78" s="160"/>
      <c r="C78" s="160"/>
      <c r="D78" s="160"/>
      <c r="E78" s="160"/>
      <c r="F78" s="160"/>
      <c r="G78" s="160"/>
      <c r="H78" s="160"/>
      <c r="I78" s="160"/>
      <c r="J78" s="160"/>
      <c r="K78" s="160"/>
      <c r="L78" s="160"/>
      <c r="M78" s="160"/>
      <c r="N78" s="160"/>
      <c r="O78" s="160"/>
      <c r="P78" s="160"/>
      <c r="Q78" s="160"/>
      <c r="R78" s="160"/>
      <c r="S78" s="160"/>
    </row>
    <row r="79" spans="2:19" ht="12.75">
      <c r="B79" s="160"/>
      <c r="C79" s="160"/>
      <c r="D79" s="160"/>
      <c r="E79" s="160"/>
      <c r="F79" s="160"/>
      <c r="G79" s="160"/>
      <c r="H79" s="160"/>
      <c r="I79" s="160"/>
      <c r="J79" s="160"/>
      <c r="K79" s="160"/>
      <c r="L79" s="160"/>
      <c r="M79" s="160"/>
      <c r="N79" s="160"/>
      <c r="O79" s="160"/>
      <c r="P79" s="160"/>
      <c r="Q79" s="160"/>
      <c r="R79" s="160"/>
      <c r="S79" s="160"/>
    </row>
    <row r="80" spans="2:19" ht="12.75">
      <c r="B80" s="160"/>
      <c r="C80" s="160"/>
      <c r="D80" s="160"/>
      <c r="E80" s="160"/>
      <c r="F80" s="160"/>
      <c r="G80" s="160"/>
      <c r="H80" s="160"/>
      <c r="I80" s="160"/>
      <c r="J80" s="160"/>
      <c r="K80" s="160"/>
      <c r="L80" s="160"/>
      <c r="M80" s="160"/>
      <c r="N80" s="160"/>
      <c r="O80" s="160"/>
      <c r="P80" s="160"/>
      <c r="Q80" s="160"/>
      <c r="R80" s="160"/>
      <c r="S80" s="160"/>
    </row>
    <row r="81" spans="2:19" ht="12.75">
      <c r="B81" s="160"/>
      <c r="C81" s="160"/>
      <c r="D81" s="160"/>
      <c r="E81" s="160"/>
      <c r="F81" s="160"/>
      <c r="G81" s="160"/>
      <c r="H81" s="160"/>
      <c r="I81" s="160"/>
      <c r="J81" s="160"/>
      <c r="K81" s="160"/>
      <c r="L81" s="160"/>
      <c r="M81" s="160"/>
      <c r="N81" s="160"/>
      <c r="O81" s="160"/>
      <c r="P81" s="160"/>
      <c r="Q81" s="160"/>
      <c r="R81" s="160"/>
      <c r="S81" s="160"/>
    </row>
    <row r="82" spans="2:19" ht="12.75">
      <c r="B82" s="160"/>
      <c r="C82" s="160"/>
      <c r="D82" s="160"/>
      <c r="E82" s="160"/>
      <c r="F82" s="160"/>
      <c r="G82" s="160"/>
      <c r="H82" s="160"/>
      <c r="I82" s="160"/>
      <c r="J82" s="160"/>
      <c r="K82" s="160"/>
      <c r="L82" s="160"/>
      <c r="M82" s="160"/>
      <c r="N82" s="160"/>
      <c r="O82" s="160"/>
      <c r="P82" s="160"/>
      <c r="Q82" s="160"/>
      <c r="R82" s="160"/>
      <c r="S82" s="160"/>
    </row>
    <row r="83" spans="2:19" ht="12.75">
      <c r="B83" s="160"/>
      <c r="C83" s="160"/>
      <c r="D83" s="160"/>
      <c r="E83" s="160"/>
      <c r="F83" s="160"/>
      <c r="G83" s="160"/>
      <c r="H83" s="160"/>
      <c r="I83" s="160"/>
      <c r="J83" s="160"/>
      <c r="K83" s="160"/>
      <c r="L83" s="160"/>
      <c r="M83" s="160"/>
      <c r="N83" s="160"/>
      <c r="O83" s="160"/>
      <c r="P83" s="160"/>
      <c r="Q83" s="160"/>
      <c r="R83" s="160"/>
      <c r="S83" s="160"/>
    </row>
    <row r="84" spans="2:19" ht="12.75">
      <c r="B84" s="160"/>
      <c r="C84" s="160"/>
      <c r="D84" s="160"/>
      <c r="E84" s="160"/>
      <c r="F84" s="160"/>
      <c r="G84" s="160"/>
      <c r="H84" s="160"/>
      <c r="I84" s="160"/>
      <c r="J84" s="160"/>
      <c r="K84" s="160"/>
      <c r="L84" s="160"/>
      <c r="M84" s="160"/>
      <c r="N84" s="160"/>
      <c r="O84" s="160"/>
      <c r="P84" s="160"/>
      <c r="Q84" s="160"/>
      <c r="R84" s="160"/>
      <c r="S84" s="160"/>
    </row>
    <row r="85" spans="2:19" ht="12.75">
      <c r="B85" s="160"/>
      <c r="C85" s="160"/>
      <c r="D85" s="160"/>
      <c r="E85" s="160"/>
      <c r="F85" s="160"/>
      <c r="G85" s="160"/>
      <c r="H85" s="160"/>
      <c r="I85" s="160"/>
      <c r="J85" s="160"/>
      <c r="K85" s="160"/>
      <c r="L85" s="160"/>
      <c r="M85" s="160"/>
      <c r="N85" s="160"/>
      <c r="O85" s="160"/>
      <c r="P85" s="160"/>
      <c r="Q85" s="160"/>
      <c r="R85" s="160"/>
      <c r="S85" s="160"/>
    </row>
    <row r="86" spans="2:19" ht="12.75">
      <c r="B86" s="160"/>
      <c r="C86" s="160"/>
      <c r="D86" s="160"/>
      <c r="E86" s="160"/>
      <c r="F86" s="160"/>
      <c r="G86" s="160"/>
      <c r="H86" s="160"/>
      <c r="I86" s="160"/>
      <c r="J86" s="160"/>
      <c r="K86" s="160"/>
      <c r="L86" s="160"/>
      <c r="M86" s="160"/>
      <c r="N86" s="160"/>
      <c r="O86" s="160"/>
      <c r="P86" s="160"/>
      <c r="Q86" s="160"/>
      <c r="R86" s="160"/>
      <c r="S86" s="160"/>
    </row>
    <row r="87" spans="2:19" ht="12.75">
      <c r="B87" s="160"/>
      <c r="C87" s="160"/>
      <c r="D87" s="160"/>
      <c r="E87" s="160"/>
      <c r="F87" s="160"/>
      <c r="G87" s="160"/>
      <c r="H87" s="160"/>
      <c r="I87" s="160"/>
      <c r="J87" s="160"/>
      <c r="K87" s="160"/>
      <c r="L87" s="160"/>
      <c r="M87" s="160"/>
      <c r="N87" s="160"/>
      <c r="O87" s="160"/>
      <c r="P87" s="160"/>
      <c r="Q87" s="160"/>
      <c r="R87" s="160"/>
      <c r="S87" s="160"/>
    </row>
    <row r="88" spans="2:19" ht="12.75">
      <c r="B88" s="160"/>
      <c r="C88" s="160"/>
      <c r="D88" s="160"/>
      <c r="E88" s="160"/>
      <c r="F88" s="160"/>
      <c r="G88" s="160"/>
      <c r="H88" s="160"/>
      <c r="I88" s="160"/>
      <c r="J88" s="160"/>
      <c r="K88" s="160"/>
      <c r="L88" s="160"/>
      <c r="M88" s="160"/>
      <c r="N88" s="160"/>
      <c r="O88" s="160"/>
      <c r="P88" s="160"/>
      <c r="Q88" s="160"/>
      <c r="R88" s="160"/>
      <c r="S88" s="160"/>
    </row>
    <row r="89" spans="2:19" ht="12.75">
      <c r="B89" s="160"/>
      <c r="C89" s="160"/>
      <c r="D89" s="160"/>
      <c r="E89" s="160"/>
      <c r="F89" s="160"/>
      <c r="G89" s="160"/>
      <c r="H89" s="160"/>
      <c r="I89" s="160"/>
      <c r="J89" s="160"/>
      <c r="K89" s="160"/>
      <c r="L89" s="160"/>
      <c r="M89" s="160"/>
      <c r="N89" s="160"/>
      <c r="O89" s="160"/>
      <c r="P89" s="160"/>
      <c r="Q89" s="160"/>
      <c r="R89" s="160"/>
      <c r="S89" s="160"/>
    </row>
    <row r="90" spans="2:19" ht="12.75">
      <c r="B90" s="160"/>
      <c r="C90" s="160"/>
      <c r="D90" s="160"/>
      <c r="E90" s="160"/>
      <c r="F90" s="160"/>
      <c r="G90" s="160"/>
      <c r="H90" s="160"/>
      <c r="I90" s="160"/>
      <c r="J90" s="160"/>
      <c r="K90" s="160"/>
      <c r="L90" s="160"/>
      <c r="M90" s="160"/>
      <c r="N90" s="160"/>
      <c r="O90" s="160"/>
      <c r="P90" s="160"/>
      <c r="Q90" s="160"/>
      <c r="R90" s="160"/>
      <c r="S90" s="160"/>
    </row>
    <row r="91" spans="2:19" ht="12.75">
      <c r="B91" s="160"/>
      <c r="C91" s="160"/>
      <c r="D91" s="160"/>
      <c r="E91" s="160"/>
      <c r="F91" s="160"/>
      <c r="G91" s="160"/>
      <c r="H91" s="160"/>
      <c r="I91" s="160"/>
      <c r="J91" s="160"/>
      <c r="K91" s="160"/>
      <c r="L91" s="160"/>
      <c r="M91" s="160"/>
      <c r="N91" s="160"/>
      <c r="O91" s="160"/>
      <c r="P91" s="160"/>
      <c r="Q91" s="160"/>
      <c r="R91" s="160"/>
      <c r="S91" s="160"/>
    </row>
    <row r="92" spans="2:19" ht="12.75">
      <c r="B92" s="160"/>
      <c r="C92" s="160"/>
      <c r="D92" s="160"/>
      <c r="E92" s="160"/>
      <c r="F92" s="160"/>
      <c r="G92" s="160"/>
      <c r="H92" s="160"/>
      <c r="I92" s="160"/>
      <c r="J92" s="160"/>
      <c r="K92" s="160"/>
      <c r="L92" s="160"/>
      <c r="M92" s="160"/>
      <c r="N92" s="160"/>
      <c r="O92" s="160"/>
      <c r="P92" s="160"/>
      <c r="Q92" s="160"/>
      <c r="R92" s="160"/>
      <c r="S92" s="160"/>
    </row>
    <row r="93" spans="2:19" ht="12.75">
      <c r="B93" s="160"/>
      <c r="C93" s="160"/>
      <c r="D93" s="160"/>
      <c r="E93" s="160"/>
      <c r="F93" s="160"/>
      <c r="G93" s="160"/>
      <c r="H93" s="160"/>
      <c r="I93" s="160"/>
      <c r="J93" s="160"/>
      <c r="K93" s="160"/>
      <c r="L93" s="160"/>
      <c r="M93" s="160"/>
      <c r="N93" s="160"/>
      <c r="O93" s="160"/>
      <c r="P93" s="160"/>
      <c r="Q93" s="160"/>
      <c r="R93" s="160"/>
      <c r="S93" s="160"/>
    </row>
    <row r="94" spans="2:19" ht="12.75">
      <c r="B94" s="160"/>
      <c r="C94" s="160"/>
      <c r="D94" s="160"/>
      <c r="E94" s="160"/>
      <c r="F94" s="160"/>
      <c r="G94" s="160"/>
      <c r="H94" s="160"/>
      <c r="I94" s="160"/>
      <c r="J94" s="160"/>
      <c r="K94" s="160"/>
      <c r="L94" s="160"/>
      <c r="M94" s="160"/>
      <c r="N94" s="160"/>
      <c r="O94" s="160"/>
      <c r="P94" s="160"/>
      <c r="Q94" s="160"/>
      <c r="R94" s="160"/>
      <c r="S94" s="160"/>
    </row>
    <row r="95" spans="2:19" ht="12.75">
      <c r="B95" s="160"/>
      <c r="C95" s="160"/>
      <c r="D95" s="160"/>
      <c r="E95" s="160"/>
      <c r="F95" s="160"/>
      <c r="G95" s="160"/>
      <c r="H95" s="160"/>
      <c r="I95" s="160"/>
      <c r="J95" s="160"/>
      <c r="K95" s="160"/>
      <c r="L95" s="160"/>
      <c r="M95" s="160"/>
      <c r="N95" s="160"/>
      <c r="O95" s="160"/>
      <c r="P95" s="160"/>
      <c r="Q95" s="160"/>
      <c r="R95" s="160"/>
      <c r="S95" s="160"/>
    </row>
    <row r="96" spans="2:19" ht="12.75">
      <c r="B96" s="160"/>
      <c r="C96" s="160"/>
      <c r="D96" s="160"/>
      <c r="E96" s="160"/>
      <c r="F96" s="160"/>
      <c r="G96" s="160"/>
      <c r="H96" s="160"/>
      <c r="I96" s="160"/>
      <c r="J96" s="160"/>
      <c r="K96" s="160"/>
      <c r="L96" s="160"/>
      <c r="M96" s="160"/>
      <c r="N96" s="160"/>
      <c r="O96" s="160"/>
      <c r="P96" s="160"/>
      <c r="Q96" s="160"/>
      <c r="R96" s="160"/>
      <c r="S96" s="160"/>
    </row>
    <row r="97" spans="2:19" ht="12.75">
      <c r="B97" s="160"/>
      <c r="C97" s="160"/>
      <c r="D97" s="160"/>
      <c r="E97" s="160"/>
      <c r="F97" s="160"/>
      <c r="G97" s="160"/>
      <c r="H97" s="160"/>
      <c r="I97" s="160"/>
      <c r="J97" s="160"/>
      <c r="K97" s="160"/>
      <c r="L97" s="160"/>
      <c r="M97" s="160"/>
      <c r="N97" s="160"/>
      <c r="O97" s="160"/>
      <c r="P97" s="160"/>
      <c r="Q97" s="160"/>
      <c r="R97" s="160"/>
      <c r="S97" s="160"/>
    </row>
    <row r="98" spans="2:19" ht="12.75">
      <c r="B98" s="160"/>
      <c r="C98" s="160"/>
      <c r="D98" s="160"/>
      <c r="E98" s="160"/>
      <c r="F98" s="160"/>
      <c r="G98" s="160"/>
      <c r="H98" s="160"/>
      <c r="I98" s="160"/>
      <c r="J98" s="160"/>
      <c r="K98" s="160"/>
      <c r="L98" s="160"/>
      <c r="M98" s="160"/>
      <c r="N98" s="160"/>
      <c r="O98" s="160"/>
      <c r="P98" s="160"/>
      <c r="Q98" s="160"/>
      <c r="R98" s="160"/>
      <c r="S98" s="160"/>
    </row>
    <row r="99" spans="2:19" ht="12.75">
      <c r="B99" s="160"/>
      <c r="C99" s="160"/>
      <c r="D99" s="160"/>
      <c r="E99" s="160"/>
      <c r="F99" s="160"/>
      <c r="G99" s="160"/>
      <c r="H99" s="160"/>
      <c r="I99" s="160"/>
      <c r="J99" s="160"/>
      <c r="K99" s="160"/>
      <c r="L99" s="160"/>
      <c r="M99" s="160"/>
      <c r="N99" s="160"/>
      <c r="O99" s="160"/>
      <c r="P99" s="160"/>
      <c r="Q99" s="160"/>
      <c r="R99" s="160"/>
      <c r="S99" s="160"/>
    </row>
    <row r="100" spans="2:19" ht="12.75">
      <c r="B100" s="160"/>
      <c r="C100" s="160"/>
      <c r="D100" s="160"/>
      <c r="E100" s="160"/>
      <c r="F100" s="160"/>
      <c r="G100" s="160"/>
      <c r="H100" s="160"/>
      <c r="I100" s="160"/>
      <c r="J100" s="160"/>
      <c r="K100" s="160"/>
      <c r="L100" s="160"/>
      <c r="M100" s="160"/>
      <c r="N100" s="160"/>
      <c r="O100" s="160"/>
      <c r="P100" s="160"/>
      <c r="Q100" s="160"/>
      <c r="R100" s="160"/>
      <c r="S100" s="160"/>
    </row>
    <row r="101" spans="2:19" ht="12.75">
      <c r="B101" s="160"/>
      <c r="C101" s="160"/>
      <c r="D101" s="160"/>
      <c r="E101" s="160"/>
      <c r="F101" s="160"/>
      <c r="G101" s="160"/>
      <c r="H101" s="160"/>
      <c r="I101" s="160"/>
      <c r="J101" s="160"/>
      <c r="K101" s="160"/>
      <c r="L101" s="160"/>
      <c r="M101" s="160"/>
      <c r="N101" s="160"/>
      <c r="O101" s="160"/>
      <c r="P101" s="160"/>
      <c r="Q101" s="160"/>
      <c r="R101" s="160"/>
      <c r="S101" s="160"/>
    </row>
    <row r="102" spans="2:19" ht="12.75">
      <c r="B102" s="160"/>
      <c r="C102" s="160"/>
      <c r="D102" s="160"/>
      <c r="E102" s="160"/>
      <c r="F102" s="160"/>
      <c r="G102" s="160"/>
      <c r="H102" s="160"/>
      <c r="I102" s="160"/>
      <c r="J102" s="160"/>
      <c r="K102" s="160"/>
      <c r="L102" s="160"/>
      <c r="M102" s="160"/>
      <c r="N102" s="160"/>
      <c r="O102" s="160"/>
      <c r="P102" s="160"/>
      <c r="Q102" s="160"/>
      <c r="R102" s="160"/>
      <c r="S102" s="160"/>
    </row>
    <row r="103" spans="2:19" ht="12.75">
      <c r="B103" s="160"/>
      <c r="C103" s="160"/>
      <c r="D103" s="160"/>
      <c r="E103" s="160"/>
      <c r="F103" s="160"/>
      <c r="G103" s="160"/>
      <c r="H103" s="160"/>
      <c r="I103" s="160"/>
      <c r="J103" s="160"/>
      <c r="K103" s="160"/>
      <c r="L103" s="160"/>
      <c r="M103" s="160"/>
      <c r="N103" s="160"/>
      <c r="O103" s="160"/>
      <c r="P103" s="160"/>
      <c r="Q103" s="160"/>
      <c r="R103" s="160"/>
      <c r="S103" s="160"/>
    </row>
    <row r="104" spans="2:19" ht="12.75">
      <c r="B104" s="160"/>
      <c r="C104" s="160"/>
      <c r="D104" s="160"/>
      <c r="E104" s="160"/>
      <c r="F104" s="160"/>
      <c r="G104" s="160"/>
      <c r="H104" s="160"/>
      <c r="I104" s="160"/>
      <c r="J104" s="160"/>
      <c r="K104" s="160"/>
      <c r="L104" s="160"/>
      <c r="M104" s="160"/>
      <c r="N104" s="160"/>
      <c r="O104" s="160"/>
      <c r="P104" s="160"/>
      <c r="Q104" s="160"/>
      <c r="R104" s="160"/>
      <c r="S104" s="160"/>
    </row>
    <row r="105" spans="2:19" ht="12.75">
      <c r="B105" s="160"/>
      <c r="C105" s="160"/>
      <c r="D105" s="160"/>
      <c r="E105" s="160"/>
      <c r="F105" s="160"/>
      <c r="G105" s="160"/>
      <c r="H105" s="160"/>
      <c r="I105" s="160"/>
      <c r="J105" s="160"/>
      <c r="K105" s="160"/>
      <c r="L105" s="160"/>
      <c r="M105" s="160"/>
      <c r="N105" s="160"/>
      <c r="O105" s="160"/>
      <c r="P105" s="160"/>
      <c r="Q105" s="160"/>
      <c r="R105" s="160"/>
      <c r="S105" s="160"/>
    </row>
    <row r="106" spans="2:19" ht="12.75">
      <c r="B106" s="160"/>
      <c r="C106" s="160"/>
      <c r="D106" s="160"/>
      <c r="E106" s="160"/>
      <c r="F106" s="160"/>
      <c r="G106" s="160"/>
      <c r="H106" s="160"/>
      <c r="I106" s="160"/>
      <c r="J106" s="160"/>
      <c r="K106" s="160"/>
      <c r="L106" s="160"/>
      <c r="M106" s="160"/>
      <c r="N106" s="160"/>
      <c r="O106" s="160"/>
      <c r="P106" s="160"/>
      <c r="Q106" s="160"/>
      <c r="R106" s="160"/>
      <c r="S106" s="160"/>
    </row>
    <row r="107" spans="2:19" ht="12.75">
      <c r="B107" s="160"/>
      <c r="C107" s="160"/>
      <c r="D107" s="160"/>
      <c r="E107" s="160"/>
      <c r="F107" s="160"/>
      <c r="G107" s="160"/>
      <c r="H107" s="160"/>
      <c r="I107" s="160"/>
      <c r="J107" s="160"/>
      <c r="K107" s="160"/>
      <c r="L107" s="160"/>
      <c r="M107" s="160"/>
      <c r="N107" s="160"/>
      <c r="O107" s="160"/>
      <c r="P107" s="160"/>
      <c r="Q107" s="160"/>
      <c r="R107" s="160"/>
      <c r="S107" s="160"/>
    </row>
  </sheetData>
  <sheetProtection/>
  <printOptions horizontalCentered="1"/>
  <pageMargins left="0.1968503937007874" right="0.1968503937007874" top="0.5905511811023623" bottom="0.7874015748031497" header="0.5118110236220472" footer="0.5118110236220472"/>
  <pageSetup fitToHeight="2" horizontalDpi="1200" verticalDpi="1200" orientation="landscape" paperSize="9" scale="75" r:id="rId1"/>
  <headerFooter alignWithMargins="0">
    <oddFooter>&amp;R&amp;A</oddFooter>
  </headerFooter>
  <rowBreaks count="1" manualBreakCount="1">
    <brk id="50" max="18" man="1"/>
  </rowBreaks>
  <ignoredErrors>
    <ignoredError sqref="P11:P57 P58:P73 P75:P90" formula="1"/>
  </ignoredErrors>
</worksheet>
</file>

<file path=xl/worksheets/sheet14.xml><?xml version="1.0" encoding="utf-8"?>
<worksheet xmlns="http://schemas.openxmlformats.org/spreadsheetml/2006/main" xmlns:r="http://schemas.openxmlformats.org/officeDocument/2006/relationships">
  <sheetPr>
    <pageSetUpPr fitToPage="1"/>
  </sheetPr>
  <dimension ref="A1:V106"/>
  <sheetViews>
    <sheetView zoomScalePageLayoutView="0" workbookViewId="0" topLeftCell="A1">
      <selection activeCell="A95" sqref="A95"/>
    </sheetView>
  </sheetViews>
  <sheetFormatPr defaultColWidth="9.28125" defaultRowHeight="12.75"/>
  <cols>
    <col min="1" max="1" width="27.421875" style="4" customWidth="1"/>
    <col min="2" max="19" width="8.28125" style="4" customWidth="1"/>
    <col min="20" max="16384" width="9.28125" style="4" customWidth="1"/>
  </cols>
  <sheetData>
    <row r="1" spans="1:19" ht="12.75">
      <c r="A1" s="1" t="s">
        <v>104</v>
      </c>
      <c r="B1" s="2"/>
      <c r="C1" s="2"/>
      <c r="D1" s="2"/>
      <c r="E1" s="3"/>
      <c r="F1" s="2"/>
      <c r="G1" s="2"/>
      <c r="H1" s="2"/>
      <c r="I1" s="2"/>
      <c r="J1" s="2"/>
      <c r="K1" s="2"/>
      <c r="L1" s="2"/>
      <c r="M1" s="2"/>
      <c r="N1" s="2"/>
      <c r="O1" s="2"/>
      <c r="P1" s="2"/>
      <c r="Q1" s="2"/>
      <c r="R1" s="2"/>
      <c r="S1" s="2"/>
    </row>
    <row r="2" spans="1:19" ht="12.75">
      <c r="A2" s="5" t="s">
        <v>44</v>
      </c>
      <c r="B2" s="6"/>
      <c r="C2" s="6"/>
      <c r="D2" s="5"/>
      <c r="E2" s="47"/>
      <c r="F2" s="6"/>
      <c r="G2" s="7"/>
      <c r="H2" s="6"/>
      <c r="I2" s="7"/>
      <c r="J2" s="6"/>
      <c r="K2" s="6"/>
      <c r="L2" s="6"/>
      <c r="M2" s="6"/>
      <c r="N2" s="6"/>
      <c r="O2" s="6"/>
      <c r="P2" s="6"/>
      <c r="Q2" s="6"/>
      <c r="R2" s="6"/>
      <c r="S2" s="6"/>
    </row>
    <row r="3" spans="1:19" ht="12.75">
      <c r="A3" s="5"/>
      <c r="B3" s="6"/>
      <c r="C3" s="6"/>
      <c r="D3" s="6"/>
      <c r="E3" s="47"/>
      <c r="F3" s="5"/>
      <c r="G3" s="7"/>
      <c r="H3" s="6"/>
      <c r="I3" s="7"/>
      <c r="J3" s="6"/>
      <c r="K3" s="6"/>
      <c r="L3" s="6"/>
      <c r="M3" s="6"/>
      <c r="N3" s="6"/>
      <c r="O3" s="6"/>
      <c r="P3" s="6"/>
      <c r="Q3" s="6"/>
      <c r="R3" s="6"/>
      <c r="S3" s="6"/>
    </row>
    <row r="4" spans="1:19" ht="12.75">
      <c r="A4" s="5" t="s">
        <v>132</v>
      </c>
      <c r="B4" s="6"/>
      <c r="C4" s="6"/>
      <c r="D4" s="6"/>
      <c r="E4" s="47"/>
      <c r="F4" s="5"/>
      <c r="G4" s="7"/>
      <c r="H4" s="6"/>
      <c r="I4" s="7"/>
      <c r="J4" s="6"/>
      <c r="K4" s="6"/>
      <c r="L4" s="6"/>
      <c r="M4" s="6"/>
      <c r="N4" s="6"/>
      <c r="O4" s="6"/>
      <c r="P4" s="6"/>
      <c r="Q4" s="6"/>
      <c r="R4" s="6"/>
      <c r="S4" s="6"/>
    </row>
    <row r="5" spans="1:19" ht="9" customHeight="1" thickBot="1">
      <c r="A5" s="2"/>
      <c r="B5" s="2"/>
      <c r="C5" s="2"/>
      <c r="D5" s="2"/>
      <c r="E5" s="3"/>
      <c r="F5" s="2"/>
      <c r="G5" s="2"/>
      <c r="H5" s="2"/>
      <c r="I5" s="2"/>
      <c r="J5" s="2"/>
      <c r="K5" s="2"/>
      <c r="L5" s="2"/>
      <c r="M5" s="2"/>
      <c r="N5" s="2"/>
      <c r="O5" s="2"/>
      <c r="P5" s="2"/>
      <c r="Q5" s="2"/>
      <c r="R5" s="2"/>
      <c r="S5" s="2"/>
    </row>
    <row r="6" spans="1:19" ht="12.75">
      <c r="A6" s="8"/>
      <c r="B6" s="48" t="s">
        <v>36</v>
      </c>
      <c r="C6" s="49"/>
      <c r="D6" s="49"/>
      <c r="E6" s="49"/>
      <c r="F6" s="49"/>
      <c r="G6" s="49"/>
      <c r="H6" s="48" t="s">
        <v>37</v>
      </c>
      <c r="I6" s="49"/>
      <c r="J6" s="49"/>
      <c r="K6" s="49"/>
      <c r="L6" s="49"/>
      <c r="M6" s="49"/>
      <c r="N6" s="48" t="s">
        <v>4</v>
      </c>
      <c r="O6" s="49"/>
      <c r="P6" s="49"/>
      <c r="Q6" s="49"/>
      <c r="R6" s="49"/>
      <c r="S6" s="49"/>
    </row>
    <row r="7" spans="1:19" ht="12.75">
      <c r="A7" s="3"/>
      <c r="B7" s="50" t="s">
        <v>24</v>
      </c>
      <c r="C7" s="51"/>
      <c r="D7" s="51"/>
      <c r="E7" s="50" t="s">
        <v>25</v>
      </c>
      <c r="F7" s="51"/>
      <c r="G7" s="51"/>
      <c r="H7" s="50" t="s">
        <v>24</v>
      </c>
      <c r="I7" s="51"/>
      <c r="J7" s="51"/>
      <c r="K7" s="50" t="s">
        <v>25</v>
      </c>
      <c r="L7" s="51"/>
      <c r="M7" s="51"/>
      <c r="N7" s="50" t="s">
        <v>24</v>
      </c>
      <c r="O7" s="51"/>
      <c r="P7" s="51"/>
      <c r="Q7" s="50" t="s">
        <v>25</v>
      </c>
      <c r="R7" s="51"/>
      <c r="S7" s="51"/>
    </row>
    <row r="8" spans="1:19" s="52" customFormat="1" ht="12.75">
      <c r="A8" s="26"/>
      <c r="B8" s="65" t="s">
        <v>5</v>
      </c>
      <c r="C8" s="66" t="s">
        <v>6</v>
      </c>
      <c r="D8" s="66" t="s">
        <v>4</v>
      </c>
      <c r="E8" s="65" t="s">
        <v>5</v>
      </c>
      <c r="F8" s="66" t="s">
        <v>6</v>
      </c>
      <c r="G8" s="66" t="s">
        <v>4</v>
      </c>
      <c r="H8" s="65" t="s">
        <v>5</v>
      </c>
      <c r="I8" s="66" t="s">
        <v>6</v>
      </c>
      <c r="J8" s="66" t="s">
        <v>4</v>
      </c>
      <c r="K8" s="65" t="s">
        <v>5</v>
      </c>
      <c r="L8" s="66" t="s">
        <v>6</v>
      </c>
      <c r="M8" s="66" t="s">
        <v>4</v>
      </c>
      <c r="N8" s="65" t="s">
        <v>5</v>
      </c>
      <c r="O8" s="66" t="s">
        <v>6</v>
      </c>
      <c r="P8" s="66" t="s">
        <v>4</v>
      </c>
      <c r="Q8" s="65" t="s">
        <v>5</v>
      </c>
      <c r="R8" s="66" t="s">
        <v>6</v>
      </c>
      <c r="S8" s="66" t="s">
        <v>4</v>
      </c>
    </row>
    <row r="9" spans="1:19" ht="6" customHeight="1">
      <c r="A9" s="2"/>
      <c r="B9" s="11"/>
      <c r="C9" s="12"/>
      <c r="D9" s="12"/>
      <c r="E9" s="11"/>
      <c r="F9" s="12"/>
      <c r="G9" s="12"/>
      <c r="H9" s="11"/>
      <c r="I9" s="12"/>
      <c r="J9" s="12"/>
      <c r="K9" s="11"/>
      <c r="L9" s="12"/>
      <c r="M9" s="12"/>
      <c r="N9" s="11"/>
      <c r="O9" s="12"/>
      <c r="P9" s="12"/>
      <c r="Q9" s="11"/>
      <c r="R9" s="12"/>
      <c r="S9" s="12"/>
    </row>
    <row r="10" spans="1:19" ht="13.5" customHeight="1">
      <c r="A10" s="1" t="s">
        <v>7</v>
      </c>
      <c r="B10" s="11"/>
      <c r="C10" s="12"/>
      <c r="D10" s="12"/>
      <c r="E10" s="11"/>
      <c r="F10" s="12"/>
      <c r="G10" s="12"/>
      <c r="H10" s="11"/>
      <c r="I10" s="12"/>
      <c r="J10" s="12"/>
      <c r="K10" s="11"/>
      <c r="L10" s="12"/>
      <c r="M10" s="12"/>
      <c r="N10" s="11"/>
      <c r="O10" s="12"/>
      <c r="P10" s="12"/>
      <c r="Q10" s="11"/>
      <c r="R10" s="12"/>
      <c r="S10" s="12"/>
    </row>
    <row r="11" spans="1:22" s="32" customFormat="1" ht="12" customHeight="1">
      <c r="A11" s="78" t="s">
        <v>65</v>
      </c>
      <c r="B11" s="44">
        <v>80</v>
      </c>
      <c r="C11" s="45">
        <v>473</v>
      </c>
      <c r="D11" s="45">
        <f>SUM(B11:C11)</f>
        <v>553</v>
      </c>
      <c r="E11" s="44">
        <v>83</v>
      </c>
      <c r="F11" s="45">
        <v>167</v>
      </c>
      <c r="G11" s="45">
        <f>SUM(E11:F11)</f>
        <v>250</v>
      </c>
      <c r="H11" s="44">
        <v>257</v>
      </c>
      <c r="I11" s="45">
        <v>3348</v>
      </c>
      <c r="J11" s="45">
        <f>SUM(H11:I11)</f>
        <v>3605</v>
      </c>
      <c r="K11" s="46">
        <v>267</v>
      </c>
      <c r="L11" s="45">
        <v>1535</v>
      </c>
      <c r="M11" s="45">
        <f>SUM(K11:L11)</f>
        <v>1802</v>
      </c>
      <c r="N11" s="44">
        <f aca="true" t="shared" si="0" ref="N11:S11">SUM(B11,H11)</f>
        <v>337</v>
      </c>
      <c r="O11" s="45">
        <f t="shared" si="0"/>
        <v>3821</v>
      </c>
      <c r="P11" s="45">
        <f t="shared" si="0"/>
        <v>4158</v>
      </c>
      <c r="Q11" s="44">
        <f t="shared" si="0"/>
        <v>350</v>
      </c>
      <c r="R11" s="45">
        <f t="shared" si="0"/>
        <v>1702</v>
      </c>
      <c r="S11" s="45">
        <f t="shared" si="0"/>
        <v>2052</v>
      </c>
      <c r="U11"/>
      <c r="V11"/>
    </row>
    <row r="12" spans="1:22" s="32" customFormat="1" ht="12" customHeight="1">
      <c r="A12" s="30" t="s">
        <v>80</v>
      </c>
      <c r="B12" s="44">
        <v>227</v>
      </c>
      <c r="C12" s="45">
        <v>1196</v>
      </c>
      <c r="D12" s="45">
        <f>SUM(B12:C12)</f>
        <v>1423</v>
      </c>
      <c r="E12" s="44">
        <v>111</v>
      </c>
      <c r="F12" s="45">
        <v>396</v>
      </c>
      <c r="G12" s="45">
        <f>SUM(E12:F12)</f>
        <v>507</v>
      </c>
      <c r="H12" s="44">
        <v>140</v>
      </c>
      <c r="I12" s="45">
        <v>2840</v>
      </c>
      <c r="J12" s="45">
        <f>SUM(H12:I12)</f>
        <v>2980</v>
      </c>
      <c r="K12" s="46">
        <v>241</v>
      </c>
      <c r="L12" s="45">
        <v>1498</v>
      </c>
      <c r="M12" s="45">
        <f>SUM(K12:L12)</f>
        <v>1739</v>
      </c>
      <c r="N12" s="44">
        <f aca="true" t="shared" si="1" ref="N12:S12">SUM(B12,H12)</f>
        <v>367</v>
      </c>
      <c r="O12" s="45">
        <f t="shared" si="1"/>
        <v>4036</v>
      </c>
      <c r="P12" s="45">
        <f t="shared" si="1"/>
        <v>4403</v>
      </c>
      <c r="Q12" s="44">
        <f t="shared" si="1"/>
        <v>352</v>
      </c>
      <c r="R12" s="45">
        <f t="shared" si="1"/>
        <v>1894</v>
      </c>
      <c r="S12" s="45">
        <f t="shared" si="1"/>
        <v>2246</v>
      </c>
      <c r="U12"/>
      <c r="V12"/>
    </row>
    <row r="13" spans="1:22" s="32" customFormat="1" ht="12" customHeight="1">
      <c r="A13" s="30" t="s">
        <v>86</v>
      </c>
      <c r="B13" s="44">
        <v>242</v>
      </c>
      <c r="C13" s="45">
        <v>1383</v>
      </c>
      <c r="D13" s="45">
        <f>SUM(B13:C13)</f>
        <v>1625</v>
      </c>
      <c r="E13" s="44">
        <v>110</v>
      </c>
      <c r="F13" s="45">
        <v>425</v>
      </c>
      <c r="G13" s="45">
        <f>SUM(E13:F13)</f>
        <v>535</v>
      </c>
      <c r="H13" s="44">
        <v>159</v>
      </c>
      <c r="I13" s="45">
        <v>2812</v>
      </c>
      <c r="J13" s="45">
        <f>SUM(H13:I13)</f>
        <v>2971</v>
      </c>
      <c r="K13" s="46">
        <v>218</v>
      </c>
      <c r="L13" s="45">
        <v>1581</v>
      </c>
      <c r="M13" s="45">
        <f>SUM(K13:L13)</f>
        <v>1799</v>
      </c>
      <c r="N13" s="44">
        <f aca="true" t="shared" si="2" ref="N13:S14">SUM(B13,H13)</f>
        <v>401</v>
      </c>
      <c r="O13" s="45">
        <f t="shared" si="2"/>
        <v>4195</v>
      </c>
      <c r="P13" s="45">
        <f t="shared" si="2"/>
        <v>4596</v>
      </c>
      <c r="Q13" s="44">
        <f t="shared" si="2"/>
        <v>328</v>
      </c>
      <c r="R13" s="45">
        <f t="shared" si="2"/>
        <v>2006</v>
      </c>
      <c r="S13" s="45">
        <f t="shared" si="2"/>
        <v>2334</v>
      </c>
      <c r="U13"/>
      <c r="V13"/>
    </row>
    <row r="14" spans="1:22" s="32" customFormat="1" ht="12" customHeight="1">
      <c r="A14" s="30" t="s">
        <v>105</v>
      </c>
      <c r="B14" s="44">
        <f>SUM('20PALG10'!B15)</f>
        <v>280</v>
      </c>
      <c r="C14" s="45">
        <f>SUM('20PALG10'!C15)</f>
        <v>1627</v>
      </c>
      <c r="D14" s="45">
        <f>SUM('20PALG10'!D15)</f>
        <v>1907</v>
      </c>
      <c r="E14" s="44">
        <f>SUM('20PALG10'!E15)</f>
        <v>120</v>
      </c>
      <c r="F14" s="45">
        <f>SUM('20PALG10'!F15)</f>
        <v>455</v>
      </c>
      <c r="G14" s="45">
        <f>SUM('20PALG10'!G15)</f>
        <v>575</v>
      </c>
      <c r="H14" s="44">
        <f>SUM('20PALG10'!H15)</f>
        <v>172</v>
      </c>
      <c r="I14" s="45">
        <f>SUM('20PALG10'!I15)</f>
        <v>2970</v>
      </c>
      <c r="J14" s="45">
        <f>SUM('20PALG10'!J15)</f>
        <v>3142</v>
      </c>
      <c r="K14" s="46">
        <f>SUM('20PALG10'!K15)</f>
        <v>171</v>
      </c>
      <c r="L14" s="45">
        <f>SUM('20PALG10'!L15)</f>
        <v>1592</v>
      </c>
      <c r="M14" s="45">
        <f>SUM('20PALG10'!M15)</f>
        <v>1763</v>
      </c>
      <c r="N14" s="44">
        <f t="shared" si="2"/>
        <v>452</v>
      </c>
      <c r="O14" s="45">
        <f t="shared" si="2"/>
        <v>4597</v>
      </c>
      <c r="P14" s="45">
        <f t="shared" si="2"/>
        <v>5049</v>
      </c>
      <c r="Q14" s="44">
        <f t="shared" si="2"/>
        <v>291</v>
      </c>
      <c r="R14" s="45">
        <f t="shared" si="2"/>
        <v>2047</v>
      </c>
      <c r="S14" s="45">
        <f t="shared" si="2"/>
        <v>2338</v>
      </c>
      <c r="U14"/>
      <c r="V14"/>
    </row>
    <row r="15" spans="1:22" ht="12.75">
      <c r="A15" s="3"/>
      <c r="B15" s="11"/>
      <c r="C15" s="12"/>
      <c r="D15" s="12"/>
      <c r="E15" s="11"/>
      <c r="F15" s="12"/>
      <c r="G15" s="12"/>
      <c r="H15" s="11"/>
      <c r="I15" s="12"/>
      <c r="J15" s="12"/>
      <c r="K15" s="11"/>
      <c r="L15" s="12"/>
      <c r="M15" s="12"/>
      <c r="N15" s="11"/>
      <c r="O15" s="12"/>
      <c r="P15" s="12"/>
      <c r="Q15" s="11"/>
      <c r="R15" s="12"/>
      <c r="S15" s="12"/>
      <c r="U15"/>
      <c r="V15"/>
    </row>
    <row r="16" spans="1:22" ht="12.75">
      <c r="A16" s="1" t="s">
        <v>11</v>
      </c>
      <c r="B16" s="11"/>
      <c r="C16" s="12"/>
      <c r="D16" s="12"/>
      <c r="E16" s="11"/>
      <c r="F16" s="12"/>
      <c r="G16" s="12"/>
      <c r="H16" s="11"/>
      <c r="I16" s="12"/>
      <c r="J16" s="12"/>
      <c r="K16" s="11"/>
      <c r="L16" s="12"/>
      <c r="M16" s="12"/>
      <c r="N16" s="11"/>
      <c r="O16" s="12"/>
      <c r="P16" s="12"/>
      <c r="Q16" s="11"/>
      <c r="R16" s="12"/>
      <c r="S16" s="12"/>
      <c r="U16"/>
      <c r="V16"/>
    </row>
    <row r="17" spans="1:22" s="32" customFormat="1" ht="12" customHeight="1">
      <c r="A17" s="77" t="s">
        <v>65</v>
      </c>
      <c r="B17" s="44">
        <v>103</v>
      </c>
      <c r="C17" s="45">
        <v>755</v>
      </c>
      <c r="D17" s="45">
        <f>SUM(B17:C17)</f>
        <v>858</v>
      </c>
      <c r="E17" s="44">
        <v>9</v>
      </c>
      <c r="F17" s="45">
        <v>253</v>
      </c>
      <c r="G17" s="45">
        <f>SUM(E17:F17)</f>
        <v>262</v>
      </c>
      <c r="H17" s="44">
        <v>55</v>
      </c>
      <c r="I17" s="45">
        <v>977</v>
      </c>
      <c r="J17" s="45">
        <f>SUM(H17:I17)</f>
        <v>1032</v>
      </c>
      <c r="K17" s="46">
        <v>32</v>
      </c>
      <c r="L17" s="45">
        <v>589</v>
      </c>
      <c r="M17" s="45">
        <f>SUM(K17:L17)</f>
        <v>621</v>
      </c>
      <c r="N17" s="44">
        <f aca="true" t="shared" si="3" ref="N17:S17">SUM(B17,H17)</f>
        <v>158</v>
      </c>
      <c r="O17" s="45">
        <f t="shared" si="3"/>
        <v>1732</v>
      </c>
      <c r="P17" s="45">
        <f t="shared" si="3"/>
        <v>1890</v>
      </c>
      <c r="Q17" s="44">
        <f t="shared" si="3"/>
        <v>41</v>
      </c>
      <c r="R17" s="45">
        <f t="shared" si="3"/>
        <v>842</v>
      </c>
      <c r="S17" s="45">
        <f t="shared" si="3"/>
        <v>883</v>
      </c>
      <c r="U17"/>
      <c r="V17"/>
    </row>
    <row r="18" spans="1:22" s="32" customFormat="1" ht="12" customHeight="1">
      <c r="A18" s="77" t="s">
        <v>80</v>
      </c>
      <c r="B18" s="44">
        <v>92</v>
      </c>
      <c r="C18" s="45">
        <v>855</v>
      </c>
      <c r="D18" s="45">
        <f>SUM(B18:C18)</f>
        <v>947</v>
      </c>
      <c r="E18" s="44">
        <v>13</v>
      </c>
      <c r="F18" s="45">
        <v>364</v>
      </c>
      <c r="G18" s="45">
        <f>SUM(E18:F18)</f>
        <v>377</v>
      </c>
      <c r="H18" s="44">
        <v>44</v>
      </c>
      <c r="I18" s="45">
        <v>984</v>
      </c>
      <c r="J18" s="45">
        <f>SUM(H18:I18)</f>
        <v>1028</v>
      </c>
      <c r="K18" s="46">
        <v>34</v>
      </c>
      <c r="L18" s="45">
        <v>545</v>
      </c>
      <c r="M18" s="45">
        <f>SUM(K18:L18)</f>
        <v>579</v>
      </c>
      <c r="N18" s="44">
        <f aca="true" t="shared" si="4" ref="N18:S18">SUM(B18,H18)</f>
        <v>136</v>
      </c>
      <c r="O18" s="45">
        <f t="shared" si="4"/>
        <v>1839</v>
      </c>
      <c r="P18" s="45">
        <f t="shared" si="4"/>
        <v>1975</v>
      </c>
      <c r="Q18" s="44">
        <f t="shared" si="4"/>
        <v>47</v>
      </c>
      <c r="R18" s="45">
        <f t="shared" si="4"/>
        <v>909</v>
      </c>
      <c r="S18" s="45">
        <f t="shared" si="4"/>
        <v>956</v>
      </c>
      <c r="U18"/>
      <c r="V18"/>
    </row>
    <row r="19" spans="1:22" s="32" customFormat="1" ht="12" customHeight="1">
      <c r="A19" s="30" t="s">
        <v>86</v>
      </c>
      <c r="B19" s="44">
        <v>85</v>
      </c>
      <c r="C19" s="45">
        <v>887</v>
      </c>
      <c r="D19" s="45">
        <f>SUM(B19:C19)</f>
        <v>972</v>
      </c>
      <c r="E19" s="44">
        <v>26</v>
      </c>
      <c r="F19" s="45">
        <v>441</v>
      </c>
      <c r="G19" s="45">
        <f>SUM(E19:F19)</f>
        <v>467</v>
      </c>
      <c r="H19" s="44">
        <v>46</v>
      </c>
      <c r="I19" s="45">
        <v>1052</v>
      </c>
      <c r="J19" s="45">
        <f>SUM(H19:I19)</f>
        <v>1098</v>
      </c>
      <c r="K19" s="46">
        <v>21</v>
      </c>
      <c r="L19" s="45">
        <v>581</v>
      </c>
      <c r="M19" s="45">
        <f>SUM(K19:L19)</f>
        <v>602</v>
      </c>
      <c r="N19" s="44">
        <f>SUM(B19,H19)</f>
        <v>131</v>
      </c>
      <c r="O19" s="45">
        <f aca="true" t="shared" si="5" ref="O19:S20">SUM(C19,I19)</f>
        <v>1939</v>
      </c>
      <c r="P19" s="45">
        <f t="shared" si="5"/>
        <v>2070</v>
      </c>
      <c r="Q19" s="44">
        <f t="shared" si="5"/>
        <v>47</v>
      </c>
      <c r="R19" s="45">
        <f t="shared" si="5"/>
        <v>1022</v>
      </c>
      <c r="S19" s="45">
        <f t="shared" si="5"/>
        <v>1069</v>
      </c>
      <c r="U19"/>
      <c r="V19"/>
    </row>
    <row r="20" spans="1:22" s="32" customFormat="1" ht="12" customHeight="1">
      <c r="A20" s="30" t="s">
        <v>105</v>
      </c>
      <c r="B20" s="44">
        <f>SUM('20PALG10'!B22)</f>
        <v>84</v>
      </c>
      <c r="C20" s="45">
        <f>SUM('20PALG10'!C22)</f>
        <v>901</v>
      </c>
      <c r="D20" s="45">
        <f>SUM('20PALG10'!D22)</f>
        <v>985</v>
      </c>
      <c r="E20" s="44">
        <f>SUM('20PALG10'!E22)</f>
        <v>32</v>
      </c>
      <c r="F20" s="45">
        <f>SUM('20PALG10'!F22)</f>
        <v>642</v>
      </c>
      <c r="G20" s="45">
        <f>SUM('20PALG10'!G22)</f>
        <v>674</v>
      </c>
      <c r="H20" s="44">
        <f>SUM('20PALG10'!H22)</f>
        <v>41</v>
      </c>
      <c r="I20" s="45">
        <f>SUM('20PALG10'!I22)</f>
        <v>1078</v>
      </c>
      <c r="J20" s="45">
        <f>SUM('20PALG10'!J22)</f>
        <v>1119</v>
      </c>
      <c r="K20" s="46">
        <f>SUM('20PALG10'!K22)</f>
        <v>25</v>
      </c>
      <c r="L20" s="45">
        <f>SUM('20PALG10'!L22)</f>
        <v>702</v>
      </c>
      <c r="M20" s="45">
        <f>SUM('20PALG10'!M22)</f>
        <v>727</v>
      </c>
      <c r="N20" s="44">
        <f>SUM(B20,H20)</f>
        <v>125</v>
      </c>
      <c r="O20" s="45">
        <f t="shared" si="5"/>
        <v>1979</v>
      </c>
      <c r="P20" s="45">
        <f t="shared" si="5"/>
        <v>2104</v>
      </c>
      <c r="Q20" s="44">
        <f t="shared" si="5"/>
        <v>57</v>
      </c>
      <c r="R20" s="45">
        <f t="shared" si="5"/>
        <v>1344</v>
      </c>
      <c r="S20" s="45">
        <f t="shared" si="5"/>
        <v>1401</v>
      </c>
      <c r="U20"/>
      <c r="V20"/>
    </row>
    <row r="21" spans="1:22" ht="12.75">
      <c r="A21" s="2"/>
      <c r="B21" s="11"/>
      <c r="C21" s="12"/>
      <c r="D21" s="12"/>
      <c r="E21" s="11"/>
      <c r="F21" s="12"/>
      <c r="G21" s="12"/>
      <c r="H21" s="11"/>
      <c r="I21" s="12"/>
      <c r="J21" s="12"/>
      <c r="K21" s="11"/>
      <c r="L21" s="12"/>
      <c r="M21" s="12"/>
      <c r="N21" s="11"/>
      <c r="O21" s="12"/>
      <c r="P21" s="12"/>
      <c r="Q21" s="11"/>
      <c r="R21" s="12"/>
      <c r="S21" s="12"/>
      <c r="U21"/>
      <c r="V21"/>
    </row>
    <row r="22" spans="1:22" ht="12.75">
      <c r="A22" s="1" t="s">
        <v>12</v>
      </c>
      <c r="B22" s="11"/>
      <c r="C22" s="12"/>
      <c r="D22" s="12"/>
      <c r="E22" s="11"/>
      <c r="F22" s="12"/>
      <c r="G22" s="12"/>
      <c r="H22" s="11"/>
      <c r="I22" s="12"/>
      <c r="J22" s="12"/>
      <c r="K22" s="11"/>
      <c r="L22" s="12"/>
      <c r="M22" s="12"/>
      <c r="N22" s="11"/>
      <c r="O22" s="12"/>
      <c r="P22" s="12"/>
      <c r="Q22" s="11"/>
      <c r="R22" s="12"/>
      <c r="S22" s="12"/>
      <c r="U22"/>
      <c r="V22"/>
    </row>
    <row r="23" spans="1:22" s="32" customFormat="1" ht="12" customHeight="1">
      <c r="A23" s="77" t="s">
        <v>65</v>
      </c>
      <c r="B23" s="44">
        <v>1206</v>
      </c>
      <c r="C23" s="45">
        <v>2359</v>
      </c>
      <c r="D23" s="45">
        <f>SUM(B23:C23)</f>
        <v>3565</v>
      </c>
      <c r="E23" s="44">
        <v>399</v>
      </c>
      <c r="F23" s="45">
        <v>766</v>
      </c>
      <c r="G23" s="45">
        <f>SUM(E23:F23)</f>
        <v>1165</v>
      </c>
      <c r="H23" s="44">
        <v>251</v>
      </c>
      <c r="I23" s="45">
        <v>1755</v>
      </c>
      <c r="J23" s="45">
        <f>SUM(H23:I23)</f>
        <v>2006</v>
      </c>
      <c r="K23" s="46">
        <v>199</v>
      </c>
      <c r="L23" s="45">
        <v>663</v>
      </c>
      <c r="M23" s="45">
        <f>SUM(K23:L23)</f>
        <v>862</v>
      </c>
      <c r="N23" s="44">
        <f aca="true" t="shared" si="6" ref="N23:S23">SUM(B23,H23)</f>
        <v>1457</v>
      </c>
      <c r="O23" s="45">
        <f t="shared" si="6"/>
        <v>4114</v>
      </c>
      <c r="P23" s="45">
        <f t="shared" si="6"/>
        <v>5571</v>
      </c>
      <c r="Q23" s="44">
        <f t="shared" si="6"/>
        <v>598</v>
      </c>
      <c r="R23" s="45">
        <f t="shared" si="6"/>
        <v>1429</v>
      </c>
      <c r="S23" s="45">
        <f t="shared" si="6"/>
        <v>2027</v>
      </c>
      <c r="U23"/>
      <c r="V23"/>
    </row>
    <row r="24" spans="1:22" s="32" customFormat="1" ht="12" customHeight="1">
      <c r="A24" s="77" t="s">
        <v>80</v>
      </c>
      <c r="B24" s="44">
        <v>1053</v>
      </c>
      <c r="C24" s="45">
        <v>2127</v>
      </c>
      <c r="D24" s="45">
        <f>SUM(B24:C24)</f>
        <v>3180</v>
      </c>
      <c r="E24" s="44">
        <v>422</v>
      </c>
      <c r="F24" s="45">
        <v>721</v>
      </c>
      <c r="G24" s="45">
        <f>SUM(E24:F24)</f>
        <v>1143</v>
      </c>
      <c r="H24" s="44">
        <v>244</v>
      </c>
      <c r="I24" s="45">
        <v>1828</v>
      </c>
      <c r="J24" s="45">
        <f>SUM(H24:I24)</f>
        <v>2072</v>
      </c>
      <c r="K24" s="46">
        <v>211</v>
      </c>
      <c r="L24" s="45">
        <v>572</v>
      </c>
      <c r="M24" s="45">
        <f>SUM(K24:L24)</f>
        <v>783</v>
      </c>
      <c r="N24" s="44">
        <f aca="true" t="shared" si="7" ref="N24:S24">SUM(B24,H24)</f>
        <v>1297</v>
      </c>
      <c r="O24" s="45">
        <f t="shared" si="7"/>
        <v>3955</v>
      </c>
      <c r="P24" s="45">
        <f t="shared" si="7"/>
        <v>5252</v>
      </c>
      <c r="Q24" s="44">
        <f t="shared" si="7"/>
        <v>633</v>
      </c>
      <c r="R24" s="45">
        <f t="shared" si="7"/>
        <v>1293</v>
      </c>
      <c r="S24" s="45">
        <f t="shared" si="7"/>
        <v>1926</v>
      </c>
      <c r="U24"/>
      <c r="V24"/>
    </row>
    <row r="25" spans="1:22" s="32" customFormat="1" ht="12" customHeight="1">
      <c r="A25" s="30" t="s">
        <v>86</v>
      </c>
      <c r="B25" s="44">
        <v>954</v>
      </c>
      <c r="C25" s="45">
        <v>1952</v>
      </c>
      <c r="D25" s="45">
        <f>SUM(B25:C25)</f>
        <v>2906</v>
      </c>
      <c r="E25" s="44">
        <v>335</v>
      </c>
      <c r="F25" s="45">
        <v>566</v>
      </c>
      <c r="G25" s="45">
        <f>SUM(E25:F25)</f>
        <v>901</v>
      </c>
      <c r="H25" s="44">
        <v>254</v>
      </c>
      <c r="I25" s="45">
        <v>1828</v>
      </c>
      <c r="J25" s="45">
        <f>SUM(H25:I25)</f>
        <v>2082</v>
      </c>
      <c r="K25" s="46">
        <v>175</v>
      </c>
      <c r="L25" s="45">
        <v>607</v>
      </c>
      <c r="M25" s="45">
        <f>SUM(K25:L25)</f>
        <v>782</v>
      </c>
      <c r="N25" s="44">
        <f aca="true" t="shared" si="8" ref="N25:S26">SUM(B25,H25)</f>
        <v>1208</v>
      </c>
      <c r="O25" s="45">
        <f t="shared" si="8"/>
        <v>3780</v>
      </c>
      <c r="P25" s="45">
        <f t="shared" si="8"/>
        <v>4988</v>
      </c>
      <c r="Q25" s="44">
        <f t="shared" si="8"/>
        <v>510</v>
      </c>
      <c r="R25" s="45">
        <f t="shared" si="8"/>
        <v>1173</v>
      </c>
      <c r="S25" s="45">
        <f t="shared" si="8"/>
        <v>1683</v>
      </c>
      <c r="U25"/>
      <c r="V25"/>
    </row>
    <row r="26" spans="1:22" s="32" customFormat="1" ht="12" customHeight="1">
      <c r="A26" s="30" t="s">
        <v>105</v>
      </c>
      <c r="B26" s="44">
        <f>SUM('20PALG10'!B29)</f>
        <v>957</v>
      </c>
      <c r="C26" s="45">
        <f>SUM('20PALG10'!C29)</f>
        <v>2041</v>
      </c>
      <c r="D26" s="45">
        <f>SUM('20PALG10'!D29)</f>
        <v>2998</v>
      </c>
      <c r="E26" s="44">
        <f>SUM('20PALG10'!E29)</f>
        <v>344</v>
      </c>
      <c r="F26" s="45">
        <f>SUM('20PALG10'!F29)</f>
        <v>575</v>
      </c>
      <c r="G26" s="45">
        <f>SUM('20PALG10'!G29)</f>
        <v>919</v>
      </c>
      <c r="H26" s="44">
        <f>SUM('20PALG10'!H29)</f>
        <v>262</v>
      </c>
      <c r="I26" s="45">
        <f>SUM('20PALG10'!I29)</f>
        <v>1765</v>
      </c>
      <c r="J26" s="45">
        <f>SUM('20PALG10'!J29)</f>
        <v>2027</v>
      </c>
      <c r="K26" s="46">
        <f>SUM('20PALG10'!K29)</f>
        <v>149</v>
      </c>
      <c r="L26" s="45">
        <f>SUM('20PALG10'!L29)</f>
        <v>627</v>
      </c>
      <c r="M26" s="45">
        <f>SUM('20PALG10'!M29)</f>
        <v>776</v>
      </c>
      <c r="N26" s="44">
        <f t="shared" si="8"/>
        <v>1219</v>
      </c>
      <c r="O26" s="45">
        <f t="shared" si="8"/>
        <v>3806</v>
      </c>
      <c r="P26" s="45">
        <f t="shared" si="8"/>
        <v>5025</v>
      </c>
      <c r="Q26" s="44">
        <f t="shared" si="8"/>
        <v>493</v>
      </c>
      <c r="R26" s="45">
        <f t="shared" si="8"/>
        <v>1202</v>
      </c>
      <c r="S26" s="45">
        <f t="shared" si="8"/>
        <v>1695</v>
      </c>
      <c r="U26"/>
      <c r="V26"/>
    </row>
    <row r="27" spans="1:22" ht="12.75">
      <c r="A27" s="3"/>
      <c r="B27" s="11"/>
      <c r="C27" s="12"/>
      <c r="D27" s="12"/>
      <c r="E27" s="11"/>
      <c r="F27" s="12"/>
      <c r="G27" s="12"/>
      <c r="H27" s="11"/>
      <c r="I27" s="12"/>
      <c r="J27" s="12"/>
      <c r="K27" s="11"/>
      <c r="L27" s="12"/>
      <c r="M27" s="12"/>
      <c r="N27" s="11"/>
      <c r="O27" s="12"/>
      <c r="P27" s="12"/>
      <c r="Q27" s="11"/>
      <c r="R27" s="12"/>
      <c r="S27" s="12"/>
      <c r="U27"/>
      <c r="V27"/>
    </row>
    <row r="28" spans="1:22" ht="12.75">
      <c r="A28" s="1" t="s">
        <v>13</v>
      </c>
      <c r="B28" s="11"/>
      <c r="C28" s="12"/>
      <c r="D28" s="12"/>
      <c r="E28" s="11"/>
      <c r="F28" s="12"/>
      <c r="G28" s="12"/>
      <c r="H28" s="11"/>
      <c r="I28" s="12"/>
      <c r="J28" s="12"/>
      <c r="K28" s="11"/>
      <c r="L28" s="12"/>
      <c r="M28" s="12"/>
      <c r="N28" s="11"/>
      <c r="O28" s="12"/>
      <c r="P28" s="12"/>
      <c r="Q28" s="11"/>
      <c r="R28" s="12"/>
      <c r="S28" s="12"/>
      <c r="U28"/>
      <c r="V28"/>
    </row>
    <row r="29" spans="1:22" s="32" customFormat="1" ht="12" customHeight="1">
      <c r="A29" s="77" t="s">
        <v>65</v>
      </c>
      <c r="B29" s="44">
        <v>129</v>
      </c>
      <c r="C29" s="45">
        <v>412</v>
      </c>
      <c r="D29" s="45">
        <f>SUM(B29:C29)</f>
        <v>541</v>
      </c>
      <c r="E29" s="44">
        <v>50</v>
      </c>
      <c r="F29" s="45">
        <v>214</v>
      </c>
      <c r="G29" s="45">
        <f>SUM(E29:F29)</f>
        <v>264</v>
      </c>
      <c r="H29" s="44">
        <v>38</v>
      </c>
      <c r="I29" s="45">
        <v>323</v>
      </c>
      <c r="J29" s="45">
        <f>SUM(H29:I29)</f>
        <v>361</v>
      </c>
      <c r="K29" s="46">
        <v>18</v>
      </c>
      <c r="L29" s="45">
        <v>172</v>
      </c>
      <c r="M29" s="45">
        <f>SUM(K29:L29)</f>
        <v>190</v>
      </c>
      <c r="N29" s="44">
        <f aca="true" t="shared" si="9" ref="N29:S29">SUM(B29,H29)</f>
        <v>167</v>
      </c>
      <c r="O29" s="45">
        <f t="shared" si="9"/>
        <v>735</v>
      </c>
      <c r="P29" s="45">
        <f t="shared" si="9"/>
        <v>902</v>
      </c>
      <c r="Q29" s="44">
        <f t="shared" si="9"/>
        <v>68</v>
      </c>
      <c r="R29" s="45">
        <f t="shared" si="9"/>
        <v>386</v>
      </c>
      <c r="S29" s="45">
        <f t="shared" si="9"/>
        <v>454</v>
      </c>
      <c r="U29"/>
      <c r="V29"/>
    </row>
    <row r="30" spans="1:22" s="32" customFormat="1" ht="12" customHeight="1">
      <c r="A30" s="77" t="s">
        <v>80</v>
      </c>
      <c r="B30" s="44">
        <v>118</v>
      </c>
      <c r="C30" s="45">
        <v>479</v>
      </c>
      <c r="D30" s="45">
        <f>SUM(B30:C30)</f>
        <v>597</v>
      </c>
      <c r="E30" s="44">
        <v>56</v>
      </c>
      <c r="F30" s="45">
        <v>267</v>
      </c>
      <c r="G30" s="45">
        <f>SUM(E30:F30)</f>
        <v>323</v>
      </c>
      <c r="H30" s="44">
        <v>47</v>
      </c>
      <c r="I30" s="45">
        <v>348</v>
      </c>
      <c r="J30" s="45">
        <f>SUM(H30:I30)</f>
        <v>395</v>
      </c>
      <c r="K30" s="46">
        <v>24</v>
      </c>
      <c r="L30" s="45">
        <v>239</v>
      </c>
      <c r="M30" s="45">
        <f>SUM(K30:L30)</f>
        <v>263</v>
      </c>
      <c r="N30" s="44">
        <f aca="true" t="shared" si="10" ref="N30:R32">SUM(B30,H30)</f>
        <v>165</v>
      </c>
      <c r="O30" s="45">
        <f t="shared" si="10"/>
        <v>827</v>
      </c>
      <c r="P30" s="45">
        <f t="shared" si="10"/>
        <v>992</v>
      </c>
      <c r="Q30" s="44">
        <f t="shared" si="10"/>
        <v>80</v>
      </c>
      <c r="R30" s="45">
        <f t="shared" si="10"/>
        <v>506</v>
      </c>
      <c r="S30" s="45">
        <f>SUM(G30,M30)</f>
        <v>586</v>
      </c>
      <c r="U30"/>
      <c r="V30"/>
    </row>
    <row r="31" spans="1:22" s="32" customFormat="1" ht="12" customHeight="1">
      <c r="A31" s="30" t="s">
        <v>86</v>
      </c>
      <c r="B31" s="44">
        <v>105</v>
      </c>
      <c r="C31" s="45">
        <v>518</v>
      </c>
      <c r="D31" s="45">
        <f>SUM(B31:C31)</f>
        <v>623</v>
      </c>
      <c r="E31" s="44">
        <v>50</v>
      </c>
      <c r="F31" s="45">
        <v>208</v>
      </c>
      <c r="G31" s="45">
        <f>SUM(E31:F31)</f>
        <v>258</v>
      </c>
      <c r="H31" s="44">
        <v>43</v>
      </c>
      <c r="I31" s="45">
        <v>430</v>
      </c>
      <c r="J31" s="45">
        <f>SUM(H31:I31)</f>
        <v>473</v>
      </c>
      <c r="K31" s="46">
        <v>19</v>
      </c>
      <c r="L31" s="45">
        <v>247</v>
      </c>
      <c r="M31" s="45">
        <f>SUM(K31:L31)</f>
        <v>266</v>
      </c>
      <c r="N31" s="44">
        <f t="shared" si="10"/>
        <v>148</v>
      </c>
      <c r="O31" s="45">
        <f t="shared" si="10"/>
        <v>948</v>
      </c>
      <c r="P31" s="45">
        <f t="shared" si="10"/>
        <v>1096</v>
      </c>
      <c r="Q31" s="44">
        <f t="shared" si="10"/>
        <v>69</v>
      </c>
      <c r="R31" s="45">
        <f t="shared" si="10"/>
        <v>455</v>
      </c>
      <c r="S31" s="45">
        <f>SUM(G31,M31)</f>
        <v>524</v>
      </c>
      <c r="U31"/>
      <c r="V31"/>
    </row>
    <row r="32" spans="1:22" s="32" customFormat="1" ht="12" customHeight="1">
      <c r="A32" s="30" t="s">
        <v>105</v>
      </c>
      <c r="B32" s="44">
        <f>SUM('20PALG10'!B36)</f>
        <v>120</v>
      </c>
      <c r="C32" s="45">
        <f>SUM('20PALG10'!C36)</f>
        <v>537</v>
      </c>
      <c r="D32" s="45">
        <f>SUM('20PALG10'!D36)</f>
        <v>657</v>
      </c>
      <c r="E32" s="44">
        <f>SUM('20PALG10'!E36)</f>
        <v>38</v>
      </c>
      <c r="F32" s="45">
        <f>SUM('20PALG10'!F36)</f>
        <v>261</v>
      </c>
      <c r="G32" s="45">
        <f>SUM('20PALG10'!G36)</f>
        <v>299</v>
      </c>
      <c r="H32" s="44">
        <f>SUM('20PALG10'!H36)</f>
        <v>39</v>
      </c>
      <c r="I32" s="45">
        <f>SUM('20PALG10'!I36)</f>
        <v>456</v>
      </c>
      <c r="J32" s="45">
        <f>SUM('20PALG10'!J36)</f>
        <v>495</v>
      </c>
      <c r="K32" s="46">
        <f>SUM('20PALG10'!K36)</f>
        <v>26</v>
      </c>
      <c r="L32" s="45">
        <f>SUM('20PALG10'!L36)</f>
        <v>234</v>
      </c>
      <c r="M32" s="45">
        <f>SUM('20PALG10'!M36)</f>
        <v>260</v>
      </c>
      <c r="N32" s="44">
        <f t="shared" si="10"/>
        <v>159</v>
      </c>
      <c r="O32" s="45">
        <f t="shared" si="10"/>
        <v>993</v>
      </c>
      <c r="P32" s="45">
        <f t="shared" si="10"/>
        <v>1152</v>
      </c>
      <c r="Q32" s="44">
        <f t="shared" si="10"/>
        <v>64</v>
      </c>
      <c r="R32" s="45">
        <f t="shared" si="10"/>
        <v>495</v>
      </c>
      <c r="S32" s="45">
        <f>SUM(G32,M32)</f>
        <v>559</v>
      </c>
      <c r="U32"/>
      <c r="V32"/>
    </row>
    <row r="33" spans="1:22" s="32" customFormat="1" ht="12.75">
      <c r="A33" s="30"/>
      <c r="B33" s="44"/>
      <c r="C33" s="45"/>
      <c r="D33" s="45"/>
      <c r="E33" s="44"/>
      <c r="F33" s="45"/>
      <c r="G33" s="45"/>
      <c r="H33" s="44"/>
      <c r="I33" s="45"/>
      <c r="J33" s="45"/>
      <c r="K33" s="46"/>
      <c r="L33" s="45"/>
      <c r="M33" s="45"/>
      <c r="N33" s="44"/>
      <c r="O33" s="45"/>
      <c r="P33" s="45"/>
      <c r="Q33" s="44"/>
      <c r="R33" s="45"/>
      <c r="S33" s="45"/>
      <c r="U33"/>
      <c r="V33"/>
    </row>
    <row r="34" spans="1:22" s="32" customFormat="1" ht="14.25" customHeight="1">
      <c r="A34" s="29" t="s">
        <v>67</v>
      </c>
      <c r="B34" s="44"/>
      <c r="C34" s="45"/>
      <c r="D34" s="45"/>
      <c r="E34" s="44"/>
      <c r="F34" s="45"/>
      <c r="G34" s="45"/>
      <c r="H34" s="44"/>
      <c r="I34" s="45"/>
      <c r="J34" s="45"/>
      <c r="K34" s="44"/>
      <c r="L34" s="45"/>
      <c r="M34" s="45"/>
      <c r="N34" s="44"/>
      <c r="O34" s="45"/>
      <c r="P34" s="45"/>
      <c r="Q34" s="44"/>
      <c r="R34" s="45"/>
      <c r="S34" s="45"/>
      <c r="U34"/>
      <c r="V34"/>
    </row>
    <row r="35" spans="1:22" s="32" customFormat="1" ht="12" customHeight="1">
      <c r="A35" s="77" t="s">
        <v>65</v>
      </c>
      <c r="B35" s="44">
        <v>2</v>
      </c>
      <c r="C35" s="45">
        <v>9</v>
      </c>
      <c r="D35" s="68">
        <f>SUM(B35,C35)</f>
        <v>11</v>
      </c>
      <c r="E35" s="44">
        <v>0</v>
      </c>
      <c r="F35" s="45">
        <v>2</v>
      </c>
      <c r="G35" s="68">
        <f>SUM(E35:F35)</f>
        <v>2</v>
      </c>
      <c r="H35" s="44">
        <v>0</v>
      </c>
      <c r="I35" s="45">
        <v>8</v>
      </c>
      <c r="J35" s="68">
        <f>SUM(H35:I35)</f>
        <v>8</v>
      </c>
      <c r="K35" s="46">
        <v>0</v>
      </c>
      <c r="L35" s="45">
        <v>0</v>
      </c>
      <c r="M35" s="68">
        <f>SUM(K35:L35)</f>
        <v>0</v>
      </c>
      <c r="N35" s="44">
        <f aca="true" t="shared" si="11" ref="N35:S38">SUM(B35,H35)</f>
        <v>2</v>
      </c>
      <c r="O35" s="45">
        <f t="shared" si="11"/>
        <v>17</v>
      </c>
      <c r="P35" s="45">
        <f t="shared" si="11"/>
        <v>19</v>
      </c>
      <c r="Q35" s="44">
        <f t="shared" si="11"/>
        <v>0</v>
      </c>
      <c r="R35" s="45">
        <f t="shared" si="11"/>
        <v>2</v>
      </c>
      <c r="S35" s="45">
        <f t="shared" si="11"/>
        <v>2</v>
      </c>
      <c r="U35"/>
      <c r="V35"/>
    </row>
    <row r="36" spans="1:22" s="32" customFormat="1" ht="12" customHeight="1">
      <c r="A36" s="77" t="s">
        <v>80</v>
      </c>
      <c r="B36" s="44">
        <v>2</v>
      </c>
      <c r="C36" s="45">
        <v>10</v>
      </c>
      <c r="D36" s="68">
        <f>SUM(B36,C36)</f>
        <v>12</v>
      </c>
      <c r="E36" s="44">
        <v>0</v>
      </c>
      <c r="F36" s="45">
        <v>5</v>
      </c>
      <c r="G36" s="68">
        <f>SUM(E36:F36)</f>
        <v>5</v>
      </c>
      <c r="H36" s="44">
        <v>0</v>
      </c>
      <c r="I36" s="45">
        <v>4</v>
      </c>
      <c r="J36" s="68">
        <f>SUM(H36:I36)</f>
        <v>4</v>
      </c>
      <c r="K36" s="46">
        <v>0</v>
      </c>
      <c r="L36" s="45">
        <v>3</v>
      </c>
      <c r="M36" s="68">
        <f>SUM(K36:L36)</f>
        <v>3</v>
      </c>
      <c r="N36" s="44">
        <f t="shared" si="11"/>
        <v>2</v>
      </c>
      <c r="O36" s="45">
        <f t="shared" si="11"/>
        <v>14</v>
      </c>
      <c r="P36" s="45">
        <f t="shared" si="11"/>
        <v>16</v>
      </c>
      <c r="Q36" s="44">
        <f t="shared" si="11"/>
        <v>0</v>
      </c>
      <c r="R36" s="45">
        <f t="shared" si="11"/>
        <v>8</v>
      </c>
      <c r="S36" s="45">
        <f t="shared" si="11"/>
        <v>8</v>
      </c>
      <c r="U36"/>
      <c r="V36"/>
    </row>
    <row r="37" spans="1:22" s="32" customFormat="1" ht="12" customHeight="1">
      <c r="A37" s="30" t="s">
        <v>86</v>
      </c>
      <c r="B37" s="44">
        <v>11</v>
      </c>
      <c r="C37" s="45">
        <v>43</v>
      </c>
      <c r="D37" s="68">
        <f>SUM(B37,C37)</f>
        <v>54</v>
      </c>
      <c r="E37" s="44">
        <v>4</v>
      </c>
      <c r="F37" s="45">
        <v>7</v>
      </c>
      <c r="G37" s="68">
        <f>SUM(E37:F37)</f>
        <v>11</v>
      </c>
      <c r="H37" s="44">
        <v>2</v>
      </c>
      <c r="I37" s="45">
        <v>50</v>
      </c>
      <c r="J37" s="68">
        <f>SUM(H37:I37)</f>
        <v>52</v>
      </c>
      <c r="K37" s="46">
        <v>1</v>
      </c>
      <c r="L37" s="45">
        <v>20</v>
      </c>
      <c r="M37" s="68">
        <f>SUM(K37:L37)</f>
        <v>21</v>
      </c>
      <c r="N37" s="44">
        <f t="shared" si="11"/>
        <v>13</v>
      </c>
      <c r="O37" s="45">
        <f t="shared" si="11"/>
        <v>93</v>
      </c>
      <c r="P37" s="45">
        <f t="shared" si="11"/>
        <v>106</v>
      </c>
      <c r="Q37" s="44">
        <f t="shared" si="11"/>
        <v>5</v>
      </c>
      <c r="R37" s="45">
        <f t="shared" si="11"/>
        <v>27</v>
      </c>
      <c r="S37" s="45">
        <f t="shared" si="11"/>
        <v>32</v>
      </c>
      <c r="U37"/>
      <c r="V37"/>
    </row>
    <row r="38" spans="1:22" s="32" customFormat="1" ht="12" customHeight="1">
      <c r="A38" s="30" t="s">
        <v>105</v>
      </c>
      <c r="B38" s="44">
        <f>SUM('20PALG10'!B43)</f>
        <v>10</v>
      </c>
      <c r="C38" s="45">
        <f>SUM('20PALG10'!C43)</f>
        <v>44</v>
      </c>
      <c r="D38" s="45">
        <f>SUM('20PALG10'!D43)</f>
        <v>54</v>
      </c>
      <c r="E38" s="44">
        <f>SUM('20PALG10'!E43)</f>
        <v>8</v>
      </c>
      <c r="F38" s="45">
        <f>SUM('20PALG10'!F43)</f>
        <v>10</v>
      </c>
      <c r="G38" s="45">
        <f>SUM('20PALG10'!G43)</f>
        <v>18</v>
      </c>
      <c r="H38" s="44">
        <f>SUM('20PALG10'!H43)</f>
        <v>1</v>
      </c>
      <c r="I38" s="45">
        <f>SUM('20PALG10'!I43)</f>
        <v>45</v>
      </c>
      <c r="J38" s="45">
        <f>SUM('20PALG10'!J43)</f>
        <v>46</v>
      </c>
      <c r="K38" s="46">
        <f>SUM('20PALG10'!K43)</f>
        <v>3</v>
      </c>
      <c r="L38" s="45">
        <f>SUM('20PALG10'!L43)</f>
        <v>12</v>
      </c>
      <c r="M38" s="45">
        <f>SUM('20PALG10'!M43)</f>
        <v>15</v>
      </c>
      <c r="N38" s="44">
        <f t="shared" si="11"/>
        <v>11</v>
      </c>
      <c r="O38" s="45">
        <f t="shared" si="11"/>
        <v>89</v>
      </c>
      <c r="P38" s="45">
        <f t="shared" si="11"/>
        <v>100</v>
      </c>
      <c r="Q38" s="44">
        <f t="shared" si="11"/>
        <v>11</v>
      </c>
      <c r="R38" s="45">
        <f t="shared" si="11"/>
        <v>22</v>
      </c>
      <c r="S38" s="45">
        <f t="shared" si="11"/>
        <v>33</v>
      </c>
      <c r="U38"/>
      <c r="V38"/>
    </row>
    <row r="39" spans="1:22" ht="12.75">
      <c r="A39" s="2"/>
      <c r="B39" s="11"/>
      <c r="C39" s="12"/>
      <c r="D39" s="12"/>
      <c r="E39" s="11"/>
      <c r="F39" s="12"/>
      <c r="G39" s="12"/>
      <c r="H39" s="11"/>
      <c r="I39" s="12"/>
      <c r="J39" s="12"/>
      <c r="K39" s="11"/>
      <c r="L39" s="12"/>
      <c r="M39" s="12"/>
      <c r="N39" s="11"/>
      <c r="O39" s="12"/>
      <c r="P39" s="12"/>
      <c r="Q39" s="11"/>
      <c r="R39" s="12"/>
      <c r="S39" s="12"/>
      <c r="U39"/>
      <c r="V39"/>
    </row>
    <row r="40" spans="1:22" ht="12.75">
      <c r="A40" s="1" t="s">
        <v>14</v>
      </c>
      <c r="B40" s="11"/>
      <c r="C40" s="12"/>
      <c r="D40" s="12"/>
      <c r="E40" s="11"/>
      <c r="F40" s="12"/>
      <c r="G40" s="12"/>
      <c r="H40" s="11"/>
      <c r="I40" s="12"/>
      <c r="J40" s="12"/>
      <c r="K40" s="11"/>
      <c r="L40" s="12"/>
      <c r="M40" s="12"/>
      <c r="N40" s="11"/>
      <c r="O40" s="12"/>
      <c r="P40" s="12"/>
      <c r="Q40" s="11"/>
      <c r="R40" s="12"/>
      <c r="S40" s="12"/>
      <c r="U40"/>
      <c r="V40"/>
    </row>
    <row r="41" spans="1:22" s="32" customFormat="1" ht="12" customHeight="1">
      <c r="A41" s="77" t="s">
        <v>65</v>
      </c>
      <c r="B41" s="44">
        <v>459</v>
      </c>
      <c r="C41" s="45">
        <v>645</v>
      </c>
      <c r="D41" s="45">
        <f>SUM(B41:C41)</f>
        <v>1104</v>
      </c>
      <c r="E41" s="44">
        <v>213</v>
      </c>
      <c r="F41" s="45">
        <v>292</v>
      </c>
      <c r="G41" s="45">
        <f>SUM(E41:F41)</f>
        <v>505</v>
      </c>
      <c r="H41" s="44">
        <v>97</v>
      </c>
      <c r="I41" s="45">
        <v>559</v>
      </c>
      <c r="J41" s="45">
        <f>SUM(H41:I41)</f>
        <v>656</v>
      </c>
      <c r="K41" s="46">
        <v>56</v>
      </c>
      <c r="L41" s="45">
        <v>231</v>
      </c>
      <c r="M41" s="45">
        <f>SUM(K41:L41)</f>
        <v>287</v>
      </c>
      <c r="N41" s="44">
        <f aca="true" t="shared" si="12" ref="N41:S41">SUM(B41,H41)</f>
        <v>556</v>
      </c>
      <c r="O41" s="45">
        <f t="shared" si="12"/>
        <v>1204</v>
      </c>
      <c r="P41" s="45">
        <f t="shared" si="12"/>
        <v>1760</v>
      </c>
      <c r="Q41" s="44">
        <f t="shared" si="12"/>
        <v>269</v>
      </c>
      <c r="R41" s="45">
        <f t="shared" si="12"/>
        <v>523</v>
      </c>
      <c r="S41" s="45">
        <f t="shared" si="12"/>
        <v>792</v>
      </c>
      <c r="U41"/>
      <c r="V41"/>
    </row>
    <row r="42" spans="1:22" s="32" customFormat="1" ht="12" customHeight="1">
      <c r="A42" s="77" t="s">
        <v>80</v>
      </c>
      <c r="B42" s="44">
        <v>417</v>
      </c>
      <c r="C42" s="45">
        <v>531</v>
      </c>
      <c r="D42" s="45">
        <f>SUM(B42:C42)</f>
        <v>948</v>
      </c>
      <c r="E42" s="44">
        <v>158</v>
      </c>
      <c r="F42" s="45">
        <v>260</v>
      </c>
      <c r="G42" s="45">
        <f>SUM(E42:F42)</f>
        <v>418</v>
      </c>
      <c r="H42" s="44">
        <v>108</v>
      </c>
      <c r="I42" s="45">
        <v>547</v>
      </c>
      <c r="J42" s="45">
        <f>SUM(H42:I42)</f>
        <v>655</v>
      </c>
      <c r="K42" s="46">
        <v>46</v>
      </c>
      <c r="L42" s="45">
        <v>212</v>
      </c>
      <c r="M42" s="45">
        <f>SUM(K42:L42)</f>
        <v>258</v>
      </c>
      <c r="N42" s="44">
        <f aca="true" t="shared" si="13" ref="N42:S42">SUM(B42,H42)</f>
        <v>525</v>
      </c>
      <c r="O42" s="45">
        <f t="shared" si="13"/>
        <v>1078</v>
      </c>
      <c r="P42" s="45">
        <f t="shared" si="13"/>
        <v>1603</v>
      </c>
      <c r="Q42" s="44">
        <f t="shared" si="13"/>
        <v>204</v>
      </c>
      <c r="R42" s="45">
        <f t="shared" si="13"/>
        <v>472</v>
      </c>
      <c r="S42" s="45">
        <f t="shared" si="13"/>
        <v>676</v>
      </c>
      <c r="U42"/>
      <c r="V42"/>
    </row>
    <row r="43" spans="1:22" s="32" customFormat="1" ht="12" customHeight="1">
      <c r="A43" s="30" t="s">
        <v>86</v>
      </c>
      <c r="B43" s="44">
        <v>447</v>
      </c>
      <c r="C43" s="45">
        <v>548</v>
      </c>
      <c r="D43" s="45">
        <f>SUM(B43:C43)</f>
        <v>995</v>
      </c>
      <c r="E43" s="44">
        <v>175</v>
      </c>
      <c r="F43" s="45">
        <v>277</v>
      </c>
      <c r="G43" s="45">
        <f>SUM(E43:F43)</f>
        <v>452</v>
      </c>
      <c r="H43" s="44">
        <v>121</v>
      </c>
      <c r="I43" s="45">
        <v>653</v>
      </c>
      <c r="J43" s="45">
        <f>SUM(H43:I43)</f>
        <v>774</v>
      </c>
      <c r="K43" s="46">
        <v>70</v>
      </c>
      <c r="L43" s="45">
        <v>264</v>
      </c>
      <c r="M43" s="45">
        <f>SUM(K43:L43)</f>
        <v>334</v>
      </c>
      <c r="N43" s="44">
        <f aca="true" t="shared" si="14" ref="N43:S44">SUM(B43,H43)</f>
        <v>568</v>
      </c>
      <c r="O43" s="45">
        <f t="shared" si="14"/>
        <v>1201</v>
      </c>
      <c r="P43" s="45">
        <f t="shared" si="14"/>
        <v>1769</v>
      </c>
      <c r="Q43" s="44">
        <f t="shared" si="14"/>
        <v>245</v>
      </c>
      <c r="R43" s="45">
        <f t="shared" si="14"/>
        <v>541</v>
      </c>
      <c r="S43" s="45">
        <f t="shared" si="14"/>
        <v>786</v>
      </c>
      <c r="U43"/>
      <c r="V43"/>
    </row>
    <row r="44" spans="1:22" s="32" customFormat="1" ht="12" customHeight="1">
      <c r="A44" s="30" t="s">
        <v>105</v>
      </c>
      <c r="B44" s="44">
        <f>SUM('20PALG10'!B46)</f>
        <v>460</v>
      </c>
      <c r="C44" s="45">
        <f>SUM('20PALG10'!C46)</f>
        <v>645</v>
      </c>
      <c r="D44" s="45">
        <f>SUM('20PALG10'!D46)</f>
        <v>1105</v>
      </c>
      <c r="E44" s="44">
        <f>SUM('20PALG10'!E46)</f>
        <v>197</v>
      </c>
      <c r="F44" s="45">
        <f>SUM('20PALG10'!F46)</f>
        <v>344</v>
      </c>
      <c r="G44" s="45">
        <f>SUM('20PALG10'!G46)</f>
        <v>541</v>
      </c>
      <c r="H44" s="44">
        <f>SUM('20PALG10'!H46)</f>
        <v>136</v>
      </c>
      <c r="I44" s="45">
        <f>SUM('20PALG10'!I46)</f>
        <v>672</v>
      </c>
      <c r="J44" s="45">
        <f>SUM('20PALG10'!J46)</f>
        <v>808</v>
      </c>
      <c r="K44" s="46">
        <f>SUM('20PALG10'!K46)</f>
        <v>64</v>
      </c>
      <c r="L44" s="45">
        <f>SUM('20PALG10'!L46)</f>
        <v>274</v>
      </c>
      <c r="M44" s="45">
        <f>SUM('20PALG10'!M46)</f>
        <v>338</v>
      </c>
      <c r="N44" s="44">
        <f t="shared" si="14"/>
        <v>596</v>
      </c>
      <c r="O44" s="45">
        <f t="shared" si="14"/>
        <v>1317</v>
      </c>
      <c r="P44" s="45">
        <f t="shared" si="14"/>
        <v>1913</v>
      </c>
      <c r="Q44" s="44">
        <f t="shared" si="14"/>
        <v>261</v>
      </c>
      <c r="R44" s="45">
        <f t="shared" si="14"/>
        <v>618</v>
      </c>
      <c r="S44" s="45">
        <f t="shared" si="14"/>
        <v>879</v>
      </c>
      <c r="U44"/>
      <c r="V44"/>
    </row>
    <row r="45" spans="1:22" ht="12.75">
      <c r="A45" s="2"/>
      <c r="B45" s="11"/>
      <c r="C45" s="12"/>
      <c r="D45" s="12"/>
      <c r="E45" s="11"/>
      <c r="F45" s="12"/>
      <c r="G45" s="12"/>
      <c r="H45" s="11"/>
      <c r="I45" s="12"/>
      <c r="J45" s="12"/>
      <c r="K45" s="11"/>
      <c r="L45" s="12"/>
      <c r="M45" s="12"/>
      <c r="N45" s="11"/>
      <c r="O45" s="12"/>
      <c r="P45" s="12"/>
      <c r="Q45" s="11"/>
      <c r="R45" s="12"/>
      <c r="S45" s="12"/>
      <c r="U45"/>
      <c r="V45"/>
    </row>
    <row r="46" spans="1:22" s="32" customFormat="1" ht="14.25" customHeight="1">
      <c r="A46" s="29" t="s">
        <v>48</v>
      </c>
      <c r="B46" s="44"/>
      <c r="C46" s="45"/>
      <c r="D46" s="45"/>
      <c r="E46" s="44"/>
      <c r="F46" s="45"/>
      <c r="G46" s="45"/>
      <c r="H46" s="44"/>
      <c r="I46" s="45"/>
      <c r="J46" s="45"/>
      <c r="K46" s="44"/>
      <c r="L46" s="45"/>
      <c r="M46" s="45"/>
      <c r="N46" s="44"/>
      <c r="O46" s="45"/>
      <c r="P46" s="45"/>
      <c r="Q46" s="44"/>
      <c r="R46" s="45"/>
      <c r="S46" s="45"/>
      <c r="U46"/>
      <c r="V46"/>
    </row>
    <row r="47" spans="1:22" s="32" customFormat="1" ht="12" customHeight="1">
      <c r="A47" s="77" t="s">
        <v>66</v>
      </c>
      <c r="B47" s="44">
        <v>0</v>
      </c>
      <c r="C47" s="45">
        <v>0</v>
      </c>
      <c r="D47" s="68">
        <f>SUM(B47,C47)</f>
        <v>0</v>
      </c>
      <c r="E47" s="44">
        <v>1</v>
      </c>
      <c r="F47" s="45">
        <v>20</v>
      </c>
      <c r="G47" s="68">
        <f>SUM(E47:F47)</f>
        <v>21</v>
      </c>
      <c r="H47" s="44">
        <v>0</v>
      </c>
      <c r="I47" s="45">
        <v>0</v>
      </c>
      <c r="J47" s="68">
        <f>SUM(H47:I47)</f>
        <v>0</v>
      </c>
      <c r="K47" s="46">
        <v>5</v>
      </c>
      <c r="L47" s="45">
        <v>54</v>
      </c>
      <c r="M47" s="68">
        <f>SUM(K47:L47)</f>
        <v>59</v>
      </c>
      <c r="N47" s="44">
        <f aca="true" t="shared" si="15" ref="N47:S50">SUM(B47,H47)</f>
        <v>0</v>
      </c>
      <c r="O47" s="45">
        <f t="shared" si="15"/>
        <v>0</v>
      </c>
      <c r="P47" s="45">
        <f t="shared" si="15"/>
        <v>0</v>
      </c>
      <c r="Q47" s="44">
        <f t="shared" si="15"/>
        <v>6</v>
      </c>
      <c r="R47" s="45">
        <f t="shared" si="15"/>
        <v>74</v>
      </c>
      <c r="S47" s="45">
        <f t="shared" si="15"/>
        <v>80</v>
      </c>
      <c r="U47"/>
      <c r="V47"/>
    </row>
    <row r="48" spans="1:22" s="32" customFormat="1" ht="12" customHeight="1">
      <c r="A48" s="77" t="s">
        <v>80</v>
      </c>
      <c r="B48" s="44">
        <v>0</v>
      </c>
      <c r="C48" s="45">
        <v>0</v>
      </c>
      <c r="D48" s="68">
        <f>SUM(B48,C48)</f>
        <v>0</v>
      </c>
      <c r="E48" s="44">
        <v>2</v>
      </c>
      <c r="F48" s="45">
        <v>26</v>
      </c>
      <c r="G48" s="68">
        <f>SUM(E48:F48)</f>
        <v>28</v>
      </c>
      <c r="H48" s="44">
        <v>0</v>
      </c>
      <c r="I48" s="45">
        <v>0</v>
      </c>
      <c r="J48" s="68">
        <f>SUM(H48:I48)</f>
        <v>0</v>
      </c>
      <c r="K48" s="46">
        <v>8</v>
      </c>
      <c r="L48" s="45">
        <v>70</v>
      </c>
      <c r="M48" s="68">
        <f>SUM(K48:L48)</f>
        <v>78</v>
      </c>
      <c r="N48" s="44">
        <f t="shared" si="15"/>
        <v>0</v>
      </c>
      <c r="O48" s="45">
        <f t="shared" si="15"/>
        <v>0</v>
      </c>
      <c r="P48" s="45">
        <f t="shared" si="15"/>
        <v>0</v>
      </c>
      <c r="Q48" s="44">
        <f t="shared" si="15"/>
        <v>10</v>
      </c>
      <c r="R48" s="45">
        <f t="shared" si="15"/>
        <v>96</v>
      </c>
      <c r="S48" s="45">
        <f t="shared" si="15"/>
        <v>106</v>
      </c>
      <c r="U48"/>
      <c r="V48"/>
    </row>
    <row r="49" spans="1:22" s="32" customFormat="1" ht="12" customHeight="1">
      <c r="A49" s="30" t="s">
        <v>86</v>
      </c>
      <c r="B49" s="44">
        <v>2</v>
      </c>
      <c r="C49" s="45">
        <v>16</v>
      </c>
      <c r="D49" s="68">
        <f>SUM(B49,C49)</f>
        <v>18</v>
      </c>
      <c r="E49" s="44">
        <v>10</v>
      </c>
      <c r="F49" s="45">
        <v>15</v>
      </c>
      <c r="G49" s="68">
        <f>SUM(E49:F49)</f>
        <v>25</v>
      </c>
      <c r="H49" s="44">
        <v>3</v>
      </c>
      <c r="I49" s="45">
        <v>50</v>
      </c>
      <c r="J49" s="68">
        <f>SUM(H49:I49)</f>
        <v>53</v>
      </c>
      <c r="K49" s="46">
        <v>2</v>
      </c>
      <c r="L49" s="45">
        <v>34</v>
      </c>
      <c r="M49" s="68">
        <f>SUM(K49:L49)</f>
        <v>36</v>
      </c>
      <c r="N49" s="44">
        <f t="shared" si="15"/>
        <v>5</v>
      </c>
      <c r="O49" s="45">
        <f t="shared" si="15"/>
        <v>66</v>
      </c>
      <c r="P49" s="45">
        <f t="shared" si="15"/>
        <v>71</v>
      </c>
      <c r="Q49" s="44">
        <f t="shared" si="15"/>
        <v>12</v>
      </c>
      <c r="R49" s="45">
        <f t="shared" si="15"/>
        <v>49</v>
      </c>
      <c r="S49" s="45">
        <f t="shared" si="15"/>
        <v>61</v>
      </c>
      <c r="U49"/>
      <c r="V49"/>
    </row>
    <row r="50" spans="1:22" s="32" customFormat="1" ht="12" customHeight="1">
      <c r="A50" s="30" t="s">
        <v>105</v>
      </c>
      <c r="B50" s="44">
        <f>SUM('20PALG10'!B49)</f>
        <v>3</v>
      </c>
      <c r="C50" s="45">
        <f>SUM('20PALG10'!C49)</f>
        <v>21</v>
      </c>
      <c r="D50" s="45">
        <f>SUM('20PALG10'!D49)</f>
        <v>24</v>
      </c>
      <c r="E50" s="44">
        <f>SUM('20PALG10'!E49)</f>
        <v>10</v>
      </c>
      <c r="F50" s="45">
        <f>SUM('20PALG10'!F49)</f>
        <v>14</v>
      </c>
      <c r="G50" s="45">
        <f>SUM('20PALG10'!G49)</f>
        <v>24</v>
      </c>
      <c r="H50" s="44">
        <f>SUM('20PALG10'!H49)</f>
        <v>3</v>
      </c>
      <c r="I50" s="45">
        <f>SUM('20PALG10'!I49)</f>
        <v>57</v>
      </c>
      <c r="J50" s="45">
        <f>SUM('20PALG10'!J49)</f>
        <v>60</v>
      </c>
      <c r="K50" s="46">
        <f>SUM('20PALG10'!K49)</f>
        <v>6</v>
      </c>
      <c r="L50" s="45">
        <f>SUM('20PALG10'!L49)</f>
        <v>35</v>
      </c>
      <c r="M50" s="45">
        <f>SUM('20PALG10'!M49)</f>
        <v>41</v>
      </c>
      <c r="N50" s="44">
        <f t="shared" si="15"/>
        <v>6</v>
      </c>
      <c r="O50" s="45">
        <f t="shared" si="15"/>
        <v>78</v>
      </c>
      <c r="P50" s="45">
        <f t="shared" si="15"/>
        <v>84</v>
      </c>
      <c r="Q50" s="44">
        <f t="shared" si="15"/>
        <v>16</v>
      </c>
      <c r="R50" s="45">
        <f t="shared" si="15"/>
        <v>49</v>
      </c>
      <c r="S50" s="45">
        <f t="shared" si="15"/>
        <v>65</v>
      </c>
      <c r="U50"/>
      <c r="V50"/>
    </row>
    <row r="51" spans="1:22" ht="12.75">
      <c r="A51" s="2"/>
      <c r="B51" s="11"/>
      <c r="C51" s="12"/>
      <c r="D51" s="12"/>
      <c r="E51" s="11"/>
      <c r="F51" s="12"/>
      <c r="G51" s="12"/>
      <c r="H51" s="11"/>
      <c r="I51" s="12"/>
      <c r="J51" s="12"/>
      <c r="K51" s="11"/>
      <c r="L51" s="12"/>
      <c r="M51" s="12"/>
      <c r="N51" s="11"/>
      <c r="O51" s="12"/>
      <c r="P51" s="12"/>
      <c r="Q51" s="11"/>
      <c r="R51" s="12"/>
      <c r="S51" s="12"/>
      <c r="U51"/>
      <c r="V51"/>
    </row>
    <row r="52" spans="1:22" ht="12.75">
      <c r="A52" s="1" t="s">
        <v>45</v>
      </c>
      <c r="B52" s="11"/>
      <c r="C52" s="12"/>
      <c r="D52" s="12"/>
      <c r="E52" s="11"/>
      <c r="F52" s="12"/>
      <c r="G52" s="12"/>
      <c r="H52" s="11"/>
      <c r="I52" s="12"/>
      <c r="J52" s="12"/>
      <c r="K52" s="11"/>
      <c r="L52" s="12"/>
      <c r="M52" s="12"/>
      <c r="N52" s="11"/>
      <c r="O52" s="12"/>
      <c r="P52" s="12"/>
      <c r="Q52" s="11"/>
      <c r="R52" s="12"/>
      <c r="S52" s="12"/>
      <c r="U52"/>
      <c r="V52"/>
    </row>
    <row r="53" spans="1:22" s="32" customFormat="1" ht="12" customHeight="1">
      <c r="A53" s="77" t="s">
        <v>66</v>
      </c>
      <c r="B53" s="44">
        <v>59</v>
      </c>
      <c r="C53" s="45">
        <v>204</v>
      </c>
      <c r="D53" s="45">
        <f>SUM(B53:C53)</f>
        <v>263</v>
      </c>
      <c r="E53" s="44">
        <v>25</v>
      </c>
      <c r="F53" s="45">
        <v>69</v>
      </c>
      <c r="G53" s="45">
        <f>SUM(E53:F53)</f>
        <v>94</v>
      </c>
      <c r="H53" s="44">
        <v>15</v>
      </c>
      <c r="I53" s="45">
        <v>168</v>
      </c>
      <c r="J53" s="45">
        <f>SUM(H53:I53)</f>
        <v>183</v>
      </c>
      <c r="K53" s="46">
        <v>33</v>
      </c>
      <c r="L53" s="45">
        <v>101</v>
      </c>
      <c r="M53" s="45">
        <f>SUM(K53:L53)</f>
        <v>134</v>
      </c>
      <c r="N53" s="44">
        <f aca="true" t="shared" si="16" ref="N53:S53">SUM(B53,H53)</f>
        <v>74</v>
      </c>
      <c r="O53" s="45">
        <f t="shared" si="16"/>
        <v>372</v>
      </c>
      <c r="P53" s="45">
        <f t="shared" si="16"/>
        <v>446</v>
      </c>
      <c r="Q53" s="44">
        <f t="shared" si="16"/>
        <v>58</v>
      </c>
      <c r="R53" s="45">
        <f t="shared" si="16"/>
        <v>170</v>
      </c>
      <c r="S53" s="45">
        <f t="shared" si="16"/>
        <v>228</v>
      </c>
      <c r="U53"/>
      <c r="V53"/>
    </row>
    <row r="54" spans="1:22" s="32" customFormat="1" ht="12" customHeight="1">
      <c r="A54" s="77" t="s">
        <v>80</v>
      </c>
      <c r="B54" s="44">
        <v>61</v>
      </c>
      <c r="C54" s="45">
        <v>227</v>
      </c>
      <c r="D54" s="45">
        <f>SUM(B54:C54)</f>
        <v>288</v>
      </c>
      <c r="E54" s="44">
        <v>29</v>
      </c>
      <c r="F54" s="45">
        <v>85</v>
      </c>
      <c r="G54" s="45">
        <f>SUM(E54:F54)</f>
        <v>114</v>
      </c>
      <c r="H54" s="44">
        <v>19</v>
      </c>
      <c r="I54" s="45">
        <v>164</v>
      </c>
      <c r="J54" s="45">
        <f>SUM(H54:I54)</f>
        <v>183</v>
      </c>
      <c r="K54" s="46">
        <v>23</v>
      </c>
      <c r="L54" s="45">
        <v>113</v>
      </c>
      <c r="M54" s="45">
        <f>SUM(K54:L54)</f>
        <v>136</v>
      </c>
      <c r="N54" s="44">
        <f aca="true" t="shared" si="17" ref="N54:S54">SUM(B54,H54)</f>
        <v>80</v>
      </c>
      <c r="O54" s="45">
        <f t="shared" si="17"/>
        <v>391</v>
      </c>
      <c r="P54" s="45">
        <f t="shared" si="17"/>
        <v>471</v>
      </c>
      <c r="Q54" s="44">
        <f t="shared" si="17"/>
        <v>52</v>
      </c>
      <c r="R54" s="45">
        <f t="shared" si="17"/>
        <v>198</v>
      </c>
      <c r="S54" s="45">
        <f t="shared" si="17"/>
        <v>250</v>
      </c>
      <c r="U54"/>
      <c r="V54"/>
    </row>
    <row r="55" spans="1:22" s="32" customFormat="1" ht="12" customHeight="1">
      <c r="A55" s="30" t="s">
        <v>86</v>
      </c>
      <c r="B55" s="44">
        <v>62</v>
      </c>
      <c r="C55" s="45">
        <v>255</v>
      </c>
      <c r="D55" s="45">
        <f>SUM(B55:C55)</f>
        <v>317</v>
      </c>
      <c r="E55" s="44">
        <v>20</v>
      </c>
      <c r="F55" s="45">
        <v>84</v>
      </c>
      <c r="G55" s="45">
        <f>SUM(E55:F55)</f>
        <v>104</v>
      </c>
      <c r="H55" s="44">
        <v>20</v>
      </c>
      <c r="I55" s="45">
        <v>168</v>
      </c>
      <c r="J55" s="45">
        <f>SUM(H55:I55)</f>
        <v>188</v>
      </c>
      <c r="K55" s="46">
        <v>20</v>
      </c>
      <c r="L55" s="45">
        <v>66</v>
      </c>
      <c r="M55" s="45">
        <f>SUM(K55:L55)</f>
        <v>86</v>
      </c>
      <c r="N55" s="44">
        <f aca="true" t="shared" si="18" ref="N55:S56">SUM(B55,H55)</f>
        <v>82</v>
      </c>
      <c r="O55" s="45">
        <f t="shared" si="18"/>
        <v>423</v>
      </c>
      <c r="P55" s="45">
        <f t="shared" si="18"/>
        <v>505</v>
      </c>
      <c r="Q55" s="44">
        <f t="shared" si="18"/>
        <v>40</v>
      </c>
      <c r="R55" s="45">
        <f t="shared" si="18"/>
        <v>150</v>
      </c>
      <c r="S55" s="45">
        <f t="shared" si="18"/>
        <v>190</v>
      </c>
      <c r="U55"/>
      <c r="V55"/>
    </row>
    <row r="56" spans="1:22" s="32" customFormat="1" ht="12" customHeight="1">
      <c r="A56" s="30" t="s">
        <v>105</v>
      </c>
      <c r="B56" s="44">
        <f>SUM('20PALG10'!B56)</f>
        <v>61</v>
      </c>
      <c r="C56" s="45">
        <f>SUM('20PALG10'!C56)</f>
        <v>254</v>
      </c>
      <c r="D56" s="45">
        <f>SUM('20PALG10'!D56)</f>
        <v>315</v>
      </c>
      <c r="E56" s="44">
        <f>SUM('20PALG10'!E56)</f>
        <v>26</v>
      </c>
      <c r="F56" s="45">
        <f>SUM('20PALG10'!F56)</f>
        <v>93</v>
      </c>
      <c r="G56" s="45">
        <f>SUM('20PALG10'!G56)</f>
        <v>119</v>
      </c>
      <c r="H56" s="44">
        <f>SUM('20PALG10'!H56)</f>
        <v>22</v>
      </c>
      <c r="I56" s="45">
        <f>SUM('20PALG10'!I56)</f>
        <v>175</v>
      </c>
      <c r="J56" s="45">
        <f>SUM('20PALG10'!J56)</f>
        <v>197</v>
      </c>
      <c r="K56" s="46">
        <f>SUM('20PALG10'!K56)</f>
        <v>13</v>
      </c>
      <c r="L56" s="45">
        <f>SUM('20PALG10'!L56)</f>
        <v>67</v>
      </c>
      <c r="M56" s="45">
        <f>SUM('20PALG10'!M56)</f>
        <v>80</v>
      </c>
      <c r="N56" s="44">
        <f t="shared" si="18"/>
        <v>83</v>
      </c>
      <c r="O56" s="45">
        <f t="shared" si="18"/>
        <v>429</v>
      </c>
      <c r="P56" s="45">
        <f t="shared" si="18"/>
        <v>512</v>
      </c>
      <c r="Q56" s="44">
        <f t="shared" si="18"/>
        <v>39</v>
      </c>
      <c r="R56" s="45">
        <f t="shared" si="18"/>
        <v>160</v>
      </c>
      <c r="S56" s="45">
        <f t="shared" si="18"/>
        <v>199</v>
      </c>
      <c r="U56"/>
      <c r="V56"/>
    </row>
    <row r="57" spans="1:22" ht="12.75">
      <c r="A57" s="2"/>
      <c r="B57" s="11"/>
      <c r="C57" s="12"/>
      <c r="D57" s="12"/>
      <c r="E57" s="13"/>
      <c r="F57" s="12"/>
      <c r="G57" s="12"/>
      <c r="H57" s="11"/>
      <c r="I57" s="12"/>
      <c r="J57" s="12"/>
      <c r="K57" s="11"/>
      <c r="L57" s="12"/>
      <c r="M57" s="12"/>
      <c r="N57" s="11"/>
      <c r="O57" s="12"/>
      <c r="P57" s="12"/>
      <c r="Q57" s="11"/>
      <c r="R57" s="12"/>
      <c r="S57" s="12"/>
      <c r="U57"/>
      <c r="V57"/>
    </row>
    <row r="58" spans="1:22" ht="12.75">
      <c r="A58" s="1" t="s">
        <v>46</v>
      </c>
      <c r="B58" s="11"/>
      <c r="C58" s="12"/>
      <c r="D58" s="12"/>
      <c r="E58" s="11"/>
      <c r="F58" s="12"/>
      <c r="G58" s="12"/>
      <c r="H58" s="11"/>
      <c r="I58" s="12"/>
      <c r="J58" s="12"/>
      <c r="K58" s="11"/>
      <c r="L58" s="12"/>
      <c r="M58" s="12"/>
      <c r="N58" s="11"/>
      <c r="O58" s="12"/>
      <c r="P58" s="12"/>
      <c r="Q58" s="11"/>
      <c r="R58" s="12"/>
      <c r="S58" s="12"/>
      <c r="U58"/>
      <c r="V58"/>
    </row>
    <row r="59" spans="1:22" s="32" customFormat="1" ht="12" customHeight="1">
      <c r="A59" s="77" t="s">
        <v>66</v>
      </c>
      <c r="B59" s="44">
        <v>5</v>
      </c>
      <c r="C59" s="45">
        <v>15</v>
      </c>
      <c r="D59" s="45">
        <f>SUM(B59:C59)</f>
        <v>20</v>
      </c>
      <c r="E59" s="44">
        <v>0</v>
      </c>
      <c r="F59" s="45">
        <v>3</v>
      </c>
      <c r="G59" s="45">
        <f>SUM(E59:F59)</f>
        <v>3</v>
      </c>
      <c r="H59" s="44">
        <v>1</v>
      </c>
      <c r="I59" s="45">
        <v>16</v>
      </c>
      <c r="J59" s="45">
        <f>SUM(H59:I59)</f>
        <v>17</v>
      </c>
      <c r="K59" s="46">
        <v>0</v>
      </c>
      <c r="L59" s="45">
        <v>6</v>
      </c>
      <c r="M59" s="45">
        <f>SUM(K59:L59)</f>
        <v>6</v>
      </c>
      <c r="N59" s="44">
        <f aca="true" t="shared" si="19" ref="N59:S59">SUM(B59,H59)</f>
        <v>6</v>
      </c>
      <c r="O59" s="45">
        <f t="shared" si="19"/>
        <v>31</v>
      </c>
      <c r="P59" s="45">
        <f t="shared" si="19"/>
        <v>37</v>
      </c>
      <c r="Q59" s="44">
        <f t="shared" si="19"/>
        <v>0</v>
      </c>
      <c r="R59" s="45">
        <f t="shared" si="19"/>
        <v>9</v>
      </c>
      <c r="S59" s="45">
        <f t="shared" si="19"/>
        <v>9</v>
      </c>
      <c r="U59"/>
      <c r="V59"/>
    </row>
    <row r="60" spans="1:22" s="32" customFormat="1" ht="12" customHeight="1">
      <c r="A60" s="77" t="s">
        <v>80</v>
      </c>
      <c r="B60" s="44">
        <v>1</v>
      </c>
      <c r="C60" s="45">
        <v>14</v>
      </c>
      <c r="D60" s="45">
        <f>SUM(B60:C60)</f>
        <v>15</v>
      </c>
      <c r="E60" s="44">
        <v>1</v>
      </c>
      <c r="F60" s="45">
        <v>7</v>
      </c>
      <c r="G60" s="45">
        <f>SUM(E60:F60)</f>
        <v>8</v>
      </c>
      <c r="H60" s="44">
        <v>2</v>
      </c>
      <c r="I60" s="45">
        <v>12</v>
      </c>
      <c r="J60" s="45">
        <f>SUM(H60:I60)</f>
        <v>14</v>
      </c>
      <c r="K60" s="46">
        <v>1</v>
      </c>
      <c r="L60" s="45">
        <v>9</v>
      </c>
      <c r="M60" s="45">
        <f>SUM(K60:L60)</f>
        <v>10</v>
      </c>
      <c r="N60" s="44">
        <f aca="true" t="shared" si="20" ref="N60:R61">SUM(B60,H60)</f>
        <v>3</v>
      </c>
      <c r="O60" s="45">
        <f t="shared" si="20"/>
        <v>26</v>
      </c>
      <c r="P60" s="45">
        <f t="shared" si="20"/>
        <v>29</v>
      </c>
      <c r="Q60" s="44">
        <f t="shared" si="20"/>
        <v>2</v>
      </c>
      <c r="R60" s="45">
        <f t="shared" si="20"/>
        <v>16</v>
      </c>
      <c r="S60" s="45">
        <f>SUM(G60,M60)</f>
        <v>18</v>
      </c>
      <c r="U60"/>
      <c r="V60"/>
    </row>
    <row r="61" spans="1:22" s="32" customFormat="1" ht="12" customHeight="1">
      <c r="A61" s="30" t="s">
        <v>86</v>
      </c>
      <c r="B61" s="44">
        <v>4</v>
      </c>
      <c r="C61" s="45">
        <v>22</v>
      </c>
      <c r="D61" s="45">
        <f>SUM(B61:C61)</f>
        <v>26</v>
      </c>
      <c r="E61" s="44">
        <v>2</v>
      </c>
      <c r="F61" s="45">
        <v>7</v>
      </c>
      <c r="G61" s="45">
        <f>SUM(E61:F61)</f>
        <v>9</v>
      </c>
      <c r="H61" s="44">
        <v>1</v>
      </c>
      <c r="I61" s="45">
        <v>13</v>
      </c>
      <c r="J61" s="45">
        <f>SUM(H61:I61)</f>
        <v>14</v>
      </c>
      <c r="K61" s="46">
        <v>0</v>
      </c>
      <c r="L61" s="45">
        <v>12</v>
      </c>
      <c r="M61" s="45">
        <f>SUM(K61:L61)</f>
        <v>12</v>
      </c>
      <c r="N61" s="44">
        <f t="shared" si="20"/>
        <v>5</v>
      </c>
      <c r="O61" s="45">
        <f t="shared" si="20"/>
        <v>35</v>
      </c>
      <c r="P61" s="45">
        <f t="shared" si="20"/>
        <v>40</v>
      </c>
      <c r="Q61" s="44">
        <f t="shared" si="20"/>
        <v>2</v>
      </c>
      <c r="R61" s="45">
        <f t="shared" si="20"/>
        <v>19</v>
      </c>
      <c r="S61" s="45">
        <f>SUM(G61,M61)</f>
        <v>21</v>
      </c>
      <c r="U61"/>
      <c r="V61"/>
    </row>
    <row r="62" spans="1:22" s="32" customFormat="1" ht="12" customHeight="1">
      <c r="A62" s="30" t="s">
        <v>133</v>
      </c>
      <c r="B62" s="103">
        <v>0</v>
      </c>
      <c r="C62" s="104">
        <v>0</v>
      </c>
      <c r="D62" s="104">
        <v>0</v>
      </c>
      <c r="E62" s="103">
        <v>0</v>
      </c>
      <c r="F62" s="104">
        <v>0</v>
      </c>
      <c r="G62" s="104">
        <v>0</v>
      </c>
      <c r="H62" s="103">
        <v>0</v>
      </c>
      <c r="I62" s="104">
        <v>0</v>
      </c>
      <c r="J62" s="104">
        <v>0</v>
      </c>
      <c r="K62" s="105">
        <v>0</v>
      </c>
      <c r="L62" s="104">
        <v>0</v>
      </c>
      <c r="M62" s="104">
        <v>0</v>
      </c>
      <c r="N62" s="103">
        <v>0</v>
      </c>
      <c r="O62" s="104">
        <v>0</v>
      </c>
      <c r="P62" s="104">
        <v>0</v>
      </c>
      <c r="Q62" s="103">
        <v>0</v>
      </c>
      <c r="R62" s="104">
        <v>0</v>
      </c>
      <c r="S62" s="104">
        <v>0</v>
      </c>
      <c r="U62"/>
      <c r="V62"/>
    </row>
    <row r="63" spans="1:22" s="32" customFormat="1" ht="12" customHeight="1">
      <c r="A63" s="77"/>
      <c r="B63" s="44"/>
      <c r="C63" s="45"/>
      <c r="D63" s="45"/>
      <c r="E63" s="44"/>
      <c r="F63" s="45"/>
      <c r="G63" s="45"/>
      <c r="H63" s="44"/>
      <c r="I63" s="45"/>
      <c r="J63" s="45"/>
      <c r="K63" s="46"/>
      <c r="L63" s="45"/>
      <c r="M63" s="45"/>
      <c r="N63" s="44"/>
      <c r="O63" s="45"/>
      <c r="P63" s="45"/>
      <c r="Q63" s="44"/>
      <c r="R63" s="45"/>
      <c r="S63" s="45"/>
      <c r="U63"/>
      <c r="V63"/>
    </row>
    <row r="64" spans="1:22" ht="12.75">
      <c r="A64" s="1" t="s">
        <v>15</v>
      </c>
      <c r="B64" s="11"/>
      <c r="C64" s="12"/>
      <c r="D64" s="12"/>
      <c r="E64" s="11"/>
      <c r="F64" s="12"/>
      <c r="G64" s="12"/>
      <c r="H64" s="11"/>
      <c r="I64" s="12"/>
      <c r="J64" s="12"/>
      <c r="K64" s="11"/>
      <c r="L64" s="12"/>
      <c r="M64" s="12"/>
      <c r="N64" s="11"/>
      <c r="O64" s="12"/>
      <c r="P64" s="12"/>
      <c r="Q64" s="11"/>
      <c r="R64" s="12"/>
      <c r="S64" s="12"/>
      <c r="U64"/>
      <c r="V64"/>
    </row>
    <row r="65" spans="1:22" s="32" customFormat="1" ht="12" customHeight="1">
      <c r="A65" s="77" t="s">
        <v>66</v>
      </c>
      <c r="B65" s="44">
        <v>20</v>
      </c>
      <c r="C65" s="45">
        <v>28</v>
      </c>
      <c r="D65" s="45">
        <f>SUM(B65:C65)</f>
        <v>48</v>
      </c>
      <c r="E65" s="44">
        <v>1</v>
      </c>
      <c r="F65" s="45">
        <v>7</v>
      </c>
      <c r="G65" s="45">
        <f>SUM(E65:F65)</f>
        <v>8</v>
      </c>
      <c r="H65" s="44">
        <v>30</v>
      </c>
      <c r="I65" s="45">
        <v>146</v>
      </c>
      <c r="J65" s="45">
        <f>SUM(H65:I65)</f>
        <v>176</v>
      </c>
      <c r="K65" s="46">
        <v>28</v>
      </c>
      <c r="L65" s="45">
        <v>81</v>
      </c>
      <c r="M65" s="45">
        <f>SUM(K65:L65)</f>
        <v>109</v>
      </c>
      <c r="N65" s="44">
        <f aca="true" t="shared" si="21" ref="N65:S65">SUM(B65,H65)</f>
        <v>50</v>
      </c>
      <c r="O65" s="45">
        <f t="shared" si="21"/>
        <v>174</v>
      </c>
      <c r="P65" s="45">
        <f t="shared" si="21"/>
        <v>224</v>
      </c>
      <c r="Q65" s="44">
        <f t="shared" si="21"/>
        <v>29</v>
      </c>
      <c r="R65" s="45">
        <f t="shared" si="21"/>
        <v>88</v>
      </c>
      <c r="S65" s="45">
        <f t="shared" si="21"/>
        <v>117</v>
      </c>
      <c r="U65"/>
      <c r="V65"/>
    </row>
    <row r="66" spans="1:22" s="32" customFormat="1" ht="12" customHeight="1">
      <c r="A66" s="77" t="s">
        <v>80</v>
      </c>
      <c r="B66" s="44">
        <v>26</v>
      </c>
      <c r="C66" s="45">
        <v>48</v>
      </c>
      <c r="D66" s="45">
        <f>SUM(B66:C66)</f>
        <v>74</v>
      </c>
      <c r="E66" s="44">
        <v>6</v>
      </c>
      <c r="F66" s="45">
        <v>8</v>
      </c>
      <c r="G66" s="45">
        <f>SUM(E66:F66)</f>
        <v>14</v>
      </c>
      <c r="H66" s="44">
        <v>19</v>
      </c>
      <c r="I66" s="45">
        <v>121</v>
      </c>
      <c r="J66" s="45">
        <f>SUM(H66:I66)</f>
        <v>140</v>
      </c>
      <c r="K66" s="46">
        <v>27</v>
      </c>
      <c r="L66" s="45">
        <v>82</v>
      </c>
      <c r="M66" s="45">
        <f>SUM(K66:L66)</f>
        <v>109</v>
      </c>
      <c r="N66" s="44">
        <f aca="true" t="shared" si="22" ref="N66:S66">SUM(B66,H66)</f>
        <v>45</v>
      </c>
      <c r="O66" s="45">
        <f t="shared" si="22"/>
        <v>169</v>
      </c>
      <c r="P66" s="45">
        <f t="shared" si="22"/>
        <v>214</v>
      </c>
      <c r="Q66" s="44">
        <f t="shared" si="22"/>
        <v>33</v>
      </c>
      <c r="R66" s="45">
        <f t="shared" si="22"/>
        <v>90</v>
      </c>
      <c r="S66" s="45">
        <f t="shared" si="22"/>
        <v>123</v>
      </c>
      <c r="U66"/>
      <c r="V66"/>
    </row>
    <row r="67" spans="1:22" s="32" customFormat="1" ht="12" customHeight="1">
      <c r="A67" s="30" t="s">
        <v>86</v>
      </c>
      <c r="B67" s="44">
        <v>25</v>
      </c>
      <c r="C67" s="45">
        <v>49</v>
      </c>
      <c r="D67" s="45">
        <f>SUM(B67:C67)</f>
        <v>74</v>
      </c>
      <c r="E67" s="44">
        <v>2</v>
      </c>
      <c r="F67" s="45">
        <v>5</v>
      </c>
      <c r="G67" s="45">
        <f>SUM(E67:F67)</f>
        <v>7</v>
      </c>
      <c r="H67" s="44">
        <v>19</v>
      </c>
      <c r="I67" s="45">
        <v>126</v>
      </c>
      <c r="J67" s="45">
        <f>SUM(H67:I67)</f>
        <v>145</v>
      </c>
      <c r="K67" s="46">
        <v>26</v>
      </c>
      <c r="L67" s="45">
        <v>78</v>
      </c>
      <c r="M67" s="45">
        <f>SUM(K67:L67)</f>
        <v>104</v>
      </c>
      <c r="N67" s="44">
        <f aca="true" t="shared" si="23" ref="N67:S68">SUM(B67,H67)</f>
        <v>44</v>
      </c>
      <c r="O67" s="45">
        <f t="shared" si="23"/>
        <v>175</v>
      </c>
      <c r="P67" s="45">
        <f t="shared" si="23"/>
        <v>219</v>
      </c>
      <c r="Q67" s="44">
        <f t="shared" si="23"/>
        <v>28</v>
      </c>
      <c r="R67" s="45">
        <f t="shared" si="23"/>
        <v>83</v>
      </c>
      <c r="S67" s="45">
        <f t="shared" si="23"/>
        <v>111</v>
      </c>
      <c r="U67"/>
      <c r="V67"/>
    </row>
    <row r="68" spans="1:22" s="32" customFormat="1" ht="12" customHeight="1">
      <c r="A68" s="30" t="s">
        <v>105</v>
      </c>
      <c r="B68" s="44">
        <f>SUM('20PALG10'!B63)</f>
        <v>24</v>
      </c>
      <c r="C68" s="45">
        <f>SUM('20PALG10'!C63)</f>
        <v>51</v>
      </c>
      <c r="D68" s="45">
        <f>SUM('20PALG10'!D63)</f>
        <v>75</v>
      </c>
      <c r="E68" s="44">
        <f>SUM('20PALG10'!E63)</f>
        <v>1</v>
      </c>
      <c r="F68" s="45">
        <f>SUM('20PALG10'!F63)</f>
        <v>11</v>
      </c>
      <c r="G68" s="45">
        <f>SUM('20PALG10'!G63)</f>
        <v>12</v>
      </c>
      <c r="H68" s="44">
        <f>SUM('20PALG10'!H63)</f>
        <v>18</v>
      </c>
      <c r="I68" s="45">
        <f>SUM('20PALG10'!I63)</f>
        <v>116</v>
      </c>
      <c r="J68" s="45">
        <f>SUM('20PALG10'!J63)</f>
        <v>134</v>
      </c>
      <c r="K68" s="46">
        <f>SUM('20PALG10'!K63)</f>
        <v>32</v>
      </c>
      <c r="L68" s="45">
        <f>SUM('20PALG10'!L63)</f>
        <v>99</v>
      </c>
      <c r="M68" s="45">
        <f>SUM('20PALG10'!M63)</f>
        <v>131</v>
      </c>
      <c r="N68" s="44">
        <f t="shared" si="23"/>
        <v>42</v>
      </c>
      <c r="O68" s="45">
        <f t="shared" si="23"/>
        <v>167</v>
      </c>
      <c r="P68" s="45">
        <f t="shared" si="23"/>
        <v>209</v>
      </c>
      <c r="Q68" s="44">
        <f t="shared" si="23"/>
        <v>33</v>
      </c>
      <c r="R68" s="45">
        <f t="shared" si="23"/>
        <v>110</v>
      </c>
      <c r="S68" s="45">
        <f t="shared" si="23"/>
        <v>143</v>
      </c>
      <c r="U68"/>
      <c r="V68"/>
    </row>
    <row r="69" spans="1:22" ht="12.75">
      <c r="A69" s="19"/>
      <c r="B69" s="23"/>
      <c r="C69" s="24"/>
      <c r="D69" s="24"/>
      <c r="E69" s="23"/>
      <c r="F69" s="24"/>
      <c r="G69" s="24"/>
      <c r="H69" s="23"/>
      <c r="I69" s="24"/>
      <c r="J69" s="24"/>
      <c r="K69" s="23"/>
      <c r="L69" s="24"/>
      <c r="M69" s="24"/>
      <c r="N69" s="23"/>
      <c r="O69" s="24"/>
      <c r="P69" s="24"/>
      <c r="Q69" s="23"/>
      <c r="R69" s="24"/>
      <c r="S69" s="24"/>
      <c r="U69"/>
      <c r="V69"/>
    </row>
    <row r="70" spans="1:22" ht="12.75">
      <c r="A70" s="1" t="s">
        <v>41</v>
      </c>
      <c r="B70" s="11"/>
      <c r="C70" s="12"/>
      <c r="D70" s="12"/>
      <c r="E70" s="11"/>
      <c r="F70" s="12"/>
      <c r="G70" s="12"/>
      <c r="H70" s="11"/>
      <c r="I70" s="12"/>
      <c r="J70" s="12"/>
      <c r="K70" s="11"/>
      <c r="L70" s="12"/>
      <c r="M70" s="12"/>
      <c r="N70" s="11"/>
      <c r="O70" s="12"/>
      <c r="P70" s="12"/>
      <c r="Q70" s="11"/>
      <c r="R70" s="12"/>
      <c r="S70" s="12"/>
      <c r="U70"/>
      <c r="V70"/>
    </row>
    <row r="71" spans="1:22" s="32" customFormat="1" ht="12" customHeight="1">
      <c r="A71" s="77" t="s">
        <v>66</v>
      </c>
      <c r="B71" s="44">
        <v>798</v>
      </c>
      <c r="C71" s="45">
        <v>1510</v>
      </c>
      <c r="D71" s="45">
        <f>SUM(B71:C71)</f>
        <v>2308</v>
      </c>
      <c r="E71" s="44">
        <v>221</v>
      </c>
      <c r="F71" s="45">
        <v>713</v>
      </c>
      <c r="G71" s="45">
        <f>SUM(E71:F71)</f>
        <v>934</v>
      </c>
      <c r="H71" s="44">
        <v>176</v>
      </c>
      <c r="I71" s="45">
        <v>1782</v>
      </c>
      <c r="J71" s="45">
        <f>SUM(H71:I71)</f>
        <v>1958</v>
      </c>
      <c r="K71" s="46">
        <v>119</v>
      </c>
      <c r="L71" s="45">
        <v>950</v>
      </c>
      <c r="M71" s="45">
        <f>SUM(K71:L71)</f>
        <v>1069</v>
      </c>
      <c r="N71" s="44">
        <f aca="true" t="shared" si="24" ref="N71:S71">SUM(B71,H71)</f>
        <v>974</v>
      </c>
      <c r="O71" s="45">
        <f t="shared" si="24"/>
        <v>3292</v>
      </c>
      <c r="P71" s="45">
        <f t="shared" si="24"/>
        <v>4266</v>
      </c>
      <c r="Q71" s="44">
        <f t="shared" si="24"/>
        <v>340</v>
      </c>
      <c r="R71" s="45">
        <f t="shared" si="24"/>
        <v>1663</v>
      </c>
      <c r="S71" s="45">
        <f t="shared" si="24"/>
        <v>2003</v>
      </c>
      <c r="U71"/>
      <c r="V71"/>
    </row>
    <row r="72" spans="1:22" s="32" customFormat="1" ht="12" customHeight="1">
      <c r="A72" s="77" t="s">
        <v>80</v>
      </c>
      <c r="B72" s="44">
        <v>741</v>
      </c>
      <c r="C72" s="45">
        <v>1449</v>
      </c>
      <c r="D72" s="72">
        <f>SUM(B72:C72)</f>
        <v>2190</v>
      </c>
      <c r="E72" s="55">
        <v>226</v>
      </c>
      <c r="F72" s="45">
        <v>701</v>
      </c>
      <c r="G72" s="72">
        <f>SUM(E72:F72)</f>
        <v>927</v>
      </c>
      <c r="H72" s="55">
        <v>181</v>
      </c>
      <c r="I72" s="45">
        <v>1883</v>
      </c>
      <c r="J72" s="72">
        <f>SUM(H72:I72)</f>
        <v>2064</v>
      </c>
      <c r="K72" s="56">
        <v>123</v>
      </c>
      <c r="L72" s="45">
        <v>944</v>
      </c>
      <c r="M72" s="45">
        <f>SUM(K72:L72)</f>
        <v>1067</v>
      </c>
      <c r="N72" s="44">
        <f>SUM(B72,H72)</f>
        <v>922</v>
      </c>
      <c r="O72" s="45">
        <f aca="true" t="shared" si="25" ref="O72:S74">SUM(C72,I72)</f>
        <v>3332</v>
      </c>
      <c r="P72" s="45">
        <f t="shared" si="25"/>
        <v>4254</v>
      </c>
      <c r="Q72" s="44">
        <f t="shared" si="25"/>
        <v>349</v>
      </c>
      <c r="R72" s="45">
        <f t="shared" si="25"/>
        <v>1645</v>
      </c>
      <c r="S72" s="45">
        <f t="shared" si="25"/>
        <v>1994</v>
      </c>
      <c r="U72"/>
      <c r="V72"/>
    </row>
    <row r="73" spans="1:22" s="32" customFormat="1" ht="12" customHeight="1">
      <c r="A73" s="79" t="s">
        <v>86</v>
      </c>
      <c r="B73" s="55">
        <v>701</v>
      </c>
      <c r="C73" s="45">
        <v>1391</v>
      </c>
      <c r="D73" s="72">
        <f>SUM(B73:C73)</f>
        <v>2092</v>
      </c>
      <c r="E73" s="55">
        <v>172</v>
      </c>
      <c r="F73" s="45">
        <v>578</v>
      </c>
      <c r="G73" s="72">
        <f>SUM(E73:F73)</f>
        <v>750</v>
      </c>
      <c r="H73" s="55">
        <v>190</v>
      </c>
      <c r="I73" s="45">
        <v>2080</v>
      </c>
      <c r="J73" s="72">
        <f>SUM(H73:I73)</f>
        <v>2270</v>
      </c>
      <c r="K73" s="56">
        <v>122</v>
      </c>
      <c r="L73" s="45">
        <v>874</v>
      </c>
      <c r="M73" s="72">
        <f>SUM(K73:L73)</f>
        <v>996</v>
      </c>
      <c r="N73" s="55">
        <f>SUM(B73,H73)</f>
        <v>891</v>
      </c>
      <c r="O73" s="45">
        <f t="shared" si="25"/>
        <v>3471</v>
      </c>
      <c r="P73" s="72">
        <f t="shared" si="25"/>
        <v>4362</v>
      </c>
      <c r="Q73" s="55">
        <f t="shared" si="25"/>
        <v>294</v>
      </c>
      <c r="R73" s="45">
        <f t="shared" si="25"/>
        <v>1452</v>
      </c>
      <c r="S73" s="45">
        <f t="shared" si="25"/>
        <v>1746</v>
      </c>
      <c r="U73"/>
      <c r="V73"/>
    </row>
    <row r="74" spans="1:22" s="32" customFormat="1" ht="12" customHeight="1">
      <c r="A74" s="30" t="s">
        <v>105</v>
      </c>
      <c r="B74" s="44">
        <f>SUM('20PALG10'!B71)</f>
        <v>686</v>
      </c>
      <c r="C74" s="45">
        <f>SUM('20PALG10'!C71)</f>
        <v>1445</v>
      </c>
      <c r="D74" s="45">
        <f>SUM('20PALG10'!D71)</f>
        <v>2131</v>
      </c>
      <c r="E74" s="44">
        <f>SUM('20PALG10'!E71)</f>
        <v>177</v>
      </c>
      <c r="F74" s="45">
        <f>SUM('20PALG10'!F71)</f>
        <v>666</v>
      </c>
      <c r="G74" s="45">
        <f>SUM('20PALG10'!G71)</f>
        <v>843</v>
      </c>
      <c r="H74" s="44">
        <f>SUM('20PALG10'!H71)</f>
        <v>178</v>
      </c>
      <c r="I74" s="45">
        <f>SUM('20PALG10'!I71)</f>
        <v>2073</v>
      </c>
      <c r="J74" s="45">
        <f>SUM('20PALG10'!J71)</f>
        <v>2251</v>
      </c>
      <c r="K74" s="46">
        <f>SUM('20PALG10'!K71)</f>
        <v>108</v>
      </c>
      <c r="L74" s="45">
        <f>SUM('20PALG10'!L71)</f>
        <v>830</v>
      </c>
      <c r="M74" s="45">
        <f>SUM('20PALG10'!M71)</f>
        <v>938</v>
      </c>
      <c r="N74" s="44">
        <f>SUM(B74,H74)</f>
        <v>864</v>
      </c>
      <c r="O74" s="45">
        <f t="shared" si="25"/>
        <v>3518</v>
      </c>
      <c r="P74" s="45">
        <f t="shared" si="25"/>
        <v>4382</v>
      </c>
      <c r="Q74" s="44">
        <f t="shared" si="25"/>
        <v>285</v>
      </c>
      <c r="R74" s="45">
        <f t="shared" si="25"/>
        <v>1496</v>
      </c>
      <c r="S74" s="45">
        <f t="shared" si="25"/>
        <v>1781</v>
      </c>
      <c r="U74"/>
      <c r="V74"/>
    </row>
    <row r="75" ht="12.75" customHeight="1"/>
    <row r="76" spans="1:19" ht="12.75">
      <c r="A76" s="81" t="s">
        <v>60</v>
      </c>
      <c r="B76" s="12"/>
      <c r="C76" s="12"/>
      <c r="D76" s="12"/>
      <c r="E76" s="12"/>
      <c r="F76" s="12"/>
      <c r="G76" s="12"/>
      <c r="H76" s="12"/>
      <c r="I76" s="12"/>
      <c r="J76" s="12"/>
      <c r="K76" s="12"/>
      <c r="L76" s="12"/>
      <c r="M76" s="12"/>
      <c r="N76" s="12"/>
      <c r="O76" s="12"/>
      <c r="P76" s="12"/>
      <c r="Q76" s="12"/>
      <c r="R76" s="12"/>
      <c r="S76" s="12"/>
    </row>
    <row r="77" spans="1:19" ht="12.75">
      <c r="A77" s="4" t="s">
        <v>21</v>
      </c>
      <c r="B77" s="12"/>
      <c r="C77" s="12"/>
      <c r="D77" s="12"/>
      <c r="E77" s="12"/>
      <c r="F77" s="12"/>
      <c r="G77" s="12"/>
      <c r="H77" s="12"/>
      <c r="I77" s="12"/>
      <c r="J77" s="12"/>
      <c r="K77" s="12"/>
      <c r="L77" s="12"/>
      <c r="M77" s="12"/>
      <c r="N77" s="12"/>
      <c r="O77" s="12"/>
      <c r="P77" s="12"/>
      <c r="Q77" s="12"/>
      <c r="R77" s="12"/>
      <c r="S77" s="12"/>
    </row>
    <row r="78" spans="1:19" ht="12.75">
      <c r="A78" s="75"/>
      <c r="B78" s="12"/>
      <c r="C78" s="12"/>
      <c r="D78" s="12"/>
      <c r="E78" s="12"/>
      <c r="F78" s="12"/>
      <c r="G78" s="12"/>
      <c r="H78" s="12"/>
      <c r="I78" s="12"/>
      <c r="J78" s="12"/>
      <c r="K78" s="12"/>
      <c r="L78" s="12"/>
      <c r="M78" s="12"/>
      <c r="N78" s="12"/>
      <c r="O78" s="12"/>
      <c r="P78" s="12"/>
      <c r="Q78" s="12"/>
      <c r="R78" s="12"/>
      <c r="S78" s="12"/>
    </row>
    <row r="79" spans="2:19" ht="12.75">
      <c r="B79" s="12"/>
      <c r="C79" s="12"/>
      <c r="D79" s="12"/>
      <c r="E79" s="12"/>
      <c r="F79" s="12"/>
      <c r="G79" s="12"/>
      <c r="H79" s="12"/>
      <c r="I79" s="12"/>
      <c r="J79" s="12"/>
      <c r="K79" s="12"/>
      <c r="L79" s="12"/>
      <c r="M79" s="12"/>
      <c r="N79" s="12"/>
      <c r="O79" s="12"/>
      <c r="P79" s="12"/>
      <c r="Q79" s="12"/>
      <c r="R79" s="12"/>
      <c r="S79" s="12"/>
    </row>
    <row r="80" spans="2:19" ht="12.75">
      <c r="B80" s="12"/>
      <c r="C80" s="12"/>
      <c r="D80" s="12"/>
      <c r="E80" s="12"/>
      <c r="F80" s="12"/>
      <c r="G80" s="12"/>
      <c r="H80" s="12"/>
      <c r="I80" s="12"/>
      <c r="J80" s="12"/>
      <c r="K80" s="12"/>
      <c r="L80" s="12"/>
      <c r="M80" s="12"/>
      <c r="N80" s="12"/>
      <c r="O80" s="12"/>
      <c r="P80" s="12"/>
      <c r="Q80" s="12"/>
      <c r="R80" s="12"/>
      <c r="S80" s="12"/>
    </row>
    <row r="81" spans="2:19" ht="12.75">
      <c r="B81" s="12"/>
      <c r="C81" s="12"/>
      <c r="D81" s="12"/>
      <c r="E81" s="12"/>
      <c r="F81" s="12"/>
      <c r="G81" s="12"/>
      <c r="H81" s="12"/>
      <c r="I81" s="12"/>
      <c r="J81" s="12"/>
      <c r="K81" s="12"/>
      <c r="L81" s="12"/>
      <c r="M81" s="12"/>
      <c r="N81" s="12"/>
      <c r="O81" s="12"/>
      <c r="P81" s="12"/>
      <c r="Q81" s="12"/>
      <c r="R81" s="12"/>
      <c r="S81" s="12"/>
    </row>
    <row r="82" spans="2:19" ht="12.75">
      <c r="B82" s="12"/>
      <c r="C82" s="12"/>
      <c r="D82" s="12"/>
      <c r="E82" s="12"/>
      <c r="F82" s="12"/>
      <c r="G82" s="12"/>
      <c r="H82" s="12"/>
      <c r="I82" s="12"/>
      <c r="J82" s="12"/>
      <c r="K82" s="12"/>
      <c r="L82" s="12"/>
      <c r="M82" s="12"/>
      <c r="N82" s="12"/>
      <c r="O82" s="12"/>
      <c r="P82" s="12"/>
      <c r="Q82" s="12"/>
      <c r="R82" s="12"/>
      <c r="S82" s="12"/>
    </row>
    <row r="83" spans="2:19" ht="12.75">
      <c r="B83" s="12"/>
      <c r="C83" s="12"/>
      <c r="D83" s="12"/>
      <c r="E83" s="12"/>
      <c r="F83" s="12"/>
      <c r="G83" s="12"/>
      <c r="H83" s="12"/>
      <c r="I83" s="12"/>
      <c r="J83" s="12"/>
      <c r="K83" s="12"/>
      <c r="L83" s="12"/>
      <c r="M83" s="12"/>
      <c r="N83" s="12"/>
      <c r="O83" s="12"/>
      <c r="P83" s="12"/>
      <c r="Q83" s="12"/>
      <c r="R83" s="12"/>
      <c r="S83" s="12"/>
    </row>
    <row r="84" spans="2:19" ht="12.75">
      <c r="B84" s="12"/>
      <c r="C84" s="12"/>
      <c r="D84" s="12"/>
      <c r="E84" s="12"/>
      <c r="F84" s="12"/>
      <c r="G84" s="12"/>
      <c r="H84" s="12"/>
      <c r="I84" s="12"/>
      <c r="J84" s="12"/>
      <c r="K84" s="12"/>
      <c r="L84" s="12"/>
      <c r="M84" s="12"/>
      <c r="N84" s="12"/>
      <c r="O84" s="12"/>
      <c r="P84" s="12"/>
      <c r="Q84" s="12"/>
      <c r="R84" s="12"/>
      <c r="S84" s="12"/>
    </row>
    <row r="85" spans="2:19" ht="12.75">
      <c r="B85" s="12"/>
      <c r="C85" s="12"/>
      <c r="D85" s="12"/>
      <c r="E85" s="12"/>
      <c r="F85" s="12"/>
      <c r="G85" s="12"/>
      <c r="H85" s="12"/>
      <c r="I85" s="12"/>
      <c r="J85" s="12"/>
      <c r="K85" s="12"/>
      <c r="L85" s="12"/>
      <c r="M85" s="12"/>
      <c r="N85" s="12"/>
      <c r="O85" s="12"/>
      <c r="P85" s="12"/>
      <c r="Q85" s="12"/>
      <c r="R85" s="12"/>
      <c r="S85" s="12"/>
    </row>
    <row r="86" spans="2:19" ht="12.75">
      <c r="B86" s="12"/>
      <c r="C86" s="12"/>
      <c r="D86" s="12"/>
      <c r="E86" s="12"/>
      <c r="F86" s="12"/>
      <c r="G86" s="12"/>
      <c r="H86" s="12"/>
      <c r="I86" s="12"/>
      <c r="J86" s="12"/>
      <c r="K86" s="12"/>
      <c r="L86" s="12"/>
      <c r="M86" s="12"/>
      <c r="N86" s="12"/>
      <c r="O86" s="12"/>
      <c r="P86" s="12"/>
      <c r="Q86" s="12"/>
      <c r="R86" s="12"/>
      <c r="S86" s="12"/>
    </row>
    <row r="87" spans="2:19" ht="12.75">
      <c r="B87" s="12"/>
      <c r="C87" s="12"/>
      <c r="D87" s="12"/>
      <c r="E87" s="12"/>
      <c r="F87" s="12"/>
      <c r="G87" s="12"/>
      <c r="H87" s="12"/>
      <c r="I87" s="12"/>
      <c r="J87" s="12"/>
      <c r="K87" s="12"/>
      <c r="L87" s="12"/>
      <c r="M87" s="12"/>
      <c r="N87" s="12"/>
      <c r="O87" s="12"/>
      <c r="P87" s="12"/>
      <c r="Q87" s="12"/>
      <c r="R87" s="12"/>
      <c r="S87" s="12"/>
    </row>
    <row r="88" spans="2:19" ht="12.75">
      <c r="B88" s="12"/>
      <c r="C88" s="12"/>
      <c r="D88" s="12"/>
      <c r="E88" s="12"/>
      <c r="F88" s="12"/>
      <c r="G88" s="12"/>
      <c r="H88" s="12"/>
      <c r="I88" s="12"/>
      <c r="J88" s="12"/>
      <c r="K88" s="12"/>
      <c r="L88" s="12"/>
      <c r="M88" s="12"/>
      <c r="N88" s="12"/>
      <c r="O88" s="12"/>
      <c r="P88" s="12"/>
      <c r="Q88" s="12"/>
      <c r="R88" s="12"/>
      <c r="S88" s="12"/>
    </row>
    <row r="89" spans="2:19" ht="12.75">
      <c r="B89" s="12"/>
      <c r="C89" s="12"/>
      <c r="D89" s="12"/>
      <c r="E89" s="12"/>
      <c r="F89" s="12"/>
      <c r="G89" s="12"/>
      <c r="H89" s="12"/>
      <c r="I89" s="12"/>
      <c r="J89" s="12"/>
      <c r="K89" s="12"/>
      <c r="L89" s="12"/>
      <c r="M89" s="12"/>
      <c r="N89" s="12"/>
      <c r="O89" s="12"/>
      <c r="P89" s="12"/>
      <c r="Q89" s="12"/>
      <c r="R89" s="12"/>
      <c r="S89" s="12"/>
    </row>
    <row r="90" spans="2:19" ht="12.75">
      <c r="B90" s="12"/>
      <c r="C90" s="12"/>
      <c r="D90" s="12"/>
      <c r="E90" s="12"/>
      <c r="F90" s="12"/>
      <c r="G90" s="12"/>
      <c r="H90" s="12"/>
      <c r="I90" s="12"/>
      <c r="J90" s="12"/>
      <c r="K90" s="12"/>
      <c r="L90" s="12"/>
      <c r="M90" s="12"/>
      <c r="N90" s="12"/>
      <c r="O90" s="12"/>
      <c r="P90" s="12"/>
      <c r="Q90" s="12"/>
      <c r="R90" s="12"/>
      <c r="S90" s="12"/>
    </row>
    <row r="91" spans="2:19" ht="12.75">
      <c r="B91" s="12"/>
      <c r="C91" s="12"/>
      <c r="D91" s="12"/>
      <c r="E91" s="12"/>
      <c r="F91" s="12"/>
      <c r="G91" s="12"/>
      <c r="H91" s="12"/>
      <c r="I91" s="12"/>
      <c r="J91" s="12"/>
      <c r="K91" s="12"/>
      <c r="L91" s="12"/>
      <c r="M91" s="12"/>
      <c r="N91" s="12"/>
      <c r="O91" s="12"/>
      <c r="P91" s="12"/>
      <c r="Q91" s="12"/>
      <c r="R91" s="12"/>
      <c r="S91" s="12"/>
    </row>
    <row r="92" spans="2:19" ht="12.75">
      <c r="B92" s="12"/>
      <c r="C92" s="12"/>
      <c r="D92" s="12"/>
      <c r="E92" s="12"/>
      <c r="F92" s="12"/>
      <c r="G92" s="12"/>
      <c r="H92" s="12"/>
      <c r="I92" s="12"/>
      <c r="J92" s="12"/>
      <c r="K92" s="12"/>
      <c r="L92" s="12"/>
      <c r="M92" s="12"/>
      <c r="N92" s="12"/>
      <c r="O92" s="12"/>
      <c r="P92" s="12"/>
      <c r="Q92" s="12"/>
      <c r="R92" s="12"/>
      <c r="S92" s="12"/>
    </row>
    <row r="93" spans="2:19" ht="12.75">
      <c r="B93" s="12"/>
      <c r="C93" s="12"/>
      <c r="D93" s="12"/>
      <c r="E93" s="12"/>
      <c r="F93" s="12"/>
      <c r="G93" s="12"/>
      <c r="H93" s="12"/>
      <c r="I93" s="12"/>
      <c r="J93" s="12"/>
      <c r="K93" s="12"/>
      <c r="L93" s="12"/>
      <c r="M93" s="12"/>
      <c r="N93" s="12"/>
      <c r="O93" s="12"/>
      <c r="P93" s="12"/>
      <c r="Q93" s="12"/>
      <c r="R93" s="12"/>
      <c r="S93" s="12"/>
    </row>
    <row r="94" spans="2:19" ht="12.75">
      <c r="B94" s="12"/>
      <c r="C94" s="12"/>
      <c r="D94" s="12"/>
      <c r="E94" s="12"/>
      <c r="F94" s="12"/>
      <c r="G94" s="12"/>
      <c r="H94" s="12"/>
      <c r="I94" s="12"/>
      <c r="J94" s="12"/>
      <c r="K94" s="12"/>
      <c r="L94" s="12"/>
      <c r="M94" s="12"/>
      <c r="N94" s="12"/>
      <c r="O94" s="12"/>
      <c r="P94" s="12"/>
      <c r="Q94" s="12"/>
      <c r="R94" s="12"/>
      <c r="S94" s="12"/>
    </row>
    <row r="95" spans="2:19" ht="12.75">
      <c r="B95" s="12"/>
      <c r="C95" s="12"/>
      <c r="D95" s="12"/>
      <c r="E95" s="12"/>
      <c r="F95" s="12"/>
      <c r="G95" s="12"/>
      <c r="H95" s="12"/>
      <c r="I95" s="12"/>
      <c r="J95" s="12"/>
      <c r="K95" s="12"/>
      <c r="L95" s="12"/>
      <c r="M95" s="12"/>
      <c r="N95" s="12"/>
      <c r="O95" s="12"/>
      <c r="P95" s="12"/>
      <c r="Q95" s="12"/>
      <c r="R95" s="12"/>
      <c r="S95" s="12"/>
    </row>
    <row r="96" spans="2:19" ht="12.75">
      <c r="B96" s="12"/>
      <c r="C96" s="12"/>
      <c r="D96" s="12"/>
      <c r="E96" s="12"/>
      <c r="F96" s="12"/>
      <c r="G96" s="12"/>
      <c r="H96" s="12"/>
      <c r="I96" s="12"/>
      <c r="J96" s="12"/>
      <c r="K96" s="12"/>
      <c r="L96" s="12"/>
      <c r="M96" s="12"/>
      <c r="N96" s="12"/>
      <c r="O96" s="12"/>
      <c r="P96" s="12"/>
      <c r="Q96" s="12"/>
      <c r="R96" s="12"/>
      <c r="S96" s="12"/>
    </row>
    <row r="97" spans="2:19" ht="12.75">
      <c r="B97" s="12"/>
      <c r="C97" s="12"/>
      <c r="D97" s="12"/>
      <c r="E97" s="12"/>
      <c r="F97" s="12"/>
      <c r="G97" s="12"/>
      <c r="H97" s="12"/>
      <c r="I97" s="12"/>
      <c r="J97" s="12"/>
      <c r="K97" s="12"/>
      <c r="L97" s="12"/>
      <c r="M97" s="12"/>
      <c r="N97" s="12"/>
      <c r="O97" s="12"/>
      <c r="P97" s="12"/>
      <c r="Q97" s="12"/>
      <c r="R97" s="12"/>
      <c r="S97" s="12"/>
    </row>
    <row r="98" spans="2:19" ht="12.75">
      <c r="B98" s="12"/>
      <c r="C98" s="12"/>
      <c r="D98" s="12"/>
      <c r="E98" s="12"/>
      <c r="F98" s="12"/>
      <c r="G98" s="12"/>
      <c r="H98" s="12"/>
      <c r="I98" s="12"/>
      <c r="J98" s="12"/>
      <c r="K98" s="12"/>
      <c r="L98" s="12"/>
      <c r="M98" s="12"/>
      <c r="N98" s="12"/>
      <c r="O98" s="12"/>
      <c r="P98" s="12"/>
      <c r="Q98" s="12"/>
      <c r="R98" s="12"/>
      <c r="S98" s="12"/>
    </row>
    <row r="99" spans="2:19" ht="12.75">
      <c r="B99" s="12"/>
      <c r="C99" s="12"/>
      <c r="D99" s="12"/>
      <c r="E99" s="12"/>
      <c r="F99" s="12"/>
      <c r="G99" s="12"/>
      <c r="H99" s="12"/>
      <c r="I99" s="12"/>
      <c r="J99" s="12"/>
      <c r="K99" s="12"/>
      <c r="L99" s="12"/>
      <c r="M99" s="12"/>
      <c r="N99" s="12"/>
      <c r="O99" s="12"/>
      <c r="P99" s="12"/>
      <c r="Q99" s="12"/>
      <c r="R99" s="12"/>
      <c r="S99" s="12"/>
    </row>
    <row r="100" spans="2:19" ht="12.75">
      <c r="B100" s="12"/>
      <c r="C100" s="12"/>
      <c r="D100" s="12"/>
      <c r="E100" s="12"/>
      <c r="F100" s="12"/>
      <c r="G100" s="12"/>
      <c r="H100" s="12"/>
      <c r="I100" s="12"/>
      <c r="J100" s="12"/>
      <c r="K100" s="12"/>
      <c r="L100" s="12"/>
      <c r="M100" s="12"/>
      <c r="N100" s="12"/>
      <c r="O100" s="12"/>
      <c r="P100" s="12"/>
      <c r="Q100" s="12"/>
      <c r="R100" s="12"/>
      <c r="S100" s="12"/>
    </row>
    <row r="101" spans="2:19" ht="12.75">
      <c r="B101" s="12"/>
      <c r="C101" s="12"/>
      <c r="D101" s="12"/>
      <c r="E101" s="12"/>
      <c r="F101" s="12"/>
      <c r="G101" s="12"/>
      <c r="H101" s="12"/>
      <c r="I101" s="12"/>
      <c r="J101" s="12"/>
      <c r="K101" s="12"/>
      <c r="L101" s="12"/>
      <c r="M101" s="12"/>
      <c r="N101" s="12"/>
      <c r="O101" s="12"/>
      <c r="P101" s="12"/>
      <c r="Q101" s="12"/>
      <c r="R101" s="12"/>
      <c r="S101" s="12"/>
    </row>
    <row r="102" spans="2:19" ht="12.75">
      <c r="B102" s="12"/>
      <c r="C102" s="12"/>
      <c r="D102" s="12"/>
      <c r="E102" s="12"/>
      <c r="F102" s="12"/>
      <c r="G102" s="12"/>
      <c r="H102" s="12"/>
      <c r="I102" s="12"/>
      <c r="J102" s="12"/>
      <c r="K102" s="12"/>
      <c r="L102" s="12"/>
      <c r="M102" s="12"/>
      <c r="N102" s="12"/>
      <c r="O102" s="12"/>
      <c r="P102" s="12"/>
      <c r="Q102" s="12"/>
      <c r="R102" s="12"/>
      <c r="S102" s="12"/>
    </row>
    <row r="103" spans="2:19" ht="12.75">
      <c r="B103" s="12"/>
      <c r="C103" s="12"/>
      <c r="D103" s="12"/>
      <c r="E103" s="12"/>
      <c r="F103" s="12"/>
      <c r="G103" s="12"/>
      <c r="H103" s="12"/>
      <c r="I103" s="12"/>
      <c r="J103" s="12"/>
      <c r="K103" s="12"/>
      <c r="L103" s="12"/>
      <c r="M103" s="12"/>
      <c r="N103" s="12"/>
      <c r="O103" s="12"/>
      <c r="P103" s="12"/>
      <c r="Q103" s="12"/>
      <c r="R103" s="12"/>
      <c r="S103" s="12"/>
    </row>
    <row r="104" spans="2:19" ht="12.75">
      <c r="B104" s="12"/>
      <c r="C104" s="12"/>
      <c r="D104" s="12"/>
      <c r="E104" s="12"/>
      <c r="F104" s="12"/>
      <c r="G104" s="12"/>
      <c r="H104" s="12"/>
      <c r="I104" s="12"/>
      <c r="J104" s="12"/>
      <c r="K104" s="12"/>
      <c r="L104" s="12"/>
      <c r="M104" s="12"/>
      <c r="N104" s="12"/>
      <c r="O104" s="12"/>
      <c r="P104" s="12"/>
      <c r="Q104" s="12"/>
      <c r="R104" s="12"/>
      <c r="S104" s="12"/>
    </row>
    <row r="105" spans="2:19" ht="12.75">
      <c r="B105" s="12"/>
      <c r="C105" s="12"/>
      <c r="D105" s="12"/>
      <c r="E105" s="12"/>
      <c r="F105" s="12"/>
      <c r="G105" s="12"/>
      <c r="H105" s="12"/>
      <c r="I105" s="12"/>
      <c r="J105" s="12"/>
      <c r="K105" s="12"/>
      <c r="L105" s="12"/>
      <c r="M105" s="12"/>
      <c r="N105" s="12"/>
      <c r="O105" s="12"/>
      <c r="P105" s="12"/>
      <c r="Q105" s="12"/>
      <c r="R105" s="12"/>
      <c r="S105" s="12"/>
    </row>
    <row r="106" spans="2:19" ht="12.75">
      <c r="B106" s="12"/>
      <c r="C106" s="12"/>
      <c r="D106" s="12"/>
      <c r="E106" s="12"/>
      <c r="F106" s="12"/>
      <c r="G106" s="12"/>
      <c r="H106" s="12"/>
      <c r="I106" s="12"/>
      <c r="J106" s="12"/>
      <c r="K106" s="12"/>
      <c r="L106" s="12"/>
      <c r="M106" s="12"/>
      <c r="N106" s="12"/>
      <c r="O106" s="12"/>
      <c r="P106" s="12"/>
      <c r="Q106" s="12"/>
      <c r="R106" s="12"/>
      <c r="S106" s="12"/>
    </row>
  </sheetData>
  <sheetProtection/>
  <printOptions horizontalCentered="1"/>
  <pageMargins left="0" right="0" top="0.3937007874015748" bottom="0.1968503937007874" header="0.5118110236220472" footer="0.5118110236220472"/>
  <pageSetup fitToHeight="2" fitToWidth="1" horizontalDpi="600" verticalDpi="600" orientation="landscape" paperSize="9" scale="83" r:id="rId1"/>
  <headerFooter alignWithMargins="0">
    <oddFooter>&amp;R&amp;A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73"/>
  <sheetViews>
    <sheetView zoomScalePageLayoutView="0" workbookViewId="0" topLeftCell="A1">
      <selection activeCell="A79" sqref="A79"/>
    </sheetView>
  </sheetViews>
  <sheetFormatPr defaultColWidth="9.28125" defaultRowHeight="12.75"/>
  <cols>
    <col min="1" max="1" width="32.28125" style="109" customWidth="1"/>
    <col min="2" max="8" width="9.7109375" style="109" bestFit="1" customWidth="1"/>
    <col min="9" max="16384" width="9.28125" style="109" customWidth="1"/>
  </cols>
  <sheetData>
    <row r="1" ht="12.75">
      <c r="A1" s="108" t="s">
        <v>104</v>
      </c>
    </row>
    <row r="2" spans="1:9" ht="12.75">
      <c r="A2" s="304" t="s">
        <v>20</v>
      </c>
      <c r="B2" s="304"/>
      <c r="C2" s="304"/>
      <c r="D2" s="304"/>
      <c r="E2" s="304"/>
      <c r="F2" s="304"/>
      <c r="G2" s="304"/>
      <c r="H2" s="304"/>
      <c r="I2" s="304"/>
    </row>
    <row r="3" ht="12.75">
      <c r="A3" s="110"/>
    </row>
    <row r="4" spans="1:9" ht="12.75">
      <c r="A4" s="304" t="s">
        <v>47</v>
      </c>
      <c r="B4" s="304"/>
      <c r="C4" s="304"/>
      <c r="D4" s="304"/>
      <c r="E4" s="304"/>
      <c r="F4" s="304"/>
      <c r="G4" s="304"/>
      <c r="H4" s="304"/>
      <c r="I4" s="304"/>
    </row>
    <row r="5" ht="13.5" thickBot="1">
      <c r="A5" s="111"/>
    </row>
    <row r="6" spans="1:9" ht="12.75">
      <c r="A6" s="112"/>
      <c r="B6" s="113"/>
      <c r="C6" s="113"/>
      <c r="D6" s="113"/>
      <c r="E6" s="113"/>
      <c r="F6" s="113"/>
      <c r="G6" s="113"/>
      <c r="H6" s="113"/>
      <c r="I6" s="113"/>
    </row>
    <row r="7" spans="1:9" s="117" customFormat="1" ht="12.75">
      <c r="A7" s="114"/>
      <c r="B7" s="115" t="s">
        <v>72</v>
      </c>
      <c r="C7" s="115" t="s">
        <v>73</v>
      </c>
      <c r="D7" s="116" t="s">
        <v>74</v>
      </c>
      <c r="E7" s="116" t="s">
        <v>83</v>
      </c>
      <c r="F7" s="116" t="s">
        <v>84</v>
      </c>
      <c r="G7" s="116" t="s">
        <v>85</v>
      </c>
      <c r="H7" s="116" t="s">
        <v>103</v>
      </c>
      <c r="I7" s="116" t="s">
        <v>121</v>
      </c>
    </row>
    <row r="8" spans="1:9" ht="12.75">
      <c r="A8" s="118"/>
      <c r="B8" s="119"/>
      <c r="C8" s="119"/>
      <c r="D8" s="119"/>
      <c r="E8" s="119"/>
      <c r="F8" s="119"/>
      <c r="G8" s="119"/>
      <c r="H8" s="119"/>
      <c r="I8" s="119"/>
    </row>
    <row r="9" spans="1:9" ht="12.75">
      <c r="A9" s="110"/>
      <c r="B9" s="120"/>
      <c r="C9" s="120"/>
      <c r="D9" s="120"/>
      <c r="E9" s="120"/>
      <c r="F9" s="120"/>
      <c r="G9" s="120"/>
      <c r="H9" s="120"/>
      <c r="I9" s="120"/>
    </row>
    <row r="10" spans="1:9" ht="12.75">
      <c r="A10" s="110" t="s">
        <v>7</v>
      </c>
      <c r="B10" s="119"/>
      <c r="C10" s="119"/>
      <c r="D10" s="119"/>
      <c r="E10" s="119"/>
      <c r="F10" s="119"/>
      <c r="G10" s="119"/>
      <c r="H10" s="119"/>
      <c r="I10" s="119"/>
    </row>
    <row r="11" spans="1:9" ht="12.75">
      <c r="A11" s="111" t="s">
        <v>18</v>
      </c>
      <c r="B11" s="121">
        <v>4329</v>
      </c>
      <c r="C11" s="121">
        <v>4353</v>
      </c>
      <c r="D11" s="121">
        <v>4403</v>
      </c>
      <c r="E11" s="121">
        <v>4476</v>
      </c>
      <c r="F11" s="121">
        <v>4515</v>
      </c>
      <c r="G11" s="121">
        <v>4596</v>
      </c>
      <c r="H11" s="121">
        <v>4800</v>
      </c>
      <c r="I11" s="121">
        <v>5049</v>
      </c>
    </row>
    <row r="12" spans="1:9" ht="12.75">
      <c r="A12" s="111" t="s">
        <v>19</v>
      </c>
      <c r="B12" s="121">
        <v>2070</v>
      </c>
      <c r="C12" s="121">
        <v>2172</v>
      </c>
      <c r="D12" s="121">
        <v>2246</v>
      </c>
      <c r="E12" s="121">
        <v>2280</v>
      </c>
      <c r="F12" s="121">
        <v>2121</v>
      </c>
      <c r="G12" s="121">
        <v>2334</v>
      </c>
      <c r="H12" s="121">
        <v>2219</v>
      </c>
      <c r="I12" s="121">
        <v>2338</v>
      </c>
    </row>
    <row r="13" spans="1:9" s="124" customFormat="1" ht="12.75">
      <c r="A13" s="122" t="s">
        <v>4</v>
      </c>
      <c r="B13" s="123">
        <f aca="true" t="shared" si="0" ref="B13:G13">SUM(B11:B12)</f>
        <v>6399</v>
      </c>
      <c r="C13" s="123">
        <f t="shared" si="0"/>
        <v>6525</v>
      </c>
      <c r="D13" s="123">
        <f t="shared" si="0"/>
        <v>6649</v>
      </c>
      <c r="E13" s="123">
        <f t="shared" si="0"/>
        <v>6756</v>
      </c>
      <c r="F13" s="123">
        <f t="shared" si="0"/>
        <v>6636</v>
      </c>
      <c r="G13" s="123">
        <f t="shared" si="0"/>
        <v>6930</v>
      </c>
      <c r="H13" s="123">
        <f>SUM(H11:H12)</f>
        <v>7019</v>
      </c>
      <c r="I13" s="123">
        <f>SUM(I11:I12)</f>
        <v>7387</v>
      </c>
    </row>
    <row r="14" spans="1:9" ht="12.75">
      <c r="A14" s="111"/>
      <c r="B14" s="121"/>
      <c r="C14" s="121"/>
      <c r="D14" s="121"/>
      <c r="E14" s="121"/>
      <c r="F14" s="121"/>
      <c r="G14" s="121"/>
      <c r="H14" s="121"/>
      <c r="I14" s="121"/>
    </row>
    <row r="15" spans="1:9" ht="12.75">
      <c r="A15" s="110" t="s">
        <v>11</v>
      </c>
      <c r="B15" s="121"/>
      <c r="C15" s="121"/>
      <c r="D15" s="121"/>
      <c r="E15" s="121"/>
      <c r="F15" s="121"/>
      <c r="G15" s="121"/>
      <c r="H15" s="121"/>
      <c r="I15" s="121"/>
    </row>
    <row r="16" spans="1:9" ht="12.75">
      <c r="A16" s="111" t="s">
        <v>18</v>
      </c>
      <c r="B16" s="121">
        <v>1911</v>
      </c>
      <c r="C16" s="121">
        <v>1944</v>
      </c>
      <c r="D16" s="121">
        <v>1975</v>
      </c>
      <c r="E16" s="121">
        <v>1997</v>
      </c>
      <c r="F16" s="121">
        <v>2048</v>
      </c>
      <c r="G16" s="121">
        <v>2070</v>
      </c>
      <c r="H16" s="121">
        <v>2070</v>
      </c>
      <c r="I16" s="121">
        <v>2104</v>
      </c>
    </row>
    <row r="17" spans="1:9" ht="12.75">
      <c r="A17" s="111" t="s">
        <v>19</v>
      </c>
      <c r="B17" s="121">
        <v>880</v>
      </c>
      <c r="C17" s="121">
        <v>932</v>
      </c>
      <c r="D17" s="121">
        <v>956</v>
      </c>
      <c r="E17" s="121">
        <v>972</v>
      </c>
      <c r="F17" s="121">
        <v>996</v>
      </c>
      <c r="G17" s="121">
        <v>1069</v>
      </c>
      <c r="H17" s="121">
        <v>1171</v>
      </c>
      <c r="I17" s="121">
        <v>1401</v>
      </c>
    </row>
    <row r="18" spans="1:9" s="124" customFormat="1" ht="12.75">
      <c r="A18" s="122" t="s">
        <v>4</v>
      </c>
      <c r="B18" s="123">
        <f aca="true" t="shared" si="1" ref="B18:G18">SUM(B16:B17)</f>
        <v>2791</v>
      </c>
      <c r="C18" s="123">
        <f t="shared" si="1"/>
        <v>2876</v>
      </c>
      <c r="D18" s="123">
        <f t="shared" si="1"/>
        <v>2931</v>
      </c>
      <c r="E18" s="123">
        <f t="shared" si="1"/>
        <v>2969</v>
      </c>
      <c r="F18" s="123">
        <f t="shared" si="1"/>
        <v>3044</v>
      </c>
      <c r="G18" s="123">
        <f t="shared" si="1"/>
        <v>3139</v>
      </c>
      <c r="H18" s="123">
        <f>SUM(H16:H17)</f>
        <v>3241</v>
      </c>
      <c r="I18" s="123">
        <f>SUM(I16:I17)</f>
        <v>3505</v>
      </c>
    </row>
    <row r="19" spans="1:9" ht="12.75">
      <c r="A19" s="111"/>
      <c r="B19" s="121"/>
      <c r="C19" s="121"/>
      <c r="D19" s="121"/>
      <c r="E19" s="121"/>
      <c r="F19" s="121"/>
      <c r="G19" s="121"/>
      <c r="H19" s="121"/>
      <c r="I19" s="121"/>
    </row>
    <row r="20" spans="1:9" ht="12.75">
      <c r="A20" s="110" t="s">
        <v>12</v>
      </c>
      <c r="B20" s="121"/>
      <c r="C20" s="121"/>
      <c r="D20" s="121"/>
      <c r="E20" s="121"/>
      <c r="F20" s="121"/>
      <c r="G20" s="121"/>
      <c r="H20" s="121"/>
      <c r="I20" s="121"/>
    </row>
    <row r="21" spans="1:9" ht="12.75">
      <c r="A21" s="111" t="s">
        <v>18</v>
      </c>
      <c r="B21" s="121">
        <v>5515</v>
      </c>
      <c r="C21" s="121">
        <v>5408</v>
      </c>
      <c r="D21" s="121">
        <v>5252</v>
      </c>
      <c r="E21" s="121">
        <v>5104</v>
      </c>
      <c r="F21" s="121">
        <f>5041-F31</f>
        <v>4938</v>
      </c>
      <c r="G21" s="121">
        <v>4988</v>
      </c>
      <c r="H21" s="121">
        <v>4979</v>
      </c>
      <c r="I21" s="121">
        <v>5025</v>
      </c>
    </row>
    <row r="22" spans="1:9" ht="12.75">
      <c r="A22" s="111" t="s">
        <v>19</v>
      </c>
      <c r="B22" s="121">
        <v>2037</v>
      </c>
      <c r="C22" s="121">
        <v>2047</v>
      </c>
      <c r="D22" s="121">
        <v>1926</v>
      </c>
      <c r="E22" s="121">
        <v>1973</v>
      </c>
      <c r="F22" s="121">
        <f>1921-F32</f>
        <v>1885</v>
      </c>
      <c r="G22" s="121">
        <v>1683</v>
      </c>
      <c r="H22" s="121">
        <v>1696</v>
      </c>
      <c r="I22" s="121">
        <v>1695</v>
      </c>
    </row>
    <row r="23" spans="1:9" s="124" customFormat="1" ht="12.75">
      <c r="A23" s="122" t="s">
        <v>4</v>
      </c>
      <c r="B23" s="123">
        <f aca="true" t="shared" si="2" ref="B23:G23">SUM(B21:B22)</f>
        <v>7552</v>
      </c>
      <c r="C23" s="123">
        <f t="shared" si="2"/>
        <v>7455</v>
      </c>
      <c r="D23" s="123">
        <f t="shared" si="2"/>
        <v>7178</v>
      </c>
      <c r="E23" s="123">
        <f t="shared" si="2"/>
        <v>7077</v>
      </c>
      <c r="F23" s="123">
        <f t="shared" si="2"/>
        <v>6823</v>
      </c>
      <c r="G23" s="123">
        <f t="shared" si="2"/>
        <v>6671</v>
      </c>
      <c r="H23" s="123">
        <f>SUM(H21:H22)</f>
        <v>6675</v>
      </c>
      <c r="I23" s="123">
        <f>SUM(I21:I22)</f>
        <v>6720</v>
      </c>
    </row>
    <row r="24" spans="1:9" ht="12.75">
      <c r="A24" s="111"/>
      <c r="B24" s="121"/>
      <c r="C24" s="121"/>
      <c r="D24" s="121"/>
      <c r="E24" s="121"/>
      <c r="F24" s="121"/>
      <c r="G24" s="121"/>
      <c r="H24" s="121"/>
      <c r="I24" s="121"/>
    </row>
    <row r="25" spans="1:9" ht="12.75">
      <c r="A25" s="110" t="s">
        <v>13</v>
      </c>
      <c r="B25" s="121"/>
      <c r="C25" s="121"/>
      <c r="D25" s="121"/>
      <c r="E25" s="121"/>
      <c r="F25" s="121"/>
      <c r="G25" s="121"/>
      <c r="H25" s="121"/>
      <c r="I25" s="121"/>
    </row>
    <row r="26" spans="1:9" ht="12.75">
      <c r="A26" s="111" t="s">
        <v>18</v>
      </c>
      <c r="B26" s="121">
        <v>949</v>
      </c>
      <c r="C26" s="121">
        <v>981</v>
      </c>
      <c r="D26" s="121">
        <v>992</v>
      </c>
      <c r="E26" s="121">
        <v>1022</v>
      </c>
      <c r="F26" s="121">
        <v>1065</v>
      </c>
      <c r="G26" s="121">
        <v>1096</v>
      </c>
      <c r="H26" s="121">
        <v>1110</v>
      </c>
      <c r="I26" s="121">
        <v>1152</v>
      </c>
    </row>
    <row r="27" spans="1:9" ht="12.75">
      <c r="A27" s="111" t="s">
        <v>19</v>
      </c>
      <c r="B27" s="121">
        <v>518</v>
      </c>
      <c r="C27" s="121">
        <v>561</v>
      </c>
      <c r="D27" s="121">
        <v>586</v>
      </c>
      <c r="E27" s="121">
        <v>549</v>
      </c>
      <c r="F27" s="121">
        <v>545</v>
      </c>
      <c r="G27" s="121">
        <v>524</v>
      </c>
      <c r="H27" s="121">
        <v>567</v>
      </c>
      <c r="I27" s="121">
        <v>559</v>
      </c>
    </row>
    <row r="28" spans="1:9" s="124" customFormat="1" ht="12.75">
      <c r="A28" s="122" t="s">
        <v>4</v>
      </c>
      <c r="B28" s="123">
        <f aca="true" t="shared" si="3" ref="B28:G28">SUM(B26:B27)</f>
        <v>1467</v>
      </c>
      <c r="C28" s="123">
        <f t="shared" si="3"/>
        <v>1542</v>
      </c>
      <c r="D28" s="123">
        <f t="shared" si="3"/>
        <v>1578</v>
      </c>
      <c r="E28" s="123">
        <f t="shared" si="3"/>
        <v>1571</v>
      </c>
      <c r="F28" s="123">
        <f t="shared" si="3"/>
        <v>1610</v>
      </c>
      <c r="G28" s="123">
        <f t="shared" si="3"/>
        <v>1620</v>
      </c>
      <c r="H28" s="123">
        <f>SUM(H26:H27)</f>
        <v>1677</v>
      </c>
      <c r="I28" s="123">
        <f>SUM(I26:I27)</f>
        <v>1711</v>
      </c>
    </row>
    <row r="29" spans="1:9" s="124" customFormat="1" ht="12.75">
      <c r="A29" s="122"/>
      <c r="B29" s="125"/>
      <c r="C29" s="125"/>
      <c r="D29" s="125"/>
      <c r="E29" s="125"/>
      <c r="F29" s="125"/>
      <c r="G29" s="125"/>
      <c r="H29" s="125"/>
      <c r="I29" s="125"/>
    </row>
    <row r="30" spans="1:9" ht="12.75">
      <c r="A30" s="110" t="s">
        <v>67</v>
      </c>
      <c r="B30" s="121"/>
      <c r="C30" s="121"/>
      <c r="D30" s="121"/>
      <c r="E30" s="121"/>
      <c r="F30" s="121"/>
      <c r="G30" s="121"/>
      <c r="H30" s="121"/>
      <c r="I30" s="121"/>
    </row>
    <row r="31" spans="1:9" ht="12.75">
      <c r="A31" s="111" t="s">
        <v>18</v>
      </c>
      <c r="B31" s="121">
        <v>19</v>
      </c>
      <c r="C31" s="121">
        <v>19</v>
      </c>
      <c r="D31" s="121">
        <v>16</v>
      </c>
      <c r="E31" s="121">
        <v>19</v>
      </c>
      <c r="F31" s="121">
        <v>103</v>
      </c>
      <c r="G31" s="121">
        <v>106</v>
      </c>
      <c r="H31" s="121">
        <v>101</v>
      </c>
      <c r="I31" s="121">
        <v>100</v>
      </c>
    </row>
    <row r="32" spans="1:9" ht="12.75">
      <c r="A32" s="111" t="s">
        <v>19</v>
      </c>
      <c r="B32" s="121">
        <v>6</v>
      </c>
      <c r="C32" s="121">
        <v>9</v>
      </c>
      <c r="D32" s="121">
        <v>8</v>
      </c>
      <c r="E32" s="121">
        <v>3</v>
      </c>
      <c r="F32" s="121">
        <v>36</v>
      </c>
      <c r="G32" s="121">
        <v>32</v>
      </c>
      <c r="H32" s="121">
        <v>29</v>
      </c>
      <c r="I32" s="121">
        <v>33</v>
      </c>
    </row>
    <row r="33" spans="1:9" s="124" customFormat="1" ht="12.75">
      <c r="A33" s="122" t="s">
        <v>4</v>
      </c>
      <c r="B33" s="123">
        <f aca="true" t="shared" si="4" ref="B33:G33">SUM(B31:B32)</f>
        <v>25</v>
      </c>
      <c r="C33" s="123">
        <f t="shared" si="4"/>
        <v>28</v>
      </c>
      <c r="D33" s="123">
        <f t="shared" si="4"/>
        <v>24</v>
      </c>
      <c r="E33" s="123">
        <f t="shared" si="4"/>
        <v>22</v>
      </c>
      <c r="F33" s="123">
        <f t="shared" si="4"/>
        <v>139</v>
      </c>
      <c r="G33" s="123">
        <f t="shared" si="4"/>
        <v>138</v>
      </c>
      <c r="H33" s="123">
        <f>SUM(H31:H32)</f>
        <v>130</v>
      </c>
      <c r="I33" s="123">
        <f>SUM(I31:I32)</f>
        <v>133</v>
      </c>
    </row>
    <row r="34" spans="1:9" ht="12.75">
      <c r="A34" s="111"/>
      <c r="B34" s="121"/>
      <c r="C34" s="121"/>
      <c r="D34" s="121"/>
      <c r="E34" s="121"/>
      <c r="F34" s="121"/>
      <c r="G34" s="121"/>
      <c r="H34" s="121"/>
      <c r="I34" s="121"/>
    </row>
    <row r="35" spans="1:9" ht="12.75">
      <c r="A35" s="110" t="s">
        <v>14</v>
      </c>
      <c r="B35" s="121"/>
      <c r="C35" s="121"/>
      <c r="D35" s="121"/>
      <c r="E35" s="121"/>
      <c r="F35" s="121"/>
      <c r="G35" s="121"/>
      <c r="H35" s="121"/>
      <c r="I35" s="121"/>
    </row>
    <row r="36" spans="1:9" ht="12.75">
      <c r="A36" s="111" t="s">
        <v>18</v>
      </c>
      <c r="B36" s="121">
        <v>1682</v>
      </c>
      <c r="C36" s="121">
        <v>1611</v>
      </c>
      <c r="D36" s="121">
        <v>1603</v>
      </c>
      <c r="E36" s="121">
        <v>1654</v>
      </c>
      <c r="F36" s="121">
        <v>1703</v>
      </c>
      <c r="G36" s="121">
        <v>1769</v>
      </c>
      <c r="H36" s="121">
        <v>1870</v>
      </c>
      <c r="I36" s="121">
        <v>1913</v>
      </c>
    </row>
    <row r="37" spans="1:9" ht="12.75">
      <c r="A37" s="111" t="s">
        <v>19</v>
      </c>
      <c r="B37" s="121">
        <v>675</v>
      </c>
      <c r="C37" s="121">
        <v>650</v>
      </c>
      <c r="D37" s="121">
        <v>676</v>
      </c>
      <c r="E37" s="121">
        <v>704</v>
      </c>
      <c r="F37" s="121">
        <v>723</v>
      </c>
      <c r="G37" s="121">
        <v>786</v>
      </c>
      <c r="H37" s="121">
        <v>863</v>
      </c>
      <c r="I37" s="121">
        <v>879</v>
      </c>
    </row>
    <row r="38" spans="1:9" s="124" customFormat="1" ht="12.75">
      <c r="A38" s="122" t="s">
        <v>4</v>
      </c>
      <c r="B38" s="123">
        <f aca="true" t="shared" si="5" ref="B38:G38">SUM(B36:B37)</f>
        <v>2357</v>
      </c>
      <c r="C38" s="123">
        <f t="shared" si="5"/>
        <v>2261</v>
      </c>
      <c r="D38" s="123">
        <f t="shared" si="5"/>
        <v>2279</v>
      </c>
      <c r="E38" s="123">
        <f t="shared" si="5"/>
        <v>2358</v>
      </c>
      <c r="F38" s="123">
        <f t="shared" si="5"/>
        <v>2426</v>
      </c>
      <c r="G38" s="123">
        <f t="shared" si="5"/>
        <v>2555</v>
      </c>
      <c r="H38" s="123">
        <f>SUM(H36:H37)</f>
        <v>2733</v>
      </c>
      <c r="I38" s="123">
        <f>SUM(I36:I37)</f>
        <v>2792</v>
      </c>
    </row>
    <row r="39" spans="1:9" s="124" customFormat="1" ht="12.75">
      <c r="A39" s="122"/>
      <c r="B39" s="125"/>
      <c r="C39" s="125"/>
      <c r="D39" s="125"/>
      <c r="E39" s="125"/>
      <c r="F39" s="125"/>
      <c r="G39" s="125"/>
      <c r="H39" s="125"/>
      <c r="I39" s="125"/>
    </row>
    <row r="40" spans="1:9" s="127" customFormat="1" ht="12.75">
      <c r="A40" s="108" t="s">
        <v>48</v>
      </c>
      <c r="B40" s="126"/>
      <c r="C40" s="126"/>
      <c r="D40" s="126"/>
      <c r="E40" s="126"/>
      <c r="F40" s="126"/>
      <c r="G40" s="126"/>
      <c r="H40" s="126"/>
      <c r="I40" s="126"/>
    </row>
    <row r="41" spans="1:9" s="127" customFormat="1" ht="12.75">
      <c r="A41" s="128" t="s">
        <v>18</v>
      </c>
      <c r="B41" s="126">
        <v>0</v>
      </c>
      <c r="C41" s="126">
        <v>0</v>
      </c>
      <c r="D41" s="126">
        <v>0</v>
      </c>
      <c r="E41" s="126">
        <v>0</v>
      </c>
      <c r="F41" s="126">
        <v>73</v>
      </c>
      <c r="G41" s="126">
        <v>71</v>
      </c>
      <c r="H41" s="126">
        <v>76</v>
      </c>
      <c r="I41" s="126">
        <v>84</v>
      </c>
    </row>
    <row r="42" spans="1:9" s="127" customFormat="1" ht="12.75">
      <c r="A42" s="128" t="s">
        <v>19</v>
      </c>
      <c r="B42" s="126">
        <v>85</v>
      </c>
      <c r="C42" s="126">
        <v>97</v>
      </c>
      <c r="D42" s="126">
        <v>106</v>
      </c>
      <c r="E42" s="126">
        <v>114</v>
      </c>
      <c r="F42" s="126">
        <v>55</v>
      </c>
      <c r="G42" s="126">
        <v>61</v>
      </c>
      <c r="H42" s="126">
        <v>63</v>
      </c>
      <c r="I42" s="126">
        <v>65</v>
      </c>
    </row>
    <row r="43" spans="1:9" s="127" customFormat="1" ht="12.75">
      <c r="A43" s="129" t="s">
        <v>4</v>
      </c>
      <c r="B43" s="130">
        <f aca="true" t="shared" si="6" ref="B43:G43">B41+B42</f>
        <v>85</v>
      </c>
      <c r="C43" s="130">
        <f t="shared" si="6"/>
        <v>97</v>
      </c>
      <c r="D43" s="130">
        <f t="shared" si="6"/>
        <v>106</v>
      </c>
      <c r="E43" s="130">
        <f t="shared" si="6"/>
        <v>114</v>
      </c>
      <c r="F43" s="130">
        <f t="shared" si="6"/>
        <v>128</v>
      </c>
      <c r="G43" s="130">
        <f t="shared" si="6"/>
        <v>132</v>
      </c>
      <c r="H43" s="130">
        <f>H41+H42</f>
        <v>139</v>
      </c>
      <c r="I43" s="130">
        <f>I41+I42</f>
        <v>149</v>
      </c>
    </row>
    <row r="44" spans="1:9" s="127" customFormat="1" ht="12.75">
      <c r="A44" s="129"/>
      <c r="B44" s="131"/>
      <c r="C44" s="131"/>
      <c r="D44" s="131"/>
      <c r="E44" s="131"/>
      <c r="F44" s="131"/>
      <c r="G44" s="131"/>
      <c r="H44" s="131"/>
      <c r="I44" s="131"/>
    </row>
    <row r="45" spans="1:9" ht="12.75">
      <c r="A45" s="108" t="s">
        <v>45</v>
      </c>
      <c r="B45" s="121"/>
      <c r="C45" s="121"/>
      <c r="D45" s="121"/>
      <c r="E45" s="121"/>
      <c r="F45" s="121"/>
      <c r="G45" s="121"/>
      <c r="H45" s="121"/>
      <c r="I45" s="121"/>
    </row>
    <row r="46" spans="1:9" ht="12.75">
      <c r="A46" s="111" t="s">
        <v>18</v>
      </c>
      <c r="B46" s="121">
        <v>457</v>
      </c>
      <c r="C46" s="121">
        <v>475</v>
      </c>
      <c r="D46" s="121">
        <v>471</v>
      </c>
      <c r="E46" s="121">
        <v>475</v>
      </c>
      <c r="F46" s="121">
        <v>476</v>
      </c>
      <c r="G46" s="121">
        <v>505</v>
      </c>
      <c r="H46" s="121">
        <v>515</v>
      </c>
      <c r="I46" s="121">
        <v>512</v>
      </c>
    </row>
    <row r="47" spans="1:9" ht="12.75">
      <c r="A47" s="111" t="s">
        <v>19</v>
      </c>
      <c r="B47" s="121">
        <v>240</v>
      </c>
      <c r="C47" s="121">
        <v>253</v>
      </c>
      <c r="D47" s="121">
        <v>250</v>
      </c>
      <c r="E47" s="121">
        <v>235</v>
      </c>
      <c r="F47" s="121">
        <v>208</v>
      </c>
      <c r="G47" s="121">
        <v>190</v>
      </c>
      <c r="H47" s="121">
        <v>186</v>
      </c>
      <c r="I47" s="121">
        <v>199</v>
      </c>
    </row>
    <row r="48" spans="1:9" s="124" customFormat="1" ht="12.75">
      <c r="A48" s="122" t="s">
        <v>4</v>
      </c>
      <c r="B48" s="123">
        <f aca="true" t="shared" si="7" ref="B48:G48">SUM(B46:B47)</f>
        <v>697</v>
      </c>
      <c r="C48" s="123">
        <f t="shared" si="7"/>
        <v>728</v>
      </c>
      <c r="D48" s="123">
        <f t="shared" si="7"/>
        <v>721</v>
      </c>
      <c r="E48" s="123">
        <f t="shared" si="7"/>
        <v>710</v>
      </c>
      <c r="F48" s="123">
        <f t="shared" si="7"/>
        <v>684</v>
      </c>
      <c r="G48" s="123">
        <f t="shared" si="7"/>
        <v>695</v>
      </c>
      <c r="H48" s="123">
        <f>SUM(H46:H47)</f>
        <v>701</v>
      </c>
      <c r="I48" s="123">
        <f>SUM(I46:I47)</f>
        <v>711</v>
      </c>
    </row>
    <row r="49" spans="1:9" ht="12.75">
      <c r="A49" s="111"/>
      <c r="B49" s="121"/>
      <c r="C49" s="121"/>
      <c r="D49" s="121"/>
      <c r="E49" s="121"/>
      <c r="F49" s="121"/>
      <c r="G49" s="121"/>
      <c r="H49" s="121"/>
      <c r="I49" s="121"/>
    </row>
    <row r="50" spans="1:9" ht="12.75">
      <c r="A50" s="108" t="s">
        <v>46</v>
      </c>
      <c r="B50" s="121"/>
      <c r="C50" s="121"/>
      <c r="D50" s="121"/>
      <c r="E50" s="121"/>
      <c r="F50" s="121"/>
      <c r="G50" s="121"/>
      <c r="H50" s="121"/>
      <c r="I50" s="121"/>
    </row>
    <row r="51" spans="1:9" ht="12.75">
      <c r="A51" s="111" t="s">
        <v>18</v>
      </c>
      <c r="B51" s="121">
        <v>34</v>
      </c>
      <c r="C51" s="121">
        <v>32</v>
      </c>
      <c r="D51" s="121">
        <v>29</v>
      </c>
      <c r="E51" s="121">
        <v>31</v>
      </c>
      <c r="F51" s="121">
        <v>34</v>
      </c>
      <c r="G51" s="121">
        <v>40</v>
      </c>
      <c r="H51" s="132" t="str">
        <f aca="true" t="shared" si="8" ref="H51:I53">"(3)"</f>
        <v>(3)</v>
      </c>
      <c r="I51" s="132" t="str">
        <f t="shared" si="8"/>
        <v>(3)</v>
      </c>
    </row>
    <row r="52" spans="1:9" ht="12.75">
      <c r="A52" s="111" t="s">
        <v>19</v>
      </c>
      <c r="B52" s="121">
        <v>17</v>
      </c>
      <c r="C52" s="121">
        <v>16</v>
      </c>
      <c r="D52" s="121">
        <v>18</v>
      </c>
      <c r="E52" s="121">
        <v>18</v>
      </c>
      <c r="F52" s="121">
        <v>28</v>
      </c>
      <c r="G52" s="121">
        <v>21</v>
      </c>
      <c r="H52" s="132" t="str">
        <f t="shared" si="8"/>
        <v>(3)</v>
      </c>
      <c r="I52" s="132" t="str">
        <f t="shared" si="8"/>
        <v>(3)</v>
      </c>
    </row>
    <row r="53" spans="1:9" s="124" customFormat="1" ht="12.75">
      <c r="A53" s="122" t="s">
        <v>4</v>
      </c>
      <c r="B53" s="123">
        <f aca="true" t="shared" si="9" ref="B53:G53">SUM(B51:B52)</f>
        <v>51</v>
      </c>
      <c r="C53" s="123">
        <f t="shared" si="9"/>
        <v>48</v>
      </c>
      <c r="D53" s="123">
        <f t="shared" si="9"/>
        <v>47</v>
      </c>
      <c r="E53" s="123">
        <f t="shared" si="9"/>
        <v>49</v>
      </c>
      <c r="F53" s="123">
        <f t="shared" si="9"/>
        <v>62</v>
      </c>
      <c r="G53" s="123">
        <f t="shared" si="9"/>
        <v>61</v>
      </c>
      <c r="H53" s="133" t="str">
        <f t="shared" si="8"/>
        <v>(3)</v>
      </c>
      <c r="I53" s="133" t="str">
        <f t="shared" si="8"/>
        <v>(3)</v>
      </c>
    </row>
    <row r="54" spans="1:9" s="124" customFormat="1" ht="12.75">
      <c r="A54" s="122"/>
      <c r="B54" s="125"/>
      <c r="C54" s="125"/>
      <c r="D54" s="125"/>
      <c r="E54" s="125"/>
      <c r="F54" s="125"/>
      <c r="G54" s="125"/>
      <c r="H54" s="125"/>
      <c r="I54" s="125"/>
    </row>
    <row r="55" spans="1:9" ht="12.75">
      <c r="A55" s="110" t="s">
        <v>15</v>
      </c>
      <c r="B55" s="121"/>
      <c r="C55" s="121"/>
      <c r="D55" s="121"/>
      <c r="E55" s="121"/>
      <c r="F55" s="121"/>
      <c r="G55" s="121"/>
      <c r="H55" s="121"/>
      <c r="I55" s="121"/>
    </row>
    <row r="56" spans="1:9" ht="12.75">
      <c r="A56" s="111" t="s">
        <v>18</v>
      </c>
      <c r="B56" s="121">
        <v>221</v>
      </c>
      <c r="C56" s="121">
        <v>216</v>
      </c>
      <c r="D56" s="121">
        <v>214</v>
      </c>
      <c r="E56" s="121">
        <v>218</v>
      </c>
      <c r="F56" s="121">
        <v>222</v>
      </c>
      <c r="G56" s="121">
        <v>219</v>
      </c>
      <c r="H56" s="121">
        <v>213</v>
      </c>
      <c r="I56" s="121">
        <v>209</v>
      </c>
    </row>
    <row r="57" spans="1:9" ht="12.75">
      <c r="A57" s="111" t="s">
        <v>19</v>
      </c>
      <c r="B57" s="121">
        <v>106</v>
      </c>
      <c r="C57" s="121">
        <v>112</v>
      </c>
      <c r="D57" s="121">
        <v>123</v>
      </c>
      <c r="E57" s="121">
        <v>132</v>
      </c>
      <c r="F57" s="121">
        <v>106</v>
      </c>
      <c r="G57" s="121">
        <v>111</v>
      </c>
      <c r="H57" s="121">
        <v>140</v>
      </c>
      <c r="I57" s="121">
        <v>143</v>
      </c>
    </row>
    <row r="58" spans="1:9" s="124" customFormat="1" ht="12.75">
      <c r="A58" s="122" t="s">
        <v>4</v>
      </c>
      <c r="B58" s="123">
        <f aca="true" t="shared" si="10" ref="B58:G58">SUM(B56:B57)</f>
        <v>327</v>
      </c>
      <c r="C58" s="123">
        <f t="shared" si="10"/>
        <v>328</v>
      </c>
      <c r="D58" s="123">
        <f t="shared" si="10"/>
        <v>337</v>
      </c>
      <c r="E58" s="123">
        <f t="shared" si="10"/>
        <v>350</v>
      </c>
      <c r="F58" s="123">
        <f t="shared" si="10"/>
        <v>328</v>
      </c>
      <c r="G58" s="123">
        <f t="shared" si="10"/>
        <v>330</v>
      </c>
      <c r="H58" s="123">
        <f>SUM(H56:H57)</f>
        <v>353</v>
      </c>
      <c r="I58" s="123">
        <f>SUM(I56:I57)</f>
        <v>352</v>
      </c>
    </row>
    <row r="59" spans="1:9" s="124" customFormat="1" ht="12.75">
      <c r="A59" s="122"/>
      <c r="B59" s="125"/>
      <c r="C59" s="125"/>
      <c r="D59" s="125"/>
      <c r="E59" s="125"/>
      <c r="F59" s="125"/>
      <c r="G59" s="125"/>
      <c r="H59" s="125"/>
      <c r="I59" s="125"/>
    </row>
    <row r="60" spans="1:9" ht="12.75">
      <c r="A60" s="110" t="s">
        <v>41</v>
      </c>
      <c r="B60" s="121"/>
      <c r="C60" s="121"/>
      <c r="D60" s="121"/>
      <c r="E60" s="121"/>
      <c r="F60" s="121"/>
      <c r="G60" s="121"/>
      <c r="H60" s="121"/>
      <c r="I60" s="121"/>
    </row>
    <row r="61" spans="1:9" ht="12.75">
      <c r="A61" s="111" t="s">
        <v>18</v>
      </c>
      <c r="B61" s="121">
        <v>4295</v>
      </c>
      <c r="C61" s="121">
        <v>4248</v>
      </c>
      <c r="D61" s="121">
        <v>4254</v>
      </c>
      <c r="E61" s="121">
        <v>4251</v>
      </c>
      <c r="F61" s="121">
        <v>4208</v>
      </c>
      <c r="G61" s="121">
        <v>4362</v>
      </c>
      <c r="H61" s="121">
        <v>4327</v>
      </c>
      <c r="I61" s="121">
        <v>4382</v>
      </c>
    </row>
    <row r="62" spans="1:9" ht="12.75">
      <c r="A62" s="111" t="s">
        <v>19</v>
      </c>
      <c r="B62" s="121">
        <v>1987</v>
      </c>
      <c r="C62" s="121">
        <v>1980</v>
      </c>
      <c r="D62" s="121">
        <v>1994</v>
      </c>
      <c r="E62" s="121">
        <v>2025</v>
      </c>
      <c r="F62" s="121">
        <v>1961</v>
      </c>
      <c r="G62" s="121">
        <v>1746</v>
      </c>
      <c r="H62" s="121">
        <v>1822</v>
      </c>
      <c r="I62" s="121">
        <v>1781</v>
      </c>
    </row>
    <row r="63" spans="1:9" s="124" customFormat="1" ht="12.75">
      <c r="A63" s="122" t="s">
        <v>4</v>
      </c>
      <c r="B63" s="123">
        <f aca="true" t="shared" si="11" ref="B63:G63">SUM(B61:B62)</f>
        <v>6282</v>
      </c>
      <c r="C63" s="123">
        <f t="shared" si="11"/>
        <v>6228</v>
      </c>
      <c r="D63" s="123">
        <f t="shared" si="11"/>
        <v>6248</v>
      </c>
      <c r="E63" s="123">
        <f t="shared" si="11"/>
        <v>6276</v>
      </c>
      <c r="F63" s="123">
        <f t="shared" si="11"/>
        <v>6169</v>
      </c>
      <c r="G63" s="123">
        <f t="shared" si="11"/>
        <v>6108</v>
      </c>
      <c r="H63" s="123">
        <f>SUM(H61:H62)</f>
        <v>6149</v>
      </c>
      <c r="I63" s="123">
        <f>SUM(I61:I62)</f>
        <v>6163</v>
      </c>
    </row>
    <row r="64" spans="1:9" ht="12.75">
      <c r="A64" s="122"/>
      <c r="B64" s="121"/>
      <c r="C64" s="121"/>
      <c r="D64" s="121"/>
      <c r="E64" s="121"/>
      <c r="F64" s="121"/>
      <c r="G64" s="121"/>
      <c r="H64" s="121"/>
      <c r="I64" s="121"/>
    </row>
    <row r="65" spans="1:9" ht="12.75">
      <c r="A65" s="134"/>
      <c r="B65" s="135"/>
      <c r="C65" s="135"/>
      <c r="D65" s="135"/>
      <c r="E65" s="135"/>
      <c r="F65" s="135"/>
      <c r="G65" s="135"/>
      <c r="H65" s="135"/>
      <c r="I65" s="135"/>
    </row>
    <row r="66" spans="1:9" s="138" customFormat="1" ht="12.75">
      <c r="A66" s="136" t="s">
        <v>76</v>
      </c>
      <c r="B66" s="137"/>
      <c r="C66" s="137"/>
      <c r="D66" s="137"/>
      <c r="E66" s="137"/>
      <c r="F66" s="137"/>
      <c r="G66" s="137"/>
      <c r="H66" s="137"/>
      <c r="I66" s="137"/>
    </row>
    <row r="67" spans="1:9" s="138" customFormat="1" ht="12.75">
      <c r="A67" s="139" t="s">
        <v>18</v>
      </c>
      <c r="B67" s="137">
        <f aca="true" t="shared" si="12" ref="B67:G68">SUM(B11,B16,B21,B26,B31,B36,B46,B51,B56,B61,B41)</f>
        <v>19412</v>
      </c>
      <c r="C67" s="137">
        <f t="shared" si="12"/>
        <v>19287</v>
      </c>
      <c r="D67" s="137">
        <f t="shared" si="12"/>
        <v>19209</v>
      </c>
      <c r="E67" s="137">
        <f t="shared" si="12"/>
        <v>19247</v>
      </c>
      <c r="F67" s="137">
        <f t="shared" si="12"/>
        <v>19385</v>
      </c>
      <c r="G67" s="137">
        <f t="shared" si="12"/>
        <v>19822</v>
      </c>
      <c r="H67" s="137">
        <f>SUM(H11,H16,H21,H26,H31,H36,H46,H51,H56,H61,H41)</f>
        <v>20061</v>
      </c>
      <c r="I67" s="137">
        <f>SUM(I11,I16,I21,I26,I31,I36,I46,I51,I56,I61,I41)</f>
        <v>20530</v>
      </c>
    </row>
    <row r="68" spans="1:9" s="138" customFormat="1" ht="12.75">
      <c r="A68" s="139" t="s">
        <v>19</v>
      </c>
      <c r="B68" s="137">
        <f t="shared" si="12"/>
        <v>8621</v>
      </c>
      <c r="C68" s="137">
        <f t="shared" si="12"/>
        <v>8829</v>
      </c>
      <c r="D68" s="137">
        <f t="shared" si="12"/>
        <v>8889</v>
      </c>
      <c r="E68" s="137">
        <f t="shared" si="12"/>
        <v>9005</v>
      </c>
      <c r="F68" s="137">
        <f t="shared" si="12"/>
        <v>8664</v>
      </c>
      <c r="G68" s="137">
        <f t="shared" si="12"/>
        <v>8557</v>
      </c>
      <c r="H68" s="137">
        <f>SUM(H12,H17,H22,H27,H32,H37,H47,H52,H57,H62,H42)</f>
        <v>8756</v>
      </c>
      <c r="I68" s="137">
        <f>SUM(I12,I17,I22,I27,I32,I37,I47,I52,I57,I62,I42)</f>
        <v>9093</v>
      </c>
    </row>
    <row r="69" spans="1:9" s="142" customFormat="1" ht="12.75">
      <c r="A69" s="140" t="s">
        <v>4</v>
      </c>
      <c r="B69" s="141">
        <f aca="true" t="shared" si="13" ref="B69:G69">SUM(B67:B68)</f>
        <v>28033</v>
      </c>
      <c r="C69" s="141">
        <f t="shared" si="13"/>
        <v>28116</v>
      </c>
      <c r="D69" s="141">
        <f t="shared" si="13"/>
        <v>28098</v>
      </c>
      <c r="E69" s="141">
        <f t="shared" si="13"/>
        <v>28252</v>
      </c>
      <c r="F69" s="141">
        <f t="shared" si="13"/>
        <v>28049</v>
      </c>
      <c r="G69" s="141">
        <f t="shared" si="13"/>
        <v>28379</v>
      </c>
      <c r="H69" s="141">
        <f>SUM(H67:H68)</f>
        <v>28817</v>
      </c>
      <c r="I69" s="141">
        <f>SUM(I67:I68)</f>
        <v>29623</v>
      </c>
    </row>
    <row r="71" ht="12" customHeight="1">
      <c r="A71" s="109" t="s">
        <v>60</v>
      </c>
    </row>
    <row r="72" ht="12.75">
      <c r="A72" s="109" t="s">
        <v>21</v>
      </c>
    </row>
    <row r="73" ht="12.75">
      <c r="A73" s="138" t="s">
        <v>120</v>
      </c>
    </row>
  </sheetData>
  <sheetProtection/>
  <mergeCells count="2">
    <mergeCell ref="A2:I2"/>
    <mergeCell ref="A4:I4"/>
  </mergeCells>
  <printOptions horizontalCentered="1"/>
  <pageMargins left="0.1968503937007874" right="0.1968503937007874" top="0.5905511811023623" bottom="0.3937007874015748" header="0.5118110236220472" footer="0.5118110236220472"/>
  <pageSetup fitToHeight="1" fitToWidth="1" horizontalDpi="1200" verticalDpi="1200" orientation="portrait" paperSize="9" scale="84" r:id="rId1"/>
  <headerFooter alignWithMargins="0">
    <oddFooter>&amp;R&amp;A</oddFooter>
  </headerFooter>
  <rowBreaks count="1" manualBreakCount="1">
    <brk id="48" max="8" man="1"/>
  </rowBreaks>
</worksheet>
</file>

<file path=xl/worksheets/sheet2.xml><?xml version="1.0" encoding="utf-8"?>
<worksheet xmlns="http://schemas.openxmlformats.org/spreadsheetml/2006/main" xmlns:r="http://schemas.openxmlformats.org/officeDocument/2006/relationships">
  <dimension ref="B90:F105"/>
  <sheetViews>
    <sheetView showGridLines="0" zoomScale="115" zoomScaleNormal="115" zoomScalePageLayoutView="0" workbookViewId="0" topLeftCell="A1">
      <selection activeCell="A109" sqref="A109"/>
    </sheetView>
  </sheetViews>
  <sheetFormatPr defaultColWidth="9.140625" defaultRowHeight="12.75"/>
  <cols>
    <col min="1" max="1" width="1.28515625" style="83" customWidth="1"/>
    <col min="2" max="2" width="45.8515625" style="83" customWidth="1"/>
    <col min="3" max="4" width="17.7109375" style="83" customWidth="1"/>
    <col min="5" max="9" width="6.7109375" style="83" customWidth="1"/>
    <col min="10" max="12" width="8.8515625" style="83" customWidth="1"/>
    <col min="13" max="16384" width="8.8515625" style="83" customWidth="1"/>
  </cols>
  <sheetData>
    <row r="13" s="82" customFormat="1" ht="12.75"/>
    <row r="89" ht="13.5" thickBot="1"/>
    <row r="90" spans="2:6" ht="20.25" thickBot="1">
      <c r="B90" s="84" t="s">
        <v>91</v>
      </c>
      <c r="C90" s="85" t="s">
        <v>102</v>
      </c>
      <c r="D90" s="86" t="s">
        <v>54</v>
      </c>
      <c r="E90" s="87"/>
      <c r="F90" s="87"/>
    </row>
    <row r="91" spans="2:6" ht="18">
      <c r="B91" s="88" t="s">
        <v>92</v>
      </c>
      <c r="C91" s="89">
        <v>111</v>
      </c>
      <c r="D91" s="90">
        <v>223</v>
      </c>
      <c r="E91" s="87"/>
      <c r="F91" s="87"/>
    </row>
    <row r="92" spans="2:6" ht="18">
      <c r="B92" s="88" t="s">
        <v>93</v>
      </c>
      <c r="C92" s="89">
        <v>3</v>
      </c>
      <c r="D92" s="90">
        <v>7</v>
      </c>
      <c r="E92" s="87"/>
      <c r="F92" s="87"/>
    </row>
    <row r="93" spans="2:6" ht="18">
      <c r="B93" s="88" t="s">
        <v>94</v>
      </c>
      <c r="C93" s="89">
        <v>3</v>
      </c>
      <c r="D93" s="90">
        <v>9</v>
      </c>
      <c r="E93" s="87"/>
      <c r="F93" s="87"/>
    </row>
    <row r="94" spans="2:6" ht="18">
      <c r="B94" s="88" t="s">
        <v>95</v>
      </c>
      <c r="C94" s="89">
        <v>0</v>
      </c>
      <c r="D94" s="90">
        <v>0</v>
      </c>
      <c r="E94" s="87"/>
      <c r="F94" s="87"/>
    </row>
    <row r="95" spans="2:6" ht="18">
      <c r="B95" s="88" t="s">
        <v>12</v>
      </c>
      <c r="C95" s="89">
        <v>4</v>
      </c>
      <c r="D95" s="90">
        <v>15</v>
      </c>
      <c r="E95" s="87"/>
      <c r="F95" s="87"/>
    </row>
    <row r="96" spans="2:6" ht="18">
      <c r="B96" s="88" t="s">
        <v>13</v>
      </c>
      <c r="C96" s="89">
        <v>1</v>
      </c>
      <c r="D96" s="90">
        <v>4</v>
      </c>
      <c r="E96" s="87"/>
      <c r="F96" s="87"/>
    </row>
    <row r="97" spans="2:6" ht="18">
      <c r="B97" s="88" t="s">
        <v>96</v>
      </c>
      <c r="C97" s="89">
        <v>0</v>
      </c>
      <c r="D97" s="90">
        <v>0</v>
      </c>
      <c r="E97" s="87"/>
      <c r="F97" s="87"/>
    </row>
    <row r="98" spans="2:6" ht="18">
      <c r="B98" s="88" t="s">
        <v>97</v>
      </c>
      <c r="C98" s="89">
        <v>1</v>
      </c>
      <c r="D98" s="90">
        <v>3</v>
      </c>
      <c r="E98" s="87"/>
      <c r="F98" s="87"/>
    </row>
    <row r="99" spans="2:6" ht="18">
      <c r="B99" s="88" t="s">
        <v>98</v>
      </c>
      <c r="C99" s="89">
        <v>1</v>
      </c>
      <c r="D99" s="90">
        <v>3</v>
      </c>
      <c r="E99" s="87"/>
      <c r="F99" s="87"/>
    </row>
    <row r="100" spans="2:6" ht="18">
      <c r="B100" s="88" t="s">
        <v>99</v>
      </c>
      <c r="C100" s="89">
        <v>0</v>
      </c>
      <c r="D100" s="90">
        <v>0</v>
      </c>
      <c r="E100" s="87"/>
      <c r="F100" s="87"/>
    </row>
    <row r="101" spans="2:6" ht="18">
      <c r="B101" s="88" t="s">
        <v>15</v>
      </c>
      <c r="C101" s="89">
        <v>2</v>
      </c>
      <c r="D101" s="90">
        <v>5</v>
      </c>
      <c r="E101" s="87"/>
      <c r="F101" s="87"/>
    </row>
    <row r="102" spans="2:6" ht="18" thickBot="1">
      <c r="B102" s="88" t="s">
        <v>100</v>
      </c>
      <c r="C102" s="89">
        <v>1</v>
      </c>
      <c r="D102" s="90">
        <v>2</v>
      </c>
      <c r="E102" s="87"/>
      <c r="F102" s="87"/>
    </row>
    <row r="103" spans="2:6" ht="18" thickBot="1">
      <c r="B103" s="91" t="s">
        <v>4</v>
      </c>
      <c r="C103" s="92">
        <v>127</v>
      </c>
      <c r="D103" s="92">
        <f>SUM(D91:D102)</f>
        <v>271</v>
      </c>
      <c r="E103" s="87"/>
      <c r="F103" s="87"/>
    </row>
    <row r="104" spans="2:6" ht="18">
      <c r="B104" s="87"/>
      <c r="C104" s="87"/>
      <c r="D104" s="87"/>
      <c r="E104" s="87"/>
      <c r="F104" s="87"/>
    </row>
    <row r="105" spans="2:6" ht="18">
      <c r="B105" s="296" t="s">
        <v>101</v>
      </c>
      <c r="C105" s="296"/>
      <c r="D105" s="296"/>
      <c r="E105" s="296"/>
      <c r="F105" s="296"/>
    </row>
  </sheetData>
  <sheetProtection/>
  <mergeCells count="1">
    <mergeCell ref="B105:F105"/>
  </mergeCells>
  <printOptions/>
  <pageMargins left="0.7086614173228347" right="0.7086614173228347" top="0.7480314960629921" bottom="0.7480314960629921" header="0.31496062992125984" footer="0.31496062992125984"/>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102"/>
  <sheetViews>
    <sheetView zoomScalePageLayoutView="0" workbookViewId="0" topLeftCell="A1">
      <selection activeCell="A82" sqref="A82"/>
    </sheetView>
  </sheetViews>
  <sheetFormatPr defaultColWidth="9.28125" defaultRowHeight="12.75"/>
  <cols>
    <col min="1" max="1" width="31.28125" style="145" customWidth="1"/>
    <col min="2" max="5" width="20.7109375" style="145" customWidth="1"/>
    <col min="6" max="6" width="9.421875" style="145" bestFit="1" customWidth="1"/>
    <col min="7" max="16384" width="9.28125" style="145" customWidth="1"/>
  </cols>
  <sheetData>
    <row r="1" spans="1:5" ht="12.75">
      <c r="A1" s="108" t="s">
        <v>104</v>
      </c>
      <c r="B1" s="108"/>
      <c r="C1" s="143"/>
      <c r="D1" s="143"/>
      <c r="E1" s="285"/>
    </row>
    <row r="2" spans="1:5" ht="12.75">
      <c r="A2" s="297" t="s">
        <v>1</v>
      </c>
      <c r="B2" s="297"/>
      <c r="C2" s="297"/>
      <c r="D2" s="297"/>
      <c r="E2" s="297"/>
    </row>
    <row r="3" spans="1:5" ht="12.75">
      <c r="A3" s="146"/>
      <c r="B3" s="146"/>
      <c r="C3" s="149"/>
      <c r="D3" s="147"/>
      <c r="E3" s="147"/>
    </row>
    <row r="4" spans="1:5" ht="12.75">
      <c r="A4" s="146" t="s">
        <v>127</v>
      </c>
      <c r="B4" s="146"/>
      <c r="C4" s="149"/>
      <c r="D4" s="147"/>
      <c r="E4" s="147"/>
    </row>
    <row r="5" spans="1:5" ht="13.5" thickBot="1">
      <c r="A5" s="143"/>
      <c r="B5" s="143"/>
      <c r="C5" s="143"/>
      <c r="D5" s="143"/>
      <c r="E5" s="143"/>
    </row>
    <row r="6" spans="1:5" s="159" customFormat="1" ht="26.25">
      <c r="A6" s="286"/>
      <c r="B6" s="287" t="s">
        <v>122</v>
      </c>
      <c r="C6" s="287" t="s">
        <v>123</v>
      </c>
      <c r="D6" s="287" t="s">
        <v>3</v>
      </c>
      <c r="E6" s="288" t="s">
        <v>4</v>
      </c>
    </row>
    <row r="7" spans="1:5" ht="12.75">
      <c r="A7" s="143"/>
      <c r="B7" s="98"/>
      <c r="C7" s="98"/>
      <c r="D7" s="98"/>
      <c r="E7" s="160"/>
    </row>
    <row r="8" spans="1:5" ht="12.75">
      <c r="A8" s="108" t="s">
        <v>7</v>
      </c>
      <c r="B8" s="98"/>
      <c r="C8" s="98"/>
      <c r="D8" s="98"/>
      <c r="E8" s="160"/>
    </row>
    <row r="9" spans="1:7" ht="12.75">
      <c r="A9" s="143" t="s">
        <v>42</v>
      </c>
      <c r="B9" s="98">
        <f>'20PALG01'!D10-'20PALG00'!C9</f>
        <v>8739.68326381398</v>
      </c>
      <c r="C9" s="98">
        <v>483.87634408602133</v>
      </c>
      <c r="D9" s="98">
        <f>'20PALG01'!G10</f>
        <v>1031.5742228000001</v>
      </c>
      <c r="E9" s="160">
        <f>SUM(B9:D9)</f>
        <v>10255.133830700002</v>
      </c>
      <c r="F9" s="289"/>
      <c r="G9" s="289"/>
    </row>
    <row r="10" spans="1:7" ht="12.75">
      <c r="A10" s="143" t="s">
        <v>8</v>
      </c>
      <c r="B10" s="98">
        <f>'20PALG01'!D11-'20PALG00'!C10</f>
        <v>30802.394397895685</v>
      </c>
      <c r="C10" s="98">
        <v>1801.2688172043008</v>
      </c>
      <c r="D10" s="98">
        <f>'20PALG01'!G11</f>
        <v>3463.3958106999967</v>
      </c>
      <c r="E10" s="160">
        <f>SUM(B10:D10)</f>
        <v>36067.05902579999</v>
      </c>
      <c r="F10" s="289"/>
      <c r="G10" s="289"/>
    </row>
    <row r="11" spans="1:7" ht="12.75">
      <c r="A11" s="143" t="s">
        <v>9</v>
      </c>
      <c r="B11" s="98">
        <f>'20PALG01'!D12-'20PALG00'!C11</f>
        <v>22.14139751612903</v>
      </c>
      <c r="C11" s="98">
        <v>2.241935483870968</v>
      </c>
      <c r="D11" s="98">
        <f>'20PALG01'!G12</f>
        <v>3.3937501</v>
      </c>
      <c r="E11" s="160">
        <f>SUM(B11:D11)</f>
        <v>27.7770831</v>
      </c>
      <c r="F11" s="289"/>
      <c r="G11" s="289"/>
    </row>
    <row r="12" spans="1:7" ht="12.75">
      <c r="A12" s="143" t="s">
        <v>10</v>
      </c>
      <c r="B12" s="98">
        <f>'20PALG01'!D13-'20PALG00'!C12</f>
        <v>12034.879047519355</v>
      </c>
      <c r="C12" s="290">
        <v>632.540322580645</v>
      </c>
      <c r="D12" s="98">
        <f>'20PALG01'!G13</f>
        <v>1330.8244764</v>
      </c>
      <c r="E12" s="160">
        <f>SUM(B12:D12)</f>
        <v>13998.243846500001</v>
      </c>
      <c r="F12" s="289"/>
      <c r="G12" s="289"/>
    </row>
    <row r="13" spans="1:7" s="275" customFormat="1" ht="12.75">
      <c r="A13" s="163" t="s">
        <v>4</v>
      </c>
      <c r="B13" s="99">
        <f>SUM(B9:B12)</f>
        <v>51599.09810674514</v>
      </c>
      <c r="C13" s="99">
        <f>SUM(C9:C12)</f>
        <v>2919.9274193548376</v>
      </c>
      <c r="D13" s="99">
        <f>SUM(D9:D12)</f>
        <v>5829.188259999997</v>
      </c>
      <c r="E13" s="274">
        <f>SUM(E9:E12)</f>
        <v>60348.213786099994</v>
      </c>
      <c r="F13" s="291"/>
      <c r="G13" s="292"/>
    </row>
    <row r="14" spans="1:7" ht="12.75">
      <c r="A14" s="143"/>
      <c r="B14" s="98"/>
      <c r="C14" s="98"/>
      <c r="D14" s="98"/>
      <c r="E14" s="160"/>
      <c r="F14" s="289"/>
      <c r="G14" s="289"/>
    </row>
    <row r="15" spans="1:7" ht="12.75">
      <c r="A15" s="108" t="s">
        <v>11</v>
      </c>
      <c r="B15" s="98"/>
      <c r="C15" s="98"/>
      <c r="D15" s="98"/>
      <c r="E15" s="160"/>
      <c r="F15" s="289"/>
      <c r="G15" s="289"/>
    </row>
    <row r="16" spans="1:7" ht="12.75">
      <c r="A16" s="143" t="s">
        <v>42</v>
      </c>
      <c r="B16" s="98">
        <f>'20PALG01'!D17-'20PALG00'!C16</f>
        <v>1578.395023800001</v>
      </c>
      <c r="C16" s="98">
        <v>48.99999999999999</v>
      </c>
      <c r="D16" s="98">
        <f>'20PALG01'!G17</f>
        <v>756.3113569</v>
      </c>
      <c r="E16" s="160">
        <f>SUM(B16:D16)</f>
        <v>2383.706380700001</v>
      </c>
      <c r="F16" s="289"/>
      <c r="G16" s="289"/>
    </row>
    <row r="17" spans="1:7" ht="12.75">
      <c r="A17" s="143" t="s">
        <v>8</v>
      </c>
      <c r="B17" s="98">
        <f>'20PALG01'!D18-'20PALG00'!C17</f>
        <v>4021.1867678768344</v>
      </c>
      <c r="C17" s="98">
        <v>148.60703812316717</v>
      </c>
      <c r="D17" s="98">
        <f>'20PALG01'!G18</f>
        <v>1720.0662415999993</v>
      </c>
      <c r="E17" s="160">
        <f>SUM(B17:D17)</f>
        <v>5889.860047600001</v>
      </c>
      <c r="F17" s="289"/>
      <c r="G17" s="289"/>
    </row>
    <row r="18" spans="1:7" ht="12.75">
      <c r="A18" s="143" t="s">
        <v>9</v>
      </c>
      <c r="B18" s="98">
        <f>'20PALG01'!D19-'20PALG00'!C18</f>
        <v>115.49242380000001</v>
      </c>
      <c r="C18" s="98">
        <v>5</v>
      </c>
      <c r="D18" s="98">
        <f>'20PALG01'!G19</f>
        <v>39.57090279999999</v>
      </c>
      <c r="E18" s="160">
        <f>SUM(B18:D18)</f>
        <v>160.0633266</v>
      </c>
      <c r="F18" s="289"/>
      <c r="G18" s="289"/>
    </row>
    <row r="19" spans="1:7" ht="12.75">
      <c r="A19" s="143" t="s">
        <v>10</v>
      </c>
      <c r="B19" s="98">
        <f>'20PALG01'!D20-'20PALG00'!C19</f>
        <v>875.1522451847508</v>
      </c>
      <c r="C19" s="290">
        <v>37.589442815249264</v>
      </c>
      <c r="D19" s="98">
        <f>'20PALG01'!G20</f>
        <v>392.6220512</v>
      </c>
      <c r="E19" s="160">
        <f>SUM(B19:D19)</f>
        <v>1305.3637392</v>
      </c>
      <c r="F19" s="289"/>
      <c r="G19" s="289"/>
    </row>
    <row r="20" spans="1:7" s="275" customFormat="1" ht="12.75">
      <c r="A20" s="163" t="s">
        <v>4</v>
      </c>
      <c r="B20" s="99">
        <f>SUM(B16:B19)</f>
        <v>6590.226460661586</v>
      </c>
      <c r="C20" s="99">
        <f>SUM(C16:C19)</f>
        <v>240.19648093841644</v>
      </c>
      <c r="D20" s="99">
        <f>SUM(D16:D19)</f>
        <v>2908.5705524999994</v>
      </c>
      <c r="E20" s="274">
        <f>SUM(E16:E19)</f>
        <v>9738.993494100003</v>
      </c>
      <c r="F20" s="291"/>
      <c r="G20" s="292"/>
    </row>
    <row r="21" spans="1:7" ht="12.75">
      <c r="A21" s="143"/>
      <c r="B21" s="98"/>
      <c r="C21" s="98"/>
      <c r="D21" s="98"/>
      <c r="E21" s="160"/>
      <c r="F21" s="289"/>
      <c r="G21" s="289"/>
    </row>
    <row r="22" spans="1:7" ht="12.75">
      <c r="A22" s="108" t="s">
        <v>12</v>
      </c>
      <c r="B22" s="98"/>
      <c r="C22" s="98"/>
      <c r="D22" s="98"/>
      <c r="E22" s="160"/>
      <c r="F22" s="289"/>
      <c r="G22" s="289"/>
    </row>
    <row r="23" spans="1:7" ht="12.75">
      <c r="A23" s="143" t="s">
        <v>42</v>
      </c>
      <c r="B23" s="98">
        <f>'20PALG01'!D24-'20PALG00'!C23</f>
        <v>12110.640347292472</v>
      </c>
      <c r="C23" s="98">
        <v>554.9204301075267</v>
      </c>
      <c r="D23" s="98">
        <f>'20PALG01'!G24</f>
        <v>1404.2134585000003</v>
      </c>
      <c r="E23" s="160">
        <f>SUM(B23:D23)</f>
        <v>14069.774235899999</v>
      </c>
      <c r="F23" s="289"/>
      <c r="G23" s="289"/>
    </row>
    <row r="24" spans="1:7" ht="12.75">
      <c r="A24" s="143" t="s">
        <v>8</v>
      </c>
      <c r="B24" s="98">
        <f>'20PALG01'!D25-'20PALG00'!C24</f>
        <v>36443.718517063455</v>
      </c>
      <c r="C24" s="98">
        <v>1580.9849462365592</v>
      </c>
      <c r="D24" s="98">
        <f>'20PALG01'!G25</f>
        <v>3882.473242699999</v>
      </c>
      <c r="E24" s="160">
        <f>SUM(B24:D24)</f>
        <v>41907.17670600001</v>
      </c>
      <c r="F24" s="289"/>
      <c r="G24" s="289"/>
    </row>
    <row r="25" spans="1:7" ht="12.75">
      <c r="A25" s="143" t="s">
        <v>9</v>
      </c>
      <c r="B25" s="98">
        <f>'20PALG01'!D26-'20PALG00'!C25</f>
        <v>2092.839691156989</v>
      </c>
      <c r="C25" s="98">
        <v>117.08817204301076</v>
      </c>
      <c r="D25" s="98">
        <f>'20PALG01'!G26</f>
        <v>209.4457281</v>
      </c>
      <c r="E25" s="160">
        <f>SUM(B25:D25)</f>
        <v>2419.3735912999996</v>
      </c>
      <c r="F25" s="289"/>
      <c r="G25" s="289"/>
    </row>
    <row r="26" spans="1:7" ht="12.75">
      <c r="A26" s="143" t="s">
        <v>10</v>
      </c>
      <c r="B26" s="98">
        <f>'20PALG01'!D27-'20PALG00'!C26</f>
        <v>2762.5737994354845</v>
      </c>
      <c r="C26" s="290">
        <v>116.63225806451615</v>
      </c>
      <c r="D26" s="98">
        <f>'20PALG01'!G27</f>
        <v>284.2888262</v>
      </c>
      <c r="E26" s="160">
        <f>SUM(B26:D26)</f>
        <v>3163.4948837000006</v>
      </c>
      <c r="F26" s="289"/>
      <c r="G26" s="289"/>
    </row>
    <row r="27" spans="1:7" s="275" customFormat="1" ht="12.75">
      <c r="A27" s="163" t="s">
        <v>4</v>
      </c>
      <c r="B27" s="99">
        <f>SUM(B23:B26)</f>
        <v>53409.7723549484</v>
      </c>
      <c r="C27" s="99">
        <f>SUM(C23:C26)</f>
        <v>2369.625806451613</v>
      </c>
      <c r="D27" s="99">
        <f>SUM(D23:D26)</f>
        <v>5780.4212554999995</v>
      </c>
      <c r="E27" s="274">
        <f>SUM(E23:E26)</f>
        <v>61559.819416900005</v>
      </c>
      <c r="F27" s="291"/>
      <c r="G27" s="292"/>
    </row>
    <row r="28" spans="1:7" ht="12.75">
      <c r="A28" s="143"/>
      <c r="B28" s="98"/>
      <c r="C28" s="98"/>
      <c r="D28" s="98"/>
      <c r="E28" s="160"/>
      <c r="F28" s="289"/>
      <c r="G28" s="289"/>
    </row>
    <row r="29" spans="1:7" ht="12.75">
      <c r="A29" s="108" t="s">
        <v>13</v>
      </c>
      <c r="B29" s="98"/>
      <c r="C29" s="98"/>
      <c r="D29" s="98"/>
      <c r="E29" s="160"/>
      <c r="F29" s="289"/>
      <c r="G29" s="289"/>
    </row>
    <row r="30" spans="1:7" ht="12.75">
      <c r="A30" s="143" t="s">
        <v>42</v>
      </c>
      <c r="B30" s="98">
        <f>'20PALG01'!D31-'20PALG00'!C30</f>
        <v>2070.1237527161293</v>
      </c>
      <c r="C30" s="98">
        <v>85.74193548387096</v>
      </c>
      <c r="D30" s="98">
        <f>'20PALG01'!G31</f>
        <v>402.26738510000007</v>
      </c>
      <c r="E30" s="160">
        <f>SUM(B30:D30)</f>
        <v>2558.1330733</v>
      </c>
      <c r="F30" s="289"/>
      <c r="G30" s="289"/>
    </row>
    <row r="31" spans="1:7" ht="12.75">
      <c r="A31" s="143" t="s">
        <v>8</v>
      </c>
      <c r="B31" s="98">
        <f>'20PALG01'!D32-'20PALG00'!C31</f>
        <v>4648.272559617204</v>
      </c>
      <c r="C31" s="98">
        <v>216.22473118279567</v>
      </c>
      <c r="D31" s="98">
        <f>'20PALG01'!G32</f>
        <v>890.3796398000003</v>
      </c>
      <c r="E31" s="160">
        <f>SUM(B31:D31)</f>
        <v>5754.8769306</v>
      </c>
      <c r="F31" s="289"/>
      <c r="G31" s="289"/>
    </row>
    <row r="32" spans="1:7" ht="12.75">
      <c r="A32" s="143" t="s">
        <v>9</v>
      </c>
      <c r="B32" s="98">
        <f>'20PALG01'!D33-'20PALG00'!C32</f>
        <v>199.4585389</v>
      </c>
      <c r="C32" s="98">
        <v>8</v>
      </c>
      <c r="D32" s="98">
        <f>'20PALG01'!G33</f>
        <v>32.9981481</v>
      </c>
      <c r="E32" s="160">
        <f>SUM(B32:D32)</f>
        <v>240.45668700000002</v>
      </c>
      <c r="F32" s="289"/>
      <c r="G32" s="289"/>
    </row>
    <row r="33" spans="1:7" ht="12.75">
      <c r="A33" s="143" t="s">
        <v>10</v>
      </c>
      <c r="B33" s="98">
        <f>'20PALG01'!D34-'20PALG00'!C33</f>
        <v>709.9242368</v>
      </c>
      <c r="C33" s="290">
        <v>41</v>
      </c>
      <c r="D33" s="98">
        <f>'20PALG01'!G34</f>
        <v>133.03597810000002</v>
      </c>
      <c r="E33" s="160">
        <f>SUM(B33:D33)</f>
        <v>883.9602149</v>
      </c>
      <c r="F33" s="289"/>
      <c r="G33" s="289"/>
    </row>
    <row r="34" spans="1:7" s="275" customFormat="1" ht="12.75">
      <c r="A34" s="163" t="s">
        <v>4</v>
      </c>
      <c r="B34" s="99">
        <f>SUM(B30:B33)</f>
        <v>7627.779088033334</v>
      </c>
      <c r="C34" s="99">
        <f>SUM(C30:C33)</f>
        <v>350.96666666666664</v>
      </c>
      <c r="D34" s="99">
        <f>SUM(D30:D33)</f>
        <v>1458.6811511000003</v>
      </c>
      <c r="E34" s="274">
        <f>SUM(E30:E33)</f>
        <v>9437.4269058</v>
      </c>
      <c r="F34" s="291"/>
      <c r="G34" s="292"/>
    </row>
    <row r="35" spans="1:7" s="275" customFormat="1" ht="12.75">
      <c r="A35" s="163"/>
      <c r="B35" s="100"/>
      <c r="C35" s="100"/>
      <c r="D35" s="100"/>
      <c r="E35" s="293"/>
      <c r="F35" s="292"/>
      <c r="G35" s="292"/>
    </row>
    <row r="36" spans="1:7" s="275" customFormat="1" ht="12.75">
      <c r="A36" s="108" t="s">
        <v>67</v>
      </c>
      <c r="B36" s="100"/>
      <c r="C36" s="100"/>
      <c r="D36" s="100"/>
      <c r="E36" s="293"/>
      <c r="F36" s="292"/>
      <c r="G36" s="292"/>
    </row>
    <row r="37" spans="1:7" s="275" customFormat="1" ht="12.75">
      <c r="A37" s="143" t="s">
        <v>42</v>
      </c>
      <c r="B37" s="98">
        <f>'20PALG01'!D38-'20PALG00'!C37</f>
        <v>202.7637305</v>
      </c>
      <c r="C37" s="98">
        <v>10.5</v>
      </c>
      <c r="D37" s="98">
        <f>'20PALG01'!G38</f>
        <v>21.930976400000002</v>
      </c>
      <c r="E37" s="160">
        <f>SUM(B37:D37)</f>
        <v>235.1947069</v>
      </c>
      <c r="F37" s="292"/>
      <c r="G37" s="292"/>
    </row>
    <row r="38" spans="1:7" s="275" customFormat="1" ht="12.75">
      <c r="A38" s="143" t="s">
        <v>8</v>
      </c>
      <c r="B38" s="98">
        <f>'20PALG01'!D39-'20PALG00'!C38</f>
        <v>847.2136585354842</v>
      </c>
      <c r="C38" s="98">
        <v>55.53225806451613</v>
      </c>
      <c r="D38" s="98">
        <f>'20PALG01'!G39</f>
        <v>82.0587827</v>
      </c>
      <c r="E38" s="160">
        <f>SUM(B38:D38)</f>
        <v>984.8046993000003</v>
      </c>
      <c r="F38" s="292"/>
      <c r="G38" s="292"/>
    </row>
    <row r="39" spans="1:7" s="275" customFormat="1" ht="12.75">
      <c r="A39" s="143" t="s">
        <v>9</v>
      </c>
      <c r="B39" s="98">
        <f>'20PALG01'!D40-'20PALG00'!C39</f>
        <v>69.7637135</v>
      </c>
      <c r="C39" s="98">
        <v>9</v>
      </c>
      <c r="D39" s="98">
        <f>'20PALG01'!G40</f>
        <v>5.3744559</v>
      </c>
      <c r="E39" s="160">
        <f>SUM(B39:D39)</f>
        <v>84.1381694</v>
      </c>
      <c r="F39" s="292"/>
      <c r="G39" s="292"/>
    </row>
    <row r="40" spans="1:7" s="275" customFormat="1" ht="12.75">
      <c r="A40" s="143" t="s">
        <v>10</v>
      </c>
      <c r="B40" s="98">
        <f>'20PALG01'!D41-'20PALG00'!C40</f>
        <v>21.7709937</v>
      </c>
      <c r="C40" s="290">
        <v>5</v>
      </c>
      <c r="D40" s="98">
        <f>'20PALG01'!G41</f>
        <v>2.8460218</v>
      </c>
      <c r="E40" s="160">
        <f>SUM(B40:D40)</f>
        <v>29.617015499999997</v>
      </c>
      <c r="F40" s="292"/>
      <c r="G40" s="292"/>
    </row>
    <row r="41" spans="1:7" ht="12.75">
      <c r="A41" s="163" t="s">
        <v>4</v>
      </c>
      <c r="B41" s="101">
        <f>SUM(B37:B40)</f>
        <v>1141.5120962354843</v>
      </c>
      <c r="C41" s="101">
        <f>SUM(C37:C40)</f>
        <v>80.03225806451613</v>
      </c>
      <c r="D41" s="101">
        <f>SUM(D37:D40)</f>
        <v>112.2102368</v>
      </c>
      <c r="E41" s="165">
        <f>SUM(E37:E40)</f>
        <v>1333.7545911000002</v>
      </c>
      <c r="F41" s="291"/>
      <c r="G41" s="289"/>
    </row>
    <row r="42" spans="1:7" ht="12.75">
      <c r="A42" s="163"/>
      <c r="B42" s="98"/>
      <c r="C42" s="98"/>
      <c r="D42" s="98"/>
      <c r="E42" s="160"/>
      <c r="F42" s="289"/>
      <c r="G42" s="289"/>
    </row>
    <row r="43" spans="1:7" ht="12.75">
      <c r="A43" s="108" t="s">
        <v>14</v>
      </c>
      <c r="B43" s="98"/>
      <c r="C43" s="98"/>
      <c r="D43" s="98"/>
      <c r="E43" s="160"/>
      <c r="F43" s="289"/>
      <c r="G43" s="289"/>
    </row>
    <row r="44" spans="1:7" s="275" customFormat="1" ht="12.75">
      <c r="A44" s="163" t="s">
        <v>4</v>
      </c>
      <c r="B44" s="98">
        <f>'20PALG01'!D45-'20PALG00'!C44</f>
        <v>7205.3960688</v>
      </c>
      <c r="C44" s="100">
        <v>79.5</v>
      </c>
      <c r="D44" s="100">
        <f>'20PALG01'!G45</f>
        <v>2446.6706563999996</v>
      </c>
      <c r="E44" s="293">
        <f>SUM(B44:D44)</f>
        <v>9731.566725199998</v>
      </c>
      <c r="F44" s="291"/>
      <c r="G44" s="292"/>
    </row>
    <row r="45" spans="1:7" s="275" customFormat="1" ht="12.75">
      <c r="A45" s="163"/>
      <c r="B45" s="100"/>
      <c r="C45" s="100"/>
      <c r="D45" s="100"/>
      <c r="E45" s="293"/>
      <c r="F45" s="292"/>
      <c r="G45" s="292"/>
    </row>
    <row r="46" spans="1:7" s="275" customFormat="1" ht="12.75">
      <c r="A46" s="280" t="s">
        <v>48</v>
      </c>
      <c r="B46" s="100"/>
      <c r="C46" s="100"/>
      <c r="D46" s="100"/>
      <c r="E46" s="293"/>
      <c r="F46" s="292"/>
      <c r="G46" s="292"/>
    </row>
    <row r="47" spans="1:7" s="275" customFormat="1" ht="12.75">
      <c r="A47" s="163" t="s">
        <v>4</v>
      </c>
      <c r="B47" s="98">
        <f>'20PALG01'!D48-'20PALG00'!C47</f>
        <v>974.7397496849467</v>
      </c>
      <c r="C47" s="100">
        <v>78.44086021505379</v>
      </c>
      <c r="D47" s="100">
        <f>'20PALG01'!G48</f>
        <v>118.90416819999996</v>
      </c>
      <c r="E47" s="293">
        <f>SUM(B47:D47)</f>
        <v>1172.0847781000004</v>
      </c>
      <c r="F47" s="291"/>
      <c r="G47" s="292"/>
    </row>
    <row r="48" spans="1:7" ht="12.75">
      <c r="A48" s="199"/>
      <c r="B48" s="102"/>
      <c r="C48" s="102"/>
      <c r="D48" s="102"/>
      <c r="E48" s="294"/>
      <c r="F48" s="289"/>
      <c r="G48" s="289"/>
    </row>
    <row r="49" spans="1:7" ht="12.75">
      <c r="A49" s="108" t="s">
        <v>45</v>
      </c>
      <c r="B49" s="98"/>
      <c r="C49" s="98"/>
      <c r="D49" s="98"/>
      <c r="E49" s="160"/>
      <c r="F49" s="289"/>
      <c r="G49" s="289"/>
    </row>
    <row r="50" spans="1:14" ht="12.75">
      <c r="A50" s="143" t="s">
        <v>42</v>
      </c>
      <c r="B50" s="98">
        <f>'20PALG01'!D51-'20PALG00'!C50</f>
        <v>1600.0122236491038</v>
      </c>
      <c r="C50" s="98">
        <v>75.02017025089607</v>
      </c>
      <c r="D50" s="98">
        <f>'20PALG01'!G51</f>
        <v>244.9127292000001</v>
      </c>
      <c r="E50" s="160">
        <f>SUM(B50:D50)</f>
        <v>1919.9451231</v>
      </c>
      <c r="F50" s="289"/>
      <c r="G50" s="289"/>
      <c r="H50" s="160"/>
      <c r="I50" s="160"/>
      <c r="J50" s="160"/>
      <c r="K50" s="160"/>
      <c r="L50" s="160"/>
      <c r="M50" s="160"/>
      <c r="N50" s="160"/>
    </row>
    <row r="51" spans="1:14" ht="12.75">
      <c r="A51" s="143" t="s">
        <v>8</v>
      </c>
      <c r="B51" s="98">
        <f>'20PALG01'!D52-'20PALG00'!C51</f>
        <v>1645.6378145412184</v>
      </c>
      <c r="C51" s="98">
        <v>101.00716845878138</v>
      </c>
      <c r="D51" s="98">
        <f>'20PALG01'!G52</f>
        <v>234.34160359999998</v>
      </c>
      <c r="E51" s="160">
        <f>SUM(B51:D51)</f>
        <v>1980.9865865999996</v>
      </c>
      <c r="F51" s="289"/>
      <c r="G51" s="289"/>
      <c r="H51" s="160"/>
      <c r="I51" s="160"/>
      <c r="J51" s="160"/>
      <c r="K51" s="160"/>
      <c r="L51" s="160"/>
      <c r="M51" s="160"/>
      <c r="N51" s="160"/>
    </row>
    <row r="52" spans="1:14" ht="12.75">
      <c r="A52" s="143" t="s">
        <v>9</v>
      </c>
      <c r="B52" s="98">
        <f>'20PALG01'!D53-'20PALG00'!C52</f>
        <v>614.3262113666666</v>
      </c>
      <c r="C52" s="98">
        <v>34.483333333333334</v>
      </c>
      <c r="D52" s="98">
        <f>'20PALG01'!G53</f>
        <v>83.60704899999999</v>
      </c>
      <c r="E52" s="160">
        <f>SUM(B52:D52)</f>
        <v>732.4165936999999</v>
      </c>
      <c r="F52" s="289"/>
      <c r="G52" s="289"/>
      <c r="H52" s="160"/>
      <c r="I52" s="160"/>
      <c r="J52" s="160"/>
      <c r="K52" s="160"/>
      <c r="L52" s="160"/>
      <c r="M52" s="160"/>
      <c r="N52" s="160"/>
    </row>
    <row r="53" spans="1:14" ht="12.75">
      <c r="A53" s="143" t="s">
        <v>10</v>
      </c>
      <c r="B53" s="98">
        <f>'20PALG01'!D54-'20PALG00'!C53</f>
        <v>585.9027622881722</v>
      </c>
      <c r="C53" s="290">
        <v>37.53924731182796</v>
      </c>
      <c r="D53" s="98">
        <f>'20PALG01'!G54</f>
        <v>75.34400589999998</v>
      </c>
      <c r="E53" s="160">
        <f>SUM(B53:D53)</f>
        <v>698.7860155000001</v>
      </c>
      <c r="F53" s="289"/>
      <c r="G53" s="289"/>
      <c r="H53" s="160"/>
      <c r="I53" s="160"/>
      <c r="J53" s="160"/>
      <c r="K53" s="160"/>
      <c r="L53" s="160"/>
      <c r="M53" s="160"/>
      <c r="N53" s="160"/>
    </row>
    <row r="54" spans="1:7" s="275" customFormat="1" ht="12.75">
      <c r="A54" s="163" t="s">
        <v>4</v>
      </c>
      <c r="B54" s="99">
        <f>SUM(B50:B53)</f>
        <v>4445.879011845162</v>
      </c>
      <c r="C54" s="99">
        <f>SUM(C50:C53)</f>
        <v>248.04991935483875</v>
      </c>
      <c r="D54" s="99">
        <f>SUM(D50:D53)</f>
        <v>638.2053877</v>
      </c>
      <c r="E54" s="274">
        <f>SUM(E50:E53)</f>
        <v>5332.134318899999</v>
      </c>
      <c r="F54" s="291"/>
      <c r="G54" s="292"/>
    </row>
    <row r="55" spans="1:7" ht="12.75">
      <c r="A55" s="143"/>
      <c r="B55" s="98"/>
      <c r="C55" s="98"/>
      <c r="D55" s="98"/>
      <c r="E55" s="160"/>
      <c r="F55" s="289"/>
      <c r="G55" s="289"/>
    </row>
    <row r="56" spans="1:7" ht="12.75">
      <c r="A56" s="108" t="s">
        <v>15</v>
      </c>
      <c r="B56" s="98"/>
      <c r="C56" s="98"/>
      <c r="D56" s="98"/>
      <c r="E56" s="160"/>
      <c r="F56" s="289"/>
      <c r="G56" s="289"/>
    </row>
    <row r="57" spans="1:7" ht="12.75">
      <c r="A57" s="143" t="s">
        <v>42</v>
      </c>
      <c r="B57" s="98">
        <f>'20PALG01'!D58-'20PALG00'!C57</f>
        <v>373.8157659</v>
      </c>
      <c r="C57" s="98">
        <v>17</v>
      </c>
      <c r="D57" s="98">
        <f>'20PALG01'!G58</f>
        <v>20.0842106</v>
      </c>
      <c r="E57" s="160">
        <f>SUM(B57:D57)</f>
        <v>410.8999765</v>
      </c>
      <c r="F57" s="289"/>
      <c r="G57" s="289"/>
    </row>
    <row r="58" spans="1:7" ht="12.75">
      <c r="A58" s="143" t="s">
        <v>8</v>
      </c>
      <c r="B58" s="98">
        <f>'20PALG01'!D59-'20PALG00'!C58</f>
        <v>95.0628447</v>
      </c>
      <c r="C58" s="98">
        <v>6</v>
      </c>
      <c r="D58" s="98">
        <f>'20PALG01'!G59</f>
        <v>7.7315792000000005</v>
      </c>
      <c r="E58" s="160">
        <f>SUM(B58:D58)</f>
        <v>108.7944239</v>
      </c>
      <c r="F58" s="289"/>
      <c r="G58" s="289"/>
    </row>
    <row r="59" spans="1:7" ht="12.75">
      <c r="A59" s="143" t="s">
        <v>9</v>
      </c>
      <c r="B59" s="98">
        <f>'20PALG01'!D60-'20PALG00'!C59</f>
        <v>0</v>
      </c>
      <c r="C59" s="98">
        <v>0</v>
      </c>
      <c r="D59" s="98">
        <f>'20PALG01'!G60</f>
        <v>0</v>
      </c>
      <c r="E59" s="160">
        <f>SUM(B59:D59)</f>
        <v>0</v>
      </c>
      <c r="F59" s="289"/>
      <c r="G59" s="289"/>
    </row>
    <row r="60" spans="1:7" ht="12.75">
      <c r="A60" s="199" t="s">
        <v>10</v>
      </c>
      <c r="B60" s="98">
        <f>'20PALG01'!D61-'20PALG00'!C60</f>
        <v>3744.8208617838695</v>
      </c>
      <c r="C60" s="98">
        <v>153.65806451612903</v>
      </c>
      <c r="D60" s="98">
        <f>'20PALG01'!G61</f>
        <v>203.76647080000004</v>
      </c>
      <c r="E60" s="160">
        <f>SUM(B60:D60)</f>
        <v>4102.245397099999</v>
      </c>
      <c r="F60" s="289"/>
      <c r="G60" s="289"/>
    </row>
    <row r="61" spans="1:7" s="275" customFormat="1" ht="12.75">
      <c r="A61" s="163" t="s">
        <v>4</v>
      </c>
      <c r="B61" s="99">
        <f>SUM(B57:B60)</f>
        <v>4213.69947238387</v>
      </c>
      <c r="C61" s="99">
        <f>SUM(C57:C60)</f>
        <v>176.65806451612903</v>
      </c>
      <c r="D61" s="99">
        <f>SUM(D57:D60)</f>
        <v>231.58226060000004</v>
      </c>
      <c r="E61" s="274">
        <f>SUM(E57:E60)</f>
        <v>4621.939797499998</v>
      </c>
      <c r="F61" s="291"/>
      <c r="G61" s="292"/>
    </row>
    <row r="62" spans="1:7" ht="12.75">
      <c r="A62" s="143"/>
      <c r="B62" s="98"/>
      <c r="C62" s="98"/>
      <c r="D62" s="98"/>
      <c r="E62" s="160"/>
      <c r="F62" s="289"/>
      <c r="G62" s="289"/>
    </row>
    <row r="63" spans="1:7" ht="12.75">
      <c r="A63" s="108" t="s">
        <v>41</v>
      </c>
      <c r="B63" s="98"/>
      <c r="C63" s="98"/>
      <c r="D63" s="98"/>
      <c r="E63" s="160"/>
      <c r="F63" s="289"/>
      <c r="G63" s="289"/>
    </row>
    <row r="64" spans="1:7" ht="12.75">
      <c r="A64" s="143" t="s">
        <v>42</v>
      </c>
      <c r="B64" s="98">
        <f>'20PALG01'!D65-'20PALG00'!C64</f>
        <v>0</v>
      </c>
      <c r="C64" s="98">
        <v>0</v>
      </c>
      <c r="D64" s="98">
        <f>'20PALG01'!G65</f>
        <v>2022.6337804999998</v>
      </c>
      <c r="E64" s="160">
        <f>SUM(B64:D64)</f>
        <v>2022.6337804999998</v>
      </c>
      <c r="F64" s="289"/>
      <c r="G64" s="289"/>
    </row>
    <row r="65" spans="1:7" ht="12.75">
      <c r="A65" s="143" t="s">
        <v>8</v>
      </c>
      <c r="B65" s="98">
        <f>'20PALG01'!D66-'20PALG00'!C65</f>
        <v>0</v>
      </c>
      <c r="C65" s="98">
        <v>0</v>
      </c>
      <c r="D65" s="98">
        <f>'20PALG01'!G66</f>
        <v>2508.4478269</v>
      </c>
      <c r="E65" s="160">
        <f>SUM(B65:D65)</f>
        <v>2508.4478269</v>
      </c>
      <c r="F65" s="289"/>
      <c r="G65" s="289"/>
    </row>
    <row r="66" spans="1:7" ht="12.75">
      <c r="A66" s="143" t="s">
        <v>9</v>
      </c>
      <c r="B66" s="98">
        <f>'20PALG01'!D67-'20PALG00'!C66</f>
        <v>0</v>
      </c>
      <c r="C66" s="98">
        <v>0</v>
      </c>
      <c r="D66" s="98">
        <f>'20PALG01'!G67</f>
        <v>62.63260630000002</v>
      </c>
      <c r="E66" s="160">
        <f>SUM(B66:D66)</f>
        <v>62.63260630000002</v>
      </c>
      <c r="F66" s="289"/>
      <c r="G66" s="289"/>
    </row>
    <row r="67" spans="1:7" ht="12.75">
      <c r="A67" s="199" t="s">
        <v>10</v>
      </c>
      <c r="B67" s="98">
        <f>'20PALG01'!D68-'20PALG00'!C67</f>
        <v>0</v>
      </c>
      <c r="C67" s="98">
        <v>0</v>
      </c>
      <c r="D67" s="98">
        <f>'20PALG01'!G68</f>
        <v>251.7941714</v>
      </c>
      <c r="E67" s="160">
        <f>SUM(B67:D67)</f>
        <v>251.7941714</v>
      </c>
      <c r="F67" s="289"/>
      <c r="G67" s="289"/>
    </row>
    <row r="68" spans="1:7" ht="12.75">
      <c r="A68" s="199" t="s">
        <v>16</v>
      </c>
      <c r="B68" s="98">
        <f>'20PALG01'!D69-'20PALG00'!C68</f>
        <v>0</v>
      </c>
      <c r="C68" s="98">
        <v>0</v>
      </c>
      <c r="D68" s="98">
        <f>'20PALG01'!G69</f>
        <v>268.1806238</v>
      </c>
      <c r="E68" s="160">
        <f>SUM(B68:D68)</f>
        <v>268.1806238</v>
      </c>
      <c r="F68" s="289"/>
      <c r="G68" s="289"/>
    </row>
    <row r="69" spans="1:7" s="275" customFormat="1" ht="12.75">
      <c r="A69" s="163" t="s">
        <v>4</v>
      </c>
      <c r="B69" s="99">
        <f>SUM(B64:B68)</f>
        <v>0</v>
      </c>
      <c r="C69" s="99">
        <f>SUM(C64:C68)</f>
        <v>0</v>
      </c>
      <c r="D69" s="99">
        <f>SUM(D64:D68)</f>
        <v>5113.689008899999</v>
      </c>
      <c r="E69" s="274">
        <f>SUM(E64:E68)</f>
        <v>5113.689008899999</v>
      </c>
      <c r="F69" s="292"/>
      <c r="G69" s="292"/>
    </row>
    <row r="70" spans="1:7" s="275" customFormat="1" ht="8.25" customHeight="1">
      <c r="A70" s="163"/>
      <c r="B70" s="100"/>
      <c r="C70" s="100"/>
      <c r="D70" s="100"/>
      <c r="E70" s="293"/>
      <c r="F70" s="292"/>
      <c r="G70" s="292"/>
    </row>
    <row r="71" spans="1:7" ht="12.75">
      <c r="A71" s="281" t="s">
        <v>77</v>
      </c>
      <c r="B71" s="102">
        <f>SUM(B69,B61,B54,B44,B41,B34,B27,B20,B13,B47)</f>
        <v>137208.10240933794</v>
      </c>
      <c r="C71" s="102">
        <f>SUM(C69,C61,C54,C44,C41,C34,C27,C20,C13,C47)</f>
        <v>6543.39747556207</v>
      </c>
      <c r="D71" s="102">
        <f>SUM(D69,D61,D54,D44,D41,D34,D27,D20,D13,D47)</f>
        <v>24638.122937699995</v>
      </c>
      <c r="E71" s="167">
        <f>SUM(E69,E61,E54,E44,E41,E34,E27,E20,E13,E47)</f>
        <v>168389.62282259998</v>
      </c>
      <c r="F71" s="289"/>
      <c r="G71" s="289"/>
    </row>
    <row r="72" spans="1:7" ht="12.75">
      <c r="A72" s="199"/>
      <c r="B72" s="199"/>
      <c r="C72" s="160"/>
      <c r="D72" s="160"/>
      <c r="E72" s="160"/>
      <c r="G72" s="289"/>
    </row>
    <row r="73" spans="1:7" ht="12.75">
      <c r="A73" s="145" t="s">
        <v>60</v>
      </c>
      <c r="C73" s="160"/>
      <c r="D73" s="160"/>
      <c r="E73" s="160"/>
      <c r="G73" s="289"/>
    </row>
    <row r="74" spans="1:7" ht="12.75">
      <c r="A74" s="145" t="s">
        <v>21</v>
      </c>
      <c r="C74" s="160"/>
      <c r="D74" s="160"/>
      <c r="E74" s="160"/>
      <c r="G74" s="289"/>
    </row>
    <row r="75" spans="1:7" s="284" customFormat="1" ht="9" customHeight="1">
      <c r="A75" s="282"/>
      <c r="B75" s="282"/>
      <c r="C75" s="283"/>
      <c r="D75" s="283"/>
      <c r="E75" s="283"/>
      <c r="G75" s="295"/>
    </row>
    <row r="76" spans="1:7" ht="12.75">
      <c r="A76" s="145" t="s">
        <v>119</v>
      </c>
      <c r="C76" s="160"/>
      <c r="D76" s="160"/>
      <c r="E76" s="160"/>
      <c r="G76" s="289"/>
    </row>
    <row r="77" spans="3:7" ht="12.75">
      <c r="C77" s="160"/>
      <c r="D77" s="160"/>
      <c r="E77" s="160"/>
      <c r="G77" s="289"/>
    </row>
    <row r="78" spans="3:7" ht="12.75">
      <c r="C78" s="160"/>
      <c r="D78" s="160"/>
      <c r="E78" s="160"/>
      <c r="G78" s="289"/>
    </row>
    <row r="79" spans="3:5" ht="12.75">
      <c r="C79" s="160"/>
      <c r="D79" s="160"/>
      <c r="E79" s="160"/>
    </row>
    <row r="80" spans="3:5" ht="12.75">
      <c r="C80" s="160"/>
      <c r="D80" s="160"/>
      <c r="E80" s="160"/>
    </row>
    <row r="81" spans="3:5" ht="12.75">
      <c r="C81" s="160"/>
      <c r="D81" s="160"/>
      <c r="E81" s="160"/>
    </row>
    <row r="82" spans="3:5" ht="12.75">
      <c r="C82" s="160"/>
      <c r="D82" s="160"/>
      <c r="E82" s="160"/>
    </row>
    <row r="83" spans="3:5" ht="12.75">
      <c r="C83" s="160"/>
      <c r="D83" s="160"/>
      <c r="E83" s="160"/>
    </row>
    <row r="84" spans="3:5" ht="12.75">
      <c r="C84" s="160"/>
      <c r="D84" s="160"/>
      <c r="E84" s="160"/>
    </row>
    <row r="85" spans="3:5" ht="12.75">
      <c r="C85" s="160"/>
      <c r="D85" s="160"/>
      <c r="E85" s="160"/>
    </row>
    <row r="86" spans="3:5" ht="12.75">
      <c r="C86" s="160"/>
      <c r="D86" s="160"/>
      <c r="E86" s="160"/>
    </row>
    <row r="87" spans="3:5" ht="12.75">
      <c r="C87" s="160"/>
      <c r="D87" s="160"/>
      <c r="E87" s="160"/>
    </row>
    <row r="88" spans="3:5" ht="12.75">
      <c r="C88" s="160"/>
      <c r="D88" s="160"/>
      <c r="E88" s="160"/>
    </row>
    <row r="89" spans="3:5" ht="12.75">
      <c r="C89" s="160"/>
      <c r="D89" s="160"/>
      <c r="E89" s="160"/>
    </row>
    <row r="90" spans="3:5" ht="12.75">
      <c r="C90" s="160"/>
      <c r="D90" s="160"/>
      <c r="E90" s="160"/>
    </row>
    <row r="91" spans="3:5" ht="12.75">
      <c r="C91" s="160"/>
      <c r="D91" s="160"/>
      <c r="E91" s="160"/>
    </row>
    <row r="92" spans="3:5" ht="12.75">
      <c r="C92" s="160"/>
      <c r="D92" s="160"/>
      <c r="E92" s="160"/>
    </row>
    <row r="93" spans="3:5" ht="12.75">
      <c r="C93" s="160"/>
      <c r="D93" s="160"/>
      <c r="E93" s="160"/>
    </row>
    <row r="94" spans="3:5" ht="12.75">
      <c r="C94" s="160"/>
      <c r="D94" s="160"/>
      <c r="E94" s="160"/>
    </row>
    <row r="95" spans="3:5" ht="12.75">
      <c r="C95" s="160"/>
      <c r="D95" s="160"/>
      <c r="E95" s="160"/>
    </row>
    <row r="96" spans="3:5" ht="12.75">
      <c r="C96" s="160"/>
      <c r="D96" s="160"/>
      <c r="E96" s="160"/>
    </row>
    <row r="97" spans="3:5" ht="12.75">
      <c r="C97" s="160"/>
      <c r="D97" s="160"/>
      <c r="E97" s="160"/>
    </row>
    <row r="98" spans="3:5" ht="12.75">
      <c r="C98" s="160"/>
      <c r="D98" s="160"/>
      <c r="E98" s="160"/>
    </row>
    <row r="99" spans="3:5" ht="12.75">
      <c r="C99" s="160"/>
      <c r="D99" s="160"/>
      <c r="E99" s="160"/>
    </row>
    <row r="100" spans="3:5" ht="12.75">
      <c r="C100" s="160"/>
      <c r="D100" s="160"/>
      <c r="E100" s="160"/>
    </row>
    <row r="101" spans="3:5" ht="12.75">
      <c r="C101" s="160"/>
      <c r="D101" s="160"/>
      <c r="E101" s="160"/>
    </row>
    <row r="102" spans="3:5" ht="12.75">
      <c r="C102" s="160"/>
      <c r="D102" s="160"/>
      <c r="E102" s="160"/>
    </row>
  </sheetData>
  <sheetProtection/>
  <mergeCells count="1">
    <mergeCell ref="A2:E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tabColor theme="2"/>
    <pageSetUpPr fitToPage="1"/>
  </sheetPr>
  <dimension ref="A1:L103"/>
  <sheetViews>
    <sheetView zoomScalePageLayoutView="0" workbookViewId="0" topLeftCell="A1">
      <selection activeCell="A86" sqref="A86"/>
    </sheetView>
  </sheetViews>
  <sheetFormatPr defaultColWidth="9.28125" defaultRowHeight="12.75"/>
  <cols>
    <col min="1" max="1" width="31.28125" style="145" customWidth="1"/>
    <col min="2" max="10" width="10.421875" style="145" customWidth="1"/>
    <col min="11" max="16384" width="9.28125" style="145" customWidth="1"/>
  </cols>
  <sheetData>
    <row r="1" spans="1:10" ht="12.75">
      <c r="A1" s="108" t="s">
        <v>104</v>
      </c>
      <c r="B1" s="143" t="s">
        <v>0</v>
      </c>
      <c r="C1" s="143"/>
      <c r="D1" s="143"/>
      <c r="E1" s="143"/>
      <c r="F1" s="143"/>
      <c r="G1" s="143"/>
      <c r="H1" s="143"/>
      <c r="I1" s="143"/>
      <c r="J1" s="143"/>
    </row>
    <row r="2" spans="1:10" ht="12.75">
      <c r="A2" s="297" t="s">
        <v>1</v>
      </c>
      <c r="B2" s="297"/>
      <c r="C2" s="297"/>
      <c r="D2" s="297"/>
      <c r="E2" s="297"/>
      <c r="F2" s="297"/>
      <c r="G2" s="297"/>
      <c r="H2" s="297"/>
      <c r="I2" s="297"/>
      <c r="J2" s="297"/>
    </row>
    <row r="3" spans="1:10" ht="12.75">
      <c r="A3" s="146"/>
      <c r="B3" s="149"/>
      <c r="C3" s="149"/>
      <c r="D3" s="149"/>
      <c r="E3" s="147"/>
      <c r="F3" s="147"/>
      <c r="G3" s="147"/>
      <c r="H3" s="147"/>
      <c r="I3" s="147"/>
      <c r="J3" s="147"/>
    </row>
    <row r="4" spans="1:10" ht="12.75">
      <c r="A4" s="146" t="s">
        <v>127</v>
      </c>
      <c r="B4" s="149"/>
      <c r="C4" s="149"/>
      <c r="D4" s="149"/>
      <c r="E4" s="147"/>
      <c r="F4" s="147"/>
      <c r="G4" s="147"/>
      <c r="H4" s="147"/>
      <c r="I4" s="147"/>
      <c r="J4" s="147"/>
    </row>
    <row r="5" spans="1:10" ht="13.5" thickBot="1">
      <c r="A5" s="143"/>
      <c r="B5" s="143"/>
      <c r="C5" s="143"/>
      <c r="D5" s="143"/>
      <c r="E5" s="143"/>
      <c r="F5" s="143"/>
      <c r="G5" s="143"/>
      <c r="H5" s="143"/>
      <c r="I5" s="143"/>
      <c r="J5" s="143"/>
    </row>
    <row r="6" spans="1:10" ht="12.75">
      <c r="A6" s="150"/>
      <c r="B6" s="262" t="s">
        <v>2</v>
      </c>
      <c r="C6" s="263"/>
      <c r="D6" s="263"/>
      <c r="E6" s="262" t="s">
        <v>3</v>
      </c>
      <c r="F6" s="263"/>
      <c r="G6" s="263"/>
      <c r="H6" s="262" t="s">
        <v>4</v>
      </c>
      <c r="I6" s="263"/>
      <c r="J6" s="263"/>
    </row>
    <row r="7" spans="1:10" s="159" customFormat="1" ht="12.75">
      <c r="A7" s="156"/>
      <c r="B7" s="264" t="s">
        <v>5</v>
      </c>
      <c r="C7" s="265" t="s">
        <v>6</v>
      </c>
      <c r="D7" s="265" t="s">
        <v>4</v>
      </c>
      <c r="E7" s="264" t="s">
        <v>5</v>
      </c>
      <c r="F7" s="265" t="s">
        <v>6</v>
      </c>
      <c r="G7" s="265" t="s">
        <v>4</v>
      </c>
      <c r="H7" s="264" t="s">
        <v>5</v>
      </c>
      <c r="I7" s="265" t="s">
        <v>6</v>
      </c>
      <c r="J7" s="265" t="s">
        <v>4</v>
      </c>
    </row>
    <row r="8" spans="1:10" ht="12.75">
      <c r="A8" s="143"/>
      <c r="B8" s="95"/>
      <c r="C8" s="160"/>
      <c r="D8" s="160"/>
      <c r="E8" s="95"/>
      <c r="F8" s="160"/>
      <c r="G8" s="160"/>
      <c r="H8" s="95"/>
      <c r="I8" s="160"/>
      <c r="J8" s="160"/>
    </row>
    <row r="9" spans="1:10" ht="12.75">
      <c r="A9" s="108" t="s">
        <v>7</v>
      </c>
      <c r="B9" s="95"/>
      <c r="C9" s="160"/>
      <c r="D9" s="160"/>
      <c r="E9" s="95"/>
      <c r="F9" s="160"/>
      <c r="G9" s="160"/>
      <c r="H9" s="95"/>
      <c r="I9" s="160"/>
      <c r="J9" s="160"/>
    </row>
    <row r="10" spans="1:10" ht="12.75">
      <c r="A10" s="143" t="s">
        <v>42</v>
      </c>
      <c r="B10" s="266">
        <v>1151.8837918000006</v>
      </c>
      <c r="C10" s="267">
        <v>8071.675816100002</v>
      </c>
      <c r="D10" s="268">
        <f>SUM(B10:C10)</f>
        <v>9223.559607900002</v>
      </c>
      <c r="E10" s="194">
        <v>140.7000804</v>
      </c>
      <c r="F10" s="194">
        <v>890.8741424000001</v>
      </c>
      <c r="G10" s="160">
        <f>SUM(E10:F10)</f>
        <v>1031.5742228000001</v>
      </c>
      <c r="H10" s="95">
        <f aca="true" t="shared" si="0" ref="H10:I13">SUM(B10,E10)</f>
        <v>1292.5838722000005</v>
      </c>
      <c r="I10" s="160">
        <f t="shared" si="0"/>
        <v>8962.549958500002</v>
      </c>
      <c r="J10" s="160">
        <f>SUM(H10:I10)</f>
        <v>10255.133830700002</v>
      </c>
    </row>
    <row r="11" spans="1:10" ht="12.75">
      <c r="A11" s="143" t="s">
        <v>8</v>
      </c>
      <c r="B11" s="266">
        <v>4276.357835500001</v>
      </c>
      <c r="C11" s="267">
        <v>28327.305379599988</v>
      </c>
      <c r="D11" s="268">
        <f>SUM(B11:C11)</f>
        <v>32603.663215099987</v>
      </c>
      <c r="E11" s="194">
        <v>392.2166222000002</v>
      </c>
      <c r="F11" s="194">
        <v>3071.1791884999966</v>
      </c>
      <c r="G11" s="160">
        <f>SUM(E11:F11)</f>
        <v>3463.3958106999967</v>
      </c>
      <c r="H11" s="95">
        <f t="shared" si="0"/>
        <v>4668.574457700001</v>
      </c>
      <c r="I11" s="160">
        <f t="shared" si="0"/>
        <v>31398.484568099986</v>
      </c>
      <c r="J11" s="160">
        <f>SUM(H11:I11)</f>
        <v>36067.05902579999</v>
      </c>
    </row>
    <row r="12" spans="1:10" ht="12.75">
      <c r="A12" s="143" t="s">
        <v>9</v>
      </c>
      <c r="B12" s="266">
        <v>2.3875</v>
      </c>
      <c r="C12" s="267">
        <v>21.995832999999998</v>
      </c>
      <c r="D12" s="268">
        <f>SUM(B12:C12)</f>
        <v>24.383332999999997</v>
      </c>
      <c r="E12" s="194">
        <v>0.3888889</v>
      </c>
      <c r="F12" s="194">
        <v>3.0048612</v>
      </c>
      <c r="G12" s="160">
        <f>SUM(E12:F12)</f>
        <v>3.3937501</v>
      </c>
      <c r="H12" s="162">
        <f t="shared" si="0"/>
        <v>2.7763889</v>
      </c>
      <c r="I12" s="160">
        <f t="shared" si="0"/>
        <v>25.000694199999998</v>
      </c>
      <c r="J12" s="160">
        <f>SUM(H12:I12)</f>
        <v>27.7770831</v>
      </c>
    </row>
    <row r="13" spans="1:10" ht="12.75">
      <c r="A13" s="144" t="s">
        <v>10</v>
      </c>
      <c r="B13" s="269">
        <v>1701.9511786</v>
      </c>
      <c r="C13" s="270">
        <v>10965.4681915</v>
      </c>
      <c r="D13" s="271">
        <f>SUM(B13:C13)</f>
        <v>12667.4193701</v>
      </c>
      <c r="E13" s="194">
        <v>152.13044920000002</v>
      </c>
      <c r="F13" s="194">
        <v>1178.6940272000002</v>
      </c>
      <c r="G13" s="160">
        <f>SUM(E13:F13)</f>
        <v>1330.8244764</v>
      </c>
      <c r="H13" s="95">
        <f t="shared" si="0"/>
        <v>1854.0816278</v>
      </c>
      <c r="I13" s="160">
        <f t="shared" si="0"/>
        <v>12144.1622187</v>
      </c>
      <c r="J13" s="160">
        <f>SUM(H13:I13)</f>
        <v>13998.2438465</v>
      </c>
    </row>
    <row r="14" spans="1:10" s="275" customFormat="1" ht="12.75">
      <c r="A14" s="272" t="s">
        <v>4</v>
      </c>
      <c r="B14" s="273">
        <f>SUM(B10:B13)</f>
        <v>7132.580305900002</v>
      </c>
      <c r="C14" s="274">
        <f aca="true" t="shared" si="1" ref="C14:J14">SUM(C10:C13)</f>
        <v>47386.445220199996</v>
      </c>
      <c r="D14" s="274">
        <f t="shared" si="1"/>
        <v>54519.025526099984</v>
      </c>
      <c r="E14" s="273">
        <f t="shared" si="1"/>
        <v>685.4360407000003</v>
      </c>
      <c r="F14" s="274">
        <f t="shared" si="1"/>
        <v>5143.752219299997</v>
      </c>
      <c r="G14" s="274">
        <f t="shared" si="1"/>
        <v>5829.188259999997</v>
      </c>
      <c r="H14" s="273">
        <f t="shared" si="1"/>
        <v>7818.016346600002</v>
      </c>
      <c r="I14" s="274">
        <f t="shared" si="1"/>
        <v>52530.197439499985</v>
      </c>
      <c r="J14" s="274">
        <f t="shared" si="1"/>
        <v>60348.213786099994</v>
      </c>
    </row>
    <row r="15" spans="1:10" ht="12.75">
      <c r="A15" s="144"/>
      <c r="B15" s="95"/>
      <c r="C15" s="160"/>
      <c r="D15" s="160"/>
      <c r="E15" s="95"/>
      <c r="F15" s="160"/>
      <c r="G15" s="160"/>
      <c r="H15" s="95"/>
      <c r="I15" s="160"/>
      <c r="J15" s="160"/>
    </row>
    <row r="16" spans="1:10" ht="12.75">
      <c r="A16" s="108" t="s">
        <v>11</v>
      </c>
      <c r="B16" s="95"/>
      <c r="C16" s="160"/>
      <c r="D16" s="160"/>
      <c r="E16" s="95"/>
      <c r="F16" s="160"/>
      <c r="G16" s="160"/>
      <c r="H16" s="95"/>
      <c r="I16" s="160"/>
      <c r="J16" s="160"/>
    </row>
    <row r="17" spans="1:10" ht="12.75">
      <c r="A17" s="143" t="s">
        <v>42</v>
      </c>
      <c r="B17" s="266">
        <v>247.2939386</v>
      </c>
      <c r="C17" s="267">
        <v>1380.1010852000009</v>
      </c>
      <c r="D17" s="268">
        <f>SUM(B17:C17)</f>
        <v>1627.395023800001</v>
      </c>
      <c r="E17" s="194">
        <v>54.75659720000001</v>
      </c>
      <c r="F17" s="194">
        <v>701.5547597</v>
      </c>
      <c r="G17" s="160">
        <f>SUM(E17:F17)</f>
        <v>756.3113569</v>
      </c>
      <c r="H17" s="95">
        <f aca="true" t="shared" si="2" ref="H17:I20">SUM(B17,E17)</f>
        <v>302.0505358</v>
      </c>
      <c r="I17" s="160">
        <f t="shared" si="2"/>
        <v>2081.655844900001</v>
      </c>
      <c r="J17" s="160">
        <f>SUM(H17:I17)</f>
        <v>2383.706380700001</v>
      </c>
    </row>
    <row r="18" spans="1:10" ht="12.75">
      <c r="A18" s="143" t="s">
        <v>8</v>
      </c>
      <c r="B18" s="266">
        <v>659.2677864</v>
      </c>
      <c r="C18" s="267">
        <v>3510.5260196000013</v>
      </c>
      <c r="D18" s="268">
        <f>SUM(B18:C18)</f>
        <v>4169.7938060000015</v>
      </c>
      <c r="E18" s="194">
        <v>94.06967690000002</v>
      </c>
      <c r="F18" s="194">
        <v>1625.9965646999992</v>
      </c>
      <c r="G18" s="160">
        <f>SUM(E18:F18)</f>
        <v>1720.0662415999993</v>
      </c>
      <c r="H18" s="95">
        <f t="shared" si="2"/>
        <v>753.3374633</v>
      </c>
      <c r="I18" s="160">
        <f t="shared" si="2"/>
        <v>5136.522584300001</v>
      </c>
      <c r="J18" s="160">
        <f>SUM(H18:I18)</f>
        <v>5889.860047600001</v>
      </c>
    </row>
    <row r="19" spans="1:10" ht="12.75">
      <c r="A19" s="143" t="s">
        <v>9</v>
      </c>
      <c r="B19" s="266">
        <v>18.519697</v>
      </c>
      <c r="C19" s="267">
        <v>101.9727268</v>
      </c>
      <c r="D19" s="276">
        <f>SUM(B19:C19)</f>
        <v>120.49242380000001</v>
      </c>
      <c r="E19" s="194">
        <v>1.5381945</v>
      </c>
      <c r="F19" s="194">
        <v>38.03270829999999</v>
      </c>
      <c r="G19" s="166">
        <f>SUM(E19:F19)</f>
        <v>39.57090279999999</v>
      </c>
      <c r="H19" s="162">
        <f t="shared" si="2"/>
        <v>20.0578915</v>
      </c>
      <c r="I19" s="166">
        <f t="shared" si="2"/>
        <v>140.0054351</v>
      </c>
      <c r="J19" s="166">
        <f>SUM(H19:I19)</f>
        <v>160.0633266</v>
      </c>
    </row>
    <row r="20" spans="1:10" ht="12.75">
      <c r="A20" s="143" t="s">
        <v>10</v>
      </c>
      <c r="B20" s="269">
        <v>131.08780289999999</v>
      </c>
      <c r="C20" s="270">
        <v>781.6538851000001</v>
      </c>
      <c r="D20" s="271">
        <f>SUM(B20:C20)</f>
        <v>912.7416880000001</v>
      </c>
      <c r="E20" s="194">
        <v>16.1655095</v>
      </c>
      <c r="F20" s="194">
        <v>376.4565417</v>
      </c>
      <c r="G20" s="160">
        <f>SUM(E20:F20)</f>
        <v>392.6220512</v>
      </c>
      <c r="H20" s="95">
        <f t="shared" si="2"/>
        <v>147.25331239999997</v>
      </c>
      <c r="I20" s="160">
        <f t="shared" si="2"/>
        <v>1158.1104268000001</v>
      </c>
      <c r="J20" s="160">
        <f>SUM(H20:I20)</f>
        <v>1305.3637392</v>
      </c>
    </row>
    <row r="21" spans="1:10" s="275" customFormat="1" ht="12.75">
      <c r="A21" s="163" t="s">
        <v>4</v>
      </c>
      <c r="B21" s="273">
        <f aca="true" t="shared" si="3" ref="B21:J21">SUM(B17:B20)</f>
        <v>1056.1692249</v>
      </c>
      <c r="C21" s="274">
        <f t="shared" si="3"/>
        <v>5774.253716700002</v>
      </c>
      <c r="D21" s="274">
        <f t="shared" si="3"/>
        <v>6830.422941600003</v>
      </c>
      <c r="E21" s="273">
        <f t="shared" si="3"/>
        <v>166.52997810000005</v>
      </c>
      <c r="F21" s="274">
        <f t="shared" si="3"/>
        <v>2742.0405743999995</v>
      </c>
      <c r="G21" s="274">
        <f t="shared" si="3"/>
        <v>2908.5705524999994</v>
      </c>
      <c r="H21" s="273">
        <f t="shared" si="3"/>
        <v>1222.699203</v>
      </c>
      <c r="I21" s="274">
        <f t="shared" si="3"/>
        <v>8516.294291100001</v>
      </c>
      <c r="J21" s="274">
        <f t="shared" si="3"/>
        <v>9738.993494100003</v>
      </c>
    </row>
    <row r="22" spans="1:10" ht="12.75">
      <c r="A22" s="143"/>
      <c r="B22" s="95"/>
      <c r="C22" s="160"/>
      <c r="D22" s="160"/>
      <c r="E22" s="95"/>
      <c r="F22" s="160"/>
      <c r="G22" s="160"/>
      <c r="H22" s="95"/>
      <c r="I22" s="160"/>
      <c r="J22" s="160"/>
    </row>
    <row r="23" spans="1:10" ht="12.75">
      <c r="A23" s="108" t="s">
        <v>12</v>
      </c>
      <c r="B23" s="95"/>
      <c r="C23" s="160"/>
      <c r="D23" s="160"/>
      <c r="E23" s="95"/>
      <c r="F23" s="160"/>
      <c r="G23" s="160"/>
      <c r="H23" s="95"/>
      <c r="I23" s="160"/>
      <c r="J23" s="160"/>
    </row>
    <row r="24" spans="1:10" ht="12.75">
      <c r="A24" s="143" t="s">
        <v>42</v>
      </c>
      <c r="B24" s="266">
        <v>4808.710164600002</v>
      </c>
      <c r="C24" s="267">
        <v>7856.850612799996</v>
      </c>
      <c r="D24" s="268">
        <f>SUM(B24:C24)</f>
        <v>12665.560777399998</v>
      </c>
      <c r="E24" s="194">
        <v>330.4465446</v>
      </c>
      <c r="F24" s="194">
        <v>1073.7669139000004</v>
      </c>
      <c r="G24" s="160">
        <f>SUM(E24:F24)</f>
        <v>1404.2134585000003</v>
      </c>
      <c r="H24" s="95">
        <f aca="true" t="shared" si="4" ref="H24:I27">SUM(B24,E24)</f>
        <v>5139.156709200002</v>
      </c>
      <c r="I24" s="160">
        <f t="shared" si="4"/>
        <v>8930.617526699996</v>
      </c>
      <c r="J24" s="160">
        <f>SUM(H24:I24)</f>
        <v>14069.774235899999</v>
      </c>
    </row>
    <row r="25" spans="1:10" ht="12.75">
      <c r="A25" s="143" t="s">
        <v>8</v>
      </c>
      <c r="B25" s="266">
        <v>14294.807161299996</v>
      </c>
      <c r="C25" s="267">
        <v>23729.89630200002</v>
      </c>
      <c r="D25" s="268">
        <f>SUM(B25:C25)</f>
        <v>38024.703463300015</v>
      </c>
      <c r="E25" s="194">
        <v>1100.9264859000004</v>
      </c>
      <c r="F25" s="194">
        <v>2781.5467567999985</v>
      </c>
      <c r="G25" s="160">
        <f>SUM(E25:F25)</f>
        <v>3882.473242699999</v>
      </c>
      <c r="H25" s="95">
        <f t="shared" si="4"/>
        <v>15395.733647199995</v>
      </c>
      <c r="I25" s="160">
        <f t="shared" si="4"/>
        <v>26511.443058800018</v>
      </c>
      <c r="J25" s="160">
        <f>SUM(H25:I25)</f>
        <v>41907.17670600001</v>
      </c>
    </row>
    <row r="26" spans="1:10" ht="12.75">
      <c r="A26" s="143" t="s">
        <v>9</v>
      </c>
      <c r="B26" s="266">
        <v>1082.5086317</v>
      </c>
      <c r="C26" s="267">
        <v>1127.4192314999993</v>
      </c>
      <c r="D26" s="268">
        <f>SUM(B26:C26)</f>
        <v>2209.9278631999996</v>
      </c>
      <c r="E26" s="194">
        <v>53.87307429999999</v>
      </c>
      <c r="F26" s="194">
        <v>155.5726538</v>
      </c>
      <c r="G26" s="160">
        <f>SUM(E26:F26)</f>
        <v>209.4457281</v>
      </c>
      <c r="H26" s="95">
        <f t="shared" si="4"/>
        <v>1136.3817060000001</v>
      </c>
      <c r="I26" s="160">
        <f t="shared" si="4"/>
        <v>1282.9918852999995</v>
      </c>
      <c r="J26" s="160">
        <f>SUM(H26:I26)</f>
        <v>2419.3735912999996</v>
      </c>
    </row>
    <row r="27" spans="1:10" ht="12.75">
      <c r="A27" s="144" t="s">
        <v>10</v>
      </c>
      <c r="B27" s="269">
        <v>1286.7245439000005</v>
      </c>
      <c r="C27" s="270">
        <v>1592.4815136000002</v>
      </c>
      <c r="D27" s="271">
        <f>SUM(B27:C27)</f>
        <v>2879.2060575000005</v>
      </c>
      <c r="E27" s="194">
        <v>71.01575410000002</v>
      </c>
      <c r="F27" s="194">
        <v>213.27307209999998</v>
      </c>
      <c r="G27" s="160">
        <f>SUM(E27:F27)</f>
        <v>284.2888262</v>
      </c>
      <c r="H27" s="95">
        <f t="shared" si="4"/>
        <v>1357.7402980000006</v>
      </c>
      <c r="I27" s="160">
        <f t="shared" si="4"/>
        <v>1805.7545857000002</v>
      </c>
      <c r="J27" s="160">
        <f>SUM(H27:I27)</f>
        <v>3163.494883700001</v>
      </c>
    </row>
    <row r="28" spans="1:10" s="275" customFormat="1" ht="12.75">
      <c r="A28" s="272" t="s">
        <v>4</v>
      </c>
      <c r="B28" s="273">
        <f aca="true" t="shared" si="5" ref="B28:J28">SUM(B24:B27)</f>
        <v>21472.750501499995</v>
      </c>
      <c r="C28" s="274">
        <f t="shared" si="5"/>
        <v>34306.647659900016</v>
      </c>
      <c r="D28" s="274">
        <f t="shared" si="5"/>
        <v>55779.39816140001</v>
      </c>
      <c r="E28" s="273">
        <f t="shared" si="5"/>
        <v>1556.2618589000006</v>
      </c>
      <c r="F28" s="274">
        <f t="shared" si="5"/>
        <v>4224.159396599999</v>
      </c>
      <c r="G28" s="274">
        <f t="shared" si="5"/>
        <v>5780.4212554999995</v>
      </c>
      <c r="H28" s="273">
        <f t="shared" si="5"/>
        <v>23029.0123604</v>
      </c>
      <c r="I28" s="274">
        <f t="shared" si="5"/>
        <v>38530.807056500016</v>
      </c>
      <c r="J28" s="274">
        <f t="shared" si="5"/>
        <v>61559.819416900005</v>
      </c>
    </row>
    <row r="29" spans="1:10" ht="12.75">
      <c r="A29" s="144"/>
      <c r="B29" s="95"/>
      <c r="C29" s="160"/>
      <c r="D29" s="160"/>
      <c r="E29" s="95"/>
      <c r="F29" s="160"/>
      <c r="G29" s="160"/>
      <c r="H29" s="95"/>
      <c r="I29" s="160"/>
      <c r="J29" s="160"/>
    </row>
    <row r="30" spans="1:10" ht="12.75">
      <c r="A30" s="108" t="s">
        <v>13</v>
      </c>
      <c r="B30" s="95"/>
      <c r="C30" s="160"/>
      <c r="D30" s="160"/>
      <c r="E30" s="95"/>
      <c r="F30" s="160"/>
      <c r="G30" s="160"/>
      <c r="H30" s="95"/>
      <c r="I30" s="160"/>
      <c r="J30" s="160"/>
    </row>
    <row r="31" spans="1:10" ht="12.75">
      <c r="A31" s="143" t="s">
        <v>42</v>
      </c>
      <c r="B31" s="266">
        <v>707.9967526999999</v>
      </c>
      <c r="C31" s="267">
        <v>1447.8689355000001</v>
      </c>
      <c r="D31" s="268">
        <f>SUM(B31:C31)</f>
        <v>2155.8656882</v>
      </c>
      <c r="E31" s="95">
        <v>44.51701400000001</v>
      </c>
      <c r="F31" s="160">
        <v>357.75037110000005</v>
      </c>
      <c r="G31" s="160">
        <f>SUM(E31:F31)</f>
        <v>402.26738510000007</v>
      </c>
      <c r="H31" s="95">
        <f aca="true" t="shared" si="6" ref="H31:I34">SUM(B31,E31)</f>
        <v>752.5137666999999</v>
      </c>
      <c r="I31" s="160">
        <f t="shared" si="6"/>
        <v>1805.6193066</v>
      </c>
      <c r="J31" s="160">
        <f>SUM(H31:I31)</f>
        <v>2558.1330733</v>
      </c>
    </row>
    <row r="32" spans="1:10" ht="12.75">
      <c r="A32" s="143" t="s">
        <v>8</v>
      </c>
      <c r="B32" s="266">
        <v>1546.2226332000005</v>
      </c>
      <c r="C32" s="267">
        <v>3318.274657599999</v>
      </c>
      <c r="D32" s="268">
        <f>SUM(B32:C32)</f>
        <v>4864.4972908</v>
      </c>
      <c r="E32" s="95">
        <v>128.9270838</v>
      </c>
      <c r="F32" s="160">
        <v>761.4525560000003</v>
      </c>
      <c r="G32" s="160">
        <f>SUM(E32:F32)</f>
        <v>890.3796398000003</v>
      </c>
      <c r="H32" s="95">
        <f t="shared" si="6"/>
        <v>1675.1497170000005</v>
      </c>
      <c r="I32" s="160">
        <f t="shared" si="6"/>
        <v>4079.7272135999992</v>
      </c>
      <c r="J32" s="160">
        <f>SUM(H32:I32)</f>
        <v>5754.8769305999995</v>
      </c>
    </row>
    <row r="33" spans="1:10" ht="12.75">
      <c r="A33" s="143" t="s">
        <v>9</v>
      </c>
      <c r="B33" s="266">
        <v>85.5813851</v>
      </c>
      <c r="C33" s="267">
        <v>121.8771538</v>
      </c>
      <c r="D33" s="268">
        <f>SUM(B33:C33)</f>
        <v>207.4585389</v>
      </c>
      <c r="E33" s="162">
        <v>2.9444444</v>
      </c>
      <c r="F33" s="160">
        <v>30.053703700000003</v>
      </c>
      <c r="G33" s="160">
        <f>SUM(E33:F33)</f>
        <v>32.9981481</v>
      </c>
      <c r="H33" s="162">
        <f t="shared" si="6"/>
        <v>88.5258295</v>
      </c>
      <c r="I33" s="160">
        <f t="shared" si="6"/>
        <v>151.9308575</v>
      </c>
      <c r="J33" s="160">
        <f>SUM(H33:I33)</f>
        <v>240.456687</v>
      </c>
    </row>
    <row r="34" spans="1:10" ht="12.75">
      <c r="A34" s="143" t="s">
        <v>10</v>
      </c>
      <c r="B34" s="269">
        <v>250.70497720000014</v>
      </c>
      <c r="C34" s="270">
        <v>500.2192595999999</v>
      </c>
      <c r="D34" s="271">
        <f>SUM(B34:C34)</f>
        <v>750.9242368</v>
      </c>
      <c r="E34" s="95">
        <v>19.9165335</v>
      </c>
      <c r="F34" s="160">
        <v>113.11944460000001</v>
      </c>
      <c r="G34" s="160">
        <f>SUM(E34:F34)</f>
        <v>133.03597810000002</v>
      </c>
      <c r="H34" s="95">
        <f t="shared" si="6"/>
        <v>270.62151070000016</v>
      </c>
      <c r="I34" s="160">
        <f t="shared" si="6"/>
        <v>613.3387041999999</v>
      </c>
      <c r="J34" s="160">
        <f>SUM(H34:I34)</f>
        <v>883.9602149000001</v>
      </c>
    </row>
    <row r="35" spans="1:10" s="275" customFormat="1" ht="12.75">
      <c r="A35" s="163" t="s">
        <v>4</v>
      </c>
      <c r="B35" s="273">
        <f aca="true" t="shared" si="7" ref="B35:J35">SUM(B31:B34)</f>
        <v>2590.5057482</v>
      </c>
      <c r="C35" s="274">
        <f t="shared" si="7"/>
        <v>5388.240006499999</v>
      </c>
      <c r="D35" s="274">
        <f t="shared" si="7"/>
        <v>7978.745754699999</v>
      </c>
      <c r="E35" s="273">
        <f t="shared" si="7"/>
        <v>196.30507570000003</v>
      </c>
      <c r="F35" s="274">
        <f t="shared" si="7"/>
        <v>1262.3760754000002</v>
      </c>
      <c r="G35" s="274">
        <f t="shared" si="7"/>
        <v>1458.6811511000003</v>
      </c>
      <c r="H35" s="273">
        <f t="shared" si="7"/>
        <v>2786.8108239000003</v>
      </c>
      <c r="I35" s="274">
        <f t="shared" si="7"/>
        <v>6650.616081899998</v>
      </c>
      <c r="J35" s="274">
        <f t="shared" si="7"/>
        <v>9437.426905799999</v>
      </c>
    </row>
    <row r="36" spans="1:10" s="275" customFormat="1" ht="12.75">
      <c r="A36" s="163"/>
      <c r="B36" s="277"/>
      <c r="C36" s="278"/>
      <c r="D36" s="278"/>
      <c r="E36" s="277"/>
      <c r="F36" s="278"/>
      <c r="G36" s="278"/>
      <c r="H36" s="277"/>
      <c r="I36" s="278"/>
      <c r="J36" s="278"/>
    </row>
    <row r="37" spans="1:10" s="275" customFormat="1" ht="12.75">
      <c r="A37" s="108" t="s">
        <v>67</v>
      </c>
      <c r="B37" s="277"/>
      <c r="C37" s="278"/>
      <c r="D37" s="278"/>
      <c r="E37" s="277"/>
      <c r="F37" s="278"/>
      <c r="G37" s="278"/>
      <c r="H37" s="277"/>
      <c r="I37" s="278"/>
      <c r="J37" s="278"/>
    </row>
    <row r="38" spans="1:10" s="275" customFormat="1" ht="12.75">
      <c r="A38" s="143" t="s">
        <v>42</v>
      </c>
      <c r="B38" s="162">
        <v>39.12671039999999</v>
      </c>
      <c r="C38" s="97">
        <v>174.1370201</v>
      </c>
      <c r="D38" s="97">
        <f>SUM(B38:C38)</f>
        <v>213.2637305</v>
      </c>
      <c r="E38" s="162">
        <v>1.9237122000000002</v>
      </c>
      <c r="F38" s="97">
        <v>20.0072642</v>
      </c>
      <c r="G38" s="97">
        <f>SUM(E38:F38)</f>
        <v>21.930976400000002</v>
      </c>
      <c r="H38" s="162">
        <f aca="true" t="shared" si="8" ref="H38:I41">SUM(B38,E38)</f>
        <v>41.05042259999999</v>
      </c>
      <c r="I38" s="97">
        <f t="shared" si="8"/>
        <v>194.1442843</v>
      </c>
      <c r="J38" s="97">
        <f>SUM(H38:I38)</f>
        <v>235.1947069</v>
      </c>
    </row>
    <row r="39" spans="1:10" s="275" customFormat="1" ht="12.75">
      <c r="A39" s="143" t="s">
        <v>8</v>
      </c>
      <c r="B39" s="162">
        <v>135.21967150000003</v>
      </c>
      <c r="C39" s="97">
        <v>767.5262451000003</v>
      </c>
      <c r="D39" s="97">
        <f>SUM(B39:C39)</f>
        <v>902.7459166000003</v>
      </c>
      <c r="E39" s="162">
        <v>16.1132341</v>
      </c>
      <c r="F39" s="97">
        <v>65.9455486</v>
      </c>
      <c r="G39" s="97">
        <f>SUM(E39:F39)</f>
        <v>82.0587827</v>
      </c>
      <c r="H39" s="162">
        <f t="shared" si="8"/>
        <v>151.33290560000003</v>
      </c>
      <c r="I39" s="97">
        <f t="shared" si="8"/>
        <v>833.4717937000003</v>
      </c>
      <c r="J39" s="97">
        <f>SUM(H39:I39)</f>
        <v>984.8046993000003</v>
      </c>
    </row>
    <row r="40" spans="1:10" s="275" customFormat="1" ht="12.75">
      <c r="A40" s="143" t="s">
        <v>9</v>
      </c>
      <c r="B40" s="162">
        <v>21.9843753</v>
      </c>
      <c r="C40" s="97">
        <v>56.7793382</v>
      </c>
      <c r="D40" s="97">
        <f>SUM(B40:C40)</f>
        <v>78.7637135</v>
      </c>
      <c r="E40" s="162">
        <v>2.1056287</v>
      </c>
      <c r="F40" s="97">
        <v>3.2688272</v>
      </c>
      <c r="G40" s="97">
        <f>SUM(E40:F40)</f>
        <v>5.3744559</v>
      </c>
      <c r="H40" s="162">
        <f t="shared" si="8"/>
        <v>24.090004</v>
      </c>
      <c r="I40" s="97">
        <f t="shared" si="8"/>
        <v>60.048165399999995</v>
      </c>
      <c r="J40" s="97">
        <f>SUM(H40:I40)</f>
        <v>84.1381694</v>
      </c>
    </row>
    <row r="41" spans="1:10" s="275" customFormat="1" ht="12.75">
      <c r="A41" s="143" t="s">
        <v>10</v>
      </c>
      <c r="B41" s="162">
        <v>9.089175899999999</v>
      </c>
      <c r="C41" s="97">
        <v>17.6818178</v>
      </c>
      <c r="D41" s="97">
        <f>SUM(B41:C41)</f>
        <v>26.7709937</v>
      </c>
      <c r="E41" s="162">
        <v>0.4379491</v>
      </c>
      <c r="F41" s="97">
        <v>2.4080727</v>
      </c>
      <c r="G41" s="97">
        <f>SUM(E41:F41)</f>
        <v>2.8460218</v>
      </c>
      <c r="H41" s="162">
        <f t="shared" si="8"/>
        <v>9.527124999999998</v>
      </c>
      <c r="I41" s="97">
        <f t="shared" si="8"/>
        <v>20.089890500000003</v>
      </c>
      <c r="J41" s="97">
        <f>SUM(H41:I41)</f>
        <v>29.6170155</v>
      </c>
    </row>
    <row r="42" spans="1:10" ht="12.75">
      <c r="A42" s="163" t="s">
        <v>4</v>
      </c>
      <c r="B42" s="164">
        <f aca="true" t="shared" si="9" ref="B42:J42">SUM(B38:B41)</f>
        <v>205.41993310000004</v>
      </c>
      <c r="C42" s="165">
        <f t="shared" si="9"/>
        <v>1016.1244212000003</v>
      </c>
      <c r="D42" s="279">
        <f t="shared" si="9"/>
        <v>1221.5443543000004</v>
      </c>
      <c r="E42" s="164">
        <f t="shared" si="9"/>
        <v>20.5805241</v>
      </c>
      <c r="F42" s="165">
        <f t="shared" si="9"/>
        <v>91.62971270000001</v>
      </c>
      <c r="G42" s="279">
        <f t="shared" si="9"/>
        <v>112.2102368</v>
      </c>
      <c r="H42" s="164">
        <f t="shared" si="9"/>
        <v>226.00045720000003</v>
      </c>
      <c r="I42" s="165">
        <f t="shared" si="9"/>
        <v>1107.7541339000002</v>
      </c>
      <c r="J42" s="165">
        <f t="shared" si="9"/>
        <v>1333.7545911000002</v>
      </c>
    </row>
    <row r="43" spans="1:10" ht="12.75">
      <c r="A43" s="163"/>
      <c r="B43" s="95"/>
      <c r="C43" s="160"/>
      <c r="D43" s="160"/>
      <c r="E43" s="95"/>
      <c r="F43" s="160"/>
      <c r="G43" s="160"/>
      <c r="H43" s="95"/>
      <c r="I43" s="160"/>
      <c r="J43" s="160"/>
    </row>
    <row r="44" spans="1:10" ht="12.75">
      <c r="A44" s="108" t="s">
        <v>14</v>
      </c>
      <c r="B44" s="95"/>
      <c r="C44" s="160"/>
      <c r="D44" s="160"/>
      <c r="E44" s="95"/>
      <c r="F44" s="160"/>
      <c r="G44" s="160"/>
      <c r="H44" s="95"/>
      <c r="I44" s="160"/>
      <c r="J44" s="160"/>
    </row>
    <row r="45" spans="1:10" s="275" customFormat="1" ht="12.75">
      <c r="A45" s="163" t="s">
        <v>4</v>
      </c>
      <c r="B45" s="277">
        <v>3116.2545019</v>
      </c>
      <c r="C45" s="278">
        <v>4168.6415669</v>
      </c>
      <c r="D45" s="278">
        <f>SUM(B45:C45)</f>
        <v>7284.8960688</v>
      </c>
      <c r="E45" s="277">
        <v>798.9269100000001</v>
      </c>
      <c r="F45" s="278">
        <v>1647.7437463999997</v>
      </c>
      <c r="G45" s="278">
        <f>SUM(E45:F45)</f>
        <v>2446.6706563999996</v>
      </c>
      <c r="H45" s="277">
        <f>SUM(B45,E45)</f>
        <v>3915.1814119</v>
      </c>
      <c r="I45" s="278">
        <f>SUM(C45,F45)</f>
        <v>5816.385313299999</v>
      </c>
      <c r="J45" s="278">
        <f>SUM(H45:I45)</f>
        <v>9731.566725199998</v>
      </c>
    </row>
    <row r="46" spans="1:10" s="275" customFormat="1" ht="12.75">
      <c r="A46" s="163"/>
      <c r="B46" s="277"/>
      <c r="C46" s="278"/>
      <c r="D46" s="278"/>
      <c r="E46" s="277"/>
      <c r="F46" s="278"/>
      <c r="G46" s="278"/>
      <c r="H46" s="277"/>
      <c r="I46" s="278"/>
      <c r="J46" s="278"/>
    </row>
    <row r="47" spans="1:10" s="275" customFormat="1" ht="12.75">
      <c r="A47" s="280" t="s">
        <v>48</v>
      </c>
      <c r="B47" s="277"/>
      <c r="C47" s="278"/>
      <c r="D47" s="278"/>
      <c r="E47" s="277"/>
      <c r="F47" s="278"/>
      <c r="G47" s="278"/>
      <c r="H47" s="277"/>
      <c r="I47" s="278"/>
      <c r="J47" s="278"/>
    </row>
    <row r="48" spans="1:10" s="275" customFormat="1" ht="12.75">
      <c r="A48" s="163" t="s">
        <v>4</v>
      </c>
      <c r="B48" s="277">
        <v>161.11574259999998</v>
      </c>
      <c r="C48" s="278">
        <v>892.0648673000004</v>
      </c>
      <c r="D48" s="278">
        <f>SUM(B48:C48)</f>
        <v>1053.1806099000005</v>
      </c>
      <c r="E48" s="277">
        <v>16.549999999999997</v>
      </c>
      <c r="F48" s="278">
        <v>102.35416819999996</v>
      </c>
      <c r="G48" s="278">
        <f>SUM(E48:F48)</f>
        <v>118.90416819999996</v>
      </c>
      <c r="H48" s="277">
        <f>B48+E48</f>
        <v>177.6657426</v>
      </c>
      <c r="I48" s="278">
        <f>C48+F48</f>
        <v>994.4190355000004</v>
      </c>
      <c r="J48" s="278">
        <f>H48+I48</f>
        <v>1172.0847781000004</v>
      </c>
    </row>
    <row r="49" spans="1:10" ht="12.75">
      <c r="A49" s="199"/>
      <c r="B49" s="167"/>
      <c r="C49" s="80"/>
      <c r="D49" s="80"/>
      <c r="E49" s="167"/>
      <c r="F49" s="80"/>
      <c r="G49" s="80"/>
      <c r="H49" s="167"/>
      <c r="I49" s="80"/>
      <c r="J49" s="80"/>
    </row>
    <row r="50" spans="1:10" ht="12.75">
      <c r="A50" s="108" t="s">
        <v>45</v>
      </c>
      <c r="B50" s="95"/>
      <c r="C50" s="160"/>
      <c r="D50" s="160"/>
      <c r="E50" s="95"/>
      <c r="F50" s="160"/>
      <c r="G50" s="160"/>
      <c r="H50" s="95"/>
      <c r="I50" s="160"/>
      <c r="J50" s="160"/>
    </row>
    <row r="51" spans="1:10" ht="12.75">
      <c r="A51" s="143" t="s">
        <v>42</v>
      </c>
      <c r="B51" s="95">
        <v>557.1048676</v>
      </c>
      <c r="C51" s="160">
        <v>1117.9275263</v>
      </c>
      <c r="D51" s="160">
        <f>SUM(B51:C51)</f>
        <v>1675.0323939</v>
      </c>
      <c r="E51" s="95">
        <v>39.8521876</v>
      </c>
      <c r="F51" s="160">
        <v>205.06054160000008</v>
      </c>
      <c r="G51" s="160">
        <f>SUM(E51:F51)</f>
        <v>244.9127292000001</v>
      </c>
      <c r="H51" s="95">
        <f aca="true" t="shared" si="10" ref="H51:I54">SUM(B51,E51)</f>
        <v>596.9570552</v>
      </c>
      <c r="I51" s="160">
        <f t="shared" si="10"/>
        <v>1322.9880679</v>
      </c>
      <c r="J51" s="160">
        <f>SUM(H51:I51)</f>
        <v>1919.9451231</v>
      </c>
    </row>
    <row r="52" spans="1:10" ht="12.75">
      <c r="A52" s="143" t="s">
        <v>8</v>
      </c>
      <c r="B52" s="95">
        <v>513.7843863999999</v>
      </c>
      <c r="C52" s="160">
        <v>1232.8605965999998</v>
      </c>
      <c r="D52" s="160">
        <f>SUM(B52:C52)</f>
        <v>1746.6449829999997</v>
      </c>
      <c r="E52" s="95">
        <v>44.090625</v>
      </c>
      <c r="F52" s="160">
        <v>190.25097859999997</v>
      </c>
      <c r="G52" s="160">
        <f>SUM(E52:F52)</f>
        <v>234.34160359999998</v>
      </c>
      <c r="H52" s="95">
        <f t="shared" si="10"/>
        <v>557.8750114</v>
      </c>
      <c r="I52" s="160">
        <f t="shared" si="10"/>
        <v>1423.1115751999998</v>
      </c>
      <c r="J52" s="160">
        <f>SUM(H52:I52)</f>
        <v>1980.9865865999998</v>
      </c>
    </row>
    <row r="53" spans="1:10" ht="12.75">
      <c r="A53" s="143" t="s">
        <v>9</v>
      </c>
      <c r="B53" s="95">
        <v>218.0080405</v>
      </c>
      <c r="C53" s="160">
        <v>430.80150419999995</v>
      </c>
      <c r="D53" s="160">
        <f>SUM(B53:C53)</f>
        <v>648.8095447</v>
      </c>
      <c r="E53" s="95">
        <v>14.3979167</v>
      </c>
      <c r="F53" s="160">
        <v>69.2091323</v>
      </c>
      <c r="G53" s="160">
        <f>SUM(E53:F53)</f>
        <v>83.60704899999999</v>
      </c>
      <c r="H53" s="95">
        <f t="shared" si="10"/>
        <v>232.4059572</v>
      </c>
      <c r="I53" s="160">
        <f t="shared" si="10"/>
        <v>500.0106364999999</v>
      </c>
      <c r="J53" s="160">
        <f>SUM(H53:I53)</f>
        <v>732.4165936999999</v>
      </c>
    </row>
    <row r="54" spans="1:10" ht="12.75">
      <c r="A54" s="143" t="s">
        <v>10</v>
      </c>
      <c r="B54" s="95">
        <v>206.176918</v>
      </c>
      <c r="C54" s="160">
        <v>417.26509160000006</v>
      </c>
      <c r="D54" s="160">
        <f>SUM(B54:C54)</f>
        <v>623.4420096000001</v>
      </c>
      <c r="E54" s="95">
        <v>14.9104167</v>
      </c>
      <c r="F54" s="160">
        <v>60.433589199999986</v>
      </c>
      <c r="G54" s="160">
        <f>SUM(E54:F54)</f>
        <v>75.34400589999998</v>
      </c>
      <c r="H54" s="95">
        <f t="shared" si="10"/>
        <v>221.0873347</v>
      </c>
      <c r="I54" s="160">
        <f t="shared" si="10"/>
        <v>477.69868080000003</v>
      </c>
      <c r="J54" s="160">
        <f>SUM(H54:I54)</f>
        <v>698.7860155000001</v>
      </c>
    </row>
    <row r="55" spans="1:10" s="275" customFormat="1" ht="12.75">
      <c r="A55" s="163" t="s">
        <v>4</v>
      </c>
      <c r="B55" s="273">
        <f aca="true" t="shared" si="11" ref="B55:J55">SUM(B51:B54)</f>
        <v>1495.0742125000002</v>
      </c>
      <c r="C55" s="274">
        <f t="shared" si="11"/>
        <v>3198.8547186999995</v>
      </c>
      <c r="D55" s="274">
        <f t="shared" si="11"/>
        <v>4693.9289312</v>
      </c>
      <c r="E55" s="273">
        <f t="shared" si="11"/>
        <v>113.25114599999999</v>
      </c>
      <c r="F55" s="274">
        <f t="shared" si="11"/>
        <v>524.9542417</v>
      </c>
      <c r="G55" s="274">
        <f t="shared" si="11"/>
        <v>638.2053877</v>
      </c>
      <c r="H55" s="273">
        <f t="shared" si="11"/>
        <v>1608.3253585</v>
      </c>
      <c r="I55" s="274">
        <f t="shared" si="11"/>
        <v>3723.8089603999997</v>
      </c>
      <c r="J55" s="274">
        <f t="shared" si="11"/>
        <v>5332.1343189</v>
      </c>
    </row>
    <row r="56" spans="1:10" ht="12.75">
      <c r="A56" s="143"/>
      <c r="B56" s="95"/>
      <c r="C56" s="160"/>
      <c r="D56" s="160"/>
      <c r="E56" s="95"/>
      <c r="F56" s="160"/>
      <c r="G56" s="160"/>
      <c r="H56" s="95"/>
      <c r="I56" s="160"/>
      <c r="J56" s="160"/>
    </row>
    <row r="57" spans="1:10" ht="12.75">
      <c r="A57" s="108" t="s">
        <v>15</v>
      </c>
      <c r="B57" s="95"/>
      <c r="C57" s="160"/>
      <c r="D57" s="160"/>
      <c r="E57" s="95"/>
      <c r="F57" s="160"/>
      <c r="G57" s="160"/>
      <c r="H57" s="95"/>
      <c r="I57" s="160"/>
      <c r="J57" s="160"/>
    </row>
    <row r="58" spans="1:10" ht="12.75">
      <c r="A58" s="143" t="s">
        <v>42</v>
      </c>
      <c r="B58" s="95">
        <v>172.4812092</v>
      </c>
      <c r="C58" s="160">
        <v>218.33455669999995</v>
      </c>
      <c r="D58" s="160">
        <f>SUM(B58:C58)</f>
        <v>390.8157659</v>
      </c>
      <c r="E58" s="95">
        <v>8.105263099999998</v>
      </c>
      <c r="F58" s="160">
        <v>11.978947499999999</v>
      </c>
      <c r="G58" s="160">
        <f>SUM(E58:F58)</f>
        <v>20.0842106</v>
      </c>
      <c r="H58" s="95">
        <f aca="true" t="shared" si="12" ref="H58:I61">SUM(B58,E58)</f>
        <v>180.5864723</v>
      </c>
      <c r="I58" s="160">
        <f t="shared" si="12"/>
        <v>230.31350419999995</v>
      </c>
      <c r="J58" s="160">
        <f>SUM(H58:I58)</f>
        <v>410.8999765</v>
      </c>
    </row>
    <row r="59" spans="1:10" ht="12.75">
      <c r="A59" s="143" t="s">
        <v>8</v>
      </c>
      <c r="B59" s="95">
        <v>37.773571499999996</v>
      </c>
      <c r="C59" s="160">
        <v>63.2892732</v>
      </c>
      <c r="D59" s="160">
        <f>SUM(B59:C59)</f>
        <v>101.0628447</v>
      </c>
      <c r="E59" s="95">
        <v>2.9473684</v>
      </c>
      <c r="F59" s="160">
        <v>4.7842108</v>
      </c>
      <c r="G59" s="160">
        <f>SUM(E59:F59)</f>
        <v>7.7315792000000005</v>
      </c>
      <c r="H59" s="95">
        <f t="shared" si="12"/>
        <v>40.7209399</v>
      </c>
      <c r="I59" s="160">
        <f t="shared" si="12"/>
        <v>68.073484</v>
      </c>
      <c r="J59" s="160">
        <f>SUM(H59:I59)</f>
        <v>108.7944239</v>
      </c>
    </row>
    <row r="60" spans="1:10" ht="12.75">
      <c r="A60" s="143" t="s">
        <v>9</v>
      </c>
      <c r="B60" s="95">
        <v>0</v>
      </c>
      <c r="C60" s="160">
        <v>0</v>
      </c>
      <c r="D60" s="160">
        <f>SUM(B60:C60)</f>
        <v>0</v>
      </c>
      <c r="E60" s="95">
        <v>0</v>
      </c>
      <c r="F60" s="160">
        <v>0</v>
      </c>
      <c r="G60" s="160">
        <f>SUM(E60:F60)</f>
        <v>0</v>
      </c>
      <c r="H60" s="95">
        <f t="shared" si="12"/>
        <v>0</v>
      </c>
      <c r="I60" s="160">
        <f t="shared" si="12"/>
        <v>0</v>
      </c>
      <c r="J60" s="160">
        <f>SUM(H60:I60)</f>
        <v>0</v>
      </c>
    </row>
    <row r="61" spans="1:10" ht="12.75">
      <c r="A61" s="199" t="s">
        <v>10</v>
      </c>
      <c r="B61" s="95">
        <v>1595.5652324999999</v>
      </c>
      <c r="C61" s="160">
        <v>2302.913693799999</v>
      </c>
      <c r="D61" s="96">
        <f>SUM(B61:C61)</f>
        <v>3898.4789262999984</v>
      </c>
      <c r="E61" s="95">
        <v>44.99440810000001</v>
      </c>
      <c r="F61" s="160">
        <v>158.77206270000002</v>
      </c>
      <c r="G61" s="96">
        <f>SUM(E61:F61)</f>
        <v>203.76647080000004</v>
      </c>
      <c r="H61" s="95">
        <f t="shared" si="12"/>
        <v>1640.5596406</v>
      </c>
      <c r="I61" s="96">
        <f t="shared" si="12"/>
        <v>2461.6857564999987</v>
      </c>
      <c r="J61" s="96">
        <f>SUM(H61:I61)</f>
        <v>4102.245397099999</v>
      </c>
    </row>
    <row r="62" spans="1:10" s="275" customFormat="1" ht="12.75">
      <c r="A62" s="163" t="s">
        <v>4</v>
      </c>
      <c r="B62" s="273">
        <f aca="true" t="shared" si="13" ref="B62:J62">SUM(B58:B61)</f>
        <v>1805.8200132</v>
      </c>
      <c r="C62" s="274">
        <f t="shared" si="13"/>
        <v>2584.537523699999</v>
      </c>
      <c r="D62" s="274">
        <f t="shared" si="13"/>
        <v>4390.357536899998</v>
      </c>
      <c r="E62" s="273">
        <f t="shared" si="13"/>
        <v>56.047039600000005</v>
      </c>
      <c r="F62" s="274">
        <f t="shared" si="13"/>
        <v>175.53522100000004</v>
      </c>
      <c r="G62" s="274">
        <f t="shared" si="13"/>
        <v>231.58226060000004</v>
      </c>
      <c r="H62" s="273">
        <f t="shared" si="13"/>
        <v>1861.8670528</v>
      </c>
      <c r="I62" s="274">
        <f t="shared" si="13"/>
        <v>2760.0727446999986</v>
      </c>
      <c r="J62" s="274">
        <f t="shared" si="13"/>
        <v>4621.939797499998</v>
      </c>
    </row>
    <row r="63" spans="1:10" ht="12.75">
      <c r="A63" s="143"/>
      <c r="B63" s="95"/>
      <c r="C63" s="160"/>
      <c r="D63" s="160"/>
      <c r="E63" s="95"/>
      <c r="F63" s="160"/>
      <c r="G63" s="160"/>
      <c r="H63" s="95"/>
      <c r="I63" s="160"/>
      <c r="J63" s="160"/>
    </row>
    <row r="64" spans="1:10" ht="12.75">
      <c r="A64" s="108" t="s">
        <v>41</v>
      </c>
      <c r="B64" s="95"/>
      <c r="C64" s="160"/>
      <c r="D64" s="160"/>
      <c r="E64" s="95"/>
      <c r="F64" s="160"/>
      <c r="G64" s="160"/>
      <c r="H64" s="95"/>
      <c r="I64" s="160"/>
      <c r="J64" s="160"/>
    </row>
    <row r="65" spans="1:12" ht="12.75">
      <c r="A65" s="143" t="s">
        <v>42</v>
      </c>
      <c r="B65" s="95">
        <v>0</v>
      </c>
      <c r="C65" s="160">
        <v>0</v>
      </c>
      <c r="D65" s="160">
        <f>SUM(B65:C65)</f>
        <v>0</v>
      </c>
      <c r="E65" s="95">
        <v>408.6158456999998</v>
      </c>
      <c r="F65" s="160">
        <v>1614.0179348</v>
      </c>
      <c r="G65" s="160">
        <f>SUM(E65:F65)</f>
        <v>2022.6337804999998</v>
      </c>
      <c r="H65" s="95">
        <f aca="true" t="shared" si="14" ref="H65:I69">SUM(B65,E65)</f>
        <v>408.6158456999998</v>
      </c>
      <c r="I65" s="160">
        <f t="shared" si="14"/>
        <v>1614.0179348</v>
      </c>
      <c r="J65" s="160">
        <f>SUM(H65:I65)</f>
        <v>2022.6337804999998</v>
      </c>
      <c r="K65" s="160"/>
      <c r="L65" s="160"/>
    </row>
    <row r="66" spans="1:12" ht="12.75">
      <c r="A66" s="143" t="s">
        <v>8</v>
      </c>
      <c r="B66" s="95">
        <v>0</v>
      </c>
      <c r="C66" s="160">
        <v>0</v>
      </c>
      <c r="D66" s="160">
        <f>SUM(B66:C66)</f>
        <v>0</v>
      </c>
      <c r="E66" s="95">
        <v>438.15450939999994</v>
      </c>
      <c r="F66" s="160">
        <v>2070.2933175000003</v>
      </c>
      <c r="G66" s="160">
        <f>SUM(E66:F66)</f>
        <v>2508.4478269</v>
      </c>
      <c r="H66" s="95">
        <f t="shared" si="14"/>
        <v>438.15450939999994</v>
      </c>
      <c r="I66" s="160">
        <f t="shared" si="14"/>
        <v>2070.2933175000003</v>
      </c>
      <c r="J66" s="160">
        <f>SUM(H66:I66)</f>
        <v>2508.4478269</v>
      </c>
      <c r="K66" s="160"/>
      <c r="L66" s="160"/>
    </row>
    <row r="67" spans="1:12" ht="12.75">
      <c r="A67" s="143" t="s">
        <v>9</v>
      </c>
      <c r="B67" s="95">
        <v>0</v>
      </c>
      <c r="C67" s="160">
        <v>0</v>
      </c>
      <c r="D67" s="160">
        <f>SUM(B67:C67)</f>
        <v>0</v>
      </c>
      <c r="E67" s="95">
        <v>9.475198299999999</v>
      </c>
      <c r="F67" s="160">
        <v>53.15740800000002</v>
      </c>
      <c r="G67" s="160">
        <f>SUM(E67:F67)</f>
        <v>62.63260630000002</v>
      </c>
      <c r="H67" s="95">
        <f t="shared" si="14"/>
        <v>9.475198299999999</v>
      </c>
      <c r="I67" s="160">
        <f t="shared" si="14"/>
        <v>53.15740800000002</v>
      </c>
      <c r="J67" s="160">
        <f>SUM(H67:I67)</f>
        <v>62.63260630000002</v>
      </c>
      <c r="K67" s="160"/>
      <c r="L67" s="160"/>
    </row>
    <row r="68" spans="1:10" ht="12.75">
      <c r="A68" s="199" t="s">
        <v>10</v>
      </c>
      <c r="B68" s="95">
        <v>0</v>
      </c>
      <c r="C68" s="96">
        <v>0</v>
      </c>
      <c r="D68" s="96">
        <f>SUM(B68:C68)</f>
        <v>0</v>
      </c>
      <c r="E68" s="95">
        <v>45.4120373</v>
      </c>
      <c r="F68" s="96">
        <v>206.3821341</v>
      </c>
      <c r="G68" s="96">
        <f>SUM(E68:F68)</f>
        <v>251.7941714</v>
      </c>
      <c r="H68" s="95">
        <f t="shared" si="14"/>
        <v>45.4120373</v>
      </c>
      <c r="I68" s="96">
        <f t="shared" si="14"/>
        <v>206.3821341</v>
      </c>
      <c r="J68" s="96">
        <f>SUM(H68:I68)</f>
        <v>251.7941714</v>
      </c>
    </row>
    <row r="69" spans="1:10" ht="12.75">
      <c r="A69" s="199" t="s">
        <v>16</v>
      </c>
      <c r="B69" s="95">
        <v>0</v>
      </c>
      <c r="C69" s="96">
        <v>0</v>
      </c>
      <c r="D69" s="96">
        <f>SUM(B69:C69)</f>
        <v>0</v>
      </c>
      <c r="E69" s="95">
        <v>122.90173159999999</v>
      </c>
      <c r="F69" s="96">
        <v>145.2788922</v>
      </c>
      <c r="G69" s="96">
        <f>SUM(E69:F69)</f>
        <v>268.1806238</v>
      </c>
      <c r="H69" s="95">
        <f t="shared" si="14"/>
        <v>122.90173159999999</v>
      </c>
      <c r="I69" s="96">
        <f t="shared" si="14"/>
        <v>145.2788922</v>
      </c>
      <c r="J69" s="96">
        <f>SUM(H69:I69)</f>
        <v>268.1806238</v>
      </c>
    </row>
    <row r="70" spans="1:10" s="275" customFormat="1" ht="12.75">
      <c r="A70" s="163" t="s">
        <v>4</v>
      </c>
      <c r="B70" s="273">
        <f>SUM(B65:B69)</f>
        <v>0</v>
      </c>
      <c r="C70" s="274">
        <f aca="true" t="shared" si="15" ref="C70:J70">SUM(C65:C69)</f>
        <v>0</v>
      </c>
      <c r="D70" s="274">
        <f t="shared" si="15"/>
        <v>0</v>
      </c>
      <c r="E70" s="273">
        <f t="shared" si="15"/>
        <v>1024.5593222999996</v>
      </c>
      <c r="F70" s="274">
        <f t="shared" si="15"/>
        <v>4089.1296866</v>
      </c>
      <c r="G70" s="274">
        <f t="shared" si="15"/>
        <v>5113.689008899999</v>
      </c>
      <c r="H70" s="273">
        <f t="shared" si="15"/>
        <v>1024.5593222999996</v>
      </c>
      <c r="I70" s="274">
        <f t="shared" si="15"/>
        <v>4089.1296866</v>
      </c>
      <c r="J70" s="274">
        <f t="shared" si="15"/>
        <v>5113.689008899999</v>
      </c>
    </row>
    <row r="71" spans="1:10" s="275" customFormat="1" ht="12.75" customHeight="1">
      <c r="A71" s="163"/>
      <c r="B71" s="277"/>
      <c r="C71" s="278"/>
      <c r="D71" s="278"/>
      <c r="E71" s="277"/>
      <c r="F71" s="278"/>
      <c r="G71" s="278"/>
      <c r="H71" s="277"/>
      <c r="I71" s="278"/>
      <c r="J71" s="278"/>
    </row>
    <row r="72" spans="1:12" ht="27.75" customHeight="1">
      <c r="A72" s="281" t="s">
        <v>77</v>
      </c>
      <c r="B72" s="167">
        <f aca="true" t="shared" si="16" ref="B72:J72">SUM(B70,B62,B55,B45,B42,B35,B28,B21,B14,B48)</f>
        <v>39035.6901838</v>
      </c>
      <c r="C72" s="80">
        <f t="shared" si="16"/>
        <v>104715.8097011</v>
      </c>
      <c r="D72" s="80">
        <f t="shared" si="16"/>
        <v>143751.4998849</v>
      </c>
      <c r="E72" s="167">
        <f t="shared" si="16"/>
        <v>4634.447895400001</v>
      </c>
      <c r="F72" s="80">
        <f t="shared" si="16"/>
        <v>20003.675042299998</v>
      </c>
      <c r="G72" s="80">
        <f t="shared" si="16"/>
        <v>24638.122937699995</v>
      </c>
      <c r="H72" s="167">
        <f t="shared" si="16"/>
        <v>43670.1380792</v>
      </c>
      <c r="I72" s="80">
        <f t="shared" si="16"/>
        <v>124719.48474340001</v>
      </c>
      <c r="J72" s="80">
        <f t="shared" si="16"/>
        <v>168389.62282259998</v>
      </c>
      <c r="L72" s="160"/>
    </row>
    <row r="73" spans="1:10" ht="12.75">
      <c r="A73" s="199"/>
      <c r="B73" s="96"/>
      <c r="C73" s="96"/>
      <c r="D73" s="96"/>
      <c r="E73" s="96"/>
      <c r="F73" s="96"/>
      <c r="G73" s="96"/>
      <c r="H73" s="96"/>
      <c r="I73" s="96"/>
      <c r="J73" s="96"/>
    </row>
    <row r="74" spans="1:10" ht="12.75">
      <c r="A74" s="145" t="s">
        <v>60</v>
      </c>
      <c r="B74" s="160"/>
      <c r="C74" s="160"/>
      <c r="D74" s="160"/>
      <c r="E74" s="160"/>
      <c r="F74" s="160"/>
      <c r="G74" s="160"/>
      <c r="H74" s="160"/>
      <c r="I74" s="160"/>
      <c r="J74" s="160"/>
    </row>
    <row r="75" spans="1:10" ht="12.75">
      <c r="A75" s="145" t="s">
        <v>21</v>
      </c>
      <c r="B75" s="160"/>
      <c r="C75" s="160"/>
      <c r="D75" s="160"/>
      <c r="E75" s="160"/>
      <c r="F75" s="160"/>
      <c r="G75" s="160"/>
      <c r="H75" s="160"/>
      <c r="I75" s="160"/>
      <c r="J75" s="160"/>
    </row>
    <row r="76" spans="1:10" s="284" customFormat="1" ht="4.5" customHeight="1">
      <c r="A76" s="282"/>
      <c r="B76" s="283"/>
      <c r="C76" s="283"/>
      <c r="D76" s="283"/>
      <c r="E76" s="283"/>
      <c r="F76" s="283"/>
      <c r="G76" s="283"/>
      <c r="H76" s="283"/>
      <c r="I76" s="283"/>
      <c r="J76" s="283"/>
    </row>
    <row r="77" spans="1:10" ht="12.75">
      <c r="A77" s="145" t="s">
        <v>119</v>
      </c>
      <c r="B77" s="160"/>
      <c r="C77" s="160"/>
      <c r="D77" s="160"/>
      <c r="E77" s="160"/>
      <c r="F77" s="160"/>
      <c r="G77" s="160"/>
      <c r="H77" s="160"/>
      <c r="I77" s="160"/>
      <c r="J77" s="160"/>
    </row>
    <row r="78" spans="2:10" ht="12.75">
      <c r="B78" s="160"/>
      <c r="C78" s="160"/>
      <c r="D78" s="160"/>
      <c r="E78" s="160"/>
      <c r="F78" s="160"/>
      <c r="G78" s="160"/>
      <c r="H78" s="160"/>
      <c r="I78" s="160"/>
      <c r="J78" s="160"/>
    </row>
    <row r="79" spans="2:10" ht="12.75">
      <c r="B79" s="160"/>
      <c r="C79" s="160"/>
      <c r="D79" s="160"/>
      <c r="E79" s="160"/>
      <c r="F79" s="160"/>
      <c r="G79" s="160"/>
      <c r="H79" s="160"/>
      <c r="I79" s="160"/>
      <c r="J79" s="160"/>
    </row>
    <row r="80" spans="2:10" ht="12.75">
      <c r="B80" s="160"/>
      <c r="C80" s="160"/>
      <c r="D80" s="160"/>
      <c r="E80" s="160"/>
      <c r="F80" s="160"/>
      <c r="G80" s="160"/>
      <c r="H80" s="160"/>
      <c r="I80" s="160"/>
      <c r="J80" s="160"/>
    </row>
    <row r="81" spans="2:10" ht="12.75">
      <c r="B81" s="160"/>
      <c r="C81" s="160"/>
      <c r="D81" s="160"/>
      <c r="E81" s="160"/>
      <c r="F81" s="160"/>
      <c r="G81" s="160"/>
      <c r="H81" s="160"/>
      <c r="I81" s="160"/>
      <c r="J81" s="160"/>
    </row>
    <row r="82" spans="2:10" ht="12.75">
      <c r="B82" s="160"/>
      <c r="C82" s="160"/>
      <c r="D82" s="160"/>
      <c r="E82" s="160"/>
      <c r="F82" s="160"/>
      <c r="G82" s="160"/>
      <c r="H82" s="160"/>
      <c r="I82" s="160"/>
      <c r="J82" s="160"/>
    </row>
    <row r="83" spans="2:10" ht="12.75">
      <c r="B83" s="160"/>
      <c r="C83" s="160"/>
      <c r="D83" s="160"/>
      <c r="E83" s="160"/>
      <c r="F83" s="160"/>
      <c r="G83" s="160"/>
      <c r="H83" s="160"/>
      <c r="I83" s="160"/>
      <c r="J83" s="160"/>
    </row>
    <row r="84" spans="2:10" ht="12.75">
      <c r="B84" s="160"/>
      <c r="C84" s="160"/>
      <c r="D84" s="160"/>
      <c r="E84" s="160"/>
      <c r="F84" s="160"/>
      <c r="G84" s="160"/>
      <c r="H84" s="160"/>
      <c r="I84" s="160"/>
      <c r="J84" s="160"/>
    </row>
    <row r="85" spans="2:10" ht="12.75">
      <c r="B85" s="160"/>
      <c r="C85" s="160"/>
      <c r="D85" s="160"/>
      <c r="E85" s="160"/>
      <c r="F85" s="160"/>
      <c r="G85" s="160"/>
      <c r="H85" s="160"/>
      <c r="I85" s="160"/>
      <c r="J85" s="160"/>
    </row>
    <row r="86" spans="2:10" ht="12.75">
      <c r="B86" s="160"/>
      <c r="C86" s="160"/>
      <c r="D86" s="160"/>
      <c r="E86" s="160"/>
      <c r="F86" s="160"/>
      <c r="G86" s="160"/>
      <c r="H86" s="160"/>
      <c r="I86" s="160"/>
      <c r="J86" s="160"/>
    </row>
    <row r="87" spans="2:10" ht="12.75">
      <c r="B87" s="160"/>
      <c r="C87" s="160"/>
      <c r="D87" s="160"/>
      <c r="E87" s="160"/>
      <c r="F87" s="160"/>
      <c r="G87" s="160"/>
      <c r="H87" s="160"/>
      <c r="I87" s="160"/>
      <c r="J87" s="160"/>
    </row>
    <row r="88" spans="2:10" ht="12.75">
      <c r="B88" s="160"/>
      <c r="C88" s="160"/>
      <c r="D88" s="160"/>
      <c r="E88" s="160"/>
      <c r="F88" s="160"/>
      <c r="G88" s="160"/>
      <c r="H88" s="160"/>
      <c r="I88" s="160"/>
      <c r="J88" s="160"/>
    </row>
    <row r="89" spans="2:10" ht="12.75">
      <c r="B89" s="160"/>
      <c r="C89" s="160"/>
      <c r="D89" s="160"/>
      <c r="E89" s="160"/>
      <c r="F89" s="160"/>
      <c r="G89" s="160"/>
      <c r="H89" s="160"/>
      <c r="I89" s="160"/>
      <c r="J89" s="160"/>
    </row>
    <row r="90" spans="2:10" ht="12.75">
      <c r="B90" s="160"/>
      <c r="C90" s="160"/>
      <c r="D90" s="160"/>
      <c r="E90" s="160"/>
      <c r="F90" s="160"/>
      <c r="G90" s="160"/>
      <c r="H90" s="160"/>
      <c r="I90" s="160"/>
      <c r="J90" s="160"/>
    </row>
    <row r="91" spans="2:10" ht="12.75">
      <c r="B91" s="160"/>
      <c r="C91" s="160"/>
      <c r="D91" s="160"/>
      <c r="E91" s="160"/>
      <c r="F91" s="160"/>
      <c r="G91" s="160"/>
      <c r="H91" s="160"/>
      <c r="I91" s="160"/>
      <c r="J91" s="160"/>
    </row>
    <row r="92" spans="2:10" ht="12.75">
      <c r="B92" s="160"/>
      <c r="C92" s="160"/>
      <c r="D92" s="160"/>
      <c r="E92" s="160"/>
      <c r="F92" s="160"/>
      <c r="G92" s="160"/>
      <c r="H92" s="160"/>
      <c r="I92" s="160"/>
      <c r="J92" s="160"/>
    </row>
    <row r="93" spans="2:10" ht="12.75">
      <c r="B93" s="160"/>
      <c r="C93" s="160"/>
      <c r="D93" s="160"/>
      <c r="E93" s="160"/>
      <c r="F93" s="160"/>
      <c r="G93" s="160"/>
      <c r="H93" s="160"/>
      <c r="I93" s="160"/>
      <c r="J93" s="160"/>
    </row>
    <row r="94" spans="2:10" ht="12.75">
      <c r="B94" s="160"/>
      <c r="C94" s="160"/>
      <c r="D94" s="160"/>
      <c r="E94" s="160"/>
      <c r="F94" s="160"/>
      <c r="G94" s="160"/>
      <c r="H94" s="160"/>
      <c r="I94" s="160"/>
      <c r="J94" s="160"/>
    </row>
    <row r="95" spans="2:10" ht="12.75">
      <c r="B95" s="160"/>
      <c r="C95" s="160"/>
      <c r="D95" s="160"/>
      <c r="E95" s="160"/>
      <c r="F95" s="160"/>
      <c r="G95" s="160"/>
      <c r="H95" s="160"/>
      <c r="I95" s="160"/>
      <c r="J95" s="160"/>
    </row>
    <row r="96" spans="2:10" ht="12.75">
      <c r="B96" s="160"/>
      <c r="C96" s="160"/>
      <c r="D96" s="160"/>
      <c r="E96" s="160"/>
      <c r="F96" s="160"/>
      <c r="G96" s="160"/>
      <c r="H96" s="160"/>
      <c r="I96" s="160"/>
      <c r="J96" s="160"/>
    </row>
    <row r="97" spans="2:10" ht="12.75">
      <c r="B97" s="160"/>
      <c r="C97" s="160"/>
      <c r="D97" s="160"/>
      <c r="E97" s="160"/>
      <c r="F97" s="160"/>
      <c r="G97" s="160"/>
      <c r="H97" s="160"/>
      <c r="I97" s="160"/>
      <c r="J97" s="160"/>
    </row>
    <row r="98" spans="2:10" ht="12.75">
      <c r="B98" s="160"/>
      <c r="C98" s="160"/>
      <c r="D98" s="160"/>
      <c r="E98" s="160"/>
      <c r="F98" s="160"/>
      <c r="G98" s="160"/>
      <c r="H98" s="160"/>
      <c r="I98" s="160"/>
      <c r="J98" s="160"/>
    </row>
    <row r="99" spans="2:10" ht="12.75">
      <c r="B99" s="160"/>
      <c r="C99" s="160"/>
      <c r="D99" s="160"/>
      <c r="E99" s="160"/>
      <c r="F99" s="160"/>
      <c r="G99" s="160"/>
      <c r="H99" s="160"/>
      <c r="I99" s="160"/>
      <c r="J99" s="160"/>
    </row>
    <row r="100" spans="2:10" ht="12.75">
      <c r="B100" s="160"/>
      <c r="C100" s="160"/>
      <c r="D100" s="160"/>
      <c r="E100" s="160"/>
      <c r="F100" s="160"/>
      <c r="G100" s="160"/>
      <c r="H100" s="160"/>
      <c r="I100" s="160"/>
      <c r="J100" s="160"/>
    </row>
    <row r="101" spans="2:10" ht="12.75">
      <c r="B101" s="160"/>
      <c r="C101" s="160"/>
      <c r="D101" s="160"/>
      <c r="E101" s="160"/>
      <c r="F101" s="160"/>
      <c r="G101" s="160"/>
      <c r="H101" s="160"/>
      <c r="I101" s="160"/>
      <c r="J101" s="160"/>
    </row>
    <row r="102" spans="2:10" ht="12.75">
      <c r="B102" s="160"/>
      <c r="C102" s="160"/>
      <c r="D102" s="160"/>
      <c r="E102" s="160"/>
      <c r="F102" s="160"/>
      <c r="G102" s="160"/>
      <c r="H102" s="160"/>
      <c r="I102" s="160"/>
      <c r="J102" s="160"/>
    </row>
    <row r="103" spans="2:10" ht="12.75">
      <c r="B103" s="160"/>
      <c r="C103" s="160"/>
      <c r="D103" s="160"/>
      <c r="E103" s="160"/>
      <c r="F103" s="160"/>
      <c r="G103" s="160"/>
      <c r="H103" s="160"/>
      <c r="I103" s="160"/>
      <c r="J103" s="160"/>
    </row>
  </sheetData>
  <sheetProtection/>
  <mergeCells count="1">
    <mergeCell ref="A2:J2"/>
  </mergeCells>
  <printOptions horizontalCentered="1"/>
  <pageMargins left="0.1968503937007874" right="0.1968503937007874" top="0.5905511811023623" bottom="0.3937007874015748" header="0.5118110236220472" footer="0.5118110236220472"/>
  <pageSetup fitToHeight="1" fitToWidth="1" horizontalDpi="300" verticalDpi="300" orientation="portrait" paperSize="9" scale="81"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68"/>
  <sheetViews>
    <sheetView zoomScalePageLayoutView="0" workbookViewId="0" topLeftCell="A1">
      <selection activeCell="A75" sqref="A75"/>
    </sheetView>
  </sheetViews>
  <sheetFormatPr defaultColWidth="9.28125" defaultRowHeight="12.75"/>
  <cols>
    <col min="1" max="1" width="32.28125" style="138" customWidth="1"/>
    <col min="2" max="8" width="9.7109375" style="138" customWidth="1"/>
    <col min="9" max="16384" width="9.28125" style="138" customWidth="1"/>
  </cols>
  <sheetData>
    <row r="1" ht="12.75">
      <c r="A1" s="108" t="s">
        <v>104</v>
      </c>
    </row>
    <row r="2" spans="1:9" ht="12.75">
      <c r="A2" s="298" t="s">
        <v>17</v>
      </c>
      <c r="B2" s="298"/>
      <c r="C2" s="298"/>
      <c r="D2" s="298"/>
      <c r="E2" s="298"/>
      <c r="F2" s="298"/>
      <c r="G2" s="298"/>
      <c r="H2" s="298"/>
      <c r="I2" s="298"/>
    </row>
    <row r="3" ht="12.75">
      <c r="A3" s="136"/>
    </row>
    <row r="4" spans="1:9" ht="12.75">
      <c r="A4" s="298" t="s">
        <v>128</v>
      </c>
      <c r="B4" s="298"/>
      <c r="C4" s="298"/>
      <c r="D4" s="298"/>
      <c r="E4" s="298"/>
      <c r="F4" s="298"/>
      <c r="G4" s="298"/>
      <c r="H4" s="298"/>
      <c r="I4" s="298"/>
    </row>
    <row r="5" ht="13.5" thickBot="1">
      <c r="A5" s="139"/>
    </row>
    <row r="6" spans="1:9" ht="12.75">
      <c r="A6" s="255"/>
      <c r="B6" s="256"/>
      <c r="C6" s="256"/>
      <c r="D6" s="256"/>
      <c r="E6" s="256"/>
      <c r="F6" s="256"/>
      <c r="G6" s="256"/>
      <c r="H6" s="256"/>
      <c r="I6" s="256"/>
    </row>
    <row r="7" spans="1:9" s="117" customFormat="1" ht="12.75">
      <c r="A7" s="114"/>
      <c r="B7" s="115" t="s">
        <v>72</v>
      </c>
      <c r="C7" s="115" t="s">
        <v>73</v>
      </c>
      <c r="D7" s="115" t="s">
        <v>74</v>
      </c>
      <c r="E7" s="115" t="s">
        <v>83</v>
      </c>
      <c r="F7" s="115" t="s">
        <v>84</v>
      </c>
      <c r="G7" s="115" t="s">
        <v>85</v>
      </c>
      <c r="H7" s="115" t="s">
        <v>103</v>
      </c>
      <c r="I7" s="116" t="s">
        <v>121</v>
      </c>
    </row>
    <row r="8" spans="1:9" ht="12.75">
      <c r="A8" s="257"/>
      <c r="B8" s="258"/>
      <c r="C8" s="258"/>
      <c r="D8" s="258"/>
      <c r="E8" s="258"/>
      <c r="F8" s="258"/>
      <c r="G8" s="258"/>
      <c r="H8" s="258"/>
      <c r="I8" s="258"/>
    </row>
    <row r="9" spans="1:9" ht="12.75">
      <c r="A9" s="136"/>
      <c r="B9" s="259"/>
      <c r="C9" s="259"/>
      <c r="D9" s="259"/>
      <c r="E9" s="259"/>
      <c r="F9" s="259"/>
      <c r="G9" s="259"/>
      <c r="H9" s="259"/>
      <c r="I9" s="259"/>
    </row>
    <row r="10" spans="1:9" ht="12.75">
      <c r="A10" s="136" t="s">
        <v>7</v>
      </c>
      <c r="B10" s="258"/>
      <c r="C10" s="258"/>
      <c r="D10" s="258"/>
      <c r="E10" s="258"/>
      <c r="F10" s="258"/>
      <c r="G10" s="258"/>
      <c r="H10" s="258"/>
      <c r="I10" s="258"/>
    </row>
    <row r="11" spans="1:9" ht="12.75">
      <c r="A11" s="139" t="s">
        <v>18</v>
      </c>
      <c r="B11" s="137">
        <v>36951</v>
      </c>
      <c r="C11" s="137">
        <v>37339</v>
      </c>
      <c r="D11" s="137">
        <v>37835</v>
      </c>
      <c r="E11" s="137">
        <v>38122</v>
      </c>
      <c r="F11" s="137">
        <v>38853</v>
      </c>
      <c r="G11" s="137">
        <v>41232</v>
      </c>
      <c r="H11" s="137">
        <v>41641.05643959999</v>
      </c>
      <c r="I11" s="137">
        <v>43053.285268099964</v>
      </c>
    </row>
    <row r="12" spans="1:9" ht="12.75">
      <c r="A12" s="139" t="s">
        <v>19</v>
      </c>
      <c r="B12" s="137">
        <v>12800</v>
      </c>
      <c r="C12" s="137">
        <v>13111</v>
      </c>
      <c r="D12" s="137">
        <v>13411</v>
      </c>
      <c r="E12" s="137">
        <v>13679</v>
      </c>
      <c r="F12" s="137">
        <v>13280</v>
      </c>
      <c r="G12" s="137">
        <v>12236</v>
      </c>
      <c r="H12" s="137">
        <v>12256.134423999994</v>
      </c>
      <c r="I12" s="137">
        <v>11465.74025800002</v>
      </c>
    </row>
    <row r="13" spans="1:9" s="142" customFormat="1" ht="12.75">
      <c r="A13" s="140" t="s">
        <v>4</v>
      </c>
      <c r="B13" s="141">
        <f aca="true" t="shared" si="0" ref="B13:G13">SUM(B11:B12)</f>
        <v>49751</v>
      </c>
      <c r="C13" s="141">
        <f t="shared" si="0"/>
        <v>50450</v>
      </c>
      <c r="D13" s="141">
        <f t="shared" si="0"/>
        <v>51246</v>
      </c>
      <c r="E13" s="141">
        <f t="shared" si="0"/>
        <v>51801</v>
      </c>
      <c r="F13" s="141">
        <f t="shared" si="0"/>
        <v>52133</v>
      </c>
      <c r="G13" s="141">
        <f t="shared" si="0"/>
        <v>53468</v>
      </c>
      <c r="H13" s="141">
        <f>SUM(H11:H12)</f>
        <v>53897.190863599986</v>
      </c>
      <c r="I13" s="141">
        <f>SUM(I11:I12)</f>
        <v>54519.025526099984</v>
      </c>
    </row>
    <row r="14" spans="1:9" ht="12.75">
      <c r="A14" s="139"/>
      <c r="B14" s="137"/>
      <c r="C14" s="137"/>
      <c r="D14" s="137"/>
      <c r="E14" s="137"/>
      <c r="F14" s="137"/>
      <c r="G14" s="137"/>
      <c r="H14" s="137"/>
      <c r="I14" s="137"/>
    </row>
    <row r="15" spans="1:9" ht="12.75">
      <c r="A15" s="136" t="s">
        <v>11</v>
      </c>
      <c r="B15" s="137"/>
      <c r="C15" s="137"/>
      <c r="D15" s="137"/>
      <c r="E15" s="137"/>
      <c r="F15" s="137"/>
      <c r="G15" s="137"/>
      <c r="H15" s="137"/>
      <c r="I15" s="137"/>
    </row>
    <row r="16" spans="1:9" ht="12.75">
      <c r="A16" s="139" t="s">
        <v>18</v>
      </c>
      <c r="B16" s="137">
        <v>4724</v>
      </c>
      <c r="C16" s="137">
        <v>4711</v>
      </c>
      <c r="D16" s="137">
        <v>4693</v>
      </c>
      <c r="E16" s="137">
        <v>4613</v>
      </c>
      <c r="F16" s="137">
        <v>4598</v>
      </c>
      <c r="G16" s="137">
        <v>4569</v>
      </c>
      <c r="H16" s="137">
        <v>4509.505288899996</v>
      </c>
      <c r="I16" s="137">
        <v>4662.545267599995</v>
      </c>
    </row>
    <row r="17" spans="1:9" ht="12.75">
      <c r="A17" s="139" t="s">
        <v>19</v>
      </c>
      <c r="B17" s="137">
        <v>1525</v>
      </c>
      <c r="C17" s="137">
        <v>1538</v>
      </c>
      <c r="D17" s="137">
        <v>1534</v>
      </c>
      <c r="E17" s="137">
        <v>1534</v>
      </c>
      <c r="F17" s="137">
        <v>1568</v>
      </c>
      <c r="G17" s="137">
        <v>1721</v>
      </c>
      <c r="H17" s="137">
        <v>1887.4011273000006</v>
      </c>
      <c r="I17" s="137">
        <v>2167.8776739999994</v>
      </c>
    </row>
    <row r="18" spans="1:9" s="142" customFormat="1" ht="12.75">
      <c r="A18" s="140" t="s">
        <v>4</v>
      </c>
      <c r="B18" s="141">
        <f aca="true" t="shared" si="1" ref="B18:G18">SUM(B16:B17)</f>
        <v>6249</v>
      </c>
      <c r="C18" s="141">
        <f t="shared" si="1"/>
        <v>6249</v>
      </c>
      <c r="D18" s="141">
        <f t="shared" si="1"/>
        <v>6227</v>
      </c>
      <c r="E18" s="141">
        <f t="shared" si="1"/>
        <v>6147</v>
      </c>
      <c r="F18" s="141">
        <f t="shared" si="1"/>
        <v>6166</v>
      </c>
      <c r="G18" s="141">
        <f t="shared" si="1"/>
        <v>6290</v>
      </c>
      <c r="H18" s="141">
        <f>SUM(H16:H17)</f>
        <v>6396.906416199997</v>
      </c>
      <c r="I18" s="141">
        <f>SUM(I16:I17)</f>
        <v>6830.422941599994</v>
      </c>
    </row>
    <row r="19" spans="1:9" ht="12.75">
      <c r="A19" s="139"/>
      <c r="B19" s="137"/>
      <c r="C19" s="137"/>
      <c r="D19" s="137"/>
      <c r="E19" s="137"/>
      <c r="F19" s="137"/>
      <c r="G19" s="137"/>
      <c r="H19" s="137"/>
      <c r="I19" s="137"/>
    </row>
    <row r="20" spans="1:9" ht="12.75">
      <c r="A20" s="136" t="s">
        <v>12</v>
      </c>
      <c r="B20" s="137"/>
      <c r="C20" s="137"/>
      <c r="D20" s="137"/>
      <c r="E20" s="137"/>
      <c r="F20" s="137"/>
      <c r="G20" s="137"/>
      <c r="H20" s="137"/>
      <c r="I20" s="137"/>
    </row>
    <row r="21" spans="1:9" ht="12.75">
      <c r="A21" s="139" t="s">
        <v>18</v>
      </c>
      <c r="B21" s="137">
        <v>41545</v>
      </c>
      <c r="C21" s="137">
        <v>40983</v>
      </c>
      <c r="D21" s="137">
        <v>41092</v>
      </c>
      <c r="E21" s="137">
        <v>40453</v>
      </c>
      <c r="F21" s="137">
        <f>41653-F31</f>
        <v>40640</v>
      </c>
      <c r="G21" s="137">
        <v>42214</v>
      </c>
      <c r="H21" s="137">
        <v>42313.70931990001</v>
      </c>
      <c r="I21" s="137">
        <v>44606.16470170001</v>
      </c>
    </row>
    <row r="22" spans="1:9" ht="12.75">
      <c r="A22" s="139" t="s">
        <v>19</v>
      </c>
      <c r="B22" s="137">
        <v>12546</v>
      </c>
      <c r="C22" s="137">
        <v>12716</v>
      </c>
      <c r="D22" s="137">
        <v>12549</v>
      </c>
      <c r="E22" s="137">
        <v>13102</v>
      </c>
      <c r="F22" s="137">
        <f>13305-F32</f>
        <v>13009</v>
      </c>
      <c r="G22" s="137">
        <v>11819</v>
      </c>
      <c r="H22" s="137">
        <v>12541.443252300009</v>
      </c>
      <c r="I22" s="137">
        <v>11173.2334597</v>
      </c>
    </row>
    <row r="23" spans="1:9" s="142" customFormat="1" ht="12.75">
      <c r="A23" s="140" t="s">
        <v>4</v>
      </c>
      <c r="B23" s="141">
        <f aca="true" t="shared" si="2" ref="B23:G23">SUM(B21:B22)</f>
        <v>54091</v>
      </c>
      <c r="C23" s="141">
        <f t="shared" si="2"/>
        <v>53699</v>
      </c>
      <c r="D23" s="141">
        <f t="shared" si="2"/>
        <v>53641</v>
      </c>
      <c r="E23" s="141">
        <f t="shared" si="2"/>
        <v>53555</v>
      </c>
      <c r="F23" s="141">
        <f t="shared" si="2"/>
        <v>53649</v>
      </c>
      <c r="G23" s="141">
        <f t="shared" si="2"/>
        <v>54033</v>
      </c>
      <c r="H23" s="141">
        <f>SUM(H21:H22)</f>
        <v>54855.152572200015</v>
      </c>
      <c r="I23" s="141">
        <f>SUM(I21:I22)</f>
        <v>55779.39816140001</v>
      </c>
    </row>
    <row r="24" spans="1:9" ht="12.75">
      <c r="A24" s="139"/>
      <c r="B24" s="137"/>
      <c r="C24" s="137"/>
      <c r="D24" s="137"/>
      <c r="E24" s="137"/>
      <c r="F24" s="137"/>
      <c r="G24" s="137"/>
      <c r="H24" s="137"/>
      <c r="I24" s="137"/>
    </row>
    <row r="25" spans="1:9" ht="12.75">
      <c r="A25" s="136" t="s">
        <v>13</v>
      </c>
      <c r="B25" s="137"/>
      <c r="C25" s="137"/>
      <c r="D25" s="137"/>
      <c r="E25" s="137"/>
      <c r="F25" s="137"/>
      <c r="G25" s="137"/>
      <c r="H25" s="137"/>
      <c r="I25" s="137"/>
    </row>
    <row r="26" spans="1:9" ht="12.75">
      <c r="A26" s="139" t="s">
        <v>18</v>
      </c>
      <c r="B26" s="137">
        <v>4815</v>
      </c>
      <c r="C26" s="137">
        <v>4903</v>
      </c>
      <c r="D26" s="137">
        <v>5018</v>
      </c>
      <c r="E26" s="137">
        <v>5062</v>
      </c>
      <c r="F26" s="137">
        <v>5138</v>
      </c>
      <c r="G26" s="137">
        <v>5283</v>
      </c>
      <c r="H26" s="137">
        <v>5298.207707700001</v>
      </c>
      <c r="I26" s="137">
        <v>5554.302511100008</v>
      </c>
    </row>
    <row r="27" spans="1:9" ht="12.75">
      <c r="A27" s="139" t="s">
        <v>19</v>
      </c>
      <c r="B27" s="137">
        <v>1902</v>
      </c>
      <c r="C27" s="137">
        <v>1920</v>
      </c>
      <c r="D27" s="137">
        <v>1912</v>
      </c>
      <c r="E27" s="137">
        <v>1898</v>
      </c>
      <c r="F27" s="137">
        <v>1958</v>
      </c>
      <c r="G27" s="137">
        <v>2009</v>
      </c>
      <c r="H27" s="137">
        <v>2228.8838299000013</v>
      </c>
      <c r="I27" s="137">
        <v>2424.4432435999984</v>
      </c>
    </row>
    <row r="28" spans="1:9" s="142" customFormat="1" ht="12.75">
      <c r="A28" s="140" t="s">
        <v>4</v>
      </c>
      <c r="B28" s="141">
        <f aca="true" t="shared" si="3" ref="B28:G28">SUM(B26:B27)</f>
        <v>6717</v>
      </c>
      <c r="C28" s="141">
        <f t="shared" si="3"/>
        <v>6823</v>
      </c>
      <c r="D28" s="141">
        <f t="shared" si="3"/>
        <v>6930</v>
      </c>
      <c r="E28" s="141">
        <f t="shared" si="3"/>
        <v>6960</v>
      </c>
      <c r="F28" s="141">
        <f t="shared" si="3"/>
        <v>7096</v>
      </c>
      <c r="G28" s="141">
        <f t="shared" si="3"/>
        <v>7292</v>
      </c>
      <c r="H28" s="141">
        <f>SUM(H26:H27)</f>
        <v>7527.091537600003</v>
      </c>
      <c r="I28" s="141">
        <f>SUM(I26:I27)</f>
        <v>7978.745754700007</v>
      </c>
    </row>
    <row r="29" spans="1:9" s="142" customFormat="1" ht="12.75">
      <c r="A29" s="140"/>
      <c r="B29" s="214"/>
      <c r="C29" s="214"/>
      <c r="D29" s="214"/>
      <c r="E29" s="214"/>
      <c r="F29" s="214"/>
      <c r="G29" s="214"/>
      <c r="H29" s="214"/>
      <c r="I29" s="214"/>
    </row>
    <row r="30" spans="1:9" s="142" customFormat="1" ht="12.75">
      <c r="A30" s="136" t="s">
        <v>67</v>
      </c>
      <c r="B30" s="214"/>
      <c r="C30" s="214"/>
      <c r="D30" s="214"/>
      <c r="E30" s="214"/>
      <c r="F30" s="214"/>
      <c r="G30" s="214"/>
      <c r="H30" s="214"/>
      <c r="I30" s="214"/>
    </row>
    <row r="31" spans="1:9" s="142" customFormat="1" ht="12.75">
      <c r="A31" s="139" t="s">
        <v>18</v>
      </c>
      <c r="B31" s="137">
        <v>767</v>
      </c>
      <c r="C31" s="137">
        <v>855</v>
      </c>
      <c r="D31" s="137">
        <v>903</v>
      </c>
      <c r="E31" s="137">
        <v>943</v>
      </c>
      <c r="F31" s="137">
        <v>1013</v>
      </c>
      <c r="G31" s="137">
        <v>1009</v>
      </c>
      <c r="H31" s="137">
        <v>980.7664477999999</v>
      </c>
      <c r="I31" s="137">
        <v>1031.9508234000002</v>
      </c>
    </row>
    <row r="32" spans="1:9" s="142" customFormat="1" ht="12.75">
      <c r="A32" s="139" t="s">
        <v>19</v>
      </c>
      <c r="B32" s="137">
        <v>356</v>
      </c>
      <c r="C32" s="137">
        <v>357</v>
      </c>
      <c r="D32" s="137">
        <v>339</v>
      </c>
      <c r="E32" s="137">
        <v>315</v>
      </c>
      <c r="F32" s="137">
        <v>296</v>
      </c>
      <c r="G32" s="137">
        <v>242</v>
      </c>
      <c r="H32" s="137">
        <v>220.0078648</v>
      </c>
      <c r="I32" s="137">
        <v>189.59353089999996</v>
      </c>
    </row>
    <row r="33" spans="1:9" s="142" customFormat="1" ht="12.75">
      <c r="A33" s="140" t="s">
        <v>4</v>
      </c>
      <c r="B33" s="141">
        <f aca="true" t="shared" si="4" ref="B33:G33">SUM(B31:B32)</f>
        <v>1123</v>
      </c>
      <c r="C33" s="141">
        <f t="shared" si="4"/>
        <v>1212</v>
      </c>
      <c r="D33" s="141">
        <f t="shared" si="4"/>
        <v>1242</v>
      </c>
      <c r="E33" s="141">
        <f t="shared" si="4"/>
        <v>1258</v>
      </c>
      <c r="F33" s="141">
        <f t="shared" si="4"/>
        <v>1309</v>
      </c>
      <c r="G33" s="141">
        <f t="shared" si="4"/>
        <v>1251</v>
      </c>
      <c r="H33" s="141">
        <f>SUM(H31:H32)</f>
        <v>1200.7743126</v>
      </c>
      <c r="I33" s="141">
        <f>SUM(I31:I32)</f>
        <v>1221.5443543000001</v>
      </c>
    </row>
    <row r="34" spans="1:9" ht="12.75">
      <c r="A34" s="139"/>
      <c r="B34" s="137"/>
      <c r="C34" s="137"/>
      <c r="D34" s="137"/>
      <c r="E34" s="137"/>
      <c r="F34" s="137"/>
      <c r="G34" s="137"/>
      <c r="H34" s="137"/>
      <c r="I34" s="137"/>
    </row>
    <row r="35" spans="1:9" ht="12.75">
      <c r="A35" s="136" t="s">
        <v>14</v>
      </c>
      <c r="B35" s="137"/>
      <c r="C35" s="137"/>
      <c r="D35" s="137"/>
      <c r="E35" s="137"/>
      <c r="F35" s="137"/>
      <c r="G35" s="137"/>
      <c r="H35" s="137"/>
      <c r="I35" s="137"/>
    </row>
    <row r="36" spans="1:9" ht="12.75">
      <c r="A36" s="139" t="s">
        <v>18</v>
      </c>
      <c r="B36" s="137">
        <v>4069</v>
      </c>
      <c r="C36" s="137">
        <v>3838</v>
      </c>
      <c r="D36" s="137">
        <v>3884</v>
      </c>
      <c r="E36" s="137">
        <v>3757</v>
      </c>
      <c r="F36" s="137">
        <v>3805</v>
      </c>
      <c r="G36" s="137">
        <v>3825</v>
      </c>
      <c r="H36" s="137">
        <v>4114.174308200003</v>
      </c>
      <c r="I36" s="137">
        <v>4188.373584899999</v>
      </c>
    </row>
    <row r="37" spans="1:9" ht="12.75">
      <c r="A37" s="139" t="s">
        <v>19</v>
      </c>
      <c r="B37" s="137">
        <v>2527</v>
      </c>
      <c r="C37" s="137">
        <v>2479</v>
      </c>
      <c r="D37" s="137">
        <v>2418</v>
      </c>
      <c r="E37" s="137">
        <v>2525</v>
      </c>
      <c r="F37" s="137">
        <v>2605</v>
      </c>
      <c r="G37" s="137">
        <v>2593</v>
      </c>
      <c r="H37" s="137">
        <v>2981.7645202999997</v>
      </c>
      <c r="I37" s="137">
        <v>3096.522483899999</v>
      </c>
    </row>
    <row r="38" spans="1:9" s="142" customFormat="1" ht="12.75">
      <c r="A38" s="140" t="s">
        <v>4</v>
      </c>
      <c r="B38" s="141">
        <f aca="true" t="shared" si="5" ref="B38:G38">SUM(B36:B37)</f>
        <v>6596</v>
      </c>
      <c r="C38" s="141">
        <f t="shared" si="5"/>
        <v>6317</v>
      </c>
      <c r="D38" s="141">
        <f t="shared" si="5"/>
        <v>6302</v>
      </c>
      <c r="E38" s="141">
        <f t="shared" si="5"/>
        <v>6282</v>
      </c>
      <c r="F38" s="141">
        <f t="shared" si="5"/>
        <v>6410</v>
      </c>
      <c r="G38" s="141">
        <f t="shared" si="5"/>
        <v>6418</v>
      </c>
      <c r="H38" s="141">
        <f>SUM(H36:H37)</f>
        <v>7095.938828500002</v>
      </c>
      <c r="I38" s="141">
        <f>SUM(I36:I37)</f>
        <v>7284.896068799997</v>
      </c>
    </row>
    <row r="39" spans="1:9" s="142" customFormat="1" ht="12.75">
      <c r="A39" s="140"/>
      <c r="B39" s="214"/>
      <c r="C39" s="214"/>
      <c r="D39" s="214"/>
      <c r="E39" s="214"/>
      <c r="F39" s="214"/>
      <c r="G39" s="214"/>
      <c r="H39" s="214"/>
      <c r="I39" s="214"/>
    </row>
    <row r="40" spans="1:9" s="142" customFormat="1" ht="12.75">
      <c r="A40" s="213" t="s">
        <v>48</v>
      </c>
      <c r="B40" s="214"/>
      <c r="C40" s="214"/>
      <c r="D40" s="214"/>
      <c r="E40" s="214"/>
      <c r="F40" s="214"/>
      <c r="G40" s="214"/>
      <c r="H40" s="214"/>
      <c r="I40" s="214"/>
    </row>
    <row r="41" spans="1:9" s="142" customFormat="1" ht="12.75">
      <c r="A41" s="139" t="s">
        <v>18</v>
      </c>
      <c r="B41" s="214">
        <v>0</v>
      </c>
      <c r="C41" s="214">
        <v>0</v>
      </c>
      <c r="D41" s="214">
        <v>0</v>
      </c>
      <c r="E41" s="214">
        <v>0</v>
      </c>
      <c r="F41" s="214">
        <v>527</v>
      </c>
      <c r="G41" s="214">
        <v>535</v>
      </c>
      <c r="H41" s="137">
        <v>542.4410289</v>
      </c>
      <c r="I41" s="137">
        <v>607.4352349</v>
      </c>
    </row>
    <row r="42" spans="1:9" s="142" customFormat="1" ht="12.75">
      <c r="A42" s="139" t="s">
        <v>19</v>
      </c>
      <c r="B42" s="137">
        <v>644</v>
      </c>
      <c r="C42" s="137">
        <v>742</v>
      </c>
      <c r="D42" s="137">
        <v>816</v>
      </c>
      <c r="E42" s="137">
        <v>894</v>
      </c>
      <c r="F42" s="137">
        <v>439</v>
      </c>
      <c r="G42" s="137">
        <v>422</v>
      </c>
      <c r="H42" s="137">
        <v>444.45324530000005</v>
      </c>
      <c r="I42" s="137">
        <v>445.74537499999997</v>
      </c>
    </row>
    <row r="43" spans="1:9" s="142" customFormat="1" ht="12.75">
      <c r="A43" s="140" t="s">
        <v>4</v>
      </c>
      <c r="B43" s="141">
        <f aca="true" t="shared" si="6" ref="B43:G43">B41+B42</f>
        <v>644</v>
      </c>
      <c r="C43" s="141">
        <f t="shared" si="6"/>
        <v>742</v>
      </c>
      <c r="D43" s="141">
        <f t="shared" si="6"/>
        <v>816</v>
      </c>
      <c r="E43" s="141">
        <f t="shared" si="6"/>
        <v>894</v>
      </c>
      <c r="F43" s="141">
        <f t="shared" si="6"/>
        <v>966</v>
      </c>
      <c r="G43" s="141">
        <f t="shared" si="6"/>
        <v>957</v>
      </c>
      <c r="H43" s="141">
        <f>H41+H42</f>
        <v>986.8942742</v>
      </c>
      <c r="I43" s="141">
        <f>I41+I42</f>
        <v>1053.1806099</v>
      </c>
    </row>
    <row r="44" spans="1:9" ht="12.75">
      <c r="A44" s="139"/>
      <c r="B44" s="137"/>
      <c r="C44" s="137"/>
      <c r="D44" s="137"/>
      <c r="E44" s="137"/>
      <c r="F44" s="137"/>
      <c r="G44" s="137"/>
      <c r="H44" s="137"/>
      <c r="I44" s="137"/>
    </row>
    <row r="45" spans="1:9" ht="12.75">
      <c r="A45" s="108" t="s">
        <v>45</v>
      </c>
      <c r="B45" s="137"/>
      <c r="C45" s="137"/>
      <c r="D45" s="137"/>
      <c r="E45" s="137"/>
      <c r="F45" s="137"/>
      <c r="G45" s="137"/>
      <c r="H45" s="137"/>
      <c r="I45" s="137"/>
    </row>
    <row r="46" spans="1:9" ht="12.75">
      <c r="A46" s="139" t="s">
        <v>18</v>
      </c>
      <c r="B46" s="137">
        <v>2840</v>
      </c>
      <c r="C46" s="137">
        <v>2827</v>
      </c>
      <c r="D46" s="137">
        <v>2810</v>
      </c>
      <c r="E46" s="137">
        <v>2797</v>
      </c>
      <c r="F46" s="137">
        <v>2842</v>
      </c>
      <c r="G46" s="137">
        <v>3080</v>
      </c>
      <c r="H46" s="137">
        <v>3139.794294000002</v>
      </c>
      <c r="I46" s="137">
        <v>3205.640233300001</v>
      </c>
    </row>
    <row r="47" spans="1:9" ht="12.75">
      <c r="A47" s="139" t="s">
        <v>19</v>
      </c>
      <c r="B47" s="137">
        <v>1549</v>
      </c>
      <c r="C47" s="137">
        <v>1628</v>
      </c>
      <c r="D47" s="137">
        <v>1685</v>
      </c>
      <c r="E47" s="137">
        <v>1750</v>
      </c>
      <c r="F47" s="137">
        <v>1759</v>
      </c>
      <c r="G47" s="137">
        <v>1530</v>
      </c>
      <c r="H47" s="137">
        <v>1575.4993944000005</v>
      </c>
      <c r="I47" s="137">
        <v>1488.2886978999993</v>
      </c>
    </row>
    <row r="48" spans="1:9" s="142" customFormat="1" ht="12.75">
      <c r="A48" s="140" t="s">
        <v>4</v>
      </c>
      <c r="B48" s="141">
        <f aca="true" t="shared" si="7" ref="B48:G48">SUM(B46:B47)</f>
        <v>4389</v>
      </c>
      <c r="C48" s="141">
        <f t="shared" si="7"/>
        <v>4455</v>
      </c>
      <c r="D48" s="141">
        <f t="shared" si="7"/>
        <v>4495</v>
      </c>
      <c r="E48" s="141">
        <f t="shared" si="7"/>
        <v>4547</v>
      </c>
      <c r="F48" s="141">
        <f t="shared" si="7"/>
        <v>4601</v>
      </c>
      <c r="G48" s="141">
        <f t="shared" si="7"/>
        <v>4610</v>
      </c>
      <c r="H48" s="141">
        <f>SUM(H46:H47)</f>
        <v>4715.293688400003</v>
      </c>
      <c r="I48" s="141">
        <f>SUM(I46:I47)</f>
        <v>4693.9289312</v>
      </c>
    </row>
    <row r="49" spans="1:9" ht="12.75">
      <c r="A49" s="139"/>
      <c r="B49" s="137"/>
      <c r="C49" s="137"/>
      <c r="D49" s="137"/>
      <c r="E49" s="137"/>
      <c r="F49" s="137"/>
      <c r="G49" s="137"/>
      <c r="H49" s="137"/>
      <c r="I49" s="137"/>
    </row>
    <row r="50" spans="1:9" ht="12.75">
      <c r="A50" s="108" t="s">
        <v>46</v>
      </c>
      <c r="B50" s="137"/>
      <c r="C50" s="137"/>
      <c r="D50" s="137"/>
      <c r="E50" s="137"/>
      <c r="F50" s="137"/>
      <c r="G50" s="137"/>
      <c r="H50" s="137"/>
      <c r="I50" s="137"/>
    </row>
    <row r="51" spans="1:9" ht="12.75">
      <c r="A51" s="139" t="s">
        <v>18</v>
      </c>
      <c r="B51" s="137">
        <v>460</v>
      </c>
      <c r="C51" s="137">
        <v>451</v>
      </c>
      <c r="D51" s="137">
        <v>441</v>
      </c>
      <c r="E51" s="137">
        <v>407</v>
      </c>
      <c r="F51" s="137">
        <v>395</v>
      </c>
      <c r="G51" s="137">
        <v>381</v>
      </c>
      <c r="H51" s="132" t="str">
        <f aca="true" t="shared" si="8" ref="H51:I53">"(2)"</f>
        <v>(2)</v>
      </c>
      <c r="I51" s="132" t="str">
        <f t="shared" si="8"/>
        <v>(2)</v>
      </c>
    </row>
    <row r="52" spans="1:9" ht="12.75">
      <c r="A52" s="139" t="s">
        <v>19</v>
      </c>
      <c r="B52" s="137">
        <v>285</v>
      </c>
      <c r="C52" s="137">
        <v>318</v>
      </c>
      <c r="D52" s="137">
        <v>337</v>
      </c>
      <c r="E52" s="137">
        <v>357</v>
      </c>
      <c r="F52" s="137">
        <v>342</v>
      </c>
      <c r="G52" s="137">
        <v>345</v>
      </c>
      <c r="H52" s="132" t="str">
        <f t="shared" si="8"/>
        <v>(2)</v>
      </c>
      <c r="I52" s="132" t="str">
        <f t="shared" si="8"/>
        <v>(2)</v>
      </c>
    </row>
    <row r="53" spans="1:9" s="142" customFormat="1" ht="12.75">
      <c r="A53" s="140" t="s">
        <v>4</v>
      </c>
      <c r="B53" s="141">
        <f aca="true" t="shared" si="9" ref="B53:G53">SUM(B51:B52)</f>
        <v>745</v>
      </c>
      <c r="C53" s="141">
        <f t="shared" si="9"/>
        <v>769</v>
      </c>
      <c r="D53" s="141">
        <f t="shared" si="9"/>
        <v>778</v>
      </c>
      <c r="E53" s="141">
        <f t="shared" si="9"/>
        <v>764</v>
      </c>
      <c r="F53" s="141">
        <f t="shared" si="9"/>
        <v>737</v>
      </c>
      <c r="G53" s="141">
        <f t="shared" si="9"/>
        <v>726</v>
      </c>
      <c r="H53" s="133" t="str">
        <f t="shared" si="8"/>
        <v>(2)</v>
      </c>
      <c r="I53" s="133" t="str">
        <f t="shared" si="8"/>
        <v>(2)</v>
      </c>
    </row>
    <row r="54" spans="1:9" s="142" customFormat="1" ht="12.75">
      <c r="A54" s="140"/>
      <c r="B54" s="214"/>
      <c r="C54" s="214"/>
      <c r="D54" s="214"/>
      <c r="E54" s="214"/>
      <c r="F54" s="214"/>
      <c r="G54" s="214"/>
      <c r="H54" s="214"/>
      <c r="I54" s="214"/>
    </row>
    <row r="55" spans="1:9" ht="12.75">
      <c r="A55" s="136" t="s">
        <v>15</v>
      </c>
      <c r="B55" s="137"/>
      <c r="C55" s="137"/>
      <c r="D55" s="137"/>
      <c r="E55" s="137"/>
      <c r="F55" s="137"/>
      <c r="G55" s="137"/>
      <c r="H55" s="137"/>
      <c r="I55" s="137"/>
    </row>
    <row r="56" spans="1:9" ht="12.75">
      <c r="A56" s="139" t="s">
        <v>18</v>
      </c>
      <c r="B56" s="137">
        <v>3146</v>
      </c>
      <c r="C56" s="137">
        <v>3149</v>
      </c>
      <c r="D56" s="137">
        <v>3152</v>
      </c>
      <c r="E56" s="137">
        <v>3139</v>
      </c>
      <c r="F56" s="137">
        <v>3182</v>
      </c>
      <c r="G56" s="137">
        <v>3257</v>
      </c>
      <c r="H56" s="137">
        <v>3285.4342959000005</v>
      </c>
      <c r="I56" s="137">
        <v>3422.1348972999986</v>
      </c>
    </row>
    <row r="57" spans="1:9" ht="12.75">
      <c r="A57" s="139" t="s">
        <v>19</v>
      </c>
      <c r="B57" s="137">
        <v>920</v>
      </c>
      <c r="C57" s="137">
        <v>953</v>
      </c>
      <c r="D57" s="137">
        <v>933</v>
      </c>
      <c r="E57" s="137">
        <v>922</v>
      </c>
      <c r="F57" s="137">
        <v>897</v>
      </c>
      <c r="G57" s="137">
        <v>867</v>
      </c>
      <c r="H57" s="137">
        <v>963.5858601999993</v>
      </c>
      <c r="I57" s="137">
        <v>968.2226396000001</v>
      </c>
    </row>
    <row r="58" spans="1:9" s="142" customFormat="1" ht="12.75">
      <c r="A58" s="140" t="s">
        <v>4</v>
      </c>
      <c r="B58" s="141">
        <f aca="true" t="shared" si="10" ref="B58:G58">SUM(B56:B57)</f>
        <v>4066</v>
      </c>
      <c r="C58" s="141">
        <f t="shared" si="10"/>
        <v>4102</v>
      </c>
      <c r="D58" s="141">
        <f t="shared" si="10"/>
        <v>4085</v>
      </c>
      <c r="E58" s="141">
        <f t="shared" si="10"/>
        <v>4061</v>
      </c>
      <c r="F58" s="141">
        <f t="shared" si="10"/>
        <v>4079</v>
      </c>
      <c r="G58" s="141">
        <f t="shared" si="10"/>
        <v>4124</v>
      </c>
      <c r="H58" s="141">
        <f>SUM(H56:H57)</f>
        <v>4249.020156099999</v>
      </c>
      <c r="I58" s="141">
        <f>SUM(I56:I57)</f>
        <v>4390.357536899999</v>
      </c>
    </row>
    <row r="59" spans="1:9" ht="12.75">
      <c r="A59" s="260"/>
      <c r="B59" s="261"/>
      <c r="C59" s="261"/>
      <c r="D59" s="261"/>
      <c r="E59" s="261"/>
      <c r="F59" s="261"/>
      <c r="G59" s="261"/>
      <c r="H59" s="261"/>
      <c r="I59" s="261"/>
    </row>
    <row r="60" spans="1:9" ht="12.75">
      <c r="A60" s="136" t="s">
        <v>75</v>
      </c>
      <c r="B60" s="137"/>
      <c r="C60" s="137"/>
      <c r="D60" s="137"/>
      <c r="E60" s="137"/>
      <c r="F60" s="137"/>
      <c r="G60" s="137"/>
      <c r="H60" s="137"/>
      <c r="I60" s="137"/>
    </row>
    <row r="61" spans="1:9" ht="12.75">
      <c r="A61" s="139" t="s">
        <v>18</v>
      </c>
      <c r="B61" s="137">
        <f aca="true" t="shared" si="11" ref="B61:G62">SUM(B11,B16,B21,B26,B31,B36,B46,B51,B56,B41)</f>
        <v>99317</v>
      </c>
      <c r="C61" s="137">
        <f t="shared" si="11"/>
        <v>99056</v>
      </c>
      <c r="D61" s="137">
        <f t="shared" si="11"/>
        <v>99828</v>
      </c>
      <c r="E61" s="137">
        <f t="shared" si="11"/>
        <v>99293</v>
      </c>
      <c r="F61" s="137">
        <f t="shared" si="11"/>
        <v>100993</v>
      </c>
      <c r="G61" s="137">
        <f t="shared" si="11"/>
        <v>105385</v>
      </c>
      <c r="H61" s="137">
        <f>SUM(H11,H16,H21,H26,H31,H36,H46,H51,H56,H41)</f>
        <v>105825.0891309</v>
      </c>
      <c r="I61" s="137">
        <f>SUM(I11,I16,I21,I26,I31,I36,I46,I51,I56,I41)</f>
        <v>110331.83252229996</v>
      </c>
    </row>
    <row r="62" spans="1:9" ht="12.75">
      <c r="A62" s="139" t="s">
        <v>19</v>
      </c>
      <c r="B62" s="137">
        <f t="shared" si="11"/>
        <v>35054</v>
      </c>
      <c r="C62" s="137">
        <f t="shared" si="11"/>
        <v>35762</v>
      </c>
      <c r="D62" s="137">
        <f t="shared" si="11"/>
        <v>35934</v>
      </c>
      <c r="E62" s="137">
        <f t="shared" si="11"/>
        <v>36976</v>
      </c>
      <c r="F62" s="137">
        <f t="shared" si="11"/>
        <v>36153</v>
      </c>
      <c r="G62" s="137">
        <f t="shared" si="11"/>
        <v>33784</v>
      </c>
      <c r="H62" s="137">
        <f>SUM(H12,H17,H22,H27,H32,H37,H47,H52,H57,H42)</f>
        <v>35099.17351850001</v>
      </c>
      <c r="I62" s="137">
        <f>SUM(I12,I17,I22,I27,I32,I37,I47,I52,I57,I42)</f>
        <v>33419.66736260002</v>
      </c>
    </row>
    <row r="63" spans="1:9" s="142" customFormat="1" ht="12.75">
      <c r="A63" s="140" t="s">
        <v>4</v>
      </c>
      <c r="B63" s="141">
        <f aca="true" t="shared" si="12" ref="B63:G63">SUM(B61:B62)</f>
        <v>134371</v>
      </c>
      <c r="C63" s="141">
        <f t="shared" si="12"/>
        <v>134818</v>
      </c>
      <c r="D63" s="141">
        <f t="shared" si="12"/>
        <v>135762</v>
      </c>
      <c r="E63" s="141">
        <f t="shared" si="12"/>
        <v>136269</v>
      </c>
      <c r="F63" s="141">
        <f t="shared" si="12"/>
        <v>137146</v>
      </c>
      <c r="G63" s="141">
        <f t="shared" si="12"/>
        <v>139169</v>
      </c>
      <c r="H63" s="141">
        <f>SUM(H61:H62)</f>
        <v>140924.2626494</v>
      </c>
      <c r="I63" s="141">
        <f>SUM(I61:I62)</f>
        <v>143751.49988489997</v>
      </c>
    </row>
    <row r="65" ht="12.75">
      <c r="A65" s="138" t="s">
        <v>60</v>
      </c>
    </row>
    <row r="66" ht="12.75">
      <c r="A66" s="138" t="s">
        <v>118</v>
      </c>
    </row>
    <row r="67" ht="8.25" customHeight="1"/>
    <row r="68" ht="12.75">
      <c r="A68" s="145" t="s">
        <v>119</v>
      </c>
    </row>
  </sheetData>
  <sheetProtection/>
  <mergeCells count="2">
    <mergeCell ref="A2:I2"/>
    <mergeCell ref="A4:I4"/>
  </mergeCells>
  <printOptions horizontalCentered="1"/>
  <pageMargins left="0.1968503937007874" right="0.1968503937007874" top="0.5905511811023623" bottom="0.3937007874015748" header="0.5118110236220472" footer="0.5118110236220472"/>
  <pageSetup fitToHeight="1" fitToWidth="1" horizontalDpi="1200" verticalDpi="1200" orientation="portrait" paperSize="9" scale="91"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75"/>
  <sheetViews>
    <sheetView zoomScalePageLayoutView="0" workbookViewId="0" topLeftCell="A1">
      <selection activeCell="A79" sqref="A79"/>
    </sheetView>
  </sheetViews>
  <sheetFormatPr defaultColWidth="9.28125" defaultRowHeight="12.75"/>
  <cols>
    <col min="1" max="1" width="32.00390625" style="127" customWidth="1"/>
    <col min="2" max="8" width="9.7109375" style="127" bestFit="1" customWidth="1"/>
    <col min="9" max="16384" width="9.28125" style="127" customWidth="1"/>
  </cols>
  <sheetData>
    <row r="1" ht="12.75">
      <c r="A1" s="108" t="s">
        <v>104</v>
      </c>
    </row>
    <row r="2" spans="1:9" ht="12.75">
      <c r="A2" s="299" t="s">
        <v>20</v>
      </c>
      <c r="B2" s="299"/>
      <c r="C2" s="299"/>
      <c r="D2" s="299"/>
      <c r="E2" s="299"/>
      <c r="F2" s="299"/>
      <c r="G2" s="299"/>
      <c r="H2" s="299"/>
      <c r="I2" s="299"/>
    </row>
    <row r="3" ht="12.75">
      <c r="A3" s="244"/>
    </row>
    <row r="4" spans="1:9" ht="12.75">
      <c r="A4" s="299" t="s">
        <v>128</v>
      </c>
      <c r="B4" s="299"/>
      <c r="C4" s="299"/>
      <c r="D4" s="299"/>
      <c r="E4" s="299"/>
      <c r="F4" s="299"/>
      <c r="G4" s="299"/>
      <c r="H4" s="299"/>
      <c r="I4" s="299"/>
    </row>
    <row r="5" ht="13.5" thickBot="1">
      <c r="A5" s="128"/>
    </row>
    <row r="6" spans="1:9" ht="12.75">
      <c r="A6" s="245"/>
      <c r="B6" s="246"/>
      <c r="C6" s="246"/>
      <c r="D6" s="246"/>
      <c r="E6" s="246"/>
      <c r="F6" s="246"/>
      <c r="G6" s="246"/>
      <c r="H6" s="246"/>
      <c r="I6" s="246"/>
    </row>
    <row r="7" spans="1:9" s="117" customFormat="1" ht="12.75">
      <c r="A7" s="114"/>
      <c r="B7" s="115" t="s">
        <v>72</v>
      </c>
      <c r="C7" s="115" t="s">
        <v>73</v>
      </c>
      <c r="D7" s="115" t="s">
        <v>74</v>
      </c>
      <c r="E7" s="115" t="s">
        <v>83</v>
      </c>
      <c r="F7" s="115" t="s">
        <v>84</v>
      </c>
      <c r="G7" s="115" t="s">
        <v>85</v>
      </c>
      <c r="H7" s="115" t="s">
        <v>103</v>
      </c>
      <c r="I7" s="116" t="s">
        <v>121</v>
      </c>
    </row>
    <row r="8" spans="1:9" ht="12.75">
      <c r="A8" s="247"/>
      <c r="B8" s="248"/>
      <c r="C8" s="248"/>
      <c r="D8" s="248"/>
      <c r="E8" s="248"/>
      <c r="F8" s="248"/>
      <c r="G8" s="248"/>
      <c r="H8" s="248"/>
      <c r="I8" s="248"/>
    </row>
    <row r="9" spans="1:9" ht="12.75">
      <c r="A9" s="244"/>
      <c r="B9" s="249"/>
      <c r="C9" s="249"/>
      <c r="D9" s="249"/>
      <c r="E9" s="249"/>
      <c r="F9" s="249"/>
      <c r="G9" s="249"/>
      <c r="H9" s="249"/>
      <c r="I9" s="249"/>
    </row>
    <row r="10" spans="1:9" ht="12.75">
      <c r="A10" s="244" t="s">
        <v>7</v>
      </c>
      <c r="B10" s="248"/>
      <c r="C10" s="248"/>
      <c r="D10" s="248"/>
      <c r="E10" s="248"/>
      <c r="F10" s="248"/>
      <c r="G10" s="248"/>
      <c r="H10" s="248"/>
      <c r="I10" s="248"/>
    </row>
    <row r="11" spans="1:9" ht="12.75">
      <c r="A11" s="128" t="s">
        <v>18</v>
      </c>
      <c r="B11" s="126">
        <v>3220</v>
      </c>
      <c r="C11" s="126">
        <v>3230</v>
      </c>
      <c r="D11" s="126">
        <v>3290</v>
      </c>
      <c r="E11" s="126">
        <v>3319</v>
      </c>
      <c r="F11" s="126">
        <v>3367</v>
      </c>
      <c r="G11" s="126">
        <v>3497</v>
      </c>
      <c r="H11" s="126">
        <v>3711.366902999998</v>
      </c>
      <c r="I11" s="126">
        <v>3975.783955300001</v>
      </c>
    </row>
    <row r="12" spans="1:9" ht="12.75">
      <c r="A12" s="128" t="s">
        <v>19</v>
      </c>
      <c r="B12" s="126">
        <v>1575</v>
      </c>
      <c r="C12" s="126">
        <v>1654</v>
      </c>
      <c r="D12" s="126">
        <v>1706</v>
      </c>
      <c r="E12" s="126">
        <v>1743</v>
      </c>
      <c r="F12" s="126">
        <v>1607</v>
      </c>
      <c r="G12" s="126">
        <v>1737</v>
      </c>
      <c r="H12" s="126">
        <v>1633.0170766000006</v>
      </c>
      <c r="I12" s="126">
        <v>1853.4043046999984</v>
      </c>
    </row>
    <row r="13" spans="1:9" s="250" customFormat="1" ht="12.75">
      <c r="A13" s="129" t="s">
        <v>4</v>
      </c>
      <c r="B13" s="130">
        <f aca="true" t="shared" si="0" ref="B13:G13">SUM(B11:B12)</f>
        <v>4795</v>
      </c>
      <c r="C13" s="130">
        <f t="shared" si="0"/>
        <v>4884</v>
      </c>
      <c r="D13" s="130">
        <f t="shared" si="0"/>
        <v>4996</v>
      </c>
      <c r="E13" s="130">
        <f t="shared" si="0"/>
        <v>5062</v>
      </c>
      <c r="F13" s="130">
        <f t="shared" si="0"/>
        <v>4974</v>
      </c>
      <c r="G13" s="130">
        <f t="shared" si="0"/>
        <v>5234</v>
      </c>
      <c r="H13" s="130">
        <f>SUM(H11:H12)</f>
        <v>5344.383979599998</v>
      </c>
      <c r="I13" s="130">
        <f>SUM(I11:I12)</f>
        <v>5829.188259999999</v>
      </c>
    </row>
    <row r="14" spans="1:9" ht="12.75">
      <c r="A14" s="128"/>
      <c r="B14" s="126"/>
      <c r="C14" s="126"/>
      <c r="D14" s="126"/>
      <c r="E14" s="126"/>
      <c r="F14" s="126"/>
      <c r="G14" s="126"/>
      <c r="H14" s="126"/>
      <c r="I14" s="126"/>
    </row>
    <row r="15" spans="1:9" ht="12.75">
      <c r="A15" s="244" t="s">
        <v>11</v>
      </c>
      <c r="B15" s="126"/>
      <c r="C15" s="126"/>
      <c r="D15" s="126"/>
      <c r="E15" s="126"/>
      <c r="F15" s="126"/>
      <c r="G15" s="126"/>
      <c r="H15" s="126"/>
      <c r="I15" s="126"/>
    </row>
    <row r="16" spans="1:9" ht="12.75">
      <c r="A16" s="128" t="s">
        <v>18</v>
      </c>
      <c r="B16" s="126">
        <v>1589</v>
      </c>
      <c r="C16" s="126">
        <v>1610</v>
      </c>
      <c r="D16" s="126">
        <v>1642</v>
      </c>
      <c r="E16" s="126">
        <v>1642</v>
      </c>
      <c r="F16" s="126">
        <v>1703</v>
      </c>
      <c r="G16" s="126">
        <v>1726</v>
      </c>
      <c r="H16" s="126">
        <v>1720.3482947999994</v>
      </c>
      <c r="I16" s="126">
        <v>1751.3578301000005</v>
      </c>
    </row>
    <row r="17" spans="1:9" ht="12.75">
      <c r="A17" s="128" t="s">
        <v>19</v>
      </c>
      <c r="B17" s="126">
        <v>682</v>
      </c>
      <c r="C17" s="126">
        <v>737</v>
      </c>
      <c r="D17" s="126">
        <v>754</v>
      </c>
      <c r="E17" s="126">
        <v>759</v>
      </c>
      <c r="F17" s="126">
        <v>789</v>
      </c>
      <c r="G17" s="126">
        <v>859</v>
      </c>
      <c r="H17" s="126">
        <v>934.2704053000007</v>
      </c>
      <c r="I17" s="126">
        <v>1157.212722399999</v>
      </c>
    </row>
    <row r="18" spans="1:9" s="250" customFormat="1" ht="12.75">
      <c r="A18" s="129" t="s">
        <v>4</v>
      </c>
      <c r="B18" s="130">
        <f aca="true" t="shared" si="1" ref="B18:G18">SUM(B16:B17)</f>
        <v>2271</v>
      </c>
      <c r="C18" s="130">
        <f t="shared" si="1"/>
        <v>2347</v>
      </c>
      <c r="D18" s="130">
        <f t="shared" si="1"/>
        <v>2396</v>
      </c>
      <c r="E18" s="130">
        <f t="shared" si="1"/>
        <v>2401</v>
      </c>
      <c r="F18" s="130">
        <f t="shared" si="1"/>
        <v>2492</v>
      </c>
      <c r="G18" s="130">
        <f t="shared" si="1"/>
        <v>2585</v>
      </c>
      <c r="H18" s="130">
        <f>SUM(H16:H17)</f>
        <v>2654.6187001</v>
      </c>
      <c r="I18" s="130">
        <f>SUM(I16:I17)</f>
        <v>2908.5705524999994</v>
      </c>
    </row>
    <row r="19" spans="1:9" ht="12.75">
      <c r="A19" s="128"/>
      <c r="B19" s="126"/>
      <c r="C19" s="126"/>
      <c r="D19" s="126"/>
      <c r="E19" s="126"/>
      <c r="F19" s="126"/>
      <c r="G19" s="126"/>
      <c r="H19" s="126"/>
      <c r="I19" s="126"/>
    </row>
    <row r="20" spans="1:9" ht="12.75">
      <c r="A20" s="244" t="s">
        <v>12</v>
      </c>
      <c r="B20" s="126"/>
      <c r="C20" s="126"/>
      <c r="D20" s="126"/>
      <c r="E20" s="126"/>
      <c r="F20" s="126"/>
      <c r="G20" s="126"/>
      <c r="H20" s="126"/>
      <c r="I20" s="126"/>
    </row>
    <row r="21" spans="1:9" ht="12.75">
      <c r="A21" s="128" t="s">
        <v>18</v>
      </c>
      <c r="B21" s="126">
        <v>4805</v>
      </c>
      <c r="C21" s="126">
        <v>4728</v>
      </c>
      <c r="D21" s="126">
        <v>4577</v>
      </c>
      <c r="E21" s="126">
        <v>4410</v>
      </c>
      <c r="F21" s="126">
        <f>4392-F31</f>
        <v>4299</v>
      </c>
      <c r="G21" s="126">
        <v>4309</v>
      </c>
      <c r="H21" s="126">
        <v>4300.723743899996</v>
      </c>
      <c r="I21" s="126">
        <v>4358.553109499995</v>
      </c>
    </row>
    <row r="22" spans="1:9" ht="12.75">
      <c r="A22" s="128" t="s">
        <v>19</v>
      </c>
      <c r="B22" s="126">
        <v>1617</v>
      </c>
      <c r="C22" s="126">
        <v>1651</v>
      </c>
      <c r="D22" s="126">
        <v>1575</v>
      </c>
      <c r="E22" s="126">
        <v>1615</v>
      </c>
      <c r="F22" s="126">
        <f>1534-F32</f>
        <v>1504</v>
      </c>
      <c r="G22" s="126">
        <v>1400</v>
      </c>
      <c r="H22" s="126">
        <v>1419.0477747000007</v>
      </c>
      <c r="I22" s="126">
        <v>1421.8681460000007</v>
      </c>
    </row>
    <row r="23" spans="1:9" s="250" customFormat="1" ht="12.75">
      <c r="A23" s="129" t="s">
        <v>4</v>
      </c>
      <c r="B23" s="130">
        <f aca="true" t="shared" si="2" ref="B23:G23">SUM(B21:B22)</f>
        <v>6422</v>
      </c>
      <c r="C23" s="130">
        <f t="shared" si="2"/>
        <v>6379</v>
      </c>
      <c r="D23" s="130">
        <f t="shared" si="2"/>
        <v>6152</v>
      </c>
      <c r="E23" s="130">
        <f t="shared" si="2"/>
        <v>6025</v>
      </c>
      <c r="F23" s="130">
        <f t="shared" si="2"/>
        <v>5803</v>
      </c>
      <c r="G23" s="130">
        <f t="shared" si="2"/>
        <v>5709</v>
      </c>
      <c r="H23" s="130">
        <f>SUM(H21:H22)</f>
        <v>5719.771518599997</v>
      </c>
      <c r="I23" s="130">
        <f>SUM(I21:I22)</f>
        <v>5780.421255499996</v>
      </c>
    </row>
    <row r="24" spans="1:9" ht="12.75">
      <c r="A24" s="128"/>
      <c r="B24" s="126"/>
      <c r="C24" s="126"/>
      <c r="D24" s="126"/>
      <c r="E24" s="126"/>
      <c r="F24" s="126"/>
      <c r="G24" s="126"/>
      <c r="H24" s="126"/>
      <c r="I24" s="126"/>
    </row>
    <row r="25" spans="1:9" ht="12.75">
      <c r="A25" s="244" t="s">
        <v>13</v>
      </c>
      <c r="B25" s="126"/>
      <c r="C25" s="126"/>
      <c r="D25" s="126"/>
      <c r="E25" s="126"/>
      <c r="F25" s="126"/>
      <c r="G25" s="126"/>
      <c r="H25" s="126"/>
      <c r="I25" s="126"/>
    </row>
    <row r="26" spans="1:9" ht="12.75">
      <c r="A26" s="128" t="s">
        <v>18</v>
      </c>
      <c r="B26" s="126">
        <v>811</v>
      </c>
      <c r="C26" s="126">
        <v>840</v>
      </c>
      <c r="D26" s="126">
        <v>847</v>
      </c>
      <c r="E26" s="126">
        <v>873</v>
      </c>
      <c r="F26" s="126">
        <v>914</v>
      </c>
      <c r="G26" s="126">
        <v>945</v>
      </c>
      <c r="H26" s="126">
        <v>948.1238536000003</v>
      </c>
      <c r="I26" s="126">
        <v>990.9151100000001</v>
      </c>
    </row>
    <row r="27" spans="1:9" ht="12.75">
      <c r="A27" s="128" t="s">
        <v>19</v>
      </c>
      <c r="B27" s="126">
        <v>416</v>
      </c>
      <c r="C27" s="126">
        <v>447</v>
      </c>
      <c r="D27" s="126">
        <v>468</v>
      </c>
      <c r="E27" s="126">
        <v>429</v>
      </c>
      <c r="F27" s="126">
        <v>430</v>
      </c>
      <c r="G27" s="126">
        <v>425</v>
      </c>
      <c r="H27" s="126">
        <v>464.0950913999999</v>
      </c>
      <c r="I27" s="126">
        <v>467.7660411000001</v>
      </c>
    </row>
    <row r="28" spans="1:9" s="250" customFormat="1" ht="12.75">
      <c r="A28" s="129" t="s">
        <v>4</v>
      </c>
      <c r="B28" s="130">
        <f aca="true" t="shared" si="3" ref="B28:G28">SUM(B26:B27)</f>
        <v>1227</v>
      </c>
      <c r="C28" s="130">
        <f t="shared" si="3"/>
        <v>1287</v>
      </c>
      <c r="D28" s="130">
        <f t="shared" si="3"/>
        <v>1315</v>
      </c>
      <c r="E28" s="130">
        <f t="shared" si="3"/>
        <v>1302</v>
      </c>
      <c r="F28" s="130">
        <f t="shared" si="3"/>
        <v>1344</v>
      </c>
      <c r="G28" s="130">
        <f t="shared" si="3"/>
        <v>1370</v>
      </c>
      <c r="H28" s="130">
        <f>SUM(H26:H27)</f>
        <v>1412.218945</v>
      </c>
      <c r="I28" s="130">
        <f>SUM(I26:I27)</f>
        <v>1458.6811511000003</v>
      </c>
    </row>
    <row r="29" spans="1:9" s="250" customFormat="1" ht="12.75">
      <c r="A29" s="129"/>
      <c r="B29" s="131"/>
      <c r="C29" s="131"/>
      <c r="D29" s="131"/>
      <c r="E29" s="131"/>
      <c r="F29" s="131"/>
      <c r="G29" s="131"/>
      <c r="H29" s="131"/>
      <c r="I29" s="131"/>
    </row>
    <row r="30" spans="1:9" s="250" customFormat="1" ht="12.75">
      <c r="A30" s="244" t="s">
        <v>67</v>
      </c>
      <c r="B30" s="131"/>
      <c r="C30" s="131"/>
      <c r="D30" s="131"/>
      <c r="E30" s="131"/>
      <c r="F30" s="131"/>
      <c r="G30" s="131"/>
      <c r="H30" s="131"/>
      <c r="I30" s="131"/>
    </row>
    <row r="31" spans="1:9" s="250" customFormat="1" ht="12.75">
      <c r="A31" s="128" t="s">
        <v>18</v>
      </c>
      <c r="B31" s="126">
        <v>16</v>
      </c>
      <c r="C31" s="126">
        <v>16</v>
      </c>
      <c r="D31" s="126">
        <v>14</v>
      </c>
      <c r="E31" s="126">
        <v>16</v>
      </c>
      <c r="F31" s="126">
        <v>93</v>
      </c>
      <c r="G31" s="126">
        <v>90</v>
      </c>
      <c r="H31" s="126">
        <v>85.3514235</v>
      </c>
      <c r="I31" s="126">
        <v>86.6422669</v>
      </c>
    </row>
    <row r="32" spans="1:9" s="250" customFormat="1" ht="12.75">
      <c r="A32" s="128" t="s">
        <v>19</v>
      </c>
      <c r="B32" s="126">
        <v>4</v>
      </c>
      <c r="C32" s="126">
        <v>5</v>
      </c>
      <c r="D32" s="126">
        <v>6</v>
      </c>
      <c r="E32" s="126">
        <v>3</v>
      </c>
      <c r="F32" s="126">
        <v>30</v>
      </c>
      <c r="G32" s="126">
        <v>27</v>
      </c>
      <c r="H32" s="126">
        <v>23.1728023</v>
      </c>
      <c r="I32" s="126">
        <v>25.567969900000005</v>
      </c>
    </row>
    <row r="33" spans="1:9" s="250" customFormat="1" ht="12.75">
      <c r="A33" s="129" t="s">
        <v>4</v>
      </c>
      <c r="B33" s="130">
        <f aca="true" t="shared" si="4" ref="B33:G33">SUM(B31:B32)</f>
        <v>20</v>
      </c>
      <c r="C33" s="130">
        <f t="shared" si="4"/>
        <v>21</v>
      </c>
      <c r="D33" s="130">
        <f t="shared" si="4"/>
        <v>20</v>
      </c>
      <c r="E33" s="130">
        <f t="shared" si="4"/>
        <v>19</v>
      </c>
      <c r="F33" s="130">
        <f t="shared" si="4"/>
        <v>123</v>
      </c>
      <c r="G33" s="130">
        <f t="shared" si="4"/>
        <v>117</v>
      </c>
      <c r="H33" s="130">
        <f>SUM(H31:H32)</f>
        <v>108.5242258</v>
      </c>
      <c r="I33" s="130">
        <f>SUM(I31:I32)</f>
        <v>112.2102368</v>
      </c>
    </row>
    <row r="34" spans="1:9" ht="12.75">
      <c r="A34" s="128"/>
      <c r="B34" s="126"/>
      <c r="C34" s="126"/>
      <c r="D34" s="126"/>
      <c r="E34" s="126"/>
      <c r="F34" s="126"/>
      <c r="G34" s="126"/>
      <c r="H34" s="126"/>
      <c r="I34" s="126"/>
    </row>
    <row r="35" spans="1:9" ht="12.75">
      <c r="A35" s="244" t="s">
        <v>14</v>
      </c>
      <c r="B35" s="126"/>
      <c r="C35" s="126"/>
      <c r="D35" s="126"/>
      <c r="E35" s="126"/>
      <c r="F35" s="126"/>
      <c r="G35" s="126"/>
      <c r="H35" s="126"/>
      <c r="I35" s="126"/>
    </row>
    <row r="36" spans="1:9" ht="12.75">
      <c r="A36" s="128" t="s">
        <v>18</v>
      </c>
      <c r="B36" s="126">
        <v>1460</v>
      </c>
      <c r="C36" s="126">
        <v>1399</v>
      </c>
      <c r="D36" s="126">
        <v>1391</v>
      </c>
      <c r="E36" s="126">
        <v>1427</v>
      </c>
      <c r="F36" s="126">
        <v>1472</v>
      </c>
      <c r="G36" s="126">
        <v>1525</v>
      </c>
      <c r="H36" s="126">
        <v>1615.5477704999987</v>
      </c>
      <c r="I36" s="126">
        <v>1666.8989893999988</v>
      </c>
    </row>
    <row r="37" spans="1:9" ht="12.75">
      <c r="A37" s="128" t="s">
        <v>19</v>
      </c>
      <c r="B37" s="126">
        <v>587</v>
      </c>
      <c r="C37" s="126">
        <v>566</v>
      </c>
      <c r="D37" s="126">
        <v>587</v>
      </c>
      <c r="E37" s="126">
        <v>605</v>
      </c>
      <c r="F37" s="126">
        <v>627</v>
      </c>
      <c r="G37" s="126">
        <v>683</v>
      </c>
      <c r="H37" s="126">
        <v>752.6583335</v>
      </c>
      <c r="I37" s="126">
        <v>779.7716670000001</v>
      </c>
    </row>
    <row r="38" spans="1:9" s="250" customFormat="1" ht="12.75">
      <c r="A38" s="129" t="s">
        <v>4</v>
      </c>
      <c r="B38" s="130">
        <f aca="true" t="shared" si="5" ref="B38:G38">SUM(B36:B37)</f>
        <v>2047</v>
      </c>
      <c r="C38" s="130">
        <f t="shared" si="5"/>
        <v>1965</v>
      </c>
      <c r="D38" s="130">
        <f t="shared" si="5"/>
        <v>1978</v>
      </c>
      <c r="E38" s="130">
        <f t="shared" si="5"/>
        <v>2032</v>
      </c>
      <c r="F38" s="130">
        <f t="shared" si="5"/>
        <v>2099</v>
      </c>
      <c r="G38" s="130">
        <f t="shared" si="5"/>
        <v>2208</v>
      </c>
      <c r="H38" s="130">
        <f>SUM(H36:H37)</f>
        <v>2368.206103999999</v>
      </c>
      <c r="I38" s="130">
        <f>SUM(I36:I37)</f>
        <v>2446.6706563999987</v>
      </c>
    </row>
    <row r="39" spans="1:9" ht="12.75">
      <c r="A39" s="128"/>
      <c r="B39" s="126"/>
      <c r="C39" s="126"/>
      <c r="D39" s="126"/>
      <c r="E39" s="126"/>
      <c r="F39" s="126"/>
      <c r="G39" s="126"/>
      <c r="H39" s="126"/>
      <c r="I39" s="126"/>
    </row>
    <row r="40" spans="1:9" ht="12.75">
      <c r="A40" s="108" t="s">
        <v>48</v>
      </c>
      <c r="B40" s="126"/>
      <c r="C40" s="126"/>
      <c r="D40" s="126"/>
      <c r="E40" s="126"/>
      <c r="F40" s="126"/>
      <c r="G40" s="126"/>
      <c r="H40" s="126"/>
      <c r="I40" s="126"/>
    </row>
    <row r="41" spans="1:9" ht="12.75">
      <c r="A41" s="128" t="s">
        <v>18</v>
      </c>
      <c r="B41" s="126">
        <v>0</v>
      </c>
      <c r="C41" s="126">
        <v>0</v>
      </c>
      <c r="D41" s="126">
        <v>0</v>
      </c>
      <c r="E41" s="126">
        <v>0</v>
      </c>
      <c r="F41" s="126">
        <v>56</v>
      </c>
      <c r="G41" s="126">
        <v>57</v>
      </c>
      <c r="H41" s="126">
        <v>61.9958345</v>
      </c>
      <c r="I41" s="126">
        <v>66.36713080000001</v>
      </c>
    </row>
    <row r="42" spans="1:9" ht="12.75">
      <c r="A42" s="128" t="s">
        <v>19</v>
      </c>
      <c r="B42" s="126">
        <v>63</v>
      </c>
      <c r="C42" s="126">
        <v>70</v>
      </c>
      <c r="D42" s="126">
        <v>83</v>
      </c>
      <c r="E42" s="126">
        <v>86</v>
      </c>
      <c r="F42" s="126">
        <v>46</v>
      </c>
      <c r="G42" s="126">
        <v>50</v>
      </c>
      <c r="H42" s="126">
        <v>50.693518000000005</v>
      </c>
      <c r="I42" s="126">
        <v>52.53703740000002</v>
      </c>
    </row>
    <row r="43" spans="1:9" ht="12.75">
      <c r="A43" s="129" t="s">
        <v>4</v>
      </c>
      <c r="B43" s="130">
        <f aca="true" t="shared" si="6" ref="B43:G43">B41+B42</f>
        <v>63</v>
      </c>
      <c r="C43" s="130">
        <f t="shared" si="6"/>
        <v>70</v>
      </c>
      <c r="D43" s="130">
        <f t="shared" si="6"/>
        <v>83</v>
      </c>
      <c r="E43" s="130">
        <f t="shared" si="6"/>
        <v>86</v>
      </c>
      <c r="F43" s="130">
        <f t="shared" si="6"/>
        <v>102</v>
      </c>
      <c r="G43" s="130">
        <f t="shared" si="6"/>
        <v>107</v>
      </c>
      <c r="H43" s="130">
        <f>H41+H42</f>
        <v>112.68935250000001</v>
      </c>
      <c r="I43" s="130">
        <f>I41+I42</f>
        <v>118.90416820000003</v>
      </c>
    </row>
    <row r="44" spans="1:9" ht="12.75">
      <c r="A44" s="128"/>
      <c r="B44" s="126"/>
      <c r="C44" s="126"/>
      <c r="D44" s="126"/>
      <c r="E44" s="126"/>
      <c r="F44" s="126"/>
      <c r="G44" s="126"/>
      <c r="H44" s="126"/>
      <c r="I44" s="126"/>
    </row>
    <row r="45" spans="1:9" ht="12.75">
      <c r="A45" s="108" t="s">
        <v>45</v>
      </c>
      <c r="B45" s="126"/>
      <c r="C45" s="126"/>
      <c r="D45" s="126"/>
      <c r="E45" s="126"/>
      <c r="F45" s="126"/>
      <c r="G45" s="126"/>
      <c r="H45" s="126"/>
      <c r="I45" s="126"/>
    </row>
    <row r="46" spans="1:9" ht="12.75">
      <c r="A46" s="128" t="s">
        <v>18</v>
      </c>
      <c r="B46" s="126">
        <v>395</v>
      </c>
      <c r="C46" s="126">
        <v>405</v>
      </c>
      <c r="D46" s="126">
        <v>409</v>
      </c>
      <c r="E46" s="126">
        <v>410</v>
      </c>
      <c r="F46" s="126">
        <v>422</v>
      </c>
      <c r="G46" s="126">
        <v>449</v>
      </c>
      <c r="H46" s="126">
        <v>454.5149469</v>
      </c>
      <c r="I46" s="126">
        <v>448.2080545000001</v>
      </c>
    </row>
    <row r="47" spans="1:9" ht="12.75">
      <c r="A47" s="128" t="s">
        <v>19</v>
      </c>
      <c r="B47" s="126">
        <v>199</v>
      </c>
      <c r="C47" s="126">
        <v>211</v>
      </c>
      <c r="D47" s="126">
        <v>213</v>
      </c>
      <c r="E47" s="126">
        <v>210</v>
      </c>
      <c r="F47" s="126">
        <v>188</v>
      </c>
      <c r="G47" s="126">
        <v>169</v>
      </c>
      <c r="H47" s="126">
        <v>158.32083300000005</v>
      </c>
      <c r="I47" s="126">
        <v>189.9973332</v>
      </c>
    </row>
    <row r="48" spans="1:9" s="250" customFormat="1" ht="12.75">
      <c r="A48" s="129" t="s">
        <v>4</v>
      </c>
      <c r="B48" s="130">
        <f aca="true" t="shared" si="7" ref="B48:G48">SUM(B46:B47)</f>
        <v>594</v>
      </c>
      <c r="C48" s="130">
        <f t="shared" si="7"/>
        <v>616</v>
      </c>
      <c r="D48" s="130">
        <f t="shared" si="7"/>
        <v>622</v>
      </c>
      <c r="E48" s="130">
        <f t="shared" si="7"/>
        <v>620</v>
      </c>
      <c r="F48" s="130">
        <f t="shared" si="7"/>
        <v>610</v>
      </c>
      <c r="G48" s="130">
        <f t="shared" si="7"/>
        <v>618</v>
      </c>
      <c r="H48" s="130">
        <f>SUM(H46:H47)</f>
        <v>612.8357799</v>
      </c>
      <c r="I48" s="130">
        <f>SUM(I46:I47)</f>
        <v>638.2053877000001</v>
      </c>
    </row>
    <row r="49" spans="1:9" ht="12.75">
      <c r="A49" s="128"/>
      <c r="B49" s="126"/>
      <c r="C49" s="126"/>
      <c r="D49" s="126"/>
      <c r="E49" s="126"/>
      <c r="F49" s="126"/>
      <c r="G49" s="126"/>
      <c r="H49" s="126"/>
      <c r="I49" s="126"/>
    </row>
    <row r="50" spans="1:9" ht="12.75">
      <c r="A50" s="108" t="s">
        <v>46</v>
      </c>
      <c r="B50" s="126"/>
      <c r="C50" s="126"/>
      <c r="D50" s="126"/>
      <c r="E50" s="126"/>
      <c r="F50" s="126"/>
      <c r="G50" s="126"/>
      <c r="H50" s="126"/>
      <c r="I50" s="126"/>
    </row>
    <row r="51" spans="1:9" ht="12.75">
      <c r="A51" s="128" t="s">
        <v>18</v>
      </c>
      <c r="B51" s="126">
        <v>31</v>
      </c>
      <c r="C51" s="126">
        <v>28</v>
      </c>
      <c r="D51" s="126">
        <v>26</v>
      </c>
      <c r="E51" s="126">
        <v>27</v>
      </c>
      <c r="F51" s="126">
        <v>29</v>
      </c>
      <c r="G51" s="126">
        <v>34</v>
      </c>
      <c r="H51" s="132" t="str">
        <f aca="true" t="shared" si="8" ref="H51:I53">"(3)"</f>
        <v>(3)</v>
      </c>
      <c r="I51" s="132" t="str">
        <f t="shared" si="8"/>
        <v>(3)</v>
      </c>
    </row>
    <row r="52" spans="1:9" ht="12.75">
      <c r="A52" s="128" t="s">
        <v>19</v>
      </c>
      <c r="B52" s="126">
        <v>15</v>
      </c>
      <c r="C52" s="126">
        <v>14</v>
      </c>
      <c r="D52" s="126">
        <v>17</v>
      </c>
      <c r="E52" s="126">
        <v>15</v>
      </c>
      <c r="F52" s="126">
        <v>24</v>
      </c>
      <c r="G52" s="126">
        <v>19</v>
      </c>
      <c r="H52" s="132" t="str">
        <f t="shared" si="8"/>
        <v>(3)</v>
      </c>
      <c r="I52" s="132" t="str">
        <f t="shared" si="8"/>
        <v>(3)</v>
      </c>
    </row>
    <row r="53" spans="1:9" s="250" customFormat="1" ht="12.75">
      <c r="A53" s="129" t="s">
        <v>4</v>
      </c>
      <c r="B53" s="130">
        <f aca="true" t="shared" si="9" ref="B53:G53">SUM(B51:B52)</f>
        <v>46</v>
      </c>
      <c r="C53" s="130">
        <f t="shared" si="9"/>
        <v>42</v>
      </c>
      <c r="D53" s="130">
        <f t="shared" si="9"/>
        <v>43</v>
      </c>
      <c r="E53" s="130">
        <f t="shared" si="9"/>
        <v>42</v>
      </c>
      <c r="F53" s="130">
        <f t="shared" si="9"/>
        <v>53</v>
      </c>
      <c r="G53" s="130">
        <f t="shared" si="9"/>
        <v>53</v>
      </c>
      <c r="H53" s="133" t="str">
        <f t="shared" si="8"/>
        <v>(3)</v>
      </c>
      <c r="I53" s="133" t="str">
        <f t="shared" si="8"/>
        <v>(3)</v>
      </c>
    </row>
    <row r="54" spans="1:9" ht="12.75">
      <c r="A54" s="128"/>
      <c r="B54" s="126"/>
      <c r="C54" s="126"/>
      <c r="D54" s="126"/>
      <c r="E54" s="126"/>
      <c r="F54" s="126"/>
      <c r="G54" s="126"/>
      <c r="H54" s="126"/>
      <c r="I54" s="126"/>
    </row>
    <row r="55" spans="1:9" ht="12.75">
      <c r="A55" s="244" t="s">
        <v>15</v>
      </c>
      <c r="B55" s="126"/>
      <c r="C55" s="126"/>
      <c r="D55" s="126"/>
      <c r="E55" s="126"/>
      <c r="F55" s="126"/>
      <c r="G55" s="126"/>
      <c r="H55" s="126"/>
      <c r="I55" s="126"/>
    </row>
    <row r="56" spans="1:9" ht="12.75">
      <c r="A56" s="128" t="s">
        <v>18</v>
      </c>
      <c r="B56" s="126">
        <v>153</v>
      </c>
      <c r="C56" s="126">
        <v>150</v>
      </c>
      <c r="D56" s="126">
        <v>155</v>
      </c>
      <c r="E56" s="126">
        <v>152</v>
      </c>
      <c r="F56" s="126">
        <v>153</v>
      </c>
      <c r="G56" s="126">
        <v>159</v>
      </c>
      <c r="H56" s="126">
        <v>159.564261</v>
      </c>
      <c r="I56" s="126">
        <v>155.68631649999995</v>
      </c>
    </row>
    <row r="57" spans="1:9" ht="12.75">
      <c r="A57" s="128" t="s">
        <v>19</v>
      </c>
      <c r="B57" s="126">
        <v>51</v>
      </c>
      <c r="C57" s="126">
        <v>62</v>
      </c>
      <c r="D57" s="126">
        <v>65</v>
      </c>
      <c r="E57" s="126">
        <v>71</v>
      </c>
      <c r="F57" s="126">
        <v>52</v>
      </c>
      <c r="G57" s="126">
        <v>58</v>
      </c>
      <c r="H57" s="126">
        <v>66.88925539999998</v>
      </c>
      <c r="I57" s="126">
        <v>75.8959441</v>
      </c>
    </row>
    <row r="58" spans="1:9" s="250" customFormat="1" ht="12.75">
      <c r="A58" s="129" t="s">
        <v>4</v>
      </c>
      <c r="B58" s="130">
        <f aca="true" t="shared" si="10" ref="B58:G58">SUM(B56:B57)</f>
        <v>204</v>
      </c>
      <c r="C58" s="130">
        <f t="shared" si="10"/>
        <v>212</v>
      </c>
      <c r="D58" s="130">
        <f t="shared" si="10"/>
        <v>220</v>
      </c>
      <c r="E58" s="130">
        <f t="shared" si="10"/>
        <v>223</v>
      </c>
      <c r="F58" s="130">
        <f t="shared" si="10"/>
        <v>205</v>
      </c>
      <c r="G58" s="130">
        <f t="shared" si="10"/>
        <v>217</v>
      </c>
      <c r="H58" s="130">
        <f>SUM(H56:H57)</f>
        <v>226.45351639999996</v>
      </c>
      <c r="I58" s="130">
        <f>SUM(I56:I57)</f>
        <v>231.58226059999993</v>
      </c>
    </row>
    <row r="59" spans="1:9" ht="12.75">
      <c r="A59" s="129"/>
      <c r="B59" s="126"/>
      <c r="C59" s="126"/>
      <c r="D59" s="126"/>
      <c r="E59" s="126"/>
      <c r="F59" s="126"/>
      <c r="G59" s="126"/>
      <c r="H59" s="126"/>
      <c r="I59" s="126"/>
    </row>
    <row r="60" spans="1:9" ht="12.75">
      <c r="A60" s="244" t="s">
        <v>41</v>
      </c>
      <c r="B60" s="126"/>
      <c r="C60" s="126"/>
      <c r="D60" s="126"/>
      <c r="E60" s="126"/>
      <c r="F60" s="126"/>
      <c r="G60" s="126"/>
      <c r="H60" s="126"/>
      <c r="I60" s="126"/>
    </row>
    <row r="61" spans="1:9" ht="12.75">
      <c r="A61" s="128" t="s">
        <v>18</v>
      </c>
      <c r="B61" s="126">
        <v>3594</v>
      </c>
      <c r="C61" s="126">
        <v>3548</v>
      </c>
      <c r="D61" s="126">
        <v>3546</v>
      </c>
      <c r="E61" s="126">
        <v>3493</v>
      </c>
      <c r="F61" s="126">
        <v>3474</v>
      </c>
      <c r="G61" s="126">
        <v>3592</v>
      </c>
      <c r="H61" s="126">
        <v>3568.1023156999954</v>
      </c>
      <c r="I61" s="126">
        <v>3626.9461137999983</v>
      </c>
    </row>
    <row r="62" spans="1:9" ht="12.75">
      <c r="A62" s="128" t="s">
        <v>19</v>
      </c>
      <c r="B62" s="126">
        <v>1558</v>
      </c>
      <c r="C62" s="126">
        <v>1599</v>
      </c>
      <c r="D62" s="126">
        <v>1607</v>
      </c>
      <c r="E62" s="126">
        <v>1636</v>
      </c>
      <c r="F62" s="126">
        <v>1542</v>
      </c>
      <c r="G62" s="126">
        <v>1410</v>
      </c>
      <c r="H62" s="126">
        <v>1449.3998495000005</v>
      </c>
      <c r="I62" s="126">
        <v>1486.7428950999997</v>
      </c>
    </row>
    <row r="63" spans="1:9" s="250" customFormat="1" ht="12.75">
      <c r="A63" s="251" t="s">
        <v>4</v>
      </c>
      <c r="B63" s="252">
        <f aca="true" t="shared" si="11" ref="B63:G63">SUM(B61:B62)</f>
        <v>5152</v>
      </c>
      <c r="C63" s="252">
        <f t="shared" si="11"/>
        <v>5147</v>
      </c>
      <c r="D63" s="252">
        <f t="shared" si="11"/>
        <v>5153</v>
      </c>
      <c r="E63" s="252">
        <f t="shared" si="11"/>
        <v>5129</v>
      </c>
      <c r="F63" s="252">
        <f t="shared" si="11"/>
        <v>5016</v>
      </c>
      <c r="G63" s="252">
        <f t="shared" si="11"/>
        <v>5002</v>
      </c>
      <c r="H63" s="252">
        <f>SUM(H61:H62)</f>
        <v>5017.502165199996</v>
      </c>
      <c r="I63" s="252">
        <f>SUM(I61:I62)</f>
        <v>5113.689008899998</v>
      </c>
    </row>
    <row r="64" spans="1:9" ht="12.75">
      <c r="A64" s="253"/>
      <c r="B64" s="126"/>
      <c r="C64" s="126"/>
      <c r="D64" s="126"/>
      <c r="E64" s="126"/>
      <c r="F64" s="126"/>
      <c r="G64" s="126"/>
      <c r="H64" s="126"/>
      <c r="I64" s="126"/>
    </row>
    <row r="65" spans="1:9" s="138" customFormat="1" ht="7.5" customHeight="1">
      <c r="A65" s="254"/>
      <c r="B65" s="137"/>
      <c r="C65" s="137"/>
      <c r="D65" s="137"/>
      <c r="E65" s="137"/>
      <c r="F65" s="137"/>
      <c r="G65" s="137"/>
      <c r="H65" s="137"/>
      <c r="I65" s="137"/>
    </row>
    <row r="66" spans="1:9" s="138" customFormat="1" ht="12.75">
      <c r="A66" s="136" t="s">
        <v>76</v>
      </c>
      <c r="B66" s="137"/>
      <c r="C66" s="137"/>
      <c r="D66" s="137"/>
      <c r="E66" s="137"/>
      <c r="F66" s="137"/>
      <c r="G66" s="137"/>
      <c r="H66" s="137"/>
      <c r="I66" s="137"/>
    </row>
    <row r="67" spans="1:9" s="138" customFormat="1" ht="12.75">
      <c r="A67" s="139" t="s">
        <v>18</v>
      </c>
      <c r="B67" s="137">
        <f aca="true" t="shared" si="12" ref="B67:G68">SUM(B11,B16,B21,B26,B31,B36,B51,B56,B61,B46,B41)</f>
        <v>16074</v>
      </c>
      <c r="C67" s="137">
        <f t="shared" si="12"/>
        <v>15954</v>
      </c>
      <c r="D67" s="137">
        <f t="shared" si="12"/>
        <v>15897</v>
      </c>
      <c r="E67" s="137">
        <f t="shared" si="12"/>
        <v>15769</v>
      </c>
      <c r="F67" s="137">
        <f t="shared" si="12"/>
        <v>15982</v>
      </c>
      <c r="G67" s="137">
        <f t="shared" si="12"/>
        <v>16383</v>
      </c>
      <c r="H67" s="137">
        <f>SUM(H11,H16,H21,H26,H31,H36,H51,H56,H61,H46,H41)</f>
        <v>16625.63934739999</v>
      </c>
      <c r="I67" s="137">
        <f>SUM(I11,I16,I21,I26,I31,I36,I51,I56,I61,I46,I41)</f>
        <v>17127.358876799994</v>
      </c>
    </row>
    <row r="68" spans="1:9" s="138" customFormat="1" ht="12.75">
      <c r="A68" s="139" t="s">
        <v>19</v>
      </c>
      <c r="B68" s="137">
        <f t="shared" si="12"/>
        <v>6767</v>
      </c>
      <c r="C68" s="137">
        <f t="shared" si="12"/>
        <v>7016</v>
      </c>
      <c r="D68" s="137">
        <f t="shared" si="12"/>
        <v>7081</v>
      </c>
      <c r="E68" s="137">
        <f t="shared" si="12"/>
        <v>7172</v>
      </c>
      <c r="F68" s="137">
        <f t="shared" si="12"/>
        <v>6839</v>
      </c>
      <c r="G68" s="137">
        <f t="shared" si="12"/>
        <v>6837</v>
      </c>
      <c r="H68" s="137">
        <f>SUM(H12,H17,H22,H27,H32,H37,H52,H57,H62,H47,H42)</f>
        <v>6951.564939700002</v>
      </c>
      <c r="I68" s="137">
        <f>SUM(I12,I17,I22,I27,I32,I37,I52,I57,I62,I47,I42)</f>
        <v>7510.764060899997</v>
      </c>
    </row>
    <row r="69" spans="1:9" s="142" customFormat="1" ht="12.75">
      <c r="A69" s="140" t="s">
        <v>4</v>
      </c>
      <c r="B69" s="141">
        <f aca="true" t="shared" si="13" ref="B69:G69">SUM(B67:B68)</f>
        <v>22841</v>
      </c>
      <c r="C69" s="141">
        <f t="shared" si="13"/>
        <v>22970</v>
      </c>
      <c r="D69" s="141">
        <f t="shared" si="13"/>
        <v>22978</v>
      </c>
      <c r="E69" s="141">
        <f t="shared" si="13"/>
        <v>22941</v>
      </c>
      <c r="F69" s="141">
        <f t="shared" si="13"/>
        <v>22821</v>
      </c>
      <c r="G69" s="141">
        <f t="shared" si="13"/>
        <v>23220</v>
      </c>
      <c r="H69" s="141">
        <f>SUM(H67:H68)</f>
        <v>23577.20428709999</v>
      </c>
      <c r="I69" s="141">
        <f>SUM(I67:I68)</f>
        <v>24638.12293769999</v>
      </c>
    </row>
    <row r="71" ht="12.75">
      <c r="A71" s="127" t="s">
        <v>60</v>
      </c>
    </row>
    <row r="72" ht="12.75">
      <c r="A72" s="127" t="s">
        <v>21</v>
      </c>
    </row>
    <row r="73" ht="12.75">
      <c r="A73" s="138" t="s">
        <v>120</v>
      </c>
    </row>
    <row r="74" ht="8.25" customHeight="1"/>
    <row r="75" ht="12.75">
      <c r="A75" s="145" t="s">
        <v>119</v>
      </c>
    </row>
  </sheetData>
  <sheetProtection/>
  <mergeCells count="2">
    <mergeCell ref="A4:I4"/>
    <mergeCell ref="A2:I2"/>
  </mergeCells>
  <printOptions horizontalCentered="1"/>
  <pageMargins left="0.1968503937007874" right="0.1968503937007874" top="0.5905511811023623" bottom="0.3937007874015748" header="0.31496062992125984" footer="0.31496062992125984"/>
  <pageSetup fitToHeight="1" fitToWidth="1" horizontalDpi="1200" verticalDpi="1200" orientation="portrait" paperSize="9" scale="82"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tabColor theme="2"/>
  </sheetPr>
  <dimension ref="A1:L104"/>
  <sheetViews>
    <sheetView zoomScalePageLayoutView="0" workbookViewId="0" topLeftCell="A1">
      <selection activeCell="A81" sqref="A81"/>
    </sheetView>
  </sheetViews>
  <sheetFormatPr defaultColWidth="9.28125" defaultRowHeight="12.75"/>
  <cols>
    <col min="1" max="1" width="32.7109375" style="4" customWidth="1"/>
    <col min="2" max="10" width="10.421875" style="4" customWidth="1"/>
    <col min="11" max="16384" width="9.28125" style="4" customWidth="1"/>
  </cols>
  <sheetData>
    <row r="1" spans="1:10" ht="12.75">
      <c r="A1" s="1" t="s">
        <v>104</v>
      </c>
      <c r="B1" s="2"/>
      <c r="C1" s="2"/>
      <c r="D1" s="2"/>
      <c r="E1" s="2"/>
      <c r="F1" s="2"/>
      <c r="G1" s="2"/>
      <c r="H1" s="2"/>
      <c r="I1" s="2"/>
      <c r="J1" s="2"/>
    </row>
    <row r="2" spans="1:10" ht="12.75">
      <c r="A2" s="5" t="s">
        <v>22</v>
      </c>
      <c r="B2" s="7"/>
      <c r="C2" s="7"/>
      <c r="D2" s="7"/>
      <c r="E2" s="6"/>
      <c r="F2" s="6"/>
      <c r="G2" s="6"/>
      <c r="H2" s="6"/>
      <c r="I2" s="6"/>
      <c r="J2" s="6"/>
    </row>
    <row r="3" spans="1:10" ht="12.75">
      <c r="A3" s="5"/>
      <c r="B3" s="7"/>
      <c r="C3" s="7"/>
      <c r="D3" s="7"/>
      <c r="E3" s="6"/>
      <c r="F3" s="6"/>
      <c r="G3" s="6"/>
      <c r="H3" s="6"/>
      <c r="I3" s="6"/>
      <c r="J3" s="6"/>
    </row>
    <row r="4" spans="1:10" ht="12.75">
      <c r="A4" s="5" t="s">
        <v>129</v>
      </c>
      <c r="B4" s="7"/>
      <c r="C4" s="7"/>
      <c r="D4" s="7"/>
      <c r="E4" s="6"/>
      <c r="F4" s="6"/>
      <c r="G4" s="6"/>
      <c r="H4" s="6"/>
      <c r="I4" s="6"/>
      <c r="J4" s="6"/>
    </row>
    <row r="5" spans="1:10" ht="13.5" thickBot="1">
      <c r="A5" s="2"/>
      <c r="B5" s="2"/>
      <c r="C5" s="2"/>
      <c r="D5" s="2"/>
      <c r="E5" s="2"/>
      <c r="F5" s="2"/>
      <c r="G5" s="2"/>
      <c r="H5" s="2"/>
      <c r="I5" s="2"/>
      <c r="J5" s="2"/>
    </row>
    <row r="6" spans="1:10" ht="12.75">
      <c r="A6" s="8"/>
      <c r="B6" s="9" t="s">
        <v>2</v>
      </c>
      <c r="C6" s="10"/>
      <c r="D6" s="10"/>
      <c r="E6" s="9" t="s">
        <v>3</v>
      </c>
      <c r="F6" s="10"/>
      <c r="G6" s="10"/>
      <c r="H6" s="9" t="s">
        <v>4</v>
      </c>
      <c r="I6" s="10"/>
      <c r="J6" s="10"/>
    </row>
    <row r="7" spans="1:10" s="52" customFormat="1" ht="12.75">
      <c r="A7" s="26"/>
      <c r="B7" s="61" t="s">
        <v>5</v>
      </c>
      <c r="C7" s="62" t="s">
        <v>6</v>
      </c>
      <c r="D7" s="62" t="s">
        <v>4</v>
      </c>
      <c r="E7" s="61" t="s">
        <v>5</v>
      </c>
      <c r="F7" s="62" t="s">
        <v>6</v>
      </c>
      <c r="G7" s="62" t="s">
        <v>4</v>
      </c>
      <c r="H7" s="61" t="s">
        <v>5</v>
      </c>
      <c r="I7" s="62" t="s">
        <v>6</v>
      </c>
      <c r="J7" s="62" t="s">
        <v>4</v>
      </c>
    </row>
    <row r="8" spans="1:10" ht="12.75">
      <c r="A8" s="2"/>
      <c r="B8" s="11"/>
      <c r="C8" s="12"/>
      <c r="D8" s="12"/>
      <c r="E8" s="11"/>
      <c r="F8" s="12"/>
      <c r="G8" s="12"/>
      <c r="H8" s="11"/>
      <c r="I8" s="12"/>
      <c r="J8" s="12"/>
    </row>
    <row r="9" spans="1:10" ht="12.75">
      <c r="A9" s="1" t="s">
        <v>7</v>
      </c>
      <c r="B9" s="11"/>
      <c r="C9" s="12"/>
      <c r="D9" s="12"/>
      <c r="E9" s="11"/>
      <c r="F9" s="12"/>
      <c r="G9" s="12"/>
      <c r="H9" s="11"/>
      <c r="I9" s="12"/>
      <c r="J9" s="12"/>
    </row>
    <row r="10" spans="1:10" ht="12.75">
      <c r="A10" s="2" t="s">
        <v>42</v>
      </c>
      <c r="B10" s="11">
        <f>SUM('20PALG06'!N11,'20PALG06'!Q11)</f>
        <v>1231</v>
      </c>
      <c r="C10" s="25">
        <f>SUM('20PALG06'!O11,'20PALG06'!R11)</f>
        <v>8986</v>
      </c>
      <c r="D10" s="67">
        <f>SUM('20PALG06'!P11,'20PALG06'!S11)</f>
        <v>10217</v>
      </c>
      <c r="E10" s="11">
        <f>SUM('20PALG10'!N11,'20PALG10'!Q11)</f>
        <v>153</v>
      </c>
      <c r="F10" s="25">
        <f>SUM('20PALG10'!O11,'20PALG10'!R11)</f>
        <v>1143</v>
      </c>
      <c r="G10" s="67">
        <f>SUM('20PALG10'!P11,'20PALG10'!S11)</f>
        <v>1296</v>
      </c>
      <c r="H10" s="11">
        <f>SUM(B10,E10)</f>
        <v>1384</v>
      </c>
      <c r="I10" s="12">
        <f>SUM(C10,F10)</f>
        <v>10129</v>
      </c>
      <c r="J10" s="12">
        <f>SUM(H10:I10)</f>
        <v>11513</v>
      </c>
    </row>
    <row r="11" spans="1:10" ht="12.75">
      <c r="A11" s="2" t="s">
        <v>8</v>
      </c>
      <c r="B11" s="11">
        <f>SUM('20PALG06'!N12,'20PALG06'!Q12)</f>
        <v>4672</v>
      </c>
      <c r="C11" s="12">
        <f>SUM('20PALG06'!O12,'20PALG06'!R12)</f>
        <v>32416</v>
      </c>
      <c r="D11" s="12">
        <f>SUM('20PALG06'!P12,'20PALG06'!S12)</f>
        <v>37088</v>
      </c>
      <c r="E11" s="11">
        <f>SUM('20PALG10'!N12,'20PALG10'!Q12)</f>
        <v>419</v>
      </c>
      <c r="F11" s="12">
        <f>SUM('20PALG10'!O12,'20PALG10'!R12)</f>
        <v>3968</v>
      </c>
      <c r="G11" s="12">
        <f>SUM('20PALG10'!P12,'20PALG10'!S12)</f>
        <v>4387</v>
      </c>
      <c r="H11" s="11">
        <f aca="true" t="shared" si="0" ref="H11:I13">SUM(B11,E11)</f>
        <v>5091</v>
      </c>
      <c r="I11" s="12">
        <f t="shared" si="0"/>
        <v>36384</v>
      </c>
      <c r="J11" s="12">
        <f>SUM(H11:I11)</f>
        <v>41475</v>
      </c>
    </row>
    <row r="12" spans="1:10" ht="12.75">
      <c r="A12" s="2" t="s">
        <v>9</v>
      </c>
      <c r="B12" s="11">
        <f>SUM('20PALG06'!N13,'20PALG06'!Q13)</f>
        <v>3</v>
      </c>
      <c r="C12" s="12">
        <f>SUM('20PALG06'!O13,'20PALG06'!R13)</f>
        <v>28</v>
      </c>
      <c r="D12" s="12">
        <f>SUM('20PALG06'!P13,'20PALG06'!S13)</f>
        <v>31</v>
      </c>
      <c r="E12" s="13">
        <f>SUM('20PALG10'!N13,'20PALG10'!Q13)</f>
        <v>0</v>
      </c>
      <c r="F12" s="12">
        <f>SUM('20PALG10'!O13,'20PALG10'!R13)</f>
        <v>3</v>
      </c>
      <c r="G12" s="12">
        <f>SUM('20PALG10'!P13,'20PALG10'!S13)</f>
        <v>3</v>
      </c>
      <c r="H12" s="13">
        <f t="shared" si="0"/>
        <v>3</v>
      </c>
      <c r="I12" s="12">
        <f t="shared" si="0"/>
        <v>31</v>
      </c>
      <c r="J12" s="12">
        <f>SUM(H12:I12)</f>
        <v>34</v>
      </c>
    </row>
    <row r="13" spans="1:10" ht="12.75">
      <c r="A13" s="3" t="s">
        <v>10</v>
      </c>
      <c r="B13" s="11">
        <f>SUM('20PALG06'!N14,'20PALG06'!Q14)</f>
        <v>1882</v>
      </c>
      <c r="C13" s="12">
        <f>SUM('20PALG06'!O14,'20PALG06'!R14)</f>
        <v>12526</v>
      </c>
      <c r="D13" s="12">
        <f>SUM('20PALG06'!P14,'20PALG06'!S14)</f>
        <v>14408</v>
      </c>
      <c r="E13" s="11">
        <f>SUM('20PALG10'!N14,'20PALG10'!Q14)</f>
        <v>171</v>
      </c>
      <c r="F13" s="12">
        <f>SUM('20PALG10'!O14,'20PALG10'!R14)</f>
        <v>1530</v>
      </c>
      <c r="G13" s="12">
        <f>SUM('20PALG10'!P14,'20PALG10'!S14)</f>
        <v>1701</v>
      </c>
      <c r="H13" s="11">
        <f t="shared" si="0"/>
        <v>2053</v>
      </c>
      <c r="I13" s="12">
        <f t="shared" si="0"/>
        <v>14056</v>
      </c>
      <c r="J13" s="12">
        <f>SUM(H13:I13)</f>
        <v>16109</v>
      </c>
    </row>
    <row r="14" spans="1:10" s="17" customFormat="1" ht="12.75">
      <c r="A14" s="14" t="s">
        <v>4</v>
      </c>
      <c r="B14" s="15">
        <f>SUM(B10:B13)</f>
        <v>7788</v>
      </c>
      <c r="C14" s="16">
        <f aca="true" t="shared" si="1" ref="C14:J14">SUM(C10:C13)</f>
        <v>53956</v>
      </c>
      <c r="D14" s="16">
        <f t="shared" si="1"/>
        <v>61744</v>
      </c>
      <c r="E14" s="15">
        <f t="shared" si="1"/>
        <v>743</v>
      </c>
      <c r="F14" s="16">
        <f t="shared" si="1"/>
        <v>6644</v>
      </c>
      <c r="G14" s="16">
        <f t="shared" si="1"/>
        <v>7387</v>
      </c>
      <c r="H14" s="15">
        <f t="shared" si="1"/>
        <v>8531</v>
      </c>
      <c r="I14" s="16">
        <f t="shared" si="1"/>
        <v>60600</v>
      </c>
      <c r="J14" s="16">
        <f t="shared" si="1"/>
        <v>69131</v>
      </c>
    </row>
    <row r="15" spans="1:10" ht="12.75">
      <c r="A15" s="3"/>
      <c r="B15" s="11"/>
      <c r="C15" s="12"/>
      <c r="D15" s="12"/>
      <c r="E15" s="11"/>
      <c r="F15" s="12"/>
      <c r="G15" s="12"/>
      <c r="H15" s="11"/>
      <c r="I15" s="12"/>
      <c r="J15" s="12"/>
    </row>
    <row r="16" spans="1:10" ht="12.75">
      <c r="A16" s="1" t="s">
        <v>11</v>
      </c>
      <c r="B16" s="11"/>
      <c r="C16" s="12"/>
      <c r="D16" s="12"/>
      <c r="E16" s="11"/>
      <c r="F16" s="12"/>
      <c r="G16" s="12"/>
      <c r="H16" s="11"/>
      <c r="I16" s="12"/>
      <c r="J16" s="12"/>
    </row>
    <row r="17" spans="1:10" ht="12.75">
      <c r="A17" s="2" t="s">
        <v>42</v>
      </c>
      <c r="B17" s="11">
        <f>SUM('20PALG06'!N18,'20PALG06'!Q18)</f>
        <v>263</v>
      </c>
      <c r="C17" s="12">
        <f>SUM('20PALG06'!O18,'20PALG06'!R18)</f>
        <v>1525</v>
      </c>
      <c r="D17" s="12">
        <f>SUM('20PALG06'!P18,'20PALG06'!S18)</f>
        <v>1788</v>
      </c>
      <c r="E17" s="11">
        <f>SUM('20PALG10'!N18,'20PALG10'!Q18)</f>
        <v>59</v>
      </c>
      <c r="F17" s="12">
        <f>SUM('20PALG10'!O18,'20PALG10'!R18)</f>
        <v>844</v>
      </c>
      <c r="G17" s="12">
        <f>SUM('20PALG10'!P18,'20PALG10'!S18)</f>
        <v>903</v>
      </c>
      <c r="H17" s="11">
        <f aca="true" t="shared" si="2" ref="H17:I20">SUM(B17,E17)</f>
        <v>322</v>
      </c>
      <c r="I17" s="12">
        <f t="shared" si="2"/>
        <v>2369</v>
      </c>
      <c r="J17" s="12">
        <f>SUM(H17:I17)</f>
        <v>2691</v>
      </c>
    </row>
    <row r="18" spans="1:10" ht="12.75">
      <c r="A18" s="2" t="s">
        <v>8</v>
      </c>
      <c r="B18" s="11">
        <f>SUM('20PALG06'!N19,'20PALG06'!Q19)</f>
        <v>704</v>
      </c>
      <c r="C18" s="12">
        <f>SUM('20PALG06'!O19,'20PALG06'!R19)</f>
        <v>3963</v>
      </c>
      <c r="D18" s="12">
        <f>SUM('20PALG06'!P19,'20PALG06'!S19)</f>
        <v>4667</v>
      </c>
      <c r="E18" s="11">
        <f>SUM('20PALG10'!N19,'20PALG10'!Q19)</f>
        <v>104</v>
      </c>
      <c r="F18" s="12">
        <f>SUM('20PALG10'!O19,'20PALG10'!R19)</f>
        <v>1982</v>
      </c>
      <c r="G18" s="12">
        <f>SUM('20PALG10'!P19,'20PALG10'!S19)</f>
        <v>2086</v>
      </c>
      <c r="H18" s="11">
        <f t="shared" si="2"/>
        <v>808</v>
      </c>
      <c r="I18" s="12">
        <f t="shared" si="2"/>
        <v>5945</v>
      </c>
      <c r="J18" s="12">
        <f>SUM(H18:I18)</f>
        <v>6753</v>
      </c>
    </row>
    <row r="19" spans="1:10" ht="12.75">
      <c r="A19" s="2" t="s">
        <v>9</v>
      </c>
      <c r="B19" s="13">
        <f>SUM('20PALG06'!N20,'20PALG06'!Q20)</f>
        <v>20</v>
      </c>
      <c r="C19" s="18">
        <f>SUM('20PALG06'!O20,'20PALG06'!R20)</f>
        <v>115</v>
      </c>
      <c r="D19" s="18">
        <f>SUM('20PALG06'!P20,'20PALG06'!S20)</f>
        <v>135</v>
      </c>
      <c r="E19" s="13">
        <f>SUM('20PALG10'!N20,'20PALG10'!Q20)</f>
        <v>2</v>
      </c>
      <c r="F19" s="18">
        <f>SUM('20PALG10'!O20,'20PALG10'!R20)</f>
        <v>45</v>
      </c>
      <c r="G19" s="18">
        <f>SUM('20PALG10'!P20,'20PALG10'!S20)</f>
        <v>47</v>
      </c>
      <c r="H19" s="13">
        <f t="shared" si="2"/>
        <v>22</v>
      </c>
      <c r="I19" s="18">
        <f t="shared" si="2"/>
        <v>160</v>
      </c>
      <c r="J19" s="18">
        <f>SUM(H19:I19)</f>
        <v>182</v>
      </c>
    </row>
    <row r="20" spans="1:10" ht="12.75">
      <c r="A20" s="2" t="s">
        <v>10</v>
      </c>
      <c r="B20" s="11">
        <f>SUM('20PALG06'!N21,'20PALG06'!Q21)</f>
        <v>141</v>
      </c>
      <c r="C20" s="12">
        <f>SUM('20PALG06'!O21,'20PALG06'!R21)</f>
        <v>881</v>
      </c>
      <c r="D20" s="12">
        <f>SUM('20PALG06'!P21,'20PALG06'!S21)</f>
        <v>1022</v>
      </c>
      <c r="E20" s="11">
        <f>SUM('20PALG10'!N21,'20PALG10'!Q21)</f>
        <v>17</v>
      </c>
      <c r="F20" s="12">
        <f>SUM('20PALG10'!O21,'20PALG10'!R21)</f>
        <v>452</v>
      </c>
      <c r="G20" s="12">
        <f>SUM('20PALG10'!P21,'20PALG10'!S21)</f>
        <v>469</v>
      </c>
      <c r="H20" s="11">
        <f t="shared" si="2"/>
        <v>158</v>
      </c>
      <c r="I20" s="12">
        <f t="shared" si="2"/>
        <v>1333</v>
      </c>
      <c r="J20" s="12">
        <f>SUM(H20:I20)</f>
        <v>1491</v>
      </c>
    </row>
    <row r="21" spans="1:10" s="17" customFormat="1" ht="12.75">
      <c r="A21" s="19" t="s">
        <v>4</v>
      </c>
      <c r="B21" s="15">
        <f aca="true" t="shared" si="3" ref="B21:J21">SUM(B17:B20)</f>
        <v>1128</v>
      </c>
      <c r="C21" s="16">
        <f t="shared" si="3"/>
        <v>6484</v>
      </c>
      <c r="D21" s="16">
        <f t="shared" si="3"/>
        <v>7612</v>
      </c>
      <c r="E21" s="15">
        <f t="shared" si="3"/>
        <v>182</v>
      </c>
      <c r="F21" s="16">
        <f t="shared" si="3"/>
        <v>3323</v>
      </c>
      <c r="G21" s="16">
        <f t="shared" si="3"/>
        <v>3505</v>
      </c>
      <c r="H21" s="15">
        <f t="shared" si="3"/>
        <v>1310</v>
      </c>
      <c r="I21" s="16">
        <f t="shared" si="3"/>
        <v>9807</v>
      </c>
      <c r="J21" s="16">
        <f t="shared" si="3"/>
        <v>11117</v>
      </c>
    </row>
    <row r="22" spans="1:10" ht="12.75">
      <c r="A22" s="2"/>
      <c r="B22" s="11"/>
      <c r="C22" s="12"/>
      <c r="D22" s="12"/>
      <c r="E22" s="11"/>
      <c r="F22" s="12"/>
      <c r="G22" s="12"/>
      <c r="H22" s="11"/>
      <c r="I22" s="12"/>
      <c r="J22" s="12"/>
    </row>
    <row r="23" spans="1:10" ht="12.75">
      <c r="A23" s="1" t="s">
        <v>12</v>
      </c>
      <c r="B23" s="11"/>
      <c r="C23" s="12"/>
      <c r="D23" s="12"/>
      <c r="E23" s="11"/>
      <c r="F23" s="12"/>
      <c r="G23" s="12"/>
      <c r="H23" s="11"/>
      <c r="I23" s="12"/>
      <c r="J23" s="12"/>
    </row>
    <row r="24" spans="1:10" ht="12.75">
      <c r="A24" s="2" t="s">
        <v>42</v>
      </c>
      <c r="B24" s="11">
        <f>SUM('20PALG06'!N25,'20PALG06'!Q25)</f>
        <v>5144</v>
      </c>
      <c r="C24" s="12">
        <f>SUM('20PALG06'!O25,'20PALG06'!R25)</f>
        <v>8628</v>
      </c>
      <c r="D24" s="12">
        <f>SUM('20PALG06'!P25,'20PALG06'!S25)</f>
        <v>13772</v>
      </c>
      <c r="E24" s="11">
        <f>SUM('20PALG10'!N25,'20PALG10'!Q25)</f>
        <v>362</v>
      </c>
      <c r="F24" s="12">
        <f>SUM('20PALG10'!O25,'20PALG10'!R25)</f>
        <v>1233</v>
      </c>
      <c r="G24" s="12">
        <f>SUM('20PALG10'!P25,'20PALG10'!S25)</f>
        <v>1595</v>
      </c>
      <c r="H24" s="11">
        <f aca="true" t="shared" si="4" ref="H24:I27">SUM(B24,E24)</f>
        <v>5506</v>
      </c>
      <c r="I24" s="12">
        <f t="shared" si="4"/>
        <v>9861</v>
      </c>
      <c r="J24" s="12">
        <f>SUM(H24:I24)</f>
        <v>15367</v>
      </c>
    </row>
    <row r="25" spans="1:10" ht="12.75">
      <c r="A25" s="2" t="s">
        <v>8</v>
      </c>
      <c r="B25" s="11">
        <f>SUM('20PALG06'!N26,'20PALG06'!Q26)</f>
        <v>15184</v>
      </c>
      <c r="C25" s="12">
        <f>SUM('20PALG06'!O26,'20PALG06'!R26)</f>
        <v>27238</v>
      </c>
      <c r="D25" s="12">
        <f>SUM('20PALG06'!P26,'20PALG06'!S26)</f>
        <v>42422</v>
      </c>
      <c r="E25" s="11">
        <f>SUM('20PALG10'!N26,'20PALG10'!Q26)</f>
        <v>1213</v>
      </c>
      <c r="F25" s="12">
        <f>SUM('20PALG10'!O26,'20PALG10'!R26)</f>
        <v>3345</v>
      </c>
      <c r="G25" s="12">
        <f>SUM('20PALG10'!P26,'20PALG10'!S26)</f>
        <v>4558</v>
      </c>
      <c r="H25" s="11">
        <f t="shared" si="4"/>
        <v>16397</v>
      </c>
      <c r="I25" s="12">
        <f t="shared" si="4"/>
        <v>30583</v>
      </c>
      <c r="J25" s="12">
        <f>SUM(H25:I25)</f>
        <v>46980</v>
      </c>
    </row>
    <row r="26" spans="1:10" ht="12.75">
      <c r="A26" s="2" t="s">
        <v>9</v>
      </c>
      <c r="B26" s="11">
        <f>SUM('20PALG06'!N27,'20PALG06'!Q27)</f>
        <v>1142</v>
      </c>
      <c r="C26" s="12">
        <f>SUM('20PALG06'!O27,'20PALG06'!R27)</f>
        <v>1262</v>
      </c>
      <c r="D26" s="12">
        <f>SUM('20PALG06'!P27,'20PALG06'!S27)</f>
        <v>2404</v>
      </c>
      <c r="E26" s="11">
        <f>SUM('20PALG10'!N27,'20PALG10'!Q27)</f>
        <v>57</v>
      </c>
      <c r="F26" s="12">
        <f>SUM('20PALG10'!O27,'20PALG10'!R27)</f>
        <v>182</v>
      </c>
      <c r="G26" s="12">
        <f>SUM('20PALG10'!P27,'20PALG10'!S27)</f>
        <v>239</v>
      </c>
      <c r="H26" s="11">
        <f t="shared" si="4"/>
        <v>1199</v>
      </c>
      <c r="I26" s="12">
        <f t="shared" si="4"/>
        <v>1444</v>
      </c>
      <c r="J26" s="12">
        <f>SUM(H26:I26)</f>
        <v>2643</v>
      </c>
    </row>
    <row r="27" spans="1:10" ht="12.75">
      <c r="A27" s="3" t="s">
        <v>10</v>
      </c>
      <c r="B27" s="11">
        <f>SUM('20PALG06'!N28,'20PALG06'!Q28)</f>
        <v>1359</v>
      </c>
      <c r="C27" s="12">
        <f>SUM('20PALG06'!O28,'20PALG06'!R28)</f>
        <v>1766</v>
      </c>
      <c r="D27" s="12">
        <f>SUM('20PALG06'!P28,'20PALG06'!S28)</f>
        <v>3125</v>
      </c>
      <c r="E27" s="11">
        <f>SUM('20PALG10'!N28,'20PALG10'!Q28)</f>
        <v>80</v>
      </c>
      <c r="F27" s="12">
        <f>SUM('20PALG10'!O28,'20PALG10'!R28)</f>
        <v>248</v>
      </c>
      <c r="G27" s="12">
        <f>SUM('20PALG10'!P28,'20PALG10'!S28)</f>
        <v>328</v>
      </c>
      <c r="H27" s="11">
        <f t="shared" si="4"/>
        <v>1439</v>
      </c>
      <c r="I27" s="12">
        <f t="shared" si="4"/>
        <v>2014</v>
      </c>
      <c r="J27" s="12">
        <f>SUM(H27:I27)</f>
        <v>3453</v>
      </c>
    </row>
    <row r="28" spans="1:10" s="17" customFormat="1" ht="12.75">
      <c r="A28" s="14" t="s">
        <v>4</v>
      </c>
      <c r="B28" s="15">
        <f aca="true" t="shared" si="5" ref="B28:J28">SUM(B24:B27)</f>
        <v>22829</v>
      </c>
      <c r="C28" s="16">
        <f t="shared" si="5"/>
        <v>38894</v>
      </c>
      <c r="D28" s="16">
        <f t="shared" si="5"/>
        <v>61723</v>
      </c>
      <c r="E28" s="15">
        <f t="shared" si="5"/>
        <v>1712</v>
      </c>
      <c r="F28" s="16">
        <f t="shared" si="5"/>
        <v>5008</v>
      </c>
      <c r="G28" s="16">
        <f t="shared" si="5"/>
        <v>6720</v>
      </c>
      <c r="H28" s="15">
        <f t="shared" si="5"/>
        <v>24541</v>
      </c>
      <c r="I28" s="16">
        <f t="shared" si="5"/>
        <v>43902</v>
      </c>
      <c r="J28" s="16">
        <f t="shared" si="5"/>
        <v>68443</v>
      </c>
    </row>
    <row r="29" spans="1:10" ht="12.75">
      <c r="A29" s="3"/>
      <c r="B29" s="11"/>
      <c r="C29" s="12"/>
      <c r="D29" s="12"/>
      <c r="E29" s="11"/>
      <c r="F29" s="12"/>
      <c r="G29" s="12"/>
      <c r="H29" s="11"/>
      <c r="I29" s="12"/>
      <c r="J29" s="12"/>
    </row>
    <row r="30" spans="1:10" ht="12.75">
      <c r="A30" s="1" t="s">
        <v>13</v>
      </c>
      <c r="B30" s="11"/>
      <c r="C30" s="12"/>
      <c r="D30" s="12"/>
      <c r="E30" s="11"/>
      <c r="F30" s="12"/>
      <c r="G30" s="12"/>
      <c r="H30" s="11"/>
      <c r="I30" s="12"/>
      <c r="J30" s="12"/>
    </row>
    <row r="31" spans="1:10" ht="12.75">
      <c r="A31" s="2" t="s">
        <v>42</v>
      </c>
      <c r="B31" s="11">
        <f>SUM('20PALG06'!N32,'20PALG06'!Q32)</f>
        <v>748</v>
      </c>
      <c r="C31" s="12">
        <f>SUM('20PALG06'!O32,'20PALG06'!R32)</f>
        <v>1566</v>
      </c>
      <c r="D31" s="12">
        <f>SUM('20PALG06'!P32,'20PALG06'!S32)</f>
        <v>2314</v>
      </c>
      <c r="E31" s="11">
        <f>SUM('20PALG10'!N32,'20PALG10'!Q32)</f>
        <v>50</v>
      </c>
      <c r="F31" s="12">
        <f>SUM('20PALG10'!O32,'20PALG10'!R32)</f>
        <v>420</v>
      </c>
      <c r="G31" s="12">
        <f>SUM('20PALG10'!P32,'20PALG10'!S32)</f>
        <v>470</v>
      </c>
      <c r="H31" s="11">
        <f aca="true" t="shared" si="6" ref="H31:I34">SUM(B31,E31)</f>
        <v>798</v>
      </c>
      <c r="I31" s="12">
        <f t="shared" si="6"/>
        <v>1986</v>
      </c>
      <c r="J31" s="12">
        <f>SUM(H31:I31)</f>
        <v>2784</v>
      </c>
    </row>
    <row r="32" spans="1:10" ht="12.75">
      <c r="A32" s="2" t="s">
        <v>8</v>
      </c>
      <c r="B32" s="11">
        <f>SUM('20PALG06'!N33,'20PALG06'!Q33)</f>
        <v>1631</v>
      </c>
      <c r="C32" s="12">
        <f>SUM('20PALG06'!O33,'20PALG06'!R33)</f>
        <v>3654</v>
      </c>
      <c r="D32" s="12">
        <f>SUM('20PALG06'!P33,'20PALG06'!S33)</f>
        <v>5285</v>
      </c>
      <c r="E32" s="11">
        <f>SUM('20PALG10'!N33,'20PALG10'!Q33)</f>
        <v>147</v>
      </c>
      <c r="F32" s="12">
        <f>SUM('20PALG10'!O33,'20PALG10'!R33)</f>
        <v>908</v>
      </c>
      <c r="G32" s="12">
        <f>SUM('20PALG10'!P33,'20PALG10'!S33)</f>
        <v>1055</v>
      </c>
      <c r="H32" s="11">
        <f t="shared" si="6"/>
        <v>1778</v>
      </c>
      <c r="I32" s="12">
        <f t="shared" si="6"/>
        <v>4562</v>
      </c>
      <c r="J32" s="12">
        <f>SUM(H32:I32)</f>
        <v>6340</v>
      </c>
    </row>
    <row r="33" spans="1:10" ht="12.75">
      <c r="A33" s="2" t="s">
        <v>9</v>
      </c>
      <c r="B33" s="11">
        <f>SUM('20PALG06'!N34,'20PALG06'!Q34)</f>
        <v>88</v>
      </c>
      <c r="C33" s="12">
        <f>SUM('20PALG06'!O34,'20PALG06'!R34)</f>
        <v>133</v>
      </c>
      <c r="D33" s="12">
        <f>SUM('20PALG06'!P34,'20PALG06'!S34)</f>
        <v>221</v>
      </c>
      <c r="E33" s="13">
        <f>SUM('20PALG10'!N34,'20PALG10'!Q34)</f>
        <v>4</v>
      </c>
      <c r="F33" s="12">
        <f>SUM('20PALG10'!O34,'20PALG10'!R34)</f>
        <v>35</v>
      </c>
      <c r="G33" s="12">
        <f>SUM('20PALG10'!P34,'20PALG10'!S34)</f>
        <v>39</v>
      </c>
      <c r="H33" s="13">
        <f t="shared" si="6"/>
        <v>92</v>
      </c>
      <c r="I33" s="12">
        <f t="shared" si="6"/>
        <v>168</v>
      </c>
      <c r="J33" s="12">
        <f>SUM(H33:I33)</f>
        <v>260</v>
      </c>
    </row>
    <row r="34" spans="1:10" ht="12.75">
      <c r="A34" s="2" t="s">
        <v>10</v>
      </c>
      <c r="B34" s="11">
        <f>SUM('20PALG06'!N35,'20PALG06'!Q35)</f>
        <v>270</v>
      </c>
      <c r="C34" s="12">
        <f>SUM('20PALG06'!O35,'20PALG06'!R35)</f>
        <v>563</v>
      </c>
      <c r="D34" s="12">
        <f>SUM('20PALG06'!P35,'20PALG06'!S35)</f>
        <v>833</v>
      </c>
      <c r="E34" s="11">
        <f>SUM('20PALG10'!N35,'20PALG10'!Q35)</f>
        <v>22</v>
      </c>
      <c r="F34" s="12">
        <f>SUM('20PALG10'!O35,'20PALG10'!R35)</f>
        <v>125</v>
      </c>
      <c r="G34" s="12">
        <f>SUM('20PALG10'!P35,'20PALG10'!S35)</f>
        <v>147</v>
      </c>
      <c r="H34" s="11">
        <f t="shared" si="6"/>
        <v>292</v>
      </c>
      <c r="I34" s="12">
        <f t="shared" si="6"/>
        <v>688</v>
      </c>
      <c r="J34" s="12">
        <f>SUM(H34:I34)</f>
        <v>980</v>
      </c>
    </row>
    <row r="35" spans="1:10" s="17" customFormat="1" ht="12.75">
      <c r="A35" s="19" t="s">
        <v>4</v>
      </c>
      <c r="B35" s="15">
        <f aca="true" t="shared" si="7" ref="B35:J35">SUM(B31:B34)</f>
        <v>2737</v>
      </c>
      <c r="C35" s="16">
        <f t="shared" si="7"/>
        <v>5916</v>
      </c>
      <c r="D35" s="16">
        <f t="shared" si="7"/>
        <v>8653</v>
      </c>
      <c r="E35" s="15">
        <f t="shared" si="7"/>
        <v>223</v>
      </c>
      <c r="F35" s="16">
        <f t="shared" si="7"/>
        <v>1488</v>
      </c>
      <c r="G35" s="16">
        <f t="shared" si="7"/>
        <v>1711</v>
      </c>
      <c r="H35" s="15">
        <f t="shared" si="7"/>
        <v>2960</v>
      </c>
      <c r="I35" s="16">
        <f t="shared" si="7"/>
        <v>7404</v>
      </c>
      <c r="J35" s="16">
        <f t="shared" si="7"/>
        <v>10364</v>
      </c>
    </row>
    <row r="36" spans="1:10" s="17" customFormat="1" ht="12.75">
      <c r="A36" s="19"/>
      <c r="B36" s="20"/>
      <c r="C36" s="21"/>
      <c r="D36" s="21"/>
      <c r="E36" s="20"/>
      <c r="F36" s="21"/>
      <c r="G36" s="21"/>
      <c r="H36" s="20"/>
      <c r="I36" s="21"/>
      <c r="J36" s="21"/>
    </row>
    <row r="37" spans="1:10" s="17" customFormat="1" ht="12.75">
      <c r="A37" s="1" t="s">
        <v>67</v>
      </c>
      <c r="B37" s="20"/>
      <c r="C37" s="21"/>
      <c r="D37" s="21"/>
      <c r="E37" s="20"/>
      <c r="F37" s="21"/>
      <c r="G37" s="21"/>
      <c r="H37" s="20"/>
      <c r="I37" s="21"/>
      <c r="J37" s="21"/>
    </row>
    <row r="38" spans="1:10" s="17" customFormat="1" ht="12.75">
      <c r="A38" s="2" t="s">
        <v>42</v>
      </c>
      <c r="B38" s="13">
        <f>SUM('20PALG06'!N39,'20PALG06'!Q39)</f>
        <v>41</v>
      </c>
      <c r="C38" s="27">
        <f>SUM('20PALG06'!O39,'20PALG06'!R39)</f>
        <v>193</v>
      </c>
      <c r="D38" s="27">
        <f>SUM('20PALG06'!P39,'20PALG06'!S39)</f>
        <v>234</v>
      </c>
      <c r="E38" s="13">
        <f>SUM('20PALG10'!N39,'20PALG10'!Q39)</f>
        <v>2</v>
      </c>
      <c r="F38" s="27">
        <f>SUM('20PALG10'!O39,'20PALG10'!R39)</f>
        <v>23</v>
      </c>
      <c r="G38" s="27">
        <f>SUM('20PALG10'!P39,'20PALG10'!S39)</f>
        <v>25</v>
      </c>
      <c r="H38" s="13">
        <f aca="true" t="shared" si="8" ref="H38:I41">SUM(B38,E38)</f>
        <v>43</v>
      </c>
      <c r="I38" s="27">
        <f t="shared" si="8"/>
        <v>216</v>
      </c>
      <c r="J38" s="27">
        <f>SUM(H38:I38)</f>
        <v>259</v>
      </c>
    </row>
    <row r="39" spans="1:10" s="17" customFormat="1" ht="12.75">
      <c r="A39" s="2" t="s">
        <v>8</v>
      </c>
      <c r="B39" s="13">
        <f>SUM('20PALG06'!N40,'20PALG06'!Q40)</f>
        <v>153</v>
      </c>
      <c r="C39" s="27">
        <f>SUM('20PALG06'!O40,'20PALG06'!R40)</f>
        <v>877</v>
      </c>
      <c r="D39" s="27">
        <f>SUM('20PALG06'!P40,'20PALG06'!S40)</f>
        <v>1030</v>
      </c>
      <c r="E39" s="13">
        <f>SUM('20PALG10'!N40,'20PALG10'!Q40)</f>
        <v>18</v>
      </c>
      <c r="F39" s="27">
        <f>SUM('20PALG10'!O40,'20PALG10'!R40)</f>
        <v>82</v>
      </c>
      <c r="G39" s="27">
        <f>SUM('20PALG10'!P40,'20PALG10'!S40)</f>
        <v>100</v>
      </c>
      <c r="H39" s="13">
        <f t="shared" si="8"/>
        <v>171</v>
      </c>
      <c r="I39" s="27">
        <f t="shared" si="8"/>
        <v>959</v>
      </c>
      <c r="J39" s="27">
        <f>SUM(H39:I39)</f>
        <v>1130</v>
      </c>
    </row>
    <row r="40" spans="1:10" s="17" customFormat="1" ht="12.75">
      <c r="A40" s="2" t="s">
        <v>9</v>
      </c>
      <c r="B40" s="13">
        <f>SUM('20PALG06'!N41,'20PALG06'!Q41)</f>
        <v>24</v>
      </c>
      <c r="C40" s="27">
        <f>SUM('20PALG06'!O41,'20PALG06'!R41)</f>
        <v>64</v>
      </c>
      <c r="D40" s="27">
        <f>SUM('20PALG06'!P41,'20PALG06'!S41)</f>
        <v>88</v>
      </c>
      <c r="E40" s="13">
        <f>SUM('20PALG10'!N41,'20PALG10'!Q41)</f>
        <v>2</v>
      </c>
      <c r="F40" s="27">
        <f>SUM('20PALG10'!O41,'20PALG10'!R41)</f>
        <v>3</v>
      </c>
      <c r="G40" s="27">
        <f>SUM('20PALG10'!P41,'20PALG10'!S41)</f>
        <v>5</v>
      </c>
      <c r="H40" s="13">
        <f t="shared" si="8"/>
        <v>26</v>
      </c>
      <c r="I40" s="27">
        <f t="shared" si="8"/>
        <v>67</v>
      </c>
      <c r="J40" s="27">
        <f>SUM(H40:I40)</f>
        <v>93</v>
      </c>
    </row>
    <row r="41" spans="1:10" s="17" customFormat="1" ht="12.75">
      <c r="A41" s="2" t="s">
        <v>10</v>
      </c>
      <c r="B41" s="13">
        <f>SUM('20PALG06'!N42,'20PALG06'!Q42)</f>
        <v>9</v>
      </c>
      <c r="C41" s="27">
        <f>SUM('20PALG06'!O42,'20PALG06'!R42)</f>
        <v>19</v>
      </c>
      <c r="D41" s="27">
        <f>SUM('20PALG06'!P42,'20PALG06'!S42)</f>
        <v>28</v>
      </c>
      <c r="E41" s="13">
        <f>SUM('20PALG10'!N42,'20PALG10'!Q42)</f>
        <v>0</v>
      </c>
      <c r="F41" s="27">
        <f>SUM('20PALG10'!O42,'20PALG10'!R42)</f>
        <v>3</v>
      </c>
      <c r="G41" s="27">
        <f>SUM('20PALG10'!P42,'20PALG10'!S42)</f>
        <v>3</v>
      </c>
      <c r="H41" s="13">
        <f t="shared" si="8"/>
        <v>9</v>
      </c>
      <c r="I41" s="27">
        <f t="shared" si="8"/>
        <v>22</v>
      </c>
      <c r="J41" s="27">
        <f>SUM(H41:I41)</f>
        <v>31</v>
      </c>
    </row>
    <row r="42" spans="1:10" s="17" customFormat="1" ht="12.75">
      <c r="A42" s="19" t="s">
        <v>4</v>
      </c>
      <c r="B42" s="15">
        <f aca="true" t="shared" si="9" ref="B42:J42">SUM(B38:B41)</f>
        <v>227</v>
      </c>
      <c r="C42" s="16">
        <f t="shared" si="9"/>
        <v>1153</v>
      </c>
      <c r="D42" s="73">
        <f t="shared" si="9"/>
        <v>1380</v>
      </c>
      <c r="E42" s="15">
        <f t="shared" si="9"/>
        <v>22</v>
      </c>
      <c r="F42" s="16">
        <f t="shared" si="9"/>
        <v>111</v>
      </c>
      <c r="G42" s="73">
        <f t="shared" si="9"/>
        <v>133</v>
      </c>
      <c r="H42" s="15">
        <f t="shared" si="9"/>
        <v>249</v>
      </c>
      <c r="I42" s="16">
        <f t="shared" si="9"/>
        <v>1264</v>
      </c>
      <c r="J42" s="16">
        <f t="shared" si="9"/>
        <v>1513</v>
      </c>
    </row>
    <row r="43" spans="1:10" ht="12.75">
      <c r="A43" s="2"/>
      <c r="B43" s="11"/>
      <c r="C43" s="12"/>
      <c r="D43" s="12"/>
      <c r="E43" s="11"/>
      <c r="F43" s="12"/>
      <c r="G43" s="12"/>
      <c r="H43" s="11"/>
      <c r="I43" s="12"/>
      <c r="J43" s="12"/>
    </row>
    <row r="44" spans="1:10" ht="12.75">
      <c r="A44" s="1" t="s">
        <v>14</v>
      </c>
      <c r="B44" s="57"/>
      <c r="C44" s="58"/>
      <c r="D44" s="59"/>
      <c r="E44" s="57"/>
      <c r="F44" s="58"/>
      <c r="G44" s="59"/>
      <c r="H44" s="11"/>
      <c r="I44" s="12"/>
      <c r="J44" s="12"/>
    </row>
    <row r="45" spans="1:10" s="17" customFormat="1" ht="12.75">
      <c r="A45" s="19" t="s">
        <v>4</v>
      </c>
      <c r="B45" s="57">
        <f>SUM('20PALG06'!N46,'20PALG06'!Q46)</f>
        <v>4265</v>
      </c>
      <c r="C45" s="58">
        <f>SUM('20PALG06'!O46,'20PALG06'!R46)</f>
        <v>5585</v>
      </c>
      <c r="D45" s="59">
        <f>SUM('20PALG06'!P46,'20PALG06'!S46)</f>
        <v>9850</v>
      </c>
      <c r="E45" s="60">
        <f>SUM('20PALG10'!N46,'20PALG10'!Q46)</f>
        <v>857</v>
      </c>
      <c r="F45" s="59">
        <f>SUM('20PALG10'!O46,'20PALG10'!R46)</f>
        <v>1935</v>
      </c>
      <c r="G45" s="59">
        <f>SUM('20PALG10'!P46,'20PALG10'!S46)</f>
        <v>2792</v>
      </c>
      <c r="H45" s="20">
        <f>SUM(B45,E45)</f>
        <v>5122</v>
      </c>
      <c r="I45" s="21">
        <f>SUM(C45,F45)</f>
        <v>7520</v>
      </c>
      <c r="J45" s="21">
        <f>SUM(H45:I45)</f>
        <v>12642</v>
      </c>
    </row>
    <row r="46" spans="1:10" ht="12.75">
      <c r="A46" s="2"/>
      <c r="B46" s="11"/>
      <c r="C46" s="12"/>
      <c r="D46" s="12"/>
      <c r="E46" s="11"/>
      <c r="F46" s="12"/>
      <c r="G46" s="12"/>
      <c r="H46" s="11"/>
      <c r="I46" s="12"/>
      <c r="J46" s="12"/>
    </row>
    <row r="47" spans="1:10" s="17" customFormat="1" ht="12.75">
      <c r="A47" s="69" t="s">
        <v>48</v>
      </c>
      <c r="B47" s="20"/>
      <c r="C47" s="21"/>
      <c r="D47" s="21"/>
      <c r="E47" s="20"/>
      <c r="F47" s="21"/>
      <c r="G47" s="21"/>
      <c r="H47" s="20"/>
      <c r="I47" s="21"/>
      <c r="J47" s="21"/>
    </row>
    <row r="48" spans="1:10" s="17" customFormat="1" ht="12.75">
      <c r="A48" s="19" t="s">
        <v>4</v>
      </c>
      <c r="B48" s="20">
        <f>SUM('20PALG06'!N49,'20PALG06'!Q49)</f>
        <v>181</v>
      </c>
      <c r="C48" s="21">
        <f>SUM('20PALG06'!O49,'20PALG06'!R49)</f>
        <v>1138</v>
      </c>
      <c r="D48" s="21">
        <f>SUM('20PALG06'!P49,'20PALG06'!S49)</f>
        <v>1319</v>
      </c>
      <c r="E48" s="20">
        <f>SUM('20PALG10'!N49,'20PALG10'!Q49)</f>
        <v>22</v>
      </c>
      <c r="F48" s="21">
        <f>SUM('20PALG10'!O49,'20PALG10'!R49)</f>
        <v>127</v>
      </c>
      <c r="G48" s="21">
        <f>SUM('20PALG10'!P49,'20PALG10'!S49)</f>
        <v>149</v>
      </c>
      <c r="H48" s="20">
        <f>B48+E48</f>
        <v>203</v>
      </c>
      <c r="I48" s="21">
        <f>C48+F48</f>
        <v>1265</v>
      </c>
      <c r="J48" s="21">
        <f>H48+I48</f>
        <v>1468</v>
      </c>
    </row>
    <row r="49" spans="1:10" ht="12.75">
      <c r="A49" s="2"/>
      <c r="B49" s="11"/>
      <c r="C49" s="12"/>
      <c r="D49" s="12"/>
      <c r="E49" s="11"/>
      <c r="F49" s="12"/>
      <c r="G49" s="12"/>
      <c r="H49" s="11"/>
      <c r="I49" s="12"/>
      <c r="J49" s="12"/>
    </row>
    <row r="50" spans="1:10" ht="12.75">
      <c r="A50" s="1" t="s">
        <v>45</v>
      </c>
      <c r="B50" s="11"/>
      <c r="C50" s="12"/>
      <c r="D50" s="12"/>
      <c r="E50" s="11"/>
      <c r="F50" s="12"/>
      <c r="G50" s="12"/>
      <c r="H50" s="11"/>
      <c r="I50" s="12"/>
      <c r="J50" s="12"/>
    </row>
    <row r="51" spans="1:10" ht="12.75">
      <c r="A51" s="2" t="s">
        <v>42</v>
      </c>
      <c r="B51" s="11">
        <f>SUM('20PALG06'!N52,'20PALG06'!Q52)</f>
        <v>737</v>
      </c>
      <c r="C51" s="12">
        <f>SUM('20PALG06'!O52,'20PALG06'!R52)</f>
        <v>1429</v>
      </c>
      <c r="D51" s="12">
        <f>SUM('20PALG06'!P52,'20PALG06'!S52)</f>
        <v>2166</v>
      </c>
      <c r="E51" s="11">
        <f>SUM('20PALG10'!N52,'20PALG10'!Q52)</f>
        <v>42</v>
      </c>
      <c r="F51" s="12">
        <f>SUM('20PALG10'!O52,'20PALG10'!R52)</f>
        <v>225</v>
      </c>
      <c r="G51" s="12">
        <f>SUM('20PALG10'!P52,'20PALG10'!S52)</f>
        <v>267</v>
      </c>
      <c r="H51" s="11">
        <f aca="true" t="shared" si="10" ref="H51:I54">SUM(B51,E51)</f>
        <v>779</v>
      </c>
      <c r="I51" s="12">
        <f t="shared" si="10"/>
        <v>1654</v>
      </c>
      <c r="J51" s="12">
        <f>SUM(H51:I51)</f>
        <v>2433</v>
      </c>
    </row>
    <row r="52" spans="1:10" ht="12.75">
      <c r="A52" s="2" t="s">
        <v>8</v>
      </c>
      <c r="B52" s="11">
        <f>SUM('20PALG06'!N53,'20PALG06'!Q53)</f>
        <v>673</v>
      </c>
      <c r="C52" s="12">
        <f>SUM('20PALG06'!O53,'20PALG06'!R53)</f>
        <v>1652</v>
      </c>
      <c r="D52" s="12">
        <f>SUM('20PALG06'!P53,'20PALG06'!S53)</f>
        <v>2325</v>
      </c>
      <c r="E52" s="11">
        <f>SUM('20PALG10'!N53,'20PALG10'!Q53)</f>
        <v>48</v>
      </c>
      <c r="F52" s="12">
        <f>SUM('20PALG10'!O53,'20PALG10'!R53)</f>
        <v>213</v>
      </c>
      <c r="G52" s="12">
        <f>SUM('20PALG10'!P53,'20PALG10'!S53)</f>
        <v>261</v>
      </c>
      <c r="H52" s="11">
        <f t="shared" si="10"/>
        <v>721</v>
      </c>
      <c r="I52" s="12">
        <f t="shared" si="10"/>
        <v>1865</v>
      </c>
      <c r="J52" s="12">
        <f>SUM(H52:I52)</f>
        <v>2586</v>
      </c>
    </row>
    <row r="53" spans="1:10" ht="12.75">
      <c r="A53" s="2" t="s">
        <v>9</v>
      </c>
      <c r="B53" s="11">
        <f>SUM('20PALG06'!N54,'20PALG06'!Q54)</f>
        <v>286</v>
      </c>
      <c r="C53" s="12">
        <f>SUM('20PALG06'!O54,'20PALG06'!R54)</f>
        <v>567</v>
      </c>
      <c r="D53" s="12">
        <f>SUM('20PALG06'!P54,'20PALG06'!S54)</f>
        <v>853</v>
      </c>
      <c r="E53" s="11">
        <f>SUM('20PALG10'!N54,'20PALG10'!Q54)</f>
        <v>16</v>
      </c>
      <c r="F53" s="12">
        <f>SUM('20PALG10'!O54,'20PALG10'!R54)</f>
        <v>82</v>
      </c>
      <c r="G53" s="12">
        <f>SUM('20PALG10'!P54,'20PALG10'!S54)</f>
        <v>98</v>
      </c>
      <c r="H53" s="11">
        <f t="shared" si="10"/>
        <v>302</v>
      </c>
      <c r="I53" s="12">
        <f t="shared" si="10"/>
        <v>649</v>
      </c>
      <c r="J53" s="12">
        <f>SUM(H53:I53)</f>
        <v>951</v>
      </c>
    </row>
    <row r="54" spans="1:10" ht="12.75">
      <c r="A54" s="2" t="s">
        <v>10</v>
      </c>
      <c r="B54" s="11">
        <f>SUM('20PALG06'!N55,'20PALG06'!Q55)</f>
        <v>257</v>
      </c>
      <c r="C54" s="12">
        <f>SUM('20PALG06'!O55,'20PALG06'!R55)</f>
        <v>511</v>
      </c>
      <c r="D54" s="12">
        <f>SUM('20PALG06'!P55,'20PALG06'!S55)</f>
        <v>768</v>
      </c>
      <c r="E54" s="11">
        <f>SUM('20PALG10'!N55,'20PALG10'!Q55)</f>
        <v>16</v>
      </c>
      <c r="F54" s="12">
        <f>SUM('20PALG10'!O55,'20PALG10'!R55)</f>
        <v>69</v>
      </c>
      <c r="G54" s="12">
        <f>SUM('20PALG10'!P55,'20PALG10'!S55)</f>
        <v>85</v>
      </c>
      <c r="H54" s="11">
        <f t="shared" si="10"/>
        <v>273</v>
      </c>
      <c r="I54" s="12">
        <f t="shared" si="10"/>
        <v>580</v>
      </c>
      <c r="J54" s="12">
        <f>SUM(H54:I54)</f>
        <v>853</v>
      </c>
    </row>
    <row r="55" spans="1:10" s="17" customFormat="1" ht="12.75">
      <c r="A55" s="19" t="s">
        <v>4</v>
      </c>
      <c r="B55" s="15">
        <f aca="true" t="shared" si="11" ref="B55:J55">SUM(B51:B54)</f>
        <v>1953</v>
      </c>
      <c r="C55" s="16">
        <f t="shared" si="11"/>
        <v>4159</v>
      </c>
      <c r="D55" s="16">
        <f t="shared" si="11"/>
        <v>6112</v>
      </c>
      <c r="E55" s="15">
        <f t="shared" si="11"/>
        <v>122</v>
      </c>
      <c r="F55" s="16">
        <f t="shared" si="11"/>
        <v>589</v>
      </c>
      <c r="G55" s="16">
        <f t="shared" si="11"/>
        <v>711</v>
      </c>
      <c r="H55" s="15">
        <f t="shared" si="11"/>
        <v>2075</v>
      </c>
      <c r="I55" s="16">
        <f t="shared" si="11"/>
        <v>4748</v>
      </c>
      <c r="J55" s="16">
        <f t="shared" si="11"/>
        <v>6823</v>
      </c>
    </row>
    <row r="56" spans="1:10" ht="12.75">
      <c r="A56" s="2"/>
      <c r="B56" s="11"/>
      <c r="C56" s="12"/>
      <c r="D56" s="12"/>
      <c r="E56" s="11"/>
      <c r="F56" s="12"/>
      <c r="G56" s="12"/>
      <c r="H56" s="11"/>
      <c r="I56" s="12"/>
      <c r="J56" s="12"/>
    </row>
    <row r="57" spans="1:10" ht="12.75">
      <c r="A57" s="1" t="s">
        <v>15</v>
      </c>
      <c r="B57" s="11"/>
      <c r="C57" s="12"/>
      <c r="D57" s="12"/>
      <c r="E57" s="11"/>
      <c r="F57" s="12"/>
      <c r="G57" s="12"/>
      <c r="H57" s="11"/>
      <c r="I57" s="12"/>
      <c r="J57" s="12"/>
    </row>
    <row r="58" spans="1:10" ht="12.75">
      <c r="A58" s="2" t="s">
        <v>42</v>
      </c>
      <c r="B58" s="11">
        <f>SUM('20PALG06'!N59,'20PALG06'!Q59)</f>
        <v>238</v>
      </c>
      <c r="C58" s="12">
        <f>SUM('20PALG06'!O59,'20PALG06'!R59)</f>
        <v>310</v>
      </c>
      <c r="D58" s="12">
        <f>SUM('20PALG06'!P59,'20PALG06'!S59)</f>
        <v>548</v>
      </c>
      <c r="E58" s="11">
        <f>SUM('20PALG10'!N59,'20PALG10'!Q59)</f>
        <v>12</v>
      </c>
      <c r="F58" s="12">
        <f>SUM('20PALG10'!O59,'20PALG10'!R59)</f>
        <v>19</v>
      </c>
      <c r="G58" s="12">
        <f>SUM('20PALG10'!P59,'20PALG10'!S59)</f>
        <v>31</v>
      </c>
      <c r="H58" s="11">
        <f aca="true" t="shared" si="12" ref="H58:I61">SUM(B58,E58)</f>
        <v>250</v>
      </c>
      <c r="I58" s="12">
        <f t="shared" si="12"/>
        <v>329</v>
      </c>
      <c r="J58" s="12">
        <f>SUM(H58:I58)</f>
        <v>579</v>
      </c>
    </row>
    <row r="59" spans="1:10" ht="12.75">
      <c r="A59" s="2" t="s">
        <v>8</v>
      </c>
      <c r="B59" s="11">
        <f>SUM('20PALG06'!N60,'20PALG06'!Q60)</f>
        <v>49</v>
      </c>
      <c r="C59" s="12">
        <f>SUM('20PALG06'!O60,'20PALG06'!R60)</f>
        <v>86</v>
      </c>
      <c r="D59" s="12">
        <f>SUM('20PALG06'!P60,'20PALG06'!S60)</f>
        <v>135</v>
      </c>
      <c r="E59" s="11">
        <f>SUM('20PALG10'!N60,'20PALG10'!Q60)</f>
        <v>3</v>
      </c>
      <c r="F59" s="12">
        <f>SUM('20PALG10'!O60,'20PALG10'!R60)</f>
        <v>7</v>
      </c>
      <c r="G59" s="12">
        <f>SUM('20PALG10'!P60,'20PALG10'!S60)</f>
        <v>10</v>
      </c>
      <c r="H59" s="11">
        <f t="shared" si="12"/>
        <v>52</v>
      </c>
      <c r="I59" s="12">
        <f t="shared" si="12"/>
        <v>93</v>
      </c>
      <c r="J59" s="12">
        <f>SUM(H59:I59)</f>
        <v>145</v>
      </c>
    </row>
    <row r="60" spans="1:10" ht="12.75">
      <c r="A60" s="2" t="s">
        <v>9</v>
      </c>
      <c r="B60" s="11">
        <f>SUM('20PALG06'!N61,'20PALG06'!Q61)</f>
        <v>0</v>
      </c>
      <c r="C60" s="12">
        <f>SUM('20PALG06'!O61,'20PALG06'!R61)</f>
        <v>0</v>
      </c>
      <c r="D60" s="12">
        <f>SUM('20PALG06'!P61,'20PALG06'!S61)</f>
        <v>0</v>
      </c>
      <c r="E60" s="11">
        <f>SUM('20PALG10'!N61,'20PALG10'!Q61)</f>
        <v>0</v>
      </c>
      <c r="F60" s="12">
        <f>SUM('20PALG10'!O61,'20PALG10'!R61)</f>
        <v>0</v>
      </c>
      <c r="G60" s="12">
        <f>SUM('20PALG10'!P61,'20PALG10'!S61)</f>
        <v>0</v>
      </c>
      <c r="H60" s="11">
        <f t="shared" si="12"/>
        <v>0</v>
      </c>
      <c r="I60" s="12">
        <f t="shared" si="12"/>
        <v>0</v>
      </c>
      <c r="J60" s="12">
        <f>SUM(H60:I60)</f>
        <v>0</v>
      </c>
    </row>
    <row r="61" spans="1:10" ht="12.75">
      <c r="A61" s="22" t="s">
        <v>10</v>
      </c>
      <c r="B61" s="11">
        <f>SUM('20PALG06'!N62,'20PALG06'!Q62)</f>
        <v>2042</v>
      </c>
      <c r="C61" s="25">
        <f>SUM('20PALG06'!O62,'20PALG06'!R62)</f>
        <v>3072</v>
      </c>
      <c r="D61" s="25">
        <f>SUM('20PALG06'!P62,'20PALG06'!S62)</f>
        <v>5114</v>
      </c>
      <c r="E61" s="11">
        <f>SUM('20PALG10'!N62,'20PALG10'!Q62)</f>
        <v>60</v>
      </c>
      <c r="F61" s="25">
        <f>SUM('20PALG10'!O62,'20PALG10'!R62)</f>
        <v>251</v>
      </c>
      <c r="G61" s="25">
        <f>SUM('20PALG10'!P62,'20PALG10'!S62)</f>
        <v>311</v>
      </c>
      <c r="H61" s="11">
        <f t="shared" si="12"/>
        <v>2102</v>
      </c>
      <c r="I61" s="25">
        <f t="shared" si="12"/>
        <v>3323</v>
      </c>
      <c r="J61" s="25">
        <f>SUM(H61:I61)</f>
        <v>5425</v>
      </c>
    </row>
    <row r="62" spans="1:10" s="17" customFormat="1" ht="12.75">
      <c r="A62" s="19" t="s">
        <v>4</v>
      </c>
      <c r="B62" s="15">
        <f>SUM(B58:B61)</f>
        <v>2329</v>
      </c>
      <c r="C62" s="16">
        <f>SUM(C58:C61)</f>
        <v>3468</v>
      </c>
      <c r="D62" s="16">
        <f aca="true" t="shared" si="13" ref="D62:J62">SUM(D58:D61)</f>
        <v>5797</v>
      </c>
      <c r="E62" s="15">
        <f>SUM(E58:E61)</f>
        <v>75</v>
      </c>
      <c r="F62" s="16">
        <f>SUM(F58:F61)</f>
        <v>277</v>
      </c>
      <c r="G62" s="16">
        <f t="shared" si="13"/>
        <v>352</v>
      </c>
      <c r="H62" s="15">
        <f t="shared" si="13"/>
        <v>2404</v>
      </c>
      <c r="I62" s="16">
        <f t="shared" si="13"/>
        <v>3745</v>
      </c>
      <c r="J62" s="16">
        <f t="shared" si="13"/>
        <v>6149</v>
      </c>
    </row>
    <row r="63" spans="1:10" ht="12.75">
      <c r="A63" s="2"/>
      <c r="B63" s="11"/>
      <c r="C63" s="12"/>
      <c r="D63" s="12"/>
      <c r="E63" s="11"/>
      <c r="F63" s="12"/>
      <c r="G63" s="12"/>
      <c r="H63" s="11"/>
      <c r="I63" s="12"/>
      <c r="J63" s="12"/>
    </row>
    <row r="64" spans="1:10" ht="12.75">
      <c r="A64" s="1" t="s">
        <v>41</v>
      </c>
      <c r="B64" s="11"/>
      <c r="C64" s="12"/>
      <c r="D64" s="12"/>
      <c r="E64" s="11"/>
      <c r="F64" s="12"/>
      <c r="G64" s="12"/>
      <c r="H64" s="11"/>
      <c r="I64" s="12"/>
      <c r="J64" s="12"/>
    </row>
    <row r="65" spans="1:12" ht="12.75">
      <c r="A65" s="2" t="s">
        <v>42</v>
      </c>
      <c r="B65" s="11">
        <v>0</v>
      </c>
      <c r="C65" s="12">
        <v>0</v>
      </c>
      <c r="D65" s="12">
        <v>0</v>
      </c>
      <c r="E65" s="11">
        <f>SUM('20PALG10'!N66,'20PALG10'!Q66)</f>
        <v>441</v>
      </c>
      <c r="F65" s="12">
        <f>SUM('20PALG10'!O66,'20PALG10'!R66)</f>
        <v>1921</v>
      </c>
      <c r="G65" s="12">
        <f>SUM('20PALG10'!P66,'20PALG10'!S66)</f>
        <v>2362</v>
      </c>
      <c r="H65" s="11">
        <f aca="true" t="shared" si="14" ref="H65:I69">SUM(B65,E65)</f>
        <v>441</v>
      </c>
      <c r="I65" s="12">
        <f t="shared" si="14"/>
        <v>1921</v>
      </c>
      <c r="J65" s="12">
        <f>SUM(H65:I65)</f>
        <v>2362</v>
      </c>
      <c r="K65" s="12"/>
      <c r="L65" s="12"/>
    </row>
    <row r="66" spans="1:12" ht="12.75">
      <c r="A66" s="2" t="s">
        <v>8</v>
      </c>
      <c r="B66" s="11">
        <v>0</v>
      </c>
      <c r="C66" s="12">
        <v>0</v>
      </c>
      <c r="D66" s="12">
        <v>0</v>
      </c>
      <c r="E66" s="11">
        <f>SUM('20PALG10'!N67,'20PALG10'!Q67)</f>
        <v>519</v>
      </c>
      <c r="F66" s="12">
        <f>SUM('20PALG10'!O67,'20PALG10'!R67)</f>
        <v>2612</v>
      </c>
      <c r="G66" s="12">
        <f>SUM('20PALG10'!P67,'20PALG10'!S67)</f>
        <v>3131</v>
      </c>
      <c r="H66" s="11">
        <f t="shared" si="14"/>
        <v>519</v>
      </c>
      <c r="I66" s="12">
        <f t="shared" si="14"/>
        <v>2612</v>
      </c>
      <c r="J66" s="12">
        <f>SUM(H66:I66)</f>
        <v>3131</v>
      </c>
      <c r="K66" s="12"/>
      <c r="L66" s="12"/>
    </row>
    <row r="67" spans="1:12" ht="12.75">
      <c r="A67" s="2" t="s">
        <v>9</v>
      </c>
      <c r="B67" s="11">
        <v>0</v>
      </c>
      <c r="C67" s="12">
        <v>0</v>
      </c>
      <c r="D67" s="12">
        <v>0</v>
      </c>
      <c r="E67" s="11">
        <f>SUM('20PALG10'!N68,'20PALG10'!Q68)</f>
        <v>13</v>
      </c>
      <c r="F67" s="12">
        <f>SUM('20PALG10'!O68,'20PALG10'!R68)</f>
        <v>68</v>
      </c>
      <c r="G67" s="12">
        <f>SUM('20PALG10'!P68,'20PALG10'!S68)</f>
        <v>81</v>
      </c>
      <c r="H67" s="11">
        <f t="shared" si="14"/>
        <v>13</v>
      </c>
      <c r="I67" s="12">
        <f t="shared" si="14"/>
        <v>68</v>
      </c>
      <c r="J67" s="12">
        <f>SUM(H67:I67)</f>
        <v>81</v>
      </c>
      <c r="K67" s="12"/>
      <c r="L67" s="12"/>
    </row>
    <row r="68" spans="1:10" ht="12.75">
      <c r="A68" s="22" t="s">
        <v>10</v>
      </c>
      <c r="B68" s="11">
        <v>0</v>
      </c>
      <c r="C68" s="12">
        <v>0</v>
      </c>
      <c r="D68" s="12">
        <v>0</v>
      </c>
      <c r="E68" s="11">
        <f>SUM('20PALG10'!N69,'20PALG10'!Q69)</f>
        <v>50</v>
      </c>
      <c r="F68" s="25">
        <f>SUM('20PALG10'!O69,'20PALG10'!R69)</f>
        <v>263</v>
      </c>
      <c r="G68" s="25">
        <f>SUM('20PALG10'!P69,'20PALG10'!S69)</f>
        <v>313</v>
      </c>
      <c r="H68" s="11">
        <f t="shared" si="14"/>
        <v>50</v>
      </c>
      <c r="I68" s="25">
        <f t="shared" si="14"/>
        <v>263</v>
      </c>
      <c r="J68" s="25">
        <f>SUM(H68:I68)</f>
        <v>313</v>
      </c>
    </row>
    <row r="69" spans="1:10" ht="12.75">
      <c r="A69" s="22" t="s">
        <v>16</v>
      </c>
      <c r="B69" s="11">
        <v>0</v>
      </c>
      <c r="C69" s="12">
        <v>0</v>
      </c>
      <c r="D69" s="12">
        <v>0</v>
      </c>
      <c r="E69" s="11">
        <f>SUM('20PALG10'!N70,'20PALG10'!Q70)</f>
        <v>126</v>
      </c>
      <c r="F69" s="25">
        <f>SUM('20PALG10'!O70,'20PALG10'!R70)</f>
        <v>150</v>
      </c>
      <c r="G69" s="25">
        <f>SUM('20PALG10'!P70,'20PALG10'!S70)</f>
        <v>276</v>
      </c>
      <c r="H69" s="11">
        <f t="shared" si="14"/>
        <v>126</v>
      </c>
      <c r="I69" s="25">
        <f t="shared" si="14"/>
        <v>150</v>
      </c>
      <c r="J69" s="25">
        <f>SUM(H69:I69)</f>
        <v>276</v>
      </c>
    </row>
    <row r="70" spans="1:10" s="17" customFormat="1" ht="12.75">
      <c r="A70" s="19" t="s">
        <v>4</v>
      </c>
      <c r="B70" s="15">
        <f>SUM(B65:B69)</f>
        <v>0</v>
      </c>
      <c r="C70" s="16">
        <f aca="true" t="shared" si="15" ref="C70:J70">SUM(C65:C69)</f>
        <v>0</v>
      </c>
      <c r="D70" s="16">
        <f t="shared" si="15"/>
        <v>0</v>
      </c>
      <c r="E70" s="15">
        <f t="shared" si="15"/>
        <v>1149</v>
      </c>
      <c r="F70" s="16">
        <f t="shared" si="15"/>
        <v>5014</v>
      </c>
      <c r="G70" s="16">
        <f t="shared" si="15"/>
        <v>6163</v>
      </c>
      <c r="H70" s="15">
        <f t="shared" si="15"/>
        <v>1149</v>
      </c>
      <c r="I70" s="16">
        <f t="shared" si="15"/>
        <v>5014</v>
      </c>
      <c r="J70" s="16">
        <f t="shared" si="15"/>
        <v>6163</v>
      </c>
    </row>
    <row r="71" spans="1:10" s="17" customFormat="1" ht="12.75">
      <c r="A71" s="19"/>
      <c r="B71" s="20"/>
      <c r="C71" s="21"/>
      <c r="D71" s="21"/>
      <c r="E71" s="20"/>
      <c r="F71" s="21"/>
      <c r="G71" s="21"/>
      <c r="H71" s="20"/>
      <c r="I71" s="21"/>
      <c r="J71" s="21"/>
    </row>
    <row r="72" spans="1:12" ht="12.75">
      <c r="A72" s="70" t="s">
        <v>77</v>
      </c>
      <c r="B72" s="23">
        <f aca="true" t="shared" si="16" ref="B72:J72">SUM(B70,B62,B55,B45,B42,B35,B28,B21,B14,B48)</f>
        <v>43437</v>
      </c>
      <c r="C72" s="24">
        <f t="shared" si="16"/>
        <v>120753</v>
      </c>
      <c r="D72" s="71">
        <f t="shared" si="16"/>
        <v>164190</v>
      </c>
      <c r="E72" s="23">
        <f t="shared" si="16"/>
        <v>5107</v>
      </c>
      <c r="F72" s="24">
        <f t="shared" si="16"/>
        <v>24516</v>
      </c>
      <c r="G72" s="71">
        <f t="shared" si="16"/>
        <v>29623</v>
      </c>
      <c r="H72" s="23">
        <f t="shared" si="16"/>
        <v>48544</v>
      </c>
      <c r="I72" s="24">
        <f t="shared" si="16"/>
        <v>145269</v>
      </c>
      <c r="J72" s="71">
        <f t="shared" si="16"/>
        <v>193813</v>
      </c>
      <c r="L72" s="12"/>
    </row>
    <row r="73" spans="1:10" ht="9.75" customHeight="1">
      <c r="A73" s="22"/>
      <c r="B73" s="25"/>
      <c r="C73" s="25"/>
      <c r="D73" s="25"/>
      <c r="E73" s="25"/>
      <c r="F73" s="25"/>
      <c r="G73" s="25"/>
      <c r="H73" s="25"/>
      <c r="I73" s="25"/>
      <c r="J73" s="25"/>
    </row>
    <row r="74" spans="1:10" ht="12.75">
      <c r="A74" s="4" t="s">
        <v>60</v>
      </c>
      <c r="B74" s="12"/>
      <c r="C74" s="12"/>
      <c r="D74" s="12"/>
      <c r="E74" s="12"/>
      <c r="F74" s="12"/>
      <c r="G74" s="12"/>
      <c r="H74" s="12"/>
      <c r="I74" s="12"/>
      <c r="J74" s="12"/>
    </row>
    <row r="75" spans="1:10" ht="12.75">
      <c r="A75" s="4" t="s">
        <v>21</v>
      </c>
      <c r="B75" s="12"/>
      <c r="C75" s="12"/>
      <c r="D75" s="12"/>
      <c r="E75" s="12"/>
      <c r="F75" s="12"/>
      <c r="G75" s="12"/>
      <c r="H75" s="12"/>
      <c r="I75" s="12"/>
      <c r="J75" s="12"/>
    </row>
    <row r="76" spans="2:10" ht="12.75">
      <c r="B76" s="12"/>
      <c r="C76" s="12"/>
      <c r="D76" s="12"/>
      <c r="E76" s="12"/>
      <c r="F76" s="12"/>
      <c r="G76" s="12"/>
      <c r="H76" s="12"/>
      <c r="I76" s="12"/>
      <c r="J76" s="12"/>
    </row>
    <row r="77" spans="2:10" ht="12.75">
      <c r="B77" s="12"/>
      <c r="C77" s="12"/>
      <c r="D77" s="12"/>
      <c r="E77" s="12"/>
      <c r="F77" s="12"/>
      <c r="G77" s="12"/>
      <c r="H77" s="12"/>
      <c r="I77" s="12"/>
      <c r="J77" s="12"/>
    </row>
    <row r="78" spans="2:10" ht="12.75">
      <c r="B78" s="12"/>
      <c r="C78" s="12"/>
      <c r="D78" s="12"/>
      <c r="E78" s="12"/>
      <c r="F78" s="12"/>
      <c r="G78" s="12"/>
      <c r="H78" s="12"/>
      <c r="I78" s="12"/>
      <c r="J78" s="12"/>
    </row>
    <row r="79" spans="2:10" ht="12.75">
      <c r="B79" s="12"/>
      <c r="C79" s="12"/>
      <c r="D79" s="12"/>
      <c r="E79" s="12"/>
      <c r="F79" s="12"/>
      <c r="G79" s="12"/>
      <c r="H79" s="12"/>
      <c r="I79" s="12"/>
      <c r="J79" s="12"/>
    </row>
    <row r="80" spans="2:10" ht="12.75">
      <c r="B80" s="12"/>
      <c r="C80" s="12"/>
      <c r="D80" s="12"/>
      <c r="E80" s="12"/>
      <c r="F80" s="12"/>
      <c r="G80" s="12"/>
      <c r="H80" s="12"/>
      <c r="I80" s="12"/>
      <c r="J80" s="12"/>
    </row>
    <row r="81" spans="2:10" ht="12.75">
      <c r="B81" s="12"/>
      <c r="C81" s="12"/>
      <c r="D81" s="12"/>
      <c r="E81" s="12"/>
      <c r="F81" s="12"/>
      <c r="G81" s="12"/>
      <c r="H81" s="12"/>
      <c r="I81" s="12"/>
      <c r="J81" s="12"/>
    </row>
    <row r="82" spans="2:10" ht="12.75">
      <c r="B82" s="12"/>
      <c r="C82" s="12"/>
      <c r="D82" s="12"/>
      <c r="E82" s="12"/>
      <c r="F82" s="12"/>
      <c r="G82" s="12"/>
      <c r="H82" s="12"/>
      <c r="I82" s="12"/>
      <c r="J82" s="12"/>
    </row>
    <row r="83" spans="2:10" ht="12.75">
      <c r="B83" s="12"/>
      <c r="C83" s="12"/>
      <c r="D83" s="12"/>
      <c r="E83" s="12"/>
      <c r="F83" s="12"/>
      <c r="G83" s="12"/>
      <c r="H83" s="12"/>
      <c r="I83" s="12"/>
      <c r="J83" s="12"/>
    </row>
    <row r="84" spans="2:10" ht="12.75">
      <c r="B84" s="12"/>
      <c r="C84" s="12"/>
      <c r="D84" s="12"/>
      <c r="E84" s="12"/>
      <c r="F84" s="12"/>
      <c r="G84" s="12"/>
      <c r="H84" s="12"/>
      <c r="I84" s="12"/>
      <c r="J84" s="12"/>
    </row>
    <row r="85" spans="2:10" ht="12.75">
      <c r="B85" s="12"/>
      <c r="C85" s="12"/>
      <c r="D85" s="12"/>
      <c r="E85" s="12"/>
      <c r="F85" s="12"/>
      <c r="G85" s="12"/>
      <c r="H85" s="12"/>
      <c r="I85" s="12"/>
      <c r="J85" s="12"/>
    </row>
    <row r="86" spans="2:10" ht="12.75">
      <c r="B86" s="12"/>
      <c r="C86" s="12"/>
      <c r="D86" s="12"/>
      <c r="E86" s="12"/>
      <c r="F86" s="12"/>
      <c r="G86" s="12"/>
      <c r="H86" s="12"/>
      <c r="I86" s="12"/>
      <c r="J86" s="12"/>
    </row>
    <row r="87" spans="2:10" ht="12.75">
      <c r="B87" s="12"/>
      <c r="C87" s="12"/>
      <c r="D87" s="12"/>
      <c r="E87" s="12"/>
      <c r="F87" s="12"/>
      <c r="G87" s="12"/>
      <c r="H87" s="12"/>
      <c r="I87" s="12"/>
      <c r="J87" s="12"/>
    </row>
    <row r="88" spans="2:10" ht="12.75">
      <c r="B88" s="12"/>
      <c r="C88" s="12"/>
      <c r="D88" s="12"/>
      <c r="E88" s="12"/>
      <c r="F88" s="12"/>
      <c r="G88" s="12"/>
      <c r="H88" s="12"/>
      <c r="I88" s="12"/>
      <c r="J88" s="12"/>
    </row>
    <row r="89" spans="2:10" ht="12.75">
      <c r="B89" s="12"/>
      <c r="C89" s="12"/>
      <c r="D89" s="12"/>
      <c r="E89" s="12"/>
      <c r="F89" s="12"/>
      <c r="G89" s="12"/>
      <c r="H89" s="12"/>
      <c r="I89" s="12"/>
      <c r="J89" s="12"/>
    </row>
    <row r="90" spans="2:10" ht="12.75">
      <c r="B90" s="12"/>
      <c r="C90" s="12"/>
      <c r="D90" s="12"/>
      <c r="E90" s="12"/>
      <c r="F90" s="12"/>
      <c r="G90" s="12"/>
      <c r="H90" s="12"/>
      <c r="I90" s="12"/>
      <c r="J90" s="12"/>
    </row>
    <row r="91" spans="2:10" ht="12.75">
      <c r="B91" s="12"/>
      <c r="C91" s="12"/>
      <c r="D91" s="12"/>
      <c r="E91" s="12"/>
      <c r="F91" s="12"/>
      <c r="G91" s="12"/>
      <c r="H91" s="12"/>
      <c r="I91" s="12"/>
      <c r="J91" s="12"/>
    </row>
    <row r="92" spans="2:10" ht="12.75">
      <c r="B92" s="12"/>
      <c r="C92" s="12"/>
      <c r="D92" s="12"/>
      <c r="E92" s="12"/>
      <c r="F92" s="12"/>
      <c r="G92" s="12"/>
      <c r="H92" s="12"/>
      <c r="I92" s="12"/>
      <c r="J92" s="12"/>
    </row>
    <row r="93" spans="2:10" ht="12.75">
      <c r="B93" s="12"/>
      <c r="C93" s="12"/>
      <c r="D93" s="12"/>
      <c r="E93" s="12"/>
      <c r="F93" s="12"/>
      <c r="G93" s="12"/>
      <c r="H93" s="12"/>
      <c r="I93" s="12"/>
      <c r="J93" s="12"/>
    </row>
    <row r="94" spans="2:10" ht="12.75">
      <c r="B94" s="12"/>
      <c r="C94" s="12"/>
      <c r="D94" s="12"/>
      <c r="E94" s="12"/>
      <c r="F94" s="12"/>
      <c r="G94" s="12"/>
      <c r="H94" s="12"/>
      <c r="I94" s="12"/>
      <c r="J94" s="12"/>
    </row>
    <row r="95" spans="2:10" ht="12.75">
      <c r="B95" s="12"/>
      <c r="C95" s="12"/>
      <c r="D95" s="12"/>
      <c r="E95" s="12"/>
      <c r="F95" s="12"/>
      <c r="G95" s="12"/>
      <c r="H95" s="12"/>
      <c r="I95" s="12"/>
      <c r="J95" s="12"/>
    </row>
    <row r="96" spans="2:10" ht="12.75">
      <c r="B96" s="12"/>
      <c r="C96" s="12"/>
      <c r="D96" s="12"/>
      <c r="E96" s="12"/>
      <c r="F96" s="12"/>
      <c r="G96" s="12"/>
      <c r="H96" s="12"/>
      <c r="I96" s="12"/>
      <c r="J96" s="12"/>
    </row>
    <row r="97" spans="2:10" ht="12.75">
      <c r="B97" s="12"/>
      <c r="C97" s="12"/>
      <c r="D97" s="12"/>
      <c r="E97" s="12"/>
      <c r="F97" s="12"/>
      <c r="G97" s="12"/>
      <c r="H97" s="12"/>
      <c r="I97" s="12"/>
      <c r="J97" s="12"/>
    </row>
    <row r="98" spans="2:10" ht="12.75">
      <c r="B98" s="12"/>
      <c r="C98" s="12"/>
      <c r="D98" s="12"/>
      <c r="E98" s="12"/>
      <c r="F98" s="12"/>
      <c r="G98" s="12"/>
      <c r="H98" s="12"/>
      <c r="I98" s="12"/>
      <c r="J98" s="12"/>
    </row>
    <row r="99" spans="2:10" ht="12.75">
      <c r="B99" s="12"/>
      <c r="C99" s="12"/>
      <c r="D99" s="12"/>
      <c r="E99" s="12"/>
      <c r="F99" s="12"/>
      <c r="G99" s="12"/>
      <c r="H99" s="12"/>
      <c r="I99" s="12"/>
      <c r="J99" s="12"/>
    </row>
    <row r="100" spans="2:10" ht="12.75">
      <c r="B100" s="12"/>
      <c r="C100" s="12"/>
      <c r="D100" s="12"/>
      <c r="E100" s="12"/>
      <c r="F100" s="12"/>
      <c r="G100" s="12"/>
      <c r="H100" s="12"/>
      <c r="I100" s="12"/>
      <c r="J100" s="12"/>
    </row>
    <row r="101" spans="2:10" ht="12.75">
      <c r="B101" s="12"/>
      <c r="C101" s="12"/>
      <c r="D101" s="12"/>
      <c r="E101" s="12"/>
      <c r="F101" s="12"/>
      <c r="G101" s="12"/>
      <c r="H101" s="12"/>
      <c r="I101" s="12"/>
      <c r="J101" s="12"/>
    </row>
    <row r="102" spans="2:10" ht="12.75">
      <c r="B102" s="12"/>
      <c r="C102" s="12"/>
      <c r="D102" s="12"/>
      <c r="E102" s="12"/>
      <c r="F102" s="12"/>
      <c r="G102" s="12"/>
      <c r="H102" s="12"/>
      <c r="I102" s="12"/>
      <c r="J102" s="12"/>
    </row>
    <row r="103" spans="2:10" ht="12.75">
      <c r="B103" s="12"/>
      <c r="C103" s="12"/>
      <c r="D103" s="12"/>
      <c r="E103" s="12"/>
      <c r="F103" s="12"/>
      <c r="G103" s="12"/>
      <c r="H103" s="12"/>
      <c r="I103" s="12"/>
      <c r="J103" s="12"/>
    </row>
    <row r="104" spans="2:10" ht="12.75">
      <c r="B104" s="12"/>
      <c r="C104" s="12"/>
      <c r="D104" s="12"/>
      <c r="E104" s="12"/>
      <c r="F104" s="12"/>
      <c r="G104" s="12"/>
      <c r="H104" s="12"/>
      <c r="I104" s="12"/>
      <c r="J104" s="12"/>
    </row>
  </sheetData>
  <sheetProtection/>
  <printOptions horizontalCentered="1"/>
  <pageMargins left="0.1968503937007874" right="0.1968503937007874" top="0.5905511811023623" bottom="0.3937007874015748" header="0.5118110236220472" footer="0.5118110236220472"/>
  <pageSetup horizontalDpi="600" verticalDpi="600" orientation="portrait" paperSize="9" scale="72"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A51" sqref="A51"/>
    </sheetView>
  </sheetViews>
  <sheetFormatPr defaultColWidth="9.140625" defaultRowHeight="12.75"/>
  <cols>
    <col min="1" max="1" width="24.8515625" style="161" customWidth="1"/>
    <col min="2" max="2" width="10.28125" style="161" customWidth="1"/>
    <col min="3" max="3" width="13.00390625" style="161" customWidth="1"/>
    <col min="4" max="4" width="10.7109375" style="161" customWidth="1"/>
    <col min="5" max="5" width="9.28125" style="161" bestFit="1" customWidth="1"/>
    <col min="6" max="6" width="10.7109375" style="161" customWidth="1"/>
    <col min="7" max="7" width="11.00390625" style="161" customWidth="1"/>
    <col min="8" max="8" width="9.7109375" style="161" bestFit="1" customWidth="1"/>
    <col min="9" max="9" width="10.28125" style="161" customWidth="1"/>
    <col min="10" max="10" width="12.00390625" style="161" customWidth="1"/>
    <col min="11" max="16384" width="8.8515625" style="161" customWidth="1"/>
  </cols>
  <sheetData>
    <row r="1" spans="1:10" ht="12.75">
      <c r="A1" s="108" t="s">
        <v>104</v>
      </c>
      <c r="B1" s="143"/>
      <c r="C1" s="143"/>
      <c r="D1" s="143"/>
      <c r="E1" s="143"/>
      <c r="F1" s="143"/>
      <c r="G1" s="143"/>
      <c r="H1" s="143"/>
      <c r="I1" s="143"/>
      <c r="J1" s="143"/>
    </row>
    <row r="2" spans="1:10" ht="12.75">
      <c r="A2" s="146" t="s">
        <v>23</v>
      </c>
      <c r="B2" s="147"/>
      <c r="C2" s="147"/>
      <c r="D2" s="147"/>
      <c r="E2" s="149"/>
      <c r="F2" s="149"/>
      <c r="G2" s="147"/>
      <c r="H2" s="147"/>
      <c r="I2" s="147"/>
      <c r="J2" s="147"/>
    </row>
    <row r="3" spans="1:10" ht="12.75">
      <c r="A3" s="147"/>
      <c r="B3" s="147"/>
      <c r="C3" s="147"/>
      <c r="D3" s="147"/>
      <c r="E3" s="149"/>
      <c r="F3" s="146"/>
      <c r="G3" s="147"/>
      <c r="H3" s="147"/>
      <c r="I3" s="147"/>
      <c r="J3" s="147"/>
    </row>
    <row r="4" spans="1:10" ht="12.75">
      <c r="A4" s="146" t="s">
        <v>130</v>
      </c>
      <c r="B4" s="147"/>
      <c r="C4" s="147"/>
      <c r="D4" s="147"/>
      <c r="E4" s="149"/>
      <c r="F4" s="149"/>
      <c r="G4" s="147"/>
      <c r="H4" s="147"/>
      <c r="I4" s="147"/>
      <c r="J4" s="147"/>
    </row>
    <row r="5" spans="1:10" ht="12.75">
      <c r="A5" s="145"/>
      <c r="B5" s="145"/>
      <c r="C5" s="145"/>
      <c r="D5" s="145"/>
      <c r="E5" s="145"/>
      <c r="F5" s="145"/>
      <c r="G5" s="145"/>
      <c r="H5" s="145"/>
      <c r="I5" s="145"/>
      <c r="J5" s="145"/>
    </row>
    <row r="6" spans="1:10" ht="12.75">
      <c r="A6" s="146" t="s">
        <v>78</v>
      </c>
      <c r="B6" s="183"/>
      <c r="C6" s="183"/>
      <c r="D6" s="183"/>
      <c r="E6" s="183"/>
      <c r="F6" s="184"/>
      <c r="G6" s="183"/>
      <c r="H6" s="183"/>
      <c r="I6" s="183"/>
      <c r="J6" s="183"/>
    </row>
    <row r="7" spans="1:10" ht="13.5" thickBot="1">
      <c r="A7" s="143"/>
      <c r="B7" s="160"/>
      <c r="C7" s="160"/>
      <c r="D7" s="160"/>
      <c r="E7" s="160"/>
      <c r="F7" s="160"/>
      <c r="G7" s="160"/>
      <c r="H7" s="160"/>
      <c r="I7" s="160"/>
      <c r="J7" s="160"/>
    </row>
    <row r="8" spans="1:10" ht="12.75">
      <c r="A8" s="185"/>
      <c r="B8" s="186" t="s">
        <v>24</v>
      </c>
      <c r="C8" s="187"/>
      <c r="D8" s="187"/>
      <c r="E8" s="186" t="s">
        <v>25</v>
      </c>
      <c r="F8" s="187"/>
      <c r="G8" s="187"/>
      <c r="H8" s="186" t="s">
        <v>4</v>
      </c>
      <c r="I8" s="187"/>
      <c r="J8" s="187"/>
    </row>
    <row r="9" spans="1:10" ht="12.75">
      <c r="A9" s="188" t="s">
        <v>26</v>
      </c>
      <c r="B9" s="197" t="s">
        <v>5</v>
      </c>
      <c r="C9" s="198" t="s">
        <v>6</v>
      </c>
      <c r="D9" s="198" t="s">
        <v>4</v>
      </c>
      <c r="E9" s="197" t="s">
        <v>5</v>
      </c>
      <c r="F9" s="198" t="s">
        <v>6</v>
      </c>
      <c r="G9" s="198" t="s">
        <v>4</v>
      </c>
      <c r="H9" s="197" t="s">
        <v>5</v>
      </c>
      <c r="I9" s="198" t="s">
        <v>6</v>
      </c>
      <c r="J9" s="198" t="s">
        <v>4</v>
      </c>
    </row>
    <row r="10" spans="1:10" ht="12.75">
      <c r="A10" s="191"/>
      <c r="B10" s="95"/>
      <c r="C10" s="96"/>
      <c r="D10" s="97"/>
      <c r="E10" s="95"/>
      <c r="F10" s="96"/>
      <c r="G10" s="97"/>
      <c r="H10" s="162"/>
      <c r="I10" s="97"/>
      <c r="J10" s="97"/>
    </row>
    <row r="11" spans="1:10" ht="12.75">
      <c r="A11" s="143" t="s">
        <v>27</v>
      </c>
      <c r="B11" s="95">
        <v>53</v>
      </c>
      <c r="C11" s="96">
        <v>263</v>
      </c>
      <c r="D11" s="160">
        <f>SUM(B11:C11)</f>
        <v>316</v>
      </c>
      <c r="E11" s="95">
        <v>1417</v>
      </c>
      <c r="F11" s="96">
        <v>5557</v>
      </c>
      <c r="G11" s="160">
        <f aca="true" t="shared" si="0" ref="G11:G19">SUM(E11:F11)</f>
        <v>6974</v>
      </c>
      <c r="H11" s="95">
        <f>SUM(B11,E11)</f>
        <v>1470</v>
      </c>
      <c r="I11" s="96">
        <f aca="true" t="shared" si="1" ref="I11:I19">SUM(C11,F11)</f>
        <v>5820</v>
      </c>
      <c r="J11" s="160">
        <f aca="true" t="shared" si="2" ref="J11:J19">SUM(H11:I11)</f>
        <v>7290</v>
      </c>
    </row>
    <row r="12" spans="1:10" ht="12.75">
      <c r="A12" s="143" t="s">
        <v>28</v>
      </c>
      <c r="B12" s="95">
        <v>1499</v>
      </c>
      <c r="C12" s="96">
        <v>6054</v>
      </c>
      <c r="D12" s="160">
        <f aca="true" t="shared" si="3" ref="D12:D19">SUM(B12:C12)</f>
        <v>7553</v>
      </c>
      <c r="E12" s="95">
        <v>2802</v>
      </c>
      <c r="F12" s="96">
        <v>8700</v>
      </c>
      <c r="G12" s="160">
        <f t="shared" si="0"/>
        <v>11502</v>
      </c>
      <c r="H12" s="95">
        <f aca="true" t="shared" si="4" ref="H12:H19">SUM(B12,E12)</f>
        <v>4301</v>
      </c>
      <c r="I12" s="96">
        <f t="shared" si="1"/>
        <v>14754</v>
      </c>
      <c r="J12" s="160">
        <f t="shared" si="2"/>
        <v>19055</v>
      </c>
    </row>
    <row r="13" spans="1:10" ht="12.75">
      <c r="A13" s="143" t="s">
        <v>29</v>
      </c>
      <c r="B13" s="95">
        <v>3207</v>
      </c>
      <c r="C13" s="96">
        <v>11636</v>
      </c>
      <c r="D13" s="160">
        <f t="shared" si="3"/>
        <v>14843</v>
      </c>
      <c r="E13" s="95">
        <v>1831</v>
      </c>
      <c r="F13" s="96">
        <v>4961</v>
      </c>
      <c r="G13" s="160">
        <f t="shared" si="0"/>
        <v>6792</v>
      </c>
      <c r="H13" s="95">
        <f t="shared" si="4"/>
        <v>5038</v>
      </c>
      <c r="I13" s="96">
        <f t="shared" si="1"/>
        <v>16597</v>
      </c>
      <c r="J13" s="160">
        <f t="shared" si="2"/>
        <v>21635</v>
      </c>
    </row>
    <row r="14" spans="1:10" ht="12.75">
      <c r="A14" s="143" t="s">
        <v>30</v>
      </c>
      <c r="B14" s="95">
        <v>4577</v>
      </c>
      <c r="C14" s="96">
        <v>15606</v>
      </c>
      <c r="D14" s="160">
        <f t="shared" si="3"/>
        <v>20183</v>
      </c>
      <c r="E14" s="95">
        <v>1340</v>
      </c>
      <c r="F14" s="96">
        <v>3367</v>
      </c>
      <c r="G14" s="160">
        <f t="shared" si="0"/>
        <v>4707</v>
      </c>
      <c r="H14" s="95">
        <f t="shared" si="4"/>
        <v>5917</v>
      </c>
      <c r="I14" s="96">
        <f t="shared" si="1"/>
        <v>18973</v>
      </c>
      <c r="J14" s="160">
        <f t="shared" si="2"/>
        <v>24890</v>
      </c>
    </row>
    <row r="15" spans="1:10" ht="12.75">
      <c r="A15" s="143" t="s">
        <v>31</v>
      </c>
      <c r="B15" s="95">
        <v>5173</v>
      </c>
      <c r="C15" s="96">
        <v>15130</v>
      </c>
      <c r="D15" s="160">
        <f t="shared" si="3"/>
        <v>20303</v>
      </c>
      <c r="E15" s="95">
        <v>1232</v>
      </c>
      <c r="F15" s="96">
        <v>2495</v>
      </c>
      <c r="G15" s="160">
        <f t="shared" si="0"/>
        <v>3727</v>
      </c>
      <c r="H15" s="95">
        <f t="shared" si="4"/>
        <v>6405</v>
      </c>
      <c r="I15" s="96">
        <f t="shared" si="1"/>
        <v>17625</v>
      </c>
      <c r="J15" s="160">
        <f t="shared" si="2"/>
        <v>24030</v>
      </c>
    </row>
    <row r="16" spans="1:10" ht="12.75">
      <c r="A16" s="143" t="s">
        <v>32</v>
      </c>
      <c r="B16" s="95">
        <v>4336</v>
      </c>
      <c r="C16" s="96">
        <v>13110</v>
      </c>
      <c r="D16" s="160">
        <f t="shared" si="3"/>
        <v>17446</v>
      </c>
      <c r="E16" s="95">
        <v>911</v>
      </c>
      <c r="F16" s="96">
        <v>1435</v>
      </c>
      <c r="G16" s="160">
        <f t="shared" si="0"/>
        <v>2346</v>
      </c>
      <c r="H16" s="95">
        <f t="shared" si="4"/>
        <v>5247</v>
      </c>
      <c r="I16" s="96">
        <f t="shared" si="1"/>
        <v>14545</v>
      </c>
      <c r="J16" s="160">
        <f t="shared" si="2"/>
        <v>19792</v>
      </c>
    </row>
    <row r="17" spans="1:10" ht="12.75">
      <c r="A17" s="143" t="s">
        <v>33</v>
      </c>
      <c r="B17" s="95">
        <v>4577</v>
      </c>
      <c r="C17" s="96">
        <v>12306</v>
      </c>
      <c r="D17" s="160">
        <f t="shared" si="3"/>
        <v>16883</v>
      </c>
      <c r="E17" s="95">
        <v>712</v>
      </c>
      <c r="F17" s="96">
        <v>939</v>
      </c>
      <c r="G17" s="160">
        <f t="shared" si="0"/>
        <v>1651</v>
      </c>
      <c r="H17" s="95">
        <f t="shared" si="4"/>
        <v>5289</v>
      </c>
      <c r="I17" s="96">
        <f t="shared" si="1"/>
        <v>13245</v>
      </c>
      <c r="J17" s="160">
        <f t="shared" si="2"/>
        <v>18534</v>
      </c>
    </row>
    <row r="18" spans="1:10" ht="12.75">
      <c r="A18" s="143" t="s">
        <v>34</v>
      </c>
      <c r="B18" s="95">
        <v>5491</v>
      </c>
      <c r="C18" s="96">
        <v>13230</v>
      </c>
      <c r="D18" s="160">
        <f t="shared" si="3"/>
        <v>18721</v>
      </c>
      <c r="E18" s="95">
        <v>586</v>
      </c>
      <c r="F18" s="96">
        <v>544</v>
      </c>
      <c r="G18" s="160">
        <f t="shared" si="0"/>
        <v>1130</v>
      </c>
      <c r="H18" s="95">
        <f t="shared" si="4"/>
        <v>6077</v>
      </c>
      <c r="I18" s="96">
        <f t="shared" si="1"/>
        <v>13774</v>
      </c>
      <c r="J18" s="160">
        <f t="shared" si="2"/>
        <v>19851</v>
      </c>
    </row>
    <row r="19" spans="1:13" ht="12.75">
      <c r="A19" s="143" t="s">
        <v>35</v>
      </c>
      <c r="B19" s="192">
        <v>3163</v>
      </c>
      <c r="C19" s="96">
        <v>5078</v>
      </c>
      <c r="D19" s="193">
        <f t="shared" si="3"/>
        <v>8241</v>
      </c>
      <c r="E19" s="192">
        <v>530</v>
      </c>
      <c r="F19" s="96">
        <v>342</v>
      </c>
      <c r="G19" s="193">
        <f t="shared" si="0"/>
        <v>872</v>
      </c>
      <c r="H19" s="95">
        <f t="shared" si="4"/>
        <v>3693</v>
      </c>
      <c r="I19" s="193">
        <f t="shared" si="1"/>
        <v>5420</v>
      </c>
      <c r="J19" s="193">
        <f t="shared" si="2"/>
        <v>9113</v>
      </c>
      <c r="L19" s="194"/>
      <c r="M19" s="194"/>
    </row>
    <row r="20" spans="1:12" ht="12.75">
      <c r="A20" s="163" t="s">
        <v>4</v>
      </c>
      <c r="B20" s="164">
        <f aca="true" t="shared" si="5" ref="B20:J20">SUM(B11:B19)</f>
        <v>32076</v>
      </c>
      <c r="C20" s="165">
        <f t="shared" si="5"/>
        <v>92413</v>
      </c>
      <c r="D20" s="165">
        <f t="shared" si="5"/>
        <v>124489</v>
      </c>
      <c r="E20" s="164">
        <f t="shared" si="5"/>
        <v>11361</v>
      </c>
      <c r="F20" s="165">
        <f t="shared" si="5"/>
        <v>28340</v>
      </c>
      <c r="G20" s="165">
        <f t="shared" si="5"/>
        <v>39701</v>
      </c>
      <c r="H20" s="164">
        <f t="shared" si="5"/>
        <v>43437</v>
      </c>
      <c r="I20" s="165">
        <f t="shared" si="5"/>
        <v>120753</v>
      </c>
      <c r="J20" s="165">
        <f t="shared" si="5"/>
        <v>164190</v>
      </c>
      <c r="L20" s="80"/>
    </row>
    <row r="22" spans="1:10" ht="26.25" customHeight="1">
      <c r="A22" s="300" t="s">
        <v>90</v>
      </c>
      <c r="B22" s="301"/>
      <c r="C22" s="301"/>
      <c r="D22" s="301"/>
      <c r="E22" s="301"/>
      <c r="F22" s="301"/>
      <c r="G22" s="301"/>
      <c r="H22" s="301"/>
      <c r="I22" s="301"/>
      <c r="J22" s="301"/>
    </row>
    <row r="24" spans="1:10" ht="12.75">
      <c r="A24" s="108"/>
      <c r="B24" s="143"/>
      <c r="C24" s="143"/>
      <c r="D24" s="143"/>
      <c r="E24" s="143"/>
      <c r="F24" s="143"/>
      <c r="G24" s="143"/>
      <c r="H24" s="143"/>
      <c r="I24" s="143"/>
      <c r="J24" s="143"/>
    </row>
    <row r="25" spans="1:10" ht="12.75">
      <c r="A25" s="146" t="s">
        <v>89</v>
      </c>
      <c r="B25" s="147"/>
      <c r="C25" s="147"/>
      <c r="D25" s="147"/>
      <c r="E25" s="149"/>
      <c r="F25" s="149"/>
      <c r="G25" s="147"/>
      <c r="H25" s="147"/>
      <c r="I25" s="147"/>
      <c r="J25" s="147"/>
    </row>
    <row r="26" spans="1:10" ht="12.75">
      <c r="A26" s="147"/>
      <c r="B26" s="147"/>
      <c r="C26" s="147"/>
      <c r="D26" s="147"/>
      <c r="E26" s="149"/>
      <c r="F26" s="146"/>
      <c r="G26" s="147"/>
      <c r="H26" s="147"/>
      <c r="I26" s="147"/>
      <c r="J26" s="147"/>
    </row>
    <row r="27" spans="1:10" ht="12.75">
      <c r="A27" s="146" t="s">
        <v>130</v>
      </c>
      <c r="B27" s="147"/>
      <c r="C27" s="147"/>
      <c r="D27" s="147"/>
      <c r="E27" s="149"/>
      <c r="F27" s="149"/>
      <c r="G27" s="147"/>
      <c r="H27" s="147"/>
      <c r="I27" s="147"/>
      <c r="J27" s="147"/>
    </row>
    <row r="28" spans="1:10" ht="12.75">
      <c r="A28" s="145"/>
      <c r="B28" s="145"/>
      <c r="C28" s="145"/>
      <c r="D28" s="145"/>
      <c r="E28" s="145"/>
      <c r="F28" s="145"/>
      <c r="G28" s="145"/>
      <c r="H28" s="145"/>
      <c r="I28" s="145"/>
      <c r="J28" s="145"/>
    </row>
    <row r="29" spans="1:10" ht="12.75">
      <c r="A29" s="146" t="s">
        <v>78</v>
      </c>
      <c r="B29" s="183"/>
      <c r="C29" s="183"/>
      <c r="D29" s="183"/>
      <c r="E29" s="183"/>
      <c r="F29" s="184"/>
      <c r="G29" s="183"/>
      <c r="H29" s="183"/>
      <c r="I29" s="183"/>
      <c r="J29" s="183"/>
    </row>
    <row r="30" spans="1:10" ht="13.5" thickBot="1">
      <c r="A30" s="143"/>
      <c r="B30" s="160"/>
      <c r="C30" s="160"/>
      <c r="D30" s="160"/>
      <c r="E30" s="160"/>
      <c r="F30" s="160"/>
      <c r="G30" s="160"/>
      <c r="H30" s="160"/>
      <c r="I30" s="160"/>
      <c r="J30" s="160"/>
    </row>
    <row r="31" spans="1:10" ht="12.75">
      <c r="A31" s="185"/>
      <c r="B31" s="186" t="s">
        <v>24</v>
      </c>
      <c r="C31" s="187"/>
      <c r="D31" s="187"/>
      <c r="E31" s="186" t="s">
        <v>25</v>
      </c>
      <c r="F31" s="187"/>
      <c r="G31" s="187"/>
      <c r="H31" s="186" t="s">
        <v>4</v>
      </c>
      <c r="I31" s="187"/>
      <c r="J31" s="187"/>
    </row>
    <row r="32" spans="1:10" ht="12.75">
      <c r="A32" s="188" t="s">
        <v>26</v>
      </c>
      <c r="B32" s="197" t="s">
        <v>5</v>
      </c>
      <c r="C32" s="198" t="s">
        <v>6</v>
      </c>
      <c r="D32" s="198" t="s">
        <v>4</v>
      </c>
      <c r="E32" s="197" t="s">
        <v>5</v>
      </c>
      <c r="F32" s="198" t="s">
        <v>6</v>
      </c>
      <c r="G32" s="198" t="s">
        <v>4</v>
      </c>
      <c r="H32" s="197" t="s">
        <v>5</v>
      </c>
      <c r="I32" s="198" t="s">
        <v>6</v>
      </c>
      <c r="J32" s="198" t="s">
        <v>4</v>
      </c>
    </row>
    <row r="33" spans="1:10" ht="12.75">
      <c r="A33" s="191"/>
      <c r="B33" s="162"/>
      <c r="C33" s="97"/>
      <c r="D33" s="97"/>
      <c r="E33" s="162"/>
      <c r="F33" s="97"/>
      <c r="G33" s="97"/>
      <c r="H33" s="162"/>
      <c r="I33" s="97"/>
      <c r="J33" s="97"/>
    </row>
    <row r="34" spans="1:10" ht="12.75">
      <c r="A34" s="199">
        <v>60</v>
      </c>
      <c r="B34" s="95">
        <v>1215</v>
      </c>
      <c r="C34" s="160">
        <v>2332</v>
      </c>
      <c r="D34" s="160">
        <f>SUM(B34:C34)</f>
        <v>3547</v>
      </c>
      <c r="E34" s="95">
        <v>88</v>
      </c>
      <c r="F34" s="160">
        <v>61</v>
      </c>
      <c r="G34" s="160">
        <f aca="true" t="shared" si="6" ref="G34:G42">SUM(E34:F34)</f>
        <v>149</v>
      </c>
      <c r="H34" s="95">
        <f>SUM(B34,E34)</f>
        <v>1303</v>
      </c>
      <c r="I34" s="96">
        <f aca="true" t="shared" si="7" ref="I34:I42">SUM(C34,F34)</f>
        <v>2393</v>
      </c>
      <c r="J34" s="160">
        <f aca="true" t="shared" si="8" ref="J34:J42">SUM(H34:I34)</f>
        <v>3696</v>
      </c>
    </row>
    <row r="35" spans="1:10" ht="12.75">
      <c r="A35" s="199">
        <v>61</v>
      </c>
      <c r="B35" s="95">
        <v>1040</v>
      </c>
      <c r="C35" s="160">
        <v>1635</v>
      </c>
      <c r="D35" s="160">
        <f aca="true" t="shared" si="9" ref="D35:D42">SUM(B35:C35)</f>
        <v>2675</v>
      </c>
      <c r="E35" s="95">
        <v>69</v>
      </c>
      <c r="F35" s="160">
        <v>55</v>
      </c>
      <c r="G35" s="160">
        <f t="shared" si="6"/>
        <v>124</v>
      </c>
      <c r="H35" s="95">
        <f aca="true" t="shared" si="10" ref="H35:H42">SUM(B35,E35)</f>
        <v>1109</v>
      </c>
      <c r="I35" s="96">
        <f t="shared" si="7"/>
        <v>1690</v>
      </c>
      <c r="J35" s="160">
        <f t="shared" si="8"/>
        <v>2799</v>
      </c>
    </row>
    <row r="36" spans="1:10" ht="12.75">
      <c r="A36" s="199">
        <v>62</v>
      </c>
      <c r="B36" s="95">
        <v>547</v>
      </c>
      <c r="C36" s="160">
        <v>708</v>
      </c>
      <c r="D36" s="160">
        <f t="shared" si="9"/>
        <v>1255</v>
      </c>
      <c r="E36" s="95">
        <v>75</v>
      </c>
      <c r="F36" s="160">
        <v>56</v>
      </c>
      <c r="G36" s="160">
        <f t="shared" si="6"/>
        <v>131</v>
      </c>
      <c r="H36" s="95">
        <f t="shared" si="10"/>
        <v>622</v>
      </c>
      <c r="I36" s="96">
        <f t="shared" si="7"/>
        <v>764</v>
      </c>
      <c r="J36" s="160">
        <f t="shared" si="8"/>
        <v>1386</v>
      </c>
    </row>
    <row r="37" spans="1:10" ht="12.75">
      <c r="A37" s="199">
        <v>63</v>
      </c>
      <c r="B37" s="162">
        <v>210</v>
      </c>
      <c r="C37" s="160">
        <v>233</v>
      </c>
      <c r="D37" s="160">
        <f t="shared" si="9"/>
        <v>443</v>
      </c>
      <c r="E37" s="95">
        <v>52</v>
      </c>
      <c r="F37" s="160">
        <v>36</v>
      </c>
      <c r="G37" s="160">
        <f t="shared" si="6"/>
        <v>88</v>
      </c>
      <c r="H37" s="95">
        <f t="shared" si="10"/>
        <v>262</v>
      </c>
      <c r="I37" s="96">
        <f t="shared" si="7"/>
        <v>269</v>
      </c>
      <c r="J37" s="160">
        <f t="shared" si="8"/>
        <v>531</v>
      </c>
    </row>
    <row r="38" spans="1:10" ht="12.75">
      <c r="A38" s="199">
        <v>64</v>
      </c>
      <c r="B38" s="162">
        <v>121</v>
      </c>
      <c r="C38" s="160">
        <v>139</v>
      </c>
      <c r="D38" s="160">
        <f t="shared" si="9"/>
        <v>260</v>
      </c>
      <c r="E38" s="95">
        <v>41</v>
      </c>
      <c r="F38" s="160">
        <v>35</v>
      </c>
      <c r="G38" s="160">
        <f t="shared" si="6"/>
        <v>76</v>
      </c>
      <c r="H38" s="95">
        <f t="shared" si="10"/>
        <v>162</v>
      </c>
      <c r="I38" s="96">
        <f t="shared" si="7"/>
        <v>174</v>
      </c>
      <c r="J38" s="160">
        <f t="shared" si="8"/>
        <v>336</v>
      </c>
    </row>
    <row r="39" spans="1:10" ht="12.75">
      <c r="A39" s="199">
        <v>65</v>
      </c>
      <c r="B39" s="162">
        <v>19</v>
      </c>
      <c r="C39" s="160">
        <v>21</v>
      </c>
      <c r="D39" s="160">
        <f t="shared" si="9"/>
        <v>40</v>
      </c>
      <c r="E39" s="95">
        <v>50</v>
      </c>
      <c r="F39" s="160">
        <v>32</v>
      </c>
      <c r="G39" s="160">
        <f t="shared" si="6"/>
        <v>82</v>
      </c>
      <c r="H39" s="95">
        <f t="shared" si="10"/>
        <v>69</v>
      </c>
      <c r="I39" s="96">
        <f t="shared" si="7"/>
        <v>53</v>
      </c>
      <c r="J39" s="160">
        <f t="shared" si="8"/>
        <v>122</v>
      </c>
    </row>
    <row r="40" spans="1:10" ht="12.75">
      <c r="A40" s="199">
        <v>66</v>
      </c>
      <c r="B40" s="162">
        <v>3</v>
      </c>
      <c r="C40" s="160">
        <v>6</v>
      </c>
      <c r="D40" s="160">
        <f t="shared" si="9"/>
        <v>9</v>
      </c>
      <c r="E40" s="95">
        <v>43</v>
      </c>
      <c r="F40" s="160">
        <v>26</v>
      </c>
      <c r="G40" s="160">
        <f t="shared" si="6"/>
        <v>69</v>
      </c>
      <c r="H40" s="95">
        <f t="shared" si="10"/>
        <v>46</v>
      </c>
      <c r="I40" s="96">
        <f t="shared" si="7"/>
        <v>32</v>
      </c>
      <c r="J40" s="160">
        <f t="shared" si="8"/>
        <v>78</v>
      </c>
    </row>
    <row r="41" spans="1:10" ht="12.75">
      <c r="A41" s="199">
        <v>67</v>
      </c>
      <c r="B41" s="162">
        <v>1</v>
      </c>
      <c r="C41" s="160">
        <v>2</v>
      </c>
      <c r="D41" s="160">
        <f t="shared" si="9"/>
        <v>3</v>
      </c>
      <c r="E41" s="95">
        <v>36</v>
      </c>
      <c r="F41" s="160">
        <v>12</v>
      </c>
      <c r="G41" s="160">
        <f t="shared" si="6"/>
        <v>48</v>
      </c>
      <c r="H41" s="95">
        <f t="shared" si="10"/>
        <v>37</v>
      </c>
      <c r="I41" s="96">
        <f t="shared" si="7"/>
        <v>14</v>
      </c>
      <c r="J41" s="160">
        <f t="shared" si="8"/>
        <v>51</v>
      </c>
    </row>
    <row r="42" spans="1:10" ht="12.75">
      <c r="A42" s="143" t="s">
        <v>87</v>
      </c>
      <c r="B42" s="162">
        <v>7</v>
      </c>
      <c r="C42" s="160">
        <v>2</v>
      </c>
      <c r="D42" s="96">
        <f t="shared" si="9"/>
        <v>9</v>
      </c>
      <c r="E42" s="95">
        <v>76</v>
      </c>
      <c r="F42" s="160">
        <v>29</v>
      </c>
      <c r="G42" s="96">
        <f t="shared" si="6"/>
        <v>105</v>
      </c>
      <c r="H42" s="95">
        <f t="shared" si="10"/>
        <v>83</v>
      </c>
      <c r="I42" s="96">
        <f t="shared" si="7"/>
        <v>31</v>
      </c>
      <c r="J42" s="96">
        <f t="shared" si="8"/>
        <v>114</v>
      </c>
    </row>
    <row r="43" spans="1:12" ht="12.75">
      <c r="A43" s="163" t="s">
        <v>4</v>
      </c>
      <c r="B43" s="164">
        <f aca="true" t="shared" si="11" ref="B43:J43">SUM(B34:B42)</f>
        <v>3163</v>
      </c>
      <c r="C43" s="165">
        <f t="shared" si="11"/>
        <v>5078</v>
      </c>
      <c r="D43" s="165">
        <f t="shared" si="11"/>
        <v>8241</v>
      </c>
      <c r="E43" s="164">
        <f t="shared" si="11"/>
        <v>530</v>
      </c>
      <c r="F43" s="165">
        <f t="shared" si="11"/>
        <v>342</v>
      </c>
      <c r="G43" s="165">
        <f t="shared" si="11"/>
        <v>872</v>
      </c>
      <c r="H43" s="164">
        <f t="shared" si="11"/>
        <v>3693</v>
      </c>
      <c r="I43" s="165">
        <f t="shared" si="11"/>
        <v>5420</v>
      </c>
      <c r="J43" s="165">
        <f t="shared" si="11"/>
        <v>9113</v>
      </c>
      <c r="L43" s="194"/>
    </row>
  </sheetData>
  <sheetProtection/>
  <mergeCells count="1">
    <mergeCell ref="A22:J22"/>
  </mergeCells>
  <printOptions/>
  <pageMargins left="0.7086614173228347" right="0.7086614173228347" top="0.7480314960629921" bottom="0.7480314960629921" header="0.31496062992125984" footer="0.31496062992125984"/>
  <pageSetup fitToHeight="1" fitToWidth="1" horizontalDpi="600" verticalDpi="600" orientation="portrait" scale="75" r:id="rId1"/>
  <ignoredErrors>
    <ignoredError sqref="D34:D41" formulaRange="1"/>
  </ignoredErrors>
</worksheet>
</file>

<file path=xl/worksheets/sheet9.xml><?xml version="1.0" encoding="utf-8"?>
<worksheet xmlns="http://schemas.openxmlformats.org/spreadsheetml/2006/main" xmlns:r="http://schemas.openxmlformats.org/officeDocument/2006/relationships">
  <dimension ref="A1:V69"/>
  <sheetViews>
    <sheetView zoomScalePageLayoutView="0" workbookViewId="0" topLeftCell="A1">
      <selection activeCell="A75" sqref="A75"/>
    </sheetView>
  </sheetViews>
  <sheetFormatPr defaultColWidth="9.28125" defaultRowHeight="12.75"/>
  <cols>
    <col min="1" max="1" width="33.28125" style="172" customWidth="1"/>
    <col min="2" max="2" width="11.00390625" style="172" customWidth="1"/>
    <col min="3" max="3" width="10.28125" style="172" customWidth="1"/>
    <col min="4" max="4" width="9.7109375" style="172" customWidth="1"/>
    <col min="5" max="5" width="7.7109375" style="172" customWidth="1"/>
    <col min="6" max="6" width="11.00390625" style="172" customWidth="1"/>
    <col min="7" max="7" width="10.00390625" style="172" customWidth="1"/>
    <col min="8" max="8" width="7.7109375" style="172" customWidth="1"/>
    <col min="9" max="9" width="10.00390625" style="172" customWidth="1"/>
    <col min="10" max="10" width="10.28125" style="172" customWidth="1"/>
    <col min="11" max="12" width="7.7109375" style="172" customWidth="1"/>
    <col min="13" max="13" width="11.00390625" style="172" customWidth="1"/>
    <col min="14" max="14" width="10.00390625" style="172" customWidth="1"/>
    <col min="15" max="15" width="10.28125" style="172" customWidth="1"/>
    <col min="16" max="16" width="10.7109375" style="172" customWidth="1"/>
    <col min="17" max="17" width="9.7109375" style="172" customWidth="1"/>
    <col min="18" max="19" width="10.421875" style="172" customWidth="1"/>
    <col min="20" max="16384" width="9.28125" style="172" customWidth="1"/>
  </cols>
  <sheetData>
    <row r="1" spans="1:19" ht="12.75">
      <c r="A1" s="108" t="s">
        <v>104</v>
      </c>
      <c r="B1" s="217"/>
      <c r="C1" s="217"/>
      <c r="D1" s="217"/>
      <c r="E1" s="218"/>
      <c r="F1" s="217"/>
      <c r="G1" s="217"/>
      <c r="H1" s="217"/>
      <c r="I1" s="217"/>
      <c r="J1" s="217"/>
      <c r="K1" s="217"/>
      <c r="L1" s="217"/>
      <c r="M1" s="217"/>
      <c r="N1" s="217"/>
      <c r="O1" s="217"/>
      <c r="P1" s="217"/>
      <c r="Q1" s="217"/>
      <c r="R1" s="217"/>
      <c r="S1" s="217"/>
    </row>
    <row r="2" spans="1:19" ht="12.75">
      <c r="A2" s="219" t="s">
        <v>68</v>
      </c>
      <c r="B2" s="220"/>
      <c r="C2" s="220"/>
      <c r="D2" s="219"/>
      <c r="E2" s="221"/>
      <c r="F2" s="220"/>
      <c r="G2" s="222"/>
      <c r="H2" s="220"/>
      <c r="I2" s="222"/>
      <c r="J2" s="220"/>
      <c r="K2" s="220"/>
      <c r="L2" s="220"/>
      <c r="M2" s="220"/>
      <c r="N2" s="220"/>
      <c r="O2" s="220"/>
      <c r="P2" s="220"/>
      <c r="Q2" s="220"/>
      <c r="R2" s="220"/>
      <c r="S2" s="220"/>
    </row>
    <row r="3" spans="1:19" ht="12.75">
      <c r="A3" s="219"/>
      <c r="B3" s="220"/>
      <c r="C3" s="220"/>
      <c r="D3" s="220"/>
      <c r="E3" s="221"/>
      <c r="F3" s="219"/>
      <c r="G3" s="222"/>
      <c r="H3" s="220"/>
      <c r="I3" s="222"/>
      <c r="J3" s="220"/>
      <c r="K3" s="220"/>
      <c r="L3" s="220"/>
      <c r="M3" s="220"/>
      <c r="N3" s="220"/>
      <c r="O3" s="220"/>
      <c r="P3" s="220"/>
      <c r="Q3" s="220"/>
      <c r="R3" s="220"/>
      <c r="S3" s="220"/>
    </row>
    <row r="4" spans="1:19" ht="12.75">
      <c r="A4" s="219" t="s">
        <v>129</v>
      </c>
      <c r="B4" s="220"/>
      <c r="C4" s="220"/>
      <c r="D4" s="220"/>
      <c r="E4" s="221"/>
      <c r="F4" s="219"/>
      <c r="G4" s="222"/>
      <c r="H4" s="220"/>
      <c r="I4" s="222"/>
      <c r="J4" s="220"/>
      <c r="K4" s="220"/>
      <c r="L4" s="220"/>
      <c r="M4" s="220"/>
      <c r="N4" s="220"/>
      <c r="O4" s="220"/>
      <c r="P4" s="220"/>
      <c r="Q4" s="220"/>
      <c r="R4" s="220"/>
      <c r="S4" s="220"/>
    </row>
    <row r="5" spans="1:19" ht="13.5" thickBot="1">
      <c r="A5" s="217"/>
      <c r="B5" s="217"/>
      <c r="C5" s="217"/>
      <c r="D5" s="217"/>
      <c r="E5" s="218"/>
      <c r="F5" s="217"/>
      <c r="G5" s="217"/>
      <c r="H5" s="217"/>
      <c r="I5" s="217"/>
      <c r="J5" s="217"/>
      <c r="K5" s="217"/>
      <c r="L5" s="217"/>
      <c r="M5" s="217"/>
      <c r="N5" s="217"/>
      <c r="O5" s="217"/>
      <c r="P5" s="217"/>
      <c r="Q5" s="217"/>
      <c r="R5" s="217"/>
      <c r="S5" s="217"/>
    </row>
    <row r="6" spans="1:19" ht="12.75">
      <c r="A6" s="223"/>
      <c r="B6" s="224" t="s">
        <v>64</v>
      </c>
      <c r="C6" s="225"/>
      <c r="D6" s="225"/>
      <c r="E6" s="225"/>
      <c r="F6" s="225"/>
      <c r="G6" s="225"/>
      <c r="H6" s="224" t="s">
        <v>63</v>
      </c>
      <c r="I6" s="225"/>
      <c r="J6" s="225"/>
      <c r="K6" s="225"/>
      <c r="L6" s="225"/>
      <c r="M6" s="225"/>
      <c r="N6" s="226" t="s">
        <v>4</v>
      </c>
      <c r="O6" s="225"/>
      <c r="P6" s="225"/>
      <c r="Q6" s="225"/>
      <c r="R6" s="225"/>
      <c r="S6" s="225"/>
    </row>
    <row r="7" spans="1:19" ht="12.75">
      <c r="A7" s="218"/>
      <c r="B7" s="227" t="s">
        <v>24</v>
      </c>
      <c r="C7" s="228"/>
      <c r="D7" s="228"/>
      <c r="E7" s="227" t="s">
        <v>25</v>
      </c>
      <c r="F7" s="228"/>
      <c r="G7" s="228"/>
      <c r="H7" s="227" t="s">
        <v>24</v>
      </c>
      <c r="I7" s="228"/>
      <c r="J7" s="228"/>
      <c r="K7" s="227" t="s">
        <v>25</v>
      </c>
      <c r="L7" s="228"/>
      <c r="M7" s="228"/>
      <c r="N7" s="227" t="s">
        <v>24</v>
      </c>
      <c r="O7" s="228"/>
      <c r="P7" s="228"/>
      <c r="Q7" s="227" t="s">
        <v>25</v>
      </c>
      <c r="R7" s="228"/>
      <c r="S7" s="228"/>
    </row>
    <row r="8" spans="1:19" ht="12.75">
      <c r="A8" s="229"/>
      <c r="B8" s="230" t="s">
        <v>5</v>
      </c>
      <c r="C8" s="231" t="s">
        <v>6</v>
      </c>
      <c r="D8" s="231" t="s">
        <v>4</v>
      </c>
      <c r="E8" s="230" t="s">
        <v>5</v>
      </c>
      <c r="F8" s="231" t="s">
        <v>6</v>
      </c>
      <c r="G8" s="231" t="s">
        <v>4</v>
      </c>
      <c r="H8" s="230" t="s">
        <v>5</v>
      </c>
      <c r="I8" s="231" t="s">
        <v>6</v>
      </c>
      <c r="J8" s="231" t="s">
        <v>4</v>
      </c>
      <c r="K8" s="230" t="s">
        <v>5</v>
      </c>
      <c r="L8" s="231" t="s">
        <v>6</v>
      </c>
      <c r="M8" s="231" t="s">
        <v>4</v>
      </c>
      <c r="N8" s="230" t="s">
        <v>5</v>
      </c>
      <c r="O8" s="231" t="s">
        <v>6</v>
      </c>
      <c r="P8" s="231" t="s">
        <v>4</v>
      </c>
      <c r="Q8" s="230" t="s">
        <v>5</v>
      </c>
      <c r="R8" s="231" t="s">
        <v>6</v>
      </c>
      <c r="S8" s="231" t="s">
        <v>4</v>
      </c>
    </row>
    <row r="9" spans="1:19" ht="12.75">
      <c r="A9" s="168"/>
      <c r="B9" s="232"/>
      <c r="C9" s="168"/>
      <c r="D9" s="168"/>
      <c r="E9" s="233"/>
      <c r="F9" s="217"/>
      <c r="G9" s="217"/>
      <c r="H9" s="233"/>
      <c r="I9" s="217"/>
      <c r="J9" s="217"/>
      <c r="K9" s="233"/>
      <c r="L9" s="217"/>
      <c r="M9" s="217"/>
      <c r="N9" s="233"/>
      <c r="O9" s="217"/>
      <c r="P9" s="217"/>
      <c r="Q9" s="233"/>
      <c r="R9" s="217"/>
      <c r="S9" s="217"/>
    </row>
    <row r="10" spans="1:19" ht="12.75">
      <c r="A10" s="168" t="s">
        <v>7</v>
      </c>
      <c r="B10" s="169"/>
      <c r="C10" s="170"/>
      <c r="D10" s="170"/>
      <c r="E10" s="169"/>
      <c r="F10" s="170"/>
      <c r="G10" s="170"/>
      <c r="H10" s="169"/>
      <c r="I10" s="170"/>
      <c r="J10" s="170"/>
      <c r="K10" s="169"/>
      <c r="L10" s="170"/>
      <c r="M10" s="170"/>
      <c r="N10" s="169"/>
      <c r="O10" s="170"/>
      <c r="P10" s="170"/>
      <c r="Q10" s="169"/>
      <c r="R10" s="170"/>
      <c r="S10" s="170"/>
    </row>
    <row r="11" spans="1:22" ht="12.75">
      <c r="A11" s="217" t="s">
        <v>42</v>
      </c>
      <c r="B11" s="169">
        <v>733</v>
      </c>
      <c r="C11" s="170">
        <v>4516</v>
      </c>
      <c r="D11" s="170">
        <f>SUM(B11:C11)</f>
        <v>5249</v>
      </c>
      <c r="E11" s="169">
        <v>184</v>
      </c>
      <c r="F11" s="170">
        <v>1269</v>
      </c>
      <c r="G11" s="170">
        <f>SUM(E11:F11)</f>
        <v>1453</v>
      </c>
      <c r="H11" s="169">
        <v>181</v>
      </c>
      <c r="I11" s="170">
        <v>2411</v>
      </c>
      <c r="J11" s="170">
        <f>SUM(H11:I11)</f>
        <v>2592</v>
      </c>
      <c r="K11" s="169">
        <v>133</v>
      </c>
      <c r="L11" s="170">
        <v>790</v>
      </c>
      <c r="M11" s="170">
        <f>SUM(K11:L11)</f>
        <v>923</v>
      </c>
      <c r="N11" s="169">
        <f aca="true" t="shared" si="0" ref="N11:O14">SUM(B11,H11)</f>
        <v>914</v>
      </c>
      <c r="O11" s="170">
        <f t="shared" si="0"/>
        <v>6927</v>
      </c>
      <c r="P11" s="170">
        <f>SUM(N11:O11)</f>
        <v>7841</v>
      </c>
      <c r="Q11" s="169">
        <f aca="true" t="shared" si="1" ref="Q11:R14">SUM(E11,K11)</f>
        <v>317</v>
      </c>
      <c r="R11" s="170">
        <f t="shared" si="1"/>
        <v>2059</v>
      </c>
      <c r="S11" s="170">
        <f>SUM(Q11:R11)</f>
        <v>2376</v>
      </c>
      <c r="U11" s="161"/>
      <c r="V11" s="161"/>
    </row>
    <row r="12" spans="1:22" ht="12.75">
      <c r="A12" s="217" t="s">
        <v>8</v>
      </c>
      <c r="B12" s="169">
        <v>2836</v>
      </c>
      <c r="C12" s="170">
        <v>14813</v>
      </c>
      <c r="D12" s="170">
        <f>SUM(B12:C12)</f>
        <v>17649</v>
      </c>
      <c r="E12" s="169">
        <v>582</v>
      </c>
      <c r="F12" s="170">
        <v>4465</v>
      </c>
      <c r="G12" s="170">
        <f>SUM(E12:F12)</f>
        <v>5047</v>
      </c>
      <c r="H12" s="169">
        <v>929</v>
      </c>
      <c r="I12" s="170">
        <v>10860</v>
      </c>
      <c r="J12" s="170">
        <f>SUM(H12:I12)</f>
        <v>11789</v>
      </c>
      <c r="K12" s="169">
        <v>325</v>
      </c>
      <c r="L12" s="170">
        <v>2278</v>
      </c>
      <c r="M12" s="170">
        <f>SUM(K12:L12)</f>
        <v>2603</v>
      </c>
      <c r="N12" s="169">
        <f t="shared" si="0"/>
        <v>3765</v>
      </c>
      <c r="O12" s="170">
        <f t="shared" si="0"/>
        <v>25673</v>
      </c>
      <c r="P12" s="170">
        <f>SUM(N12:O12)</f>
        <v>29438</v>
      </c>
      <c r="Q12" s="169">
        <f t="shared" si="1"/>
        <v>907</v>
      </c>
      <c r="R12" s="170">
        <f t="shared" si="1"/>
        <v>6743</v>
      </c>
      <c r="S12" s="170">
        <f>SUM(Q12:R12)</f>
        <v>7650</v>
      </c>
      <c r="U12" s="161"/>
      <c r="V12" s="161"/>
    </row>
    <row r="13" spans="1:22" ht="12.75">
      <c r="A13" s="217" t="s">
        <v>9</v>
      </c>
      <c r="B13" s="169">
        <v>1</v>
      </c>
      <c r="C13" s="170">
        <v>15</v>
      </c>
      <c r="D13" s="170">
        <f>SUM(B13:C13)</f>
        <v>16</v>
      </c>
      <c r="E13" s="169">
        <v>0</v>
      </c>
      <c r="F13" s="170">
        <v>2</v>
      </c>
      <c r="G13" s="170">
        <f>SUM(E13:F13)</f>
        <v>2</v>
      </c>
      <c r="H13" s="169">
        <v>2</v>
      </c>
      <c r="I13" s="170">
        <v>9</v>
      </c>
      <c r="J13" s="170">
        <f>SUM(H13:I13)</f>
        <v>11</v>
      </c>
      <c r="K13" s="234">
        <v>0</v>
      </c>
      <c r="L13" s="170">
        <v>2</v>
      </c>
      <c r="M13" s="170">
        <f>SUM(K13:L13)</f>
        <v>2</v>
      </c>
      <c r="N13" s="169">
        <f t="shared" si="0"/>
        <v>3</v>
      </c>
      <c r="O13" s="170">
        <f t="shared" si="0"/>
        <v>24</v>
      </c>
      <c r="P13" s="170">
        <f>SUM(N13:O13)</f>
        <v>27</v>
      </c>
      <c r="Q13" s="169">
        <f t="shared" si="1"/>
        <v>0</v>
      </c>
      <c r="R13" s="170">
        <f t="shared" si="1"/>
        <v>4</v>
      </c>
      <c r="S13" s="170">
        <f>SUM(Q13:R13)</f>
        <v>4</v>
      </c>
      <c r="U13" s="161"/>
      <c r="V13" s="161"/>
    </row>
    <row r="14" spans="1:22" ht="12.75">
      <c r="A14" s="217" t="s">
        <v>10</v>
      </c>
      <c r="B14" s="169">
        <v>1116</v>
      </c>
      <c r="C14" s="170">
        <v>5947</v>
      </c>
      <c r="D14" s="170">
        <f>SUM(B14:C14)</f>
        <v>7063</v>
      </c>
      <c r="E14" s="169">
        <v>241</v>
      </c>
      <c r="F14" s="170">
        <v>1662</v>
      </c>
      <c r="G14" s="170">
        <f>SUM(E14:F14)</f>
        <v>1903</v>
      </c>
      <c r="H14" s="169">
        <v>341</v>
      </c>
      <c r="I14" s="170">
        <v>3909</v>
      </c>
      <c r="J14" s="170">
        <f>SUM(H14:I14)</f>
        <v>4250</v>
      </c>
      <c r="K14" s="169">
        <v>184</v>
      </c>
      <c r="L14" s="170">
        <v>1008</v>
      </c>
      <c r="M14" s="170">
        <f>SUM(K14:L14)</f>
        <v>1192</v>
      </c>
      <c r="N14" s="169">
        <f t="shared" si="0"/>
        <v>1457</v>
      </c>
      <c r="O14" s="170">
        <f t="shared" si="0"/>
        <v>9856</v>
      </c>
      <c r="P14" s="170">
        <f>SUM(N14:O14)</f>
        <v>11313</v>
      </c>
      <c r="Q14" s="169">
        <f t="shared" si="1"/>
        <v>425</v>
      </c>
      <c r="R14" s="170">
        <f t="shared" si="1"/>
        <v>2670</v>
      </c>
      <c r="S14" s="170">
        <f>SUM(Q14:R14)</f>
        <v>3095</v>
      </c>
      <c r="U14" s="161"/>
      <c r="V14" s="161"/>
    </row>
    <row r="15" spans="1:22" ht="12.75">
      <c r="A15" s="173" t="s">
        <v>4</v>
      </c>
      <c r="B15" s="235">
        <f>SUM(B11:B14)</f>
        <v>4686</v>
      </c>
      <c r="C15" s="236">
        <f aca="true" t="shared" si="2" ref="C15:S15">SUM(C11:C14)</f>
        <v>25291</v>
      </c>
      <c r="D15" s="236">
        <f t="shared" si="2"/>
        <v>29977</v>
      </c>
      <c r="E15" s="235">
        <f t="shared" si="2"/>
        <v>1007</v>
      </c>
      <c r="F15" s="236">
        <f t="shared" si="2"/>
        <v>7398</v>
      </c>
      <c r="G15" s="236">
        <f t="shared" si="2"/>
        <v>8405</v>
      </c>
      <c r="H15" s="235">
        <f t="shared" si="2"/>
        <v>1453</v>
      </c>
      <c r="I15" s="236">
        <f t="shared" si="2"/>
        <v>17189</v>
      </c>
      <c r="J15" s="236">
        <f t="shared" si="2"/>
        <v>18642</v>
      </c>
      <c r="K15" s="235">
        <f t="shared" si="2"/>
        <v>642</v>
      </c>
      <c r="L15" s="236">
        <f t="shared" si="2"/>
        <v>4078</v>
      </c>
      <c r="M15" s="236">
        <f t="shared" si="2"/>
        <v>4720</v>
      </c>
      <c r="N15" s="235">
        <f t="shared" si="2"/>
        <v>6139</v>
      </c>
      <c r="O15" s="236">
        <f t="shared" si="2"/>
        <v>42480</v>
      </c>
      <c r="P15" s="236">
        <f t="shared" si="2"/>
        <v>48619</v>
      </c>
      <c r="Q15" s="235">
        <f t="shared" si="2"/>
        <v>1649</v>
      </c>
      <c r="R15" s="236">
        <f t="shared" si="2"/>
        <v>11476</v>
      </c>
      <c r="S15" s="236">
        <f t="shared" si="2"/>
        <v>13125</v>
      </c>
      <c r="U15" s="161"/>
      <c r="V15" s="161"/>
    </row>
    <row r="16" spans="1:22" ht="12.75">
      <c r="A16" s="218"/>
      <c r="B16" s="169"/>
      <c r="C16" s="170"/>
      <c r="D16" s="170"/>
      <c r="E16" s="169"/>
      <c r="F16" s="170"/>
      <c r="G16" s="170"/>
      <c r="H16" s="169"/>
      <c r="I16" s="170"/>
      <c r="J16" s="170"/>
      <c r="K16" s="169"/>
      <c r="L16" s="170"/>
      <c r="M16" s="170"/>
      <c r="N16" s="169"/>
      <c r="O16" s="170"/>
      <c r="P16" s="170"/>
      <c r="Q16" s="169"/>
      <c r="R16" s="170"/>
      <c r="S16" s="170"/>
      <c r="U16" s="161"/>
      <c r="V16" s="161"/>
    </row>
    <row r="17" spans="1:22" ht="12.75">
      <c r="A17" s="168" t="s">
        <v>11</v>
      </c>
      <c r="B17" s="169"/>
      <c r="C17" s="170"/>
      <c r="D17" s="170"/>
      <c r="E17" s="169"/>
      <c r="F17" s="170"/>
      <c r="G17" s="170"/>
      <c r="H17" s="169"/>
      <c r="I17" s="170"/>
      <c r="J17" s="170"/>
      <c r="K17" s="169"/>
      <c r="L17" s="170"/>
      <c r="M17" s="170"/>
      <c r="N17" s="169"/>
      <c r="O17" s="170"/>
      <c r="P17" s="170"/>
      <c r="Q17" s="169"/>
      <c r="R17" s="170"/>
      <c r="S17" s="170"/>
      <c r="U17" s="161"/>
      <c r="V17" s="161"/>
    </row>
    <row r="18" spans="1:22" ht="12.75">
      <c r="A18" s="217" t="s">
        <v>42</v>
      </c>
      <c r="B18" s="169">
        <v>164</v>
      </c>
      <c r="C18" s="237">
        <v>634</v>
      </c>
      <c r="D18" s="170">
        <f>SUM(B18:C18)</f>
        <v>798</v>
      </c>
      <c r="E18" s="169">
        <v>41</v>
      </c>
      <c r="F18" s="170">
        <v>304</v>
      </c>
      <c r="G18" s="170">
        <f>SUM(E18:F18)</f>
        <v>345</v>
      </c>
      <c r="H18" s="169">
        <v>41</v>
      </c>
      <c r="I18" s="170">
        <v>441</v>
      </c>
      <c r="J18" s="170">
        <f>SUM(H18:I18)</f>
        <v>482</v>
      </c>
      <c r="K18" s="169">
        <v>17</v>
      </c>
      <c r="L18" s="170">
        <v>146</v>
      </c>
      <c r="M18" s="170">
        <f>SUM(K18:L18)</f>
        <v>163</v>
      </c>
      <c r="N18" s="169">
        <f aca="true" t="shared" si="3" ref="N18:O21">SUM(B18,H18)</f>
        <v>205</v>
      </c>
      <c r="O18" s="170">
        <f t="shared" si="3"/>
        <v>1075</v>
      </c>
      <c r="P18" s="170">
        <f>SUM(N18:O18)</f>
        <v>1280</v>
      </c>
      <c r="Q18" s="169">
        <f aca="true" t="shared" si="4" ref="Q18:R21">SUM(E18,K18)</f>
        <v>58</v>
      </c>
      <c r="R18" s="170">
        <f t="shared" si="4"/>
        <v>450</v>
      </c>
      <c r="S18" s="170">
        <f>SUM(Q18:R18)</f>
        <v>508</v>
      </c>
      <c r="U18" s="161"/>
      <c r="V18" s="161"/>
    </row>
    <row r="19" spans="1:22" ht="12.75">
      <c r="A19" s="217" t="s">
        <v>8</v>
      </c>
      <c r="B19" s="169">
        <v>397</v>
      </c>
      <c r="C19" s="170">
        <v>1465</v>
      </c>
      <c r="D19" s="170">
        <f>SUM(B19:C19)</f>
        <v>1862</v>
      </c>
      <c r="E19" s="169">
        <v>138</v>
      </c>
      <c r="F19" s="170">
        <v>904</v>
      </c>
      <c r="G19" s="170">
        <f>SUM(E19:F19)</f>
        <v>1042</v>
      </c>
      <c r="H19" s="169">
        <v>128</v>
      </c>
      <c r="I19" s="170">
        <v>1177</v>
      </c>
      <c r="J19" s="170">
        <f>SUM(H19:I19)</f>
        <v>1305</v>
      </c>
      <c r="K19" s="169">
        <v>41</v>
      </c>
      <c r="L19" s="170">
        <v>417</v>
      </c>
      <c r="M19" s="170">
        <f>SUM(K19:L19)</f>
        <v>458</v>
      </c>
      <c r="N19" s="169">
        <f t="shared" si="3"/>
        <v>525</v>
      </c>
      <c r="O19" s="170">
        <f t="shared" si="3"/>
        <v>2642</v>
      </c>
      <c r="P19" s="170">
        <f>SUM(N19:O19)</f>
        <v>3167</v>
      </c>
      <c r="Q19" s="169">
        <f t="shared" si="4"/>
        <v>179</v>
      </c>
      <c r="R19" s="170">
        <f t="shared" si="4"/>
        <v>1321</v>
      </c>
      <c r="S19" s="170">
        <f>SUM(Q19:R19)</f>
        <v>1500</v>
      </c>
      <c r="U19" s="161"/>
      <c r="V19" s="161"/>
    </row>
    <row r="20" spans="1:22" ht="12.75">
      <c r="A20" s="217" t="s">
        <v>9</v>
      </c>
      <c r="B20" s="169">
        <v>10</v>
      </c>
      <c r="C20" s="170">
        <v>61</v>
      </c>
      <c r="D20" s="170">
        <f>SUM(B20:C20)</f>
        <v>71</v>
      </c>
      <c r="E20" s="234">
        <v>3</v>
      </c>
      <c r="F20" s="238">
        <v>18</v>
      </c>
      <c r="G20" s="238">
        <f>SUM(E20:F20)</f>
        <v>21</v>
      </c>
      <c r="H20" s="234">
        <v>4</v>
      </c>
      <c r="I20" s="170">
        <v>27</v>
      </c>
      <c r="J20" s="170">
        <f>SUM(H20:I20)</f>
        <v>31</v>
      </c>
      <c r="K20" s="234">
        <v>3</v>
      </c>
      <c r="L20" s="238">
        <v>9</v>
      </c>
      <c r="M20" s="238">
        <f>SUM(K20:L20)</f>
        <v>12</v>
      </c>
      <c r="N20" s="169">
        <f t="shared" si="3"/>
        <v>14</v>
      </c>
      <c r="O20" s="170">
        <f t="shared" si="3"/>
        <v>88</v>
      </c>
      <c r="P20" s="170">
        <f>SUM(N20:O20)</f>
        <v>102</v>
      </c>
      <c r="Q20" s="234">
        <f t="shared" si="4"/>
        <v>6</v>
      </c>
      <c r="R20" s="170">
        <f t="shared" si="4"/>
        <v>27</v>
      </c>
      <c r="S20" s="170">
        <f>SUM(Q20:R20)</f>
        <v>33</v>
      </c>
      <c r="U20" s="161"/>
      <c r="V20" s="161"/>
    </row>
    <row r="21" spans="1:22" ht="12.75">
      <c r="A21" s="217" t="s">
        <v>10</v>
      </c>
      <c r="B21" s="169">
        <v>78</v>
      </c>
      <c r="C21" s="170">
        <v>348</v>
      </c>
      <c r="D21" s="170">
        <f>SUM(B21:C21)</f>
        <v>426</v>
      </c>
      <c r="E21" s="169">
        <v>29</v>
      </c>
      <c r="F21" s="170">
        <v>195</v>
      </c>
      <c r="G21" s="170">
        <f>SUM(E21:F21)</f>
        <v>224</v>
      </c>
      <c r="H21" s="169">
        <v>19</v>
      </c>
      <c r="I21" s="170">
        <v>238</v>
      </c>
      <c r="J21" s="170">
        <f>SUM(H21:I21)</f>
        <v>257</v>
      </c>
      <c r="K21" s="169">
        <v>15</v>
      </c>
      <c r="L21" s="170">
        <v>100</v>
      </c>
      <c r="M21" s="170">
        <f>SUM(K21:L21)</f>
        <v>115</v>
      </c>
      <c r="N21" s="169">
        <f t="shared" si="3"/>
        <v>97</v>
      </c>
      <c r="O21" s="170">
        <f t="shared" si="3"/>
        <v>586</v>
      </c>
      <c r="P21" s="170">
        <f>SUM(N21:O21)</f>
        <v>683</v>
      </c>
      <c r="Q21" s="169">
        <f t="shared" si="4"/>
        <v>44</v>
      </c>
      <c r="R21" s="170">
        <f t="shared" si="4"/>
        <v>295</v>
      </c>
      <c r="S21" s="170">
        <f>SUM(Q21:R21)</f>
        <v>339</v>
      </c>
      <c r="U21" s="161"/>
      <c r="V21" s="161"/>
    </row>
    <row r="22" spans="1:22" ht="12.75">
      <c r="A22" s="173" t="s">
        <v>4</v>
      </c>
      <c r="B22" s="235">
        <f aca="true" t="shared" si="5" ref="B22:S22">SUM(B18:B21)</f>
        <v>649</v>
      </c>
      <c r="C22" s="236">
        <f t="shared" si="5"/>
        <v>2508</v>
      </c>
      <c r="D22" s="236">
        <f t="shared" si="5"/>
        <v>3157</v>
      </c>
      <c r="E22" s="235">
        <f t="shared" si="5"/>
        <v>211</v>
      </c>
      <c r="F22" s="236">
        <f t="shared" si="5"/>
        <v>1421</v>
      </c>
      <c r="G22" s="236">
        <f t="shared" si="5"/>
        <v>1632</v>
      </c>
      <c r="H22" s="235">
        <f t="shared" si="5"/>
        <v>192</v>
      </c>
      <c r="I22" s="236">
        <f t="shared" si="5"/>
        <v>1883</v>
      </c>
      <c r="J22" s="236">
        <f t="shared" si="5"/>
        <v>2075</v>
      </c>
      <c r="K22" s="235">
        <f t="shared" si="5"/>
        <v>76</v>
      </c>
      <c r="L22" s="236">
        <f t="shared" si="5"/>
        <v>672</v>
      </c>
      <c r="M22" s="236">
        <f t="shared" si="5"/>
        <v>748</v>
      </c>
      <c r="N22" s="235">
        <f t="shared" si="5"/>
        <v>841</v>
      </c>
      <c r="O22" s="236">
        <f t="shared" si="5"/>
        <v>4391</v>
      </c>
      <c r="P22" s="236">
        <f t="shared" si="5"/>
        <v>5232</v>
      </c>
      <c r="Q22" s="235">
        <f t="shared" si="5"/>
        <v>287</v>
      </c>
      <c r="R22" s="236">
        <f t="shared" si="5"/>
        <v>2093</v>
      </c>
      <c r="S22" s="236">
        <f t="shared" si="5"/>
        <v>2380</v>
      </c>
      <c r="U22" s="161"/>
      <c r="V22" s="161"/>
    </row>
    <row r="23" spans="1:22" ht="12.75">
      <c r="A23" s="217"/>
      <c r="B23" s="169"/>
      <c r="C23" s="170"/>
      <c r="D23" s="170"/>
      <c r="E23" s="169"/>
      <c r="F23" s="170"/>
      <c r="G23" s="170"/>
      <c r="H23" s="169"/>
      <c r="I23" s="170"/>
      <c r="J23" s="170"/>
      <c r="K23" s="169"/>
      <c r="L23" s="170"/>
      <c r="M23" s="170"/>
      <c r="N23" s="169"/>
      <c r="O23" s="170"/>
      <c r="P23" s="170"/>
      <c r="Q23" s="169"/>
      <c r="R23" s="170"/>
      <c r="S23" s="170"/>
      <c r="U23" s="161"/>
      <c r="V23" s="161"/>
    </row>
    <row r="24" spans="1:22" ht="12.75">
      <c r="A24" s="239" t="s">
        <v>12</v>
      </c>
      <c r="D24" s="240"/>
      <c r="G24" s="240"/>
      <c r="J24" s="240"/>
      <c r="M24" s="170"/>
      <c r="N24" s="169"/>
      <c r="O24" s="170"/>
      <c r="P24" s="170"/>
      <c r="Q24" s="169"/>
      <c r="R24" s="170"/>
      <c r="S24" s="170"/>
      <c r="U24" s="161"/>
      <c r="V24" s="161"/>
    </row>
    <row r="25" spans="1:22" ht="12.75">
      <c r="A25" s="217" t="s">
        <v>42</v>
      </c>
      <c r="B25" s="169">
        <v>3022</v>
      </c>
      <c r="C25" s="170">
        <v>4509</v>
      </c>
      <c r="D25" s="170">
        <f>SUM(B25:C25)</f>
        <v>7531</v>
      </c>
      <c r="E25" s="169">
        <v>786</v>
      </c>
      <c r="F25" s="170">
        <v>1088</v>
      </c>
      <c r="G25" s="170">
        <f>SUM(E25:F25)</f>
        <v>1874</v>
      </c>
      <c r="H25" s="169">
        <v>702</v>
      </c>
      <c r="I25" s="170">
        <v>2021</v>
      </c>
      <c r="J25" s="170">
        <f>SUM(H25:I25)</f>
        <v>2723</v>
      </c>
      <c r="K25" s="169">
        <v>634</v>
      </c>
      <c r="L25" s="170">
        <v>1010</v>
      </c>
      <c r="M25" s="170">
        <f>SUM(K25:L25)</f>
        <v>1644</v>
      </c>
      <c r="N25" s="169">
        <f>SUM(B25,H25)</f>
        <v>3724</v>
      </c>
      <c r="O25" s="170">
        <f>SUM(C25,I25)</f>
        <v>6530</v>
      </c>
      <c r="P25" s="170">
        <f>SUM(N25:O25)</f>
        <v>10254</v>
      </c>
      <c r="Q25" s="169">
        <f>SUM(E25,K25)</f>
        <v>1420</v>
      </c>
      <c r="R25" s="170">
        <f>SUM(F25,L25)</f>
        <v>2098</v>
      </c>
      <c r="S25" s="170">
        <f>SUM(Q25:R25)</f>
        <v>3518</v>
      </c>
      <c r="U25" s="161"/>
      <c r="V25" s="161"/>
    </row>
    <row r="26" spans="1:22" ht="12.75">
      <c r="A26" s="217" t="s">
        <v>8</v>
      </c>
      <c r="B26" s="169">
        <v>9647</v>
      </c>
      <c r="C26" s="170">
        <v>12231</v>
      </c>
      <c r="D26" s="170">
        <f>SUM(B26:C26)</f>
        <v>21878</v>
      </c>
      <c r="E26" s="169">
        <v>1649</v>
      </c>
      <c r="F26" s="170">
        <v>2305</v>
      </c>
      <c r="G26" s="170">
        <f>SUM(E26:F26)</f>
        <v>3954</v>
      </c>
      <c r="H26" s="169">
        <v>2544</v>
      </c>
      <c r="I26" s="170">
        <v>10371</v>
      </c>
      <c r="J26" s="170">
        <f>SUM(H26:I26)</f>
        <v>12915</v>
      </c>
      <c r="K26" s="169">
        <v>1344</v>
      </c>
      <c r="L26" s="170">
        <v>2331</v>
      </c>
      <c r="M26" s="170">
        <f>SUM(K26:L26)</f>
        <v>3675</v>
      </c>
      <c r="N26" s="169">
        <f aca="true" t="shared" si="6" ref="N26:O28">SUM(B26,H26)</f>
        <v>12191</v>
      </c>
      <c r="O26" s="170">
        <f t="shared" si="6"/>
        <v>22602</v>
      </c>
      <c r="P26" s="170">
        <f>SUM(N26:O26)</f>
        <v>34793</v>
      </c>
      <c r="Q26" s="169">
        <f aca="true" t="shared" si="7" ref="Q26:R28">SUM(E26,K26)</f>
        <v>2993</v>
      </c>
      <c r="R26" s="170">
        <f t="shared" si="7"/>
        <v>4636</v>
      </c>
      <c r="S26" s="170">
        <f>SUM(Q26:R26)</f>
        <v>7629</v>
      </c>
      <c r="U26" s="161"/>
      <c r="V26" s="161"/>
    </row>
    <row r="27" spans="1:22" ht="12.75">
      <c r="A27" s="217" t="s">
        <v>9</v>
      </c>
      <c r="B27" s="169">
        <v>734</v>
      </c>
      <c r="C27" s="170">
        <v>649</v>
      </c>
      <c r="D27" s="170">
        <f>SUM(B27:C27)</f>
        <v>1383</v>
      </c>
      <c r="E27" s="169">
        <v>145</v>
      </c>
      <c r="F27" s="170">
        <v>126</v>
      </c>
      <c r="G27" s="170">
        <f>SUM(E27:F27)</f>
        <v>271</v>
      </c>
      <c r="H27" s="169">
        <v>172</v>
      </c>
      <c r="I27" s="170">
        <v>374</v>
      </c>
      <c r="J27" s="170">
        <f>SUM(H27:I27)</f>
        <v>546</v>
      </c>
      <c r="K27" s="169">
        <v>91</v>
      </c>
      <c r="L27" s="170">
        <v>113</v>
      </c>
      <c r="M27" s="170">
        <f>SUM(K27:L27)</f>
        <v>204</v>
      </c>
      <c r="N27" s="169">
        <f t="shared" si="6"/>
        <v>906</v>
      </c>
      <c r="O27" s="170">
        <f t="shared" si="6"/>
        <v>1023</v>
      </c>
      <c r="P27" s="170">
        <f>SUM(N27:O27)</f>
        <v>1929</v>
      </c>
      <c r="Q27" s="169">
        <f t="shared" si="7"/>
        <v>236</v>
      </c>
      <c r="R27" s="170">
        <f t="shared" si="7"/>
        <v>239</v>
      </c>
      <c r="S27" s="170">
        <f>SUM(Q27:R27)</f>
        <v>475</v>
      </c>
      <c r="U27" s="161"/>
      <c r="V27" s="161"/>
    </row>
    <row r="28" spans="1:22" ht="12.75">
      <c r="A28" s="217" t="s">
        <v>10</v>
      </c>
      <c r="B28" s="169">
        <v>850</v>
      </c>
      <c r="C28" s="170">
        <v>887</v>
      </c>
      <c r="D28" s="170">
        <f>SUM(B28:C28)</f>
        <v>1737</v>
      </c>
      <c r="E28" s="169">
        <v>168</v>
      </c>
      <c r="F28" s="170">
        <v>188</v>
      </c>
      <c r="G28" s="170">
        <f>SUM(E28:F28)</f>
        <v>356</v>
      </c>
      <c r="H28" s="169">
        <v>198</v>
      </c>
      <c r="I28" s="170">
        <v>481</v>
      </c>
      <c r="J28" s="170">
        <f>SUM(H28:I28)</f>
        <v>679</v>
      </c>
      <c r="K28" s="169">
        <v>143</v>
      </c>
      <c r="L28" s="170">
        <v>210</v>
      </c>
      <c r="M28" s="170">
        <f>SUM(K28:L28)</f>
        <v>353</v>
      </c>
      <c r="N28" s="169">
        <f t="shared" si="6"/>
        <v>1048</v>
      </c>
      <c r="O28" s="170">
        <f t="shared" si="6"/>
        <v>1368</v>
      </c>
      <c r="P28" s="170">
        <f>SUM(N28:O28)</f>
        <v>2416</v>
      </c>
      <c r="Q28" s="169">
        <f t="shared" si="7"/>
        <v>311</v>
      </c>
      <c r="R28" s="170">
        <f t="shared" si="7"/>
        <v>398</v>
      </c>
      <c r="S28" s="170">
        <f>SUM(Q28:R28)</f>
        <v>709</v>
      </c>
      <c r="U28" s="161"/>
      <c r="V28" s="161"/>
    </row>
    <row r="29" spans="1:22" ht="12.75">
      <c r="A29" s="173" t="s">
        <v>4</v>
      </c>
      <c r="B29" s="235">
        <f>SUM(B25:B28)</f>
        <v>14253</v>
      </c>
      <c r="C29" s="236">
        <f>SUM(C25:C28)</f>
        <v>18276</v>
      </c>
      <c r="D29" s="236">
        <f aca="true" t="shared" si="8" ref="D29:S29">SUM(D25:D28)</f>
        <v>32529</v>
      </c>
      <c r="E29" s="235">
        <f>SUM(E25:E28)</f>
        <v>2748</v>
      </c>
      <c r="F29" s="236">
        <f>SUM(F25:F28)</f>
        <v>3707</v>
      </c>
      <c r="G29" s="236">
        <f t="shared" si="8"/>
        <v>6455</v>
      </c>
      <c r="H29" s="235">
        <f>SUM(H25:H28)</f>
        <v>3616</v>
      </c>
      <c r="I29" s="236">
        <f>SUM(I25:I28)</f>
        <v>13247</v>
      </c>
      <c r="J29" s="236">
        <f t="shared" si="8"/>
        <v>16863</v>
      </c>
      <c r="K29" s="235">
        <f>SUM(K25:K28)</f>
        <v>2212</v>
      </c>
      <c r="L29" s="236">
        <f>SUM(L25:L28)</f>
        <v>3664</v>
      </c>
      <c r="M29" s="236">
        <f t="shared" si="8"/>
        <v>5876</v>
      </c>
      <c r="N29" s="235">
        <f t="shared" si="8"/>
        <v>17869</v>
      </c>
      <c r="O29" s="236">
        <f t="shared" si="8"/>
        <v>31523</v>
      </c>
      <c r="P29" s="236">
        <f t="shared" si="8"/>
        <v>49392</v>
      </c>
      <c r="Q29" s="235">
        <f t="shared" si="8"/>
        <v>4960</v>
      </c>
      <c r="R29" s="236">
        <f t="shared" si="8"/>
        <v>7371</v>
      </c>
      <c r="S29" s="236">
        <f t="shared" si="8"/>
        <v>12331</v>
      </c>
      <c r="U29" s="161"/>
      <c r="V29" s="161"/>
    </row>
    <row r="30" spans="1:22" ht="12.75">
      <c r="A30" s="218"/>
      <c r="B30" s="169"/>
      <c r="C30" s="170"/>
      <c r="D30" s="170"/>
      <c r="E30" s="169"/>
      <c r="F30" s="170"/>
      <c r="G30" s="170"/>
      <c r="H30" s="169"/>
      <c r="I30" s="170"/>
      <c r="J30" s="170"/>
      <c r="K30" s="169"/>
      <c r="L30" s="170"/>
      <c r="M30" s="170"/>
      <c r="N30" s="169"/>
      <c r="O30" s="170"/>
      <c r="P30" s="170"/>
      <c r="Q30" s="169"/>
      <c r="R30" s="170"/>
      <c r="S30" s="170"/>
      <c r="U30" s="161"/>
      <c r="V30" s="161"/>
    </row>
    <row r="31" spans="1:22" ht="12.75">
      <c r="A31" s="168" t="s">
        <v>13</v>
      </c>
      <c r="B31" s="169"/>
      <c r="C31" s="170"/>
      <c r="D31" s="170"/>
      <c r="E31" s="169"/>
      <c r="F31" s="170"/>
      <c r="G31" s="170"/>
      <c r="H31" s="169"/>
      <c r="I31" s="170"/>
      <c r="J31" s="170"/>
      <c r="K31" s="169"/>
      <c r="L31" s="170"/>
      <c r="M31" s="170"/>
      <c r="N31" s="169"/>
      <c r="O31" s="170"/>
      <c r="P31" s="170"/>
      <c r="Q31" s="169"/>
      <c r="R31" s="170"/>
      <c r="S31" s="170"/>
      <c r="U31" s="161"/>
      <c r="V31" s="161"/>
    </row>
    <row r="32" spans="1:22" ht="12.75">
      <c r="A32" s="217" t="s">
        <v>42</v>
      </c>
      <c r="B32" s="169">
        <v>428</v>
      </c>
      <c r="C32" s="170">
        <v>761</v>
      </c>
      <c r="D32" s="170">
        <f>SUM(B32:C32)</f>
        <v>1189</v>
      </c>
      <c r="E32" s="169">
        <v>156</v>
      </c>
      <c r="F32" s="170">
        <v>341</v>
      </c>
      <c r="G32" s="170">
        <f>SUM(E32:F32)</f>
        <v>497</v>
      </c>
      <c r="H32" s="169">
        <v>88</v>
      </c>
      <c r="I32" s="170">
        <v>279</v>
      </c>
      <c r="J32" s="170">
        <f>SUM(H32:I32)</f>
        <v>367</v>
      </c>
      <c r="K32" s="169">
        <v>76</v>
      </c>
      <c r="L32" s="170">
        <v>185</v>
      </c>
      <c r="M32" s="170">
        <f>SUM(K32:L32)</f>
        <v>261</v>
      </c>
      <c r="N32" s="169">
        <f aca="true" t="shared" si="9" ref="N32:O35">SUM(B32,H32)</f>
        <v>516</v>
      </c>
      <c r="O32" s="170">
        <f t="shared" si="9"/>
        <v>1040</v>
      </c>
      <c r="P32" s="170">
        <f>SUM(N32:O32)</f>
        <v>1556</v>
      </c>
      <c r="Q32" s="169">
        <f aca="true" t="shared" si="10" ref="Q32:R35">SUM(E32,K32)</f>
        <v>232</v>
      </c>
      <c r="R32" s="170">
        <f t="shared" si="10"/>
        <v>526</v>
      </c>
      <c r="S32" s="170">
        <f>SUM(Q32:R32)</f>
        <v>758</v>
      </c>
      <c r="U32" s="161"/>
      <c r="V32" s="161"/>
    </row>
    <row r="33" spans="1:22" ht="12.75">
      <c r="A33" s="217" t="s">
        <v>8</v>
      </c>
      <c r="B33" s="169">
        <v>1036</v>
      </c>
      <c r="C33" s="170">
        <v>1696</v>
      </c>
      <c r="D33" s="170">
        <f>SUM(B33:C33)</f>
        <v>2732</v>
      </c>
      <c r="E33" s="169">
        <v>276</v>
      </c>
      <c r="F33" s="170">
        <v>752</v>
      </c>
      <c r="G33" s="170">
        <f>SUM(E33:F33)</f>
        <v>1028</v>
      </c>
      <c r="H33" s="169">
        <v>195</v>
      </c>
      <c r="I33" s="170">
        <v>828</v>
      </c>
      <c r="J33" s="170">
        <f>SUM(H33:I33)</f>
        <v>1023</v>
      </c>
      <c r="K33" s="169">
        <v>124</v>
      </c>
      <c r="L33" s="170">
        <v>378</v>
      </c>
      <c r="M33" s="170">
        <f>SUM(K33:L33)</f>
        <v>502</v>
      </c>
      <c r="N33" s="169">
        <f t="shared" si="9"/>
        <v>1231</v>
      </c>
      <c r="O33" s="170">
        <f t="shared" si="9"/>
        <v>2524</v>
      </c>
      <c r="P33" s="170">
        <f>SUM(N33:O33)</f>
        <v>3755</v>
      </c>
      <c r="Q33" s="169">
        <f t="shared" si="10"/>
        <v>400</v>
      </c>
      <c r="R33" s="170">
        <f t="shared" si="10"/>
        <v>1130</v>
      </c>
      <c r="S33" s="170">
        <f>SUM(Q33:R33)</f>
        <v>1530</v>
      </c>
      <c r="U33" s="161"/>
      <c r="V33" s="161"/>
    </row>
    <row r="34" spans="1:22" ht="12.75">
      <c r="A34" s="217" t="s">
        <v>9</v>
      </c>
      <c r="B34" s="169">
        <v>55</v>
      </c>
      <c r="C34" s="170">
        <v>66</v>
      </c>
      <c r="D34" s="170">
        <f>SUM(B34:C34)</f>
        <v>121</v>
      </c>
      <c r="E34" s="169">
        <v>12</v>
      </c>
      <c r="F34" s="170">
        <v>26</v>
      </c>
      <c r="G34" s="170">
        <f>SUM(E34:F34)</f>
        <v>38</v>
      </c>
      <c r="H34" s="169">
        <v>10</v>
      </c>
      <c r="I34" s="170">
        <v>26</v>
      </c>
      <c r="J34" s="170">
        <f>SUM(H34:I34)</f>
        <v>36</v>
      </c>
      <c r="K34" s="234">
        <v>11</v>
      </c>
      <c r="L34" s="170">
        <v>15</v>
      </c>
      <c r="M34" s="170">
        <f>SUM(K34:L34)</f>
        <v>26</v>
      </c>
      <c r="N34" s="169">
        <f t="shared" si="9"/>
        <v>65</v>
      </c>
      <c r="O34" s="170">
        <f t="shared" si="9"/>
        <v>92</v>
      </c>
      <c r="P34" s="170">
        <f>SUM(N34:O34)</f>
        <v>157</v>
      </c>
      <c r="Q34" s="169">
        <f t="shared" si="10"/>
        <v>23</v>
      </c>
      <c r="R34" s="170">
        <f t="shared" si="10"/>
        <v>41</v>
      </c>
      <c r="S34" s="170">
        <f>SUM(Q34:R34)</f>
        <v>64</v>
      </c>
      <c r="U34" s="161"/>
      <c r="V34" s="161"/>
    </row>
    <row r="35" spans="1:22" ht="12.75">
      <c r="A35" s="217" t="s">
        <v>10</v>
      </c>
      <c r="B35" s="169">
        <v>165</v>
      </c>
      <c r="C35" s="170">
        <v>264</v>
      </c>
      <c r="D35" s="170">
        <f>SUM(B35:C35)</f>
        <v>429</v>
      </c>
      <c r="E35" s="169">
        <v>36</v>
      </c>
      <c r="F35" s="170">
        <v>111</v>
      </c>
      <c r="G35" s="170">
        <f>SUM(E35:F35)</f>
        <v>147</v>
      </c>
      <c r="H35" s="169">
        <v>46</v>
      </c>
      <c r="I35" s="170">
        <v>108</v>
      </c>
      <c r="J35" s="170">
        <f>SUM(H35:I35)</f>
        <v>154</v>
      </c>
      <c r="K35" s="169">
        <v>23</v>
      </c>
      <c r="L35" s="170">
        <v>80</v>
      </c>
      <c r="M35" s="170">
        <f>SUM(K35:L35)</f>
        <v>103</v>
      </c>
      <c r="N35" s="169">
        <f t="shared" si="9"/>
        <v>211</v>
      </c>
      <c r="O35" s="170">
        <f t="shared" si="9"/>
        <v>372</v>
      </c>
      <c r="P35" s="170">
        <f>SUM(N35:O35)</f>
        <v>583</v>
      </c>
      <c r="Q35" s="169">
        <f t="shared" si="10"/>
        <v>59</v>
      </c>
      <c r="R35" s="170">
        <f t="shared" si="10"/>
        <v>191</v>
      </c>
      <c r="S35" s="170">
        <f>SUM(Q35:R35)</f>
        <v>250</v>
      </c>
      <c r="U35" s="161"/>
      <c r="V35" s="161"/>
    </row>
    <row r="36" spans="1:22" ht="12.75">
      <c r="A36" s="173" t="s">
        <v>4</v>
      </c>
      <c r="B36" s="235">
        <f aca="true" t="shared" si="11" ref="B36:S36">SUM(B32:B35)</f>
        <v>1684</v>
      </c>
      <c r="C36" s="236">
        <f t="shared" si="11"/>
        <v>2787</v>
      </c>
      <c r="D36" s="236">
        <f t="shared" si="11"/>
        <v>4471</v>
      </c>
      <c r="E36" s="235">
        <f t="shared" si="11"/>
        <v>480</v>
      </c>
      <c r="F36" s="236">
        <f t="shared" si="11"/>
        <v>1230</v>
      </c>
      <c r="G36" s="236">
        <f t="shared" si="11"/>
        <v>1710</v>
      </c>
      <c r="H36" s="235">
        <f t="shared" si="11"/>
        <v>339</v>
      </c>
      <c r="I36" s="236">
        <f t="shared" si="11"/>
        <v>1241</v>
      </c>
      <c r="J36" s="236">
        <f t="shared" si="11"/>
        <v>1580</v>
      </c>
      <c r="K36" s="235">
        <f t="shared" si="11"/>
        <v>234</v>
      </c>
      <c r="L36" s="236">
        <f t="shared" si="11"/>
        <v>658</v>
      </c>
      <c r="M36" s="236">
        <f t="shared" si="11"/>
        <v>892</v>
      </c>
      <c r="N36" s="235">
        <f t="shared" si="11"/>
        <v>2023</v>
      </c>
      <c r="O36" s="236">
        <f t="shared" si="11"/>
        <v>4028</v>
      </c>
      <c r="P36" s="236">
        <f t="shared" si="11"/>
        <v>6051</v>
      </c>
      <c r="Q36" s="235">
        <f t="shared" si="11"/>
        <v>714</v>
      </c>
      <c r="R36" s="236">
        <f t="shared" si="11"/>
        <v>1888</v>
      </c>
      <c r="S36" s="236">
        <f t="shared" si="11"/>
        <v>2602</v>
      </c>
      <c r="U36" s="161"/>
      <c r="V36" s="161"/>
    </row>
    <row r="37" spans="1:22" ht="12.75">
      <c r="A37" s="173"/>
      <c r="B37" s="174"/>
      <c r="C37" s="175"/>
      <c r="D37" s="175"/>
      <c r="E37" s="174"/>
      <c r="F37" s="175"/>
      <c r="G37" s="175"/>
      <c r="H37" s="174"/>
      <c r="I37" s="175"/>
      <c r="J37" s="175"/>
      <c r="K37" s="174"/>
      <c r="L37" s="175"/>
      <c r="M37" s="175"/>
      <c r="N37" s="174"/>
      <c r="O37" s="175"/>
      <c r="P37" s="175"/>
      <c r="Q37" s="174"/>
      <c r="R37" s="175"/>
      <c r="S37" s="175"/>
      <c r="U37" s="161"/>
      <c r="V37" s="161"/>
    </row>
    <row r="38" spans="1:22" ht="12.75">
      <c r="A38" s="168" t="s">
        <v>67</v>
      </c>
      <c r="B38" s="169"/>
      <c r="C38" s="170"/>
      <c r="D38" s="170"/>
      <c r="E38" s="169"/>
      <c r="F38" s="170"/>
      <c r="G38" s="170"/>
      <c r="H38" s="169"/>
      <c r="I38" s="170"/>
      <c r="J38" s="170"/>
      <c r="K38" s="169"/>
      <c r="L38" s="170"/>
      <c r="M38" s="170"/>
      <c r="N38" s="169"/>
      <c r="O38" s="170"/>
      <c r="P38" s="170"/>
      <c r="Q38" s="169"/>
      <c r="R38" s="170"/>
      <c r="S38" s="170"/>
      <c r="U38" s="161"/>
      <c r="V38" s="161"/>
    </row>
    <row r="39" spans="1:22" ht="12.75">
      <c r="A39" s="217" t="s">
        <v>42</v>
      </c>
      <c r="B39" s="169">
        <v>24</v>
      </c>
      <c r="C39" s="170">
        <v>101</v>
      </c>
      <c r="D39" s="170">
        <f>SUM(B39:C39)</f>
        <v>125</v>
      </c>
      <c r="E39" s="169">
        <v>7</v>
      </c>
      <c r="F39" s="170">
        <v>24</v>
      </c>
      <c r="G39" s="170">
        <f>SUM(E39:F39)</f>
        <v>31</v>
      </c>
      <c r="H39" s="169">
        <v>6</v>
      </c>
      <c r="I39" s="170">
        <v>52</v>
      </c>
      <c r="J39" s="170">
        <f>SUM(H39:I39)</f>
        <v>58</v>
      </c>
      <c r="K39" s="169">
        <v>4</v>
      </c>
      <c r="L39" s="170">
        <v>16</v>
      </c>
      <c r="M39" s="170">
        <f>SUM(K39:L39)</f>
        <v>20</v>
      </c>
      <c r="N39" s="169">
        <f aca="true" t="shared" si="12" ref="N39:O42">SUM(B39,H39)</f>
        <v>30</v>
      </c>
      <c r="O39" s="170">
        <f t="shared" si="12"/>
        <v>153</v>
      </c>
      <c r="P39" s="170">
        <f>SUM(N39:O39)</f>
        <v>183</v>
      </c>
      <c r="Q39" s="169">
        <f aca="true" t="shared" si="13" ref="Q39:R42">SUM(E39,K39)</f>
        <v>11</v>
      </c>
      <c r="R39" s="170">
        <f t="shared" si="13"/>
        <v>40</v>
      </c>
      <c r="S39" s="170">
        <f>SUM(Q39:R39)</f>
        <v>51</v>
      </c>
      <c r="U39" s="161"/>
      <c r="V39" s="161"/>
    </row>
    <row r="40" spans="1:22" ht="12.75">
      <c r="A40" s="217" t="s">
        <v>8</v>
      </c>
      <c r="B40" s="169">
        <v>96</v>
      </c>
      <c r="C40" s="170">
        <v>462</v>
      </c>
      <c r="D40" s="170">
        <f>SUM(B40:C40)</f>
        <v>558</v>
      </c>
      <c r="E40" s="169">
        <v>11</v>
      </c>
      <c r="F40" s="170">
        <v>52</v>
      </c>
      <c r="G40" s="170">
        <f>SUM(E40:F40)</f>
        <v>63</v>
      </c>
      <c r="H40" s="169">
        <v>26</v>
      </c>
      <c r="I40" s="170">
        <v>299</v>
      </c>
      <c r="J40" s="170">
        <f>SUM(H40:I40)</f>
        <v>325</v>
      </c>
      <c r="K40" s="169">
        <v>20</v>
      </c>
      <c r="L40" s="170">
        <v>64</v>
      </c>
      <c r="M40" s="170">
        <f>SUM(K40:L40)</f>
        <v>84</v>
      </c>
      <c r="N40" s="169">
        <f t="shared" si="12"/>
        <v>122</v>
      </c>
      <c r="O40" s="170">
        <f t="shared" si="12"/>
        <v>761</v>
      </c>
      <c r="P40" s="170">
        <f>SUM(N40:O40)</f>
        <v>883</v>
      </c>
      <c r="Q40" s="169">
        <f t="shared" si="13"/>
        <v>31</v>
      </c>
      <c r="R40" s="170">
        <f t="shared" si="13"/>
        <v>116</v>
      </c>
      <c r="S40" s="170">
        <f>SUM(Q40:R40)</f>
        <v>147</v>
      </c>
      <c r="U40" s="161"/>
      <c r="V40" s="161"/>
    </row>
    <row r="41" spans="1:22" ht="12.75">
      <c r="A41" s="217" t="s">
        <v>9</v>
      </c>
      <c r="B41" s="169">
        <v>17</v>
      </c>
      <c r="C41" s="170">
        <v>34</v>
      </c>
      <c r="D41" s="170">
        <f>SUM(B41:C41)</f>
        <v>51</v>
      </c>
      <c r="E41" s="169">
        <v>1</v>
      </c>
      <c r="F41" s="170">
        <v>4</v>
      </c>
      <c r="G41" s="170">
        <f>SUM(E41:F41)</f>
        <v>5</v>
      </c>
      <c r="H41" s="169">
        <v>4</v>
      </c>
      <c r="I41" s="170">
        <v>23</v>
      </c>
      <c r="J41" s="170">
        <f>SUM(H41:I41)</f>
        <v>27</v>
      </c>
      <c r="K41" s="234">
        <v>2</v>
      </c>
      <c r="L41" s="170">
        <v>3</v>
      </c>
      <c r="M41" s="170">
        <f>SUM(K41:L41)</f>
        <v>5</v>
      </c>
      <c r="N41" s="169">
        <f t="shared" si="12"/>
        <v>21</v>
      </c>
      <c r="O41" s="170">
        <f t="shared" si="12"/>
        <v>57</v>
      </c>
      <c r="P41" s="170">
        <f>SUM(N41:O41)</f>
        <v>78</v>
      </c>
      <c r="Q41" s="169">
        <f t="shared" si="13"/>
        <v>3</v>
      </c>
      <c r="R41" s="170">
        <f t="shared" si="13"/>
        <v>7</v>
      </c>
      <c r="S41" s="170">
        <f>SUM(Q41:R41)</f>
        <v>10</v>
      </c>
      <c r="U41" s="161"/>
      <c r="V41" s="161"/>
    </row>
    <row r="42" spans="1:22" ht="12.75">
      <c r="A42" s="217" t="s">
        <v>10</v>
      </c>
      <c r="B42" s="169">
        <v>5</v>
      </c>
      <c r="C42" s="170">
        <v>11</v>
      </c>
      <c r="D42" s="170">
        <f>SUM(B42:C42)</f>
        <v>16</v>
      </c>
      <c r="E42" s="169">
        <v>1</v>
      </c>
      <c r="F42" s="170">
        <v>3</v>
      </c>
      <c r="G42" s="170">
        <f>SUM(E42:F42)</f>
        <v>4</v>
      </c>
      <c r="H42" s="169">
        <v>1</v>
      </c>
      <c r="I42" s="170">
        <v>4</v>
      </c>
      <c r="J42" s="170">
        <f>SUM(H42:I42)</f>
        <v>5</v>
      </c>
      <c r="K42" s="169">
        <v>2</v>
      </c>
      <c r="L42" s="170">
        <v>1</v>
      </c>
      <c r="M42" s="170">
        <f>SUM(K42:L42)</f>
        <v>3</v>
      </c>
      <c r="N42" s="169">
        <f t="shared" si="12"/>
        <v>6</v>
      </c>
      <c r="O42" s="170">
        <f t="shared" si="12"/>
        <v>15</v>
      </c>
      <c r="P42" s="170">
        <f>SUM(N42:O42)</f>
        <v>21</v>
      </c>
      <c r="Q42" s="169">
        <f t="shared" si="13"/>
        <v>3</v>
      </c>
      <c r="R42" s="170">
        <f t="shared" si="13"/>
        <v>4</v>
      </c>
      <c r="S42" s="170">
        <f>SUM(Q42:R42)</f>
        <v>7</v>
      </c>
      <c r="U42" s="161"/>
      <c r="V42" s="161"/>
    </row>
    <row r="43" spans="1:22" ht="12.75">
      <c r="A43" s="173" t="s">
        <v>4</v>
      </c>
      <c r="B43" s="235">
        <f aca="true" t="shared" si="14" ref="B43:S43">SUM(B39:B42)</f>
        <v>142</v>
      </c>
      <c r="C43" s="236">
        <f t="shared" si="14"/>
        <v>608</v>
      </c>
      <c r="D43" s="236">
        <f t="shared" si="14"/>
        <v>750</v>
      </c>
      <c r="E43" s="235">
        <f t="shared" si="14"/>
        <v>20</v>
      </c>
      <c r="F43" s="236">
        <f t="shared" si="14"/>
        <v>83</v>
      </c>
      <c r="G43" s="236">
        <f t="shared" si="14"/>
        <v>103</v>
      </c>
      <c r="H43" s="235">
        <f t="shared" si="14"/>
        <v>37</v>
      </c>
      <c r="I43" s="236">
        <f t="shared" si="14"/>
        <v>378</v>
      </c>
      <c r="J43" s="236">
        <f t="shared" si="14"/>
        <v>415</v>
      </c>
      <c r="K43" s="235">
        <f t="shared" si="14"/>
        <v>28</v>
      </c>
      <c r="L43" s="236">
        <f t="shared" si="14"/>
        <v>84</v>
      </c>
      <c r="M43" s="236">
        <f t="shared" si="14"/>
        <v>112</v>
      </c>
      <c r="N43" s="235">
        <f t="shared" si="14"/>
        <v>179</v>
      </c>
      <c r="O43" s="236">
        <f t="shared" si="14"/>
        <v>986</v>
      </c>
      <c r="P43" s="236">
        <f t="shared" si="14"/>
        <v>1165</v>
      </c>
      <c r="Q43" s="235">
        <f t="shared" si="14"/>
        <v>48</v>
      </c>
      <c r="R43" s="236">
        <f t="shared" si="14"/>
        <v>167</v>
      </c>
      <c r="S43" s="236">
        <f t="shared" si="14"/>
        <v>215</v>
      </c>
      <c r="U43" s="161"/>
      <c r="V43" s="161"/>
    </row>
    <row r="44" spans="1:22" ht="12.75">
      <c r="A44" s="217"/>
      <c r="B44" s="169"/>
      <c r="C44" s="170"/>
      <c r="D44" s="171"/>
      <c r="E44" s="169"/>
      <c r="F44" s="170"/>
      <c r="G44" s="170"/>
      <c r="H44" s="169"/>
      <c r="I44" s="170"/>
      <c r="J44" s="170"/>
      <c r="K44" s="169"/>
      <c r="L44" s="170"/>
      <c r="M44" s="170"/>
      <c r="N44" s="169"/>
      <c r="O44" s="170"/>
      <c r="P44" s="170"/>
      <c r="Q44" s="169"/>
      <c r="R44" s="170"/>
      <c r="S44" s="170"/>
      <c r="U44" s="161"/>
      <c r="V44" s="161"/>
    </row>
    <row r="45" spans="1:22" ht="12.75">
      <c r="A45" s="168" t="s">
        <v>14</v>
      </c>
      <c r="B45" s="169"/>
      <c r="C45" s="170"/>
      <c r="D45" s="171"/>
      <c r="E45" s="169"/>
      <c r="F45" s="170"/>
      <c r="G45" s="170"/>
      <c r="H45" s="169"/>
      <c r="I45" s="170"/>
      <c r="J45" s="170"/>
      <c r="K45" s="169"/>
      <c r="L45" s="170"/>
      <c r="M45" s="170"/>
      <c r="N45" s="169"/>
      <c r="O45" s="170"/>
      <c r="P45" s="170"/>
      <c r="Q45" s="169"/>
      <c r="R45" s="170"/>
      <c r="S45" s="170"/>
      <c r="U45" s="161"/>
      <c r="V45" s="161"/>
    </row>
    <row r="46" spans="1:22" ht="12.75">
      <c r="A46" s="173" t="s">
        <v>4</v>
      </c>
      <c r="B46" s="174">
        <v>1365</v>
      </c>
      <c r="C46" s="175">
        <v>1403</v>
      </c>
      <c r="D46" s="175">
        <f>SUM(B46,C46)</f>
        <v>2768</v>
      </c>
      <c r="E46" s="174">
        <v>697</v>
      </c>
      <c r="F46" s="175">
        <v>742</v>
      </c>
      <c r="G46" s="175">
        <f>SUM(E46:F46)</f>
        <v>1439</v>
      </c>
      <c r="H46" s="174">
        <v>728</v>
      </c>
      <c r="I46" s="175">
        <v>1607</v>
      </c>
      <c r="J46" s="175">
        <f>SUM(H46:I46)</f>
        <v>2335</v>
      </c>
      <c r="K46" s="174">
        <v>1475</v>
      </c>
      <c r="L46" s="175">
        <v>1833</v>
      </c>
      <c r="M46" s="175">
        <f>SUM(K46:L46)</f>
        <v>3308</v>
      </c>
      <c r="N46" s="174">
        <f>SUM(B46,H46)</f>
        <v>2093</v>
      </c>
      <c r="O46" s="175">
        <f>SUM(C46,I46)</f>
        <v>3010</v>
      </c>
      <c r="P46" s="175">
        <f>SUM(N46:O46)</f>
        <v>5103</v>
      </c>
      <c r="Q46" s="174">
        <f>SUM(E46,K46)</f>
        <v>2172</v>
      </c>
      <c r="R46" s="175">
        <f>SUM(F46,L46)</f>
        <v>2575</v>
      </c>
      <c r="S46" s="175">
        <f>SUM(Q46:R46)</f>
        <v>4747</v>
      </c>
      <c r="U46" s="161"/>
      <c r="V46" s="161"/>
    </row>
    <row r="47" spans="1:22" ht="12.75">
      <c r="A47" s="217"/>
      <c r="B47" s="169"/>
      <c r="C47" s="170"/>
      <c r="D47" s="170"/>
      <c r="E47" s="169"/>
      <c r="F47" s="170"/>
      <c r="G47" s="170"/>
      <c r="H47" s="169"/>
      <c r="I47" s="170"/>
      <c r="J47" s="170"/>
      <c r="K47" s="169"/>
      <c r="L47" s="170"/>
      <c r="M47" s="170"/>
      <c r="N47" s="169"/>
      <c r="O47" s="170"/>
      <c r="P47" s="170"/>
      <c r="Q47" s="169"/>
      <c r="R47" s="170"/>
      <c r="S47" s="170"/>
      <c r="U47" s="161"/>
      <c r="V47" s="161"/>
    </row>
    <row r="48" spans="1:22" ht="12.75">
      <c r="A48" s="168" t="s">
        <v>48</v>
      </c>
      <c r="B48" s="169"/>
      <c r="C48" s="170"/>
      <c r="D48" s="171"/>
      <c r="E48" s="169"/>
      <c r="F48" s="170"/>
      <c r="G48" s="170"/>
      <c r="H48" s="169"/>
      <c r="I48" s="170"/>
      <c r="J48" s="170"/>
      <c r="K48" s="169"/>
      <c r="L48" s="170"/>
      <c r="M48" s="170"/>
      <c r="N48" s="169"/>
      <c r="O48" s="170"/>
      <c r="P48" s="170"/>
      <c r="Q48" s="169"/>
      <c r="R48" s="170"/>
      <c r="S48" s="170"/>
      <c r="U48" s="161"/>
      <c r="V48" s="161"/>
    </row>
    <row r="49" spans="1:22" ht="12.75">
      <c r="A49" s="173" t="s">
        <v>4</v>
      </c>
      <c r="B49" s="174">
        <v>62</v>
      </c>
      <c r="C49" s="175">
        <v>180</v>
      </c>
      <c r="D49" s="175">
        <f>SUM(B49,C49)</f>
        <v>242</v>
      </c>
      <c r="E49" s="174">
        <v>40</v>
      </c>
      <c r="F49" s="175">
        <v>170</v>
      </c>
      <c r="G49" s="175">
        <f>SUM(E49:F49)</f>
        <v>210</v>
      </c>
      <c r="H49" s="174">
        <v>51</v>
      </c>
      <c r="I49" s="175">
        <v>495</v>
      </c>
      <c r="J49" s="175">
        <f>SUM(H49:I49)</f>
        <v>546</v>
      </c>
      <c r="K49" s="174">
        <v>28</v>
      </c>
      <c r="L49" s="175">
        <v>293</v>
      </c>
      <c r="M49" s="175">
        <f>SUM(K49:L49)</f>
        <v>321</v>
      </c>
      <c r="N49" s="174">
        <f>SUM(B49,H49)</f>
        <v>113</v>
      </c>
      <c r="O49" s="175">
        <f>SUM(C49,I49)</f>
        <v>675</v>
      </c>
      <c r="P49" s="175">
        <f>SUM(N49:O49)</f>
        <v>788</v>
      </c>
      <c r="Q49" s="174">
        <f>SUM(E49,K49)</f>
        <v>68</v>
      </c>
      <c r="R49" s="175">
        <f>SUM(F49,L49)</f>
        <v>463</v>
      </c>
      <c r="S49" s="175">
        <f>SUM(Q49:R49)</f>
        <v>531</v>
      </c>
      <c r="U49" s="161"/>
      <c r="V49" s="161"/>
    </row>
    <row r="50" spans="1:22" ht="12.75">
      <c r="A50" s="217"/>
      <c r="B50" s="169"/>
      <c r="C50" s="170"/>
      <c r="D50" s="170"/>
      <c r="E50" s="169"/>
      <c r="F50" s="170"/>
      <c r="G50" s="170"/>
      <c r="H50" s="169"/>
      <c r="I50" s="170"/>
      <c r="J50" s="170"/>
      <c r="K50" s="169"/>
      <c r="L50" s="170"/>
      <c r="M50" s="170"/>
      <c r="N50" s="169"/>
      <c r="O50" s="170"/>
      <c r="P50" s="170"/>
      <c r="Q50" s="169"/>
      <c r="R50" s="170"/>
      <c r="S50" s="170"/>
      <c r="U50" s="161"/>
      <c r="V50" s="161"/>
    </row>
    <row r="51" spans="1:22" ht="12.75">
      <c r="A51" s="108" t="s">
        <v>45</v>
      </c>
      <c r="B51" s="169"/>
      <c r="C51" s="170"/>
      <c r="D51" s="170"/>
      <c r="E51" s="169"/>
      <c r="F51" s="170"/>
      <c r="G51" s="170"/>
      <c r="H51" s="169"/>
      <c r="I51" s="170"/>
      <c r="J51" s="170"/>
      <c r="K51" s="169"/>
      <c r="L51" s="170"/>
      <c r="M51" s="170"/>
      <c r="N51" s="169"/>
      <c r="O51" s="170"/>
      <c r="P51" s="170"/>
      <c r="Q51" s="169"/>
      <c r="R51" s="170"/>
      <c r="S51" s="170"/>
      <c r="U51" s="161"/>
      <c r="V51" s="161"/>
    </row>
    <row r="52" spans="1:22" ht="12.75">
      <c r="A52" s="217" t="s">
        <v>42</v>
      </c>
      <c r="B52" s="169">
        <v>248</v>
      </c>
      <c r="C52" s="238">
        <v>416</v>
      </c>
      <c r="D52" s="170">
        <f>SUM(B52:C52)</f>
        <v>664</v>
      </c>
      <c r="E52" s="169">
        <v>70</v>
      </c>
      <c r="F52" s="170">
        <v>92</v>
      </c>
      <c r="G52" s="170">
        <f>SUM(E52:F52)</f>
        <v>162</v>
      </c>
      <c r="H52" s="169">
        <v>187</v>
      </c>
      <c r="I52" s="170">
        <v>561</v>
      </c>
      <c r="J52" s="170">
        <f>SUM(H52:I52)</f>
        <v>748</v>
      </c>
      <c r="K52" s="169">
        <v>232</v>
      </c>
      <c r="L52" s="170">
        <v>360</v>
      </c>
      <c r="M52" s="170">
        <f>SUM(K52:L52)</f>
        <v>592</v>
      </c>
      <c r="N52" s="169">
        <f aca="true" t="shared" si="15" ref="N52:O55">SUM(B52,H52)</f>
        <v>435</v>
      </c>
      <c r="O52" s="170">
        <f t="shared" si="15"/>
        <v>977</v>
      </c>
      <c r="P52" s="170">
        <f>SUM(N52:O52)</f>
        <v>1412</v>
      </c>
      <c r="Q52" s="169">
        <f aca="true" t="shared" si="16" ref="Q52:R55">SUM(E52,K52)</f>
        <v>302</v>
      </c>
      <c r="R52" s="170">
        <f t="shared" si="16"/>
        <v>452</v>
      </c>
      <c r="S52" s="170">
        <f>SUM(Q52:R52)</f>
        <v>754</v>
      </c>
      <c r="U52" s="161"/>
      <c r="V52" s="161"/>
    </row>
    <row r="53" spans="1:22" ht="12.75">
      <c r="A53" s="217" t="s">
        <v>8</v>
      </c>
      <c r="B53" s="169">
        <v>214</v>
      </c>
      <c r="C53" s="170">
        <v>404</v>
      </c>
      <c r="D53" s="170">
        <f>SUM(B53:C53)</f>
        <v>618</v>
      </c>
      <c r="E53" s="169">
        <v>54</v>
      </c>
      <c r="F53" s="170">
        <v>125</v>
      </c>
      <c r="G53" s="170">
        <f>SUM(E53:F53)</f>
        <v>179</v>
      </c>
      <c r="H53" s="169">
        <v>175</v>
      </c>
      <c r="I53" s="170">
        <v>646</v>
      </c>
      <c r="J53" s="170">
        <f>SUM(H53:I53)</f>
        <v>821</v>
      </c>
      <c r="K53" s="169">
        <v>230</v>
      </c>
      <c r="L53" s="170">
        <v>477</v>
      </c>
      <c r="M53" s="170">
        <f>SUM(K53:L53)</f>
        <v>707</v>
      </c>
      <c r="N53" s="169">
        <f t="shared" si="15"/>
        <v>389</v>
      </c>
      <c r="O53" s="170">
        <f t="shared" si="15"/>
        <v>1050</v>
      </c>
      <c r="P53" s="170">
        <f>SUM(N53:O53)</f>
        <v>1439</v>
      </c>
      <c r="Q53" s="169">
        <f t="shared" si="16"/>
        <v>284</v>
      </c>
      <c r="R53" s="170">
        <f t="shared" si="16"/>
        <v>602</v>
      </c>
      <c r="S53" s="170">
        <f>SUM(Q53:R53)</f>
        <v>886</v>
      </c>
      <c r="U53" s="161"/>
      <c r="V53" s="161"/>
    </row>
    <row r="54" spans="1:22" ht="12.75">
      <c r="A54" s="217" t="s">
        <v>9</v>
      </c>
      <c r="B54" s="169">
        <v>100</v>
      </c>
      <c r="C54" s="170">
        <v>154</v>
      </c>
      <c r="D54" s="170">
        <f>SUM(B54:C54)</f>
        <v>254</v>
      </c>
      <c r="E54" s="234">
        <v>17</v>
      </c>
      <c r="F54" s="170">
        <v>49</v>
      </c>
      <c r="G54" s="170">
        <f>SUM(E54:F54)</f>
        <v>66</v>
      </c>
      <c r="H54" s="169">
        <v>80</v>
      </c>
      <c r="I54" s="170">
        <v>245</v>
      </c>
      <c r="J54" s="170">
        <f>SUM(H54:I54)</f>
        <v>325</v>
      </c>
      <c r="K54" s="169">
        <v>89</v>
      </c>
      <c r="L54" s="170">
        <v>119</v>
      </c>
      <c r="M54" s="170">
        <f>SUM(K54:L54)</f>
        <v>208</v>
      </c>
      <c r="N54" s="169">
        <f t="shared" si="15"/>
        <v>180</v>
      </c>
      <c r="O54" s="170">
        <f t="shared" si="15"/>
        <v>399</v>
      </c>
      <c r="P54" s="170">
        <f>SUM(N54:O54)</f>
        <v>579</v>
      </c>
      <c r="Q54" s="169">
        <f t="shared" si="16"/>
        <v>106</v>
      </c>
      <c r="R54" s="170">
        <f t="shared" si="16"/>
        <v>168</v>
      </c>
      <c r="S54" s="170">
        <f>SUM(Q54:R54)</f>
        <v>274</v>
      </c>
      <c r="U54" s="161"/>
      <c r="V54" s="161"/>
    </row>
    <row r="55" spans="1:22" ht="12.75">
      <c r="A55" s="217" t="s">
        <v>10</v>
      </c>
      <c r="B55" s="169">
        <v>110</v>
      </c>
      <c r="C55" s="170">
        <v>175</v>
      </c>
      <c r="D55" s="170">
        <f>SUM(B55:C55)</f>
        <v>285</v>
      </c>
      <c r="E55" s="169">
        <v>29</v>
      </c>
      <c r="F55" s="170">
        <v>32</v>
      </c>
      <c r="G55" s="170">
        <f>SUM(E55:F55)</f>
        <v>61</v>
      </c>
      <c r="H55" s="169">
        <v>50</v>
      </c>
      <c r="I55" s="170">
        <v>204</v>
      </c>
      <c r="J55" s="170">
        <f>SUM(H55:I55)</f>
        <v>254</v>
      </c>
      <c r="K55" s="169">
        <v>68</v>
      </c>
      <c r="L55" s="170">
        <v>100</v>
      </c>
      <c r="M55" s="170">
        <f>SUM(K55:L55)</f>
        <v>168</v>
      </c>
      <c r="N55" s="169">
        <f t="shared" si="15"/>
        <v>160</v>
      </c>
      <c r="O55" s="170">
        <f t="shared" si="15"/>
        <v>379</v>
      </c>
      <c r="P55" s="170">
        <f>SUM(N55:O55)</f>
        <v>539</v>
      </c>
      <c r="Q55" s="169">
        <f t="shared" si="16"/>
        <v>97</v>
      </c>
      <c r="R55" s="170">
        <f t="shared" si="16"/>
        <v>132</v>
      </c>
      <c r="S55" s="170">
        <f>SUM(Q55:R55)</f>
        <v>229</v>
      </c>
      <c r="U55" s="161"/>
      <c r="V55" s="161"/>
    </row>
    <row r="56" spans="1:22" ht="12.75">
      <c r="A56" s="173" t="s">
        <v>4</v>
      </c>
      <c r="B56" s="235">
        <f aca="true" t="shared" si="17" ref="B56:S56">SUM(B52:B55)</f>
        <v>672</v>
      </c>
      <c r="C56" s="236">
        <f t="shared" si="17"/>
        <v>1149</v>
      </c>
      <c r="D56" s="236">
        <f t="shared" si="17"/>
        <v>1821</v>
      </c>
      <c r="E56" s="235">
        <f t="shared" si="17"/>
        <v>170</v>
      </c>
      <c r="F56" s="236">
        <f t="shared" si="17"/>
        <v>298</v>
      </c>
      <c r="G56" s="236">
        <f t="shared" si="17"/>
        <v>468</v>
      </c>
      <c r="H56" s="235">
        <f t="shared" si="17"/>
        <v>492</v>
      </c>
      <c r="I56" s="236">
        <f t="shared" si="17"/>
        <v>1656</v>
      </c>
      <c r="J56" s="236">
        <f t="shared" si="17"/>
        <v>2148</v>
      </c>
      <c r="K56" s="235">
        <f t="shared" si="17"/>
        <v>619</v>
      </c>
      <c r="L56" s="236">
        <f t="shared" si="17"/>
        <v>1056</v>
      </c>
      <c r="M56" s="236">
        <f t="shared" si="17"/>
        <v>1675</v>
      </c>
      <c r="N56" s="235">
        <f t="shared" si="17"/>
        <v>1164</v>
      </c>
      <c r="O56" s="236">
        <f t="shared" si="17"/>
        <v>2805</v>
      </c>
      <c r="P56" s="236">
        <f t="shared" si="17"/>
        <v>3969</v>
      </c>
      <c r="Q56" s="235">
        <f t="shared" si="17"/>
        <v>789</v>
      </c>
      <c r="R56" s="236">
        <f t="shared" si="17"/>
        <v>1354</v>
      </c>
      <c r="S56" s="236">
        <f t="shared" si="17"/>
        <v>2143</v>
      </c>
      <c r="U56" s="161"/>
      <c r="V56" s="161"/>
    </row>
    <row r="57" spans="1:22" ht="12.75">
      <c r="A57" s="217"/>
      <c r="B57" s="169"/>
      <c r="C57" s="170"/>
      <c r="D57" s="170"/>
      <c r="E57" s="169"/>
      <c r="F57" s="170"/>
      <c r="G57" s="170"/>
      <c r="H57" s="169"/>
      <c r="I57" s="170"/>
      <c r="J57" s="170"/>
      <c r="K57" s="169"/>
      <c r="L57" s="170"/>
      <c r="M57" s="170"/>
      <c r="N57" s="169"/>
      <c r="O57" s="170"/>
      <c r="P57" s="170"/>
      <c r="Q57" s="169"/>
      <c r="R57" s="170"/>
      <c r="S57" s="170"/>
      <c r="U57" s="161"/>
      <c r="V57" s="161"/>
    </row>
    <row r="58" spans="1:22" ht="12.75">
      <c r="A58" s="168" t="s">
        <v>15</v>
      </c>
      <c r="B58" s="169"/>
      <c r="C58" s="170"/>
      <c r="D58" s="170"/>
      <c r="E58" s="169"/>
      <c r="F58" s="170"/>
      <c r="G58" s="170"/>
      <c r="H58" s="169"/>
      <c r="I58" s="170"/>
      <c r="J58" s="170"/>
      <c r="K58" s="169"/>
      <c r="L58" s="170"/>
      <c r="M58" s="170"/>
      <c r="N58" s="169"/>
      <c r="O58" s="170"/>
      <c r="P58" s="170"/>
      <c r="Q58" s="169"/>
      <c r="R58" s="170"/>
      <c r="S58" s="170"/>
      <c r="U58" s="161"/>
      <c r="V58" s="161"/>
    </row>
    <row r="59" spans="1:22" ht="12.75">
      <c r="A59" s="217" t="s">
        <v>42</v>
      </c>
      <c r="B59" s="169">
        <v>66</v>
      </c>
      <c r="C59" s="238">
        <v>75</v>
      </c>
      <c r="D59" s="170">
        <f>SUM(B59:C59)</f>
        <v>141</v>
      </c>
      <c r="E59" s="169">
        <v>6</v>
      </c>
      <c r="F59" s="170">
        <v>11</v>
      </c>
      <c r="G59" s="170">
        <f>SUM(E59:F59)</f>
        <v>17</v>
      </c>
      <c r="H59" s="169">
        <v>77</v>
      </c>
      <c r="I59" s="170">
        <v>127</v>
      </c>
      <c r="J59" s="170">
        <f>SUM(H59:I59)</f>
        <v>204</v>
      </c>
      <c r="K59" s="169">
        <v>89</v>
      </c>
      <c r="L59" s="241">
        <v>97</v>
      </c>
      <c r="M59" s="170">
        <f>SUM(K59:L59)</f>
        <v>186</v>
      </c>
      <c r="N59" s="169">
        <f aca="true" t="shared" si="18" ref="N59:O62">SUM(B59,H59)</f>
        <v>143</v>
      </c>
      <c r="O59" s="170">
        <f t="shared" si="18"/>
        <v>202</v>
      </c>
      <c r="P59" s="170">
        <f>SUM(N59:O59)</f>
        <v>345</v>
      </c>
      <c r="Q59" s="169">
        <f aca="true" t="shared" si="19" ref="Q59:R62">SUM(E59,K59)</f>
        <v>95</v>
      </c>
      <c r="R59" s="170">
        <f t="shared" si="19"/>
        <v>108</v>
      </c>
      <c r="S59" s="170">
        <f>SUM(Q59:R59)</f>
        <v>203</v>
      </c>
      <c r="U59" s="161"/>
      <c r="V59" s="161"/>
    </row>
    <row r="60" spans="1:22" ht="12.75">
      <c r="A60" s="217" t="s">
        <v>8</v>
      </c>
      <c r="B60" s="169">
        <v>24</v>
      </c>
      <c r="C60" s="170">
        <v>16</v>
      </c>
      <c r="D60" s="170">
        <f>SUM(B60:C60)</f>
        <v>40</v>
      </c>
      <c r="E60" s="169">
        <v>1</v>
      </c>
      <c r="F60" s="170">
        <v>1</v>
      </c>
      <c r="G60" s="170">
        <f>SUM(E60:F60)</f>
        <v>2</v>
      </c>
      <c r="H60" s="169">
        <v>11</v>
      </c>
      <c r="I60" s="170">
        <v>44</v>
      </c>
      <c r="J60" s="170">
        <f>SUM(H60:I60)</f>
        <v>55</v>
      </c>
      <c r="K60" s="169">
        <v>13</v>
      </c>
      <c r="L60" s="170">
        <v>25</v>
      </c>
      <c r="M60" s="170">
        <f>SUM(K60:L60)</f>
        <v>38</v>
      </c>
      <c r="N60" s="169">
        <f t="shared" si="18"/>
        <v>35</v>
      </c>
      <c r="O60" s="170">
        <f t="shared" si="18"/>
        <v>60</v>
      </c>
      <c r="P60" s="170">
        <f>SUM(N60:O60)</f>
        <v>95</v>
      </c>
      <c r="Q60" s="169">
        <f t="shared" si="19"/>
        <v>14</v>
      </c>
      <c r="R60" s="170">
        <f t="shared" si="19"/>
        <v>26</v>
      </c>
      <c r="S60" s="170">
        <f>SUM(Q60:R60)</f>
        <v>40</v>
      </c>
      <c r="U60" s="161"/>
      <c r="V60" s="161"/>
    </row>
    <row r="61" spans="1:22" ht="12.75">
      <c r="A61" s="217" t="s">
        <v>9</v>
      </c>
      <c r="B61" s="169">
        <v>0</v>
      </c>
      <c r="C61" s="170">
        <v>0</v>
      </c>
      <c r="D61" s="170">
        <f>SUM(B61:C61)</f>
        <v>0</v>
      </c>
      <c r="E61" s="234">
        <v>0</v>
      </c>
      <c r="F61" s="170">
        <v>0</v>
      </c>
      <c r="G61" s="170">
        <f>SUM(E61:F61)</f>
        <v>0</v>
      </c>
      <c r="H61" s="169">
        <v>0</v>
      </c>
      <c r="I61" s="170">
        <v>0</v>
      </c>
      <c r="J61" s="170">
        <f>SUM(H61:I61)</f>
        <v>0</v>
      </c>
      <c r="K61" s="169">
        <v>0</v>
      </c>
      <c r="L61" s="170">
        <v>0</v>
      </c>
      <c r="M61" s="170">
        <f>SUM(K61:L61)</f>
        <v>0</v>
      </c>
      <c r="N61" s="169">
        <f t="shared" si="18"/>
        <v>0</v>
      </c>
      <c r="O61" s="170">
        <f t="shared" si="18"/>
        <v>0</v>
      </c>
      <c r="P61" s="170">
        <f>SUM(N61:O61)</f>
        <v>0</v>
      </c>
      <c r="Q61" s="169">
        <f t="shared" si="19"/>
        <v>0</v>
      </c>
      <c r="R61" s="170">
        <f t="shared" si="19"/>
        <v>0</v>
      </c>
      <c r="S61" s="170">
        <f>SUM(Q61:R61)</f>
        <v>0</v>
      </c>
      <c r="U61" s="161"/>
      <c r="V61" s="161"/>
    </row>
    <row r="62" spans="1:22" ht="12.75">
      <c r="A62" s="217" t="s">
        <v>10</v>
      </c>
      <c r="B62" s="169">
        <v>762</v>
      </c>
      <c r="C62" s="170">
        <v>885</v>
      </c>
      <c r="D62" s="170">
        <f>SUM(B62:C62)</f>
        <v>1647</v>
      </c>
      <c r="E62" s="169">
        <v>46</v>
      </c>
      <c r="F62" s="170">
        <v>79</v>
      </c>
      <c r="G62" s="170">
        <f>SUM(E62:F62)</f>
        <v>125</v>
      </c>
      <c r="H62" s="169">
        <v>715</v>
      </c>
      <c r="I62" s="170">
        <v>1368</v>
      </c>
      <c r="J62" s="170">
        <f>SUM(H62:I62)</f>
        <v>2083</v>
      </c>
      <c r="K62" s="169">
        <v>519</v>
      </c>
      <c r="L62" s="170">
        <v>740</v>
      </c>
      <c r="M62" s="170">
        <f>SUM(K62:L62)</f>
        <v>1259</v>
      </c>
      <c r="N62" s="169">
        <f t="shared" si="18"/>
        <v>1477</v>
      </c>
      <c r="O62" s="170">
        <f t="shared" si="18"/>
        <v>2253</v>
      </c>
      <c r="P62" s="170">
        <f>SUM(N62:O62)</f>
        <v>3730</v>
      </c>
      <c r="Q62" s="169">
        <f t="shared" si="19"/>
        <v>565</v>
      </c>
      <c r="R62" s="170">
        <f t="shared" si="19"/>
        <v>819</v>
      </c>
      <c r="S62" s="170">
        <f>SUM(Q62:R62)</f>
        <v>1384</v>
      </c>
      <c r="U62" s="161"/>
      <c r="V62" s="161"/>
    </row>
    <row r="63" spans="1:22" ht="12.75">
      <c r="A63" s="173" t="s">
        <v>4</v>
      </c>
      <c r="B63" s="235">
        <f aca="true" t="shared" si="20" ref="B63:S63">SUM(B59:B62)</f>
        <v>852</v>
      </c>
      <c r="C63" s="236">
        <f t="shared" si="20"/>
        <v>976</v>
      </c>
      <c r="D63" s="236">
        <f t="shared" si="20"/>
        <v>1828</v>
      </c>
      <c r="E63" s="235">
        <f t="shared" si="20"/>
        <v>53</v>
      </c>
      <c r="F63" s="236">
        <f t="shared" si="20"/>
        <v>91</v>
      </c>
      <c r="G63" s="236">
        <f t="shared" si="20"/>
        <v>144</v>
      </c>
      <c r="H63" s="235">
        <f t="shared" si="20"/>
        <v>803</v>
      </c>
      <c r="I63" s="236">
        <f t="shared" si="20"/>
        <v>1539</v>
      </c>
      <c r="J63" s="236">
        <f t="shared" si="20"/>
        <v>2342</v>
      </c>
      <c r="K63" s="235">
        <f>SUM(K59:K62)</f>
        <v>621</v>
      </c>
      <c r="L63" s="236">
        <f t="shared" si="20"/>
        <v>862</v>
      </c>
      <c r="M63" s="236">
        <f t="shared" si="20"/>
        <v>1483</v>
      </c>
      <c r="N63" s="235">
        <f t="shared" si="20"/>
        <v>1655</v>
      </c>
      <c r="O63" s="236">
        <f t="shared" si="20"/>
        <v>2515</v>
      </c>
      <c r="P63" s="236">
        <f t="shared" si="20"/>
        <v>4170</v>
      </c>
      <c r="Q63" s="235">
        <f t="shared" si="20"/>
        <v>674</v>
      </c>
      <c r="R63" s="236">
        <f t="shared" si="20"/>
        <v>953</v>
      </c>
      <c r="S63" s="236">
        <f t="shared" si="20"/>
        <v>1627</v>
      </c>
      <c r="U63" s="161"/>
      <c r="V63" s="161"/>
    </row>
    <row r="64" spans="1:22" ht="12.75">
      <c r="A64" s="173"/>
      <c r="B64" s="174"/>
      <c r="C64" s="175"/>
      <c r="D64" s="175"/>
      <c r="E64" s="174"/>
      <c r="F64" s="175"/>
      <c r="G64" s="175"/>
      <c r="H64" s="174"/>
      <c r="I64" s="175"/>
      <c r="J64" s="175"/>
      <c r="K64" s="174"/>
      <c r="L64" s="175"/>
      <c r="M64" s="175"/>
      <c r="N64" s="174"/>
      <c r="O64" s="175"/>
      <c r="P64" s="175"/>
      <c r="Q64" s="174"/>
      <c r="R64" s="175"/>
      <c r="S64" s="175"/>
      <c r="U64" s="161"/>
      <c r="V64" s="161"/>
    </row>
    <row r="65" spans="1:22" s="180" customFormat="1" ht="13.5" customHeight="1">
      <c r="A65" s="178" t="s">
        <v>43</v>
      </c>
      <c r="B65" s="169"/>
      <c r="C65" s="179"/>
      <c r="D65" s="179"/>
      <c r="E65" s="169"/>
      <c r="F65" s="179"/>
      <c r="G65" s="179"/>
      <c r="H65" s="169"/>
      <c r="I65" s="179"/>
      <c r="J65" s="179"/>
      <c r="K65" s="169"/>
      <c r="L65" s="179"/>
      <c r="M65" s="179"/>
      <c r="N65" s="169"/>
      <c r="O65" s="179"/>
      <c r="P65" s="179"/>
      <c r="Q65" s="169"/>
      <c r="R65" s="179"/>
      <c r="S65" s="179"/>
      <c r="U65" s="161"/>
      <c r="V65" s="161"/>
    </row>
    <row r="66" spans="1:22" s="180" customFormat="1" ht="12.75">
      <c r="A66" s="242" t="s">
        <v>79</v>
      </c>
      <c r="B66" s="174">
        <f aca="true" t="shared" si="21" ref="B66:S66">SUM(B63,B56,B46,B43,B36,B29,B22,B15,B49)</f>
        <v>24365</v>
      </c>
      <c r="C66" s="175">
        <f t="shared" si="21"/>
        <v>53178</v>
      </c>
      <c r="D66" s="171">
        <f t="shared" si="21"/>
        <v>77543</v>
      </c>
      <c r="E66" s="174">
        <f t="shared" si="21"/>
        <v>5426</v>
      </c>
      <c r="F66" s="175">
        <f t="shared" si="21"/>
        <v>15140</v>
      </c>
      <c r="G66" s="171">
        <f t="shared" si="21"/>
        <v>20566</v>
      </c>
      <c r="H66" s="174">
        <f t="shared" si="21"/>
        <v>7711</v>
      </c>
      <c r="I66" s="175">
        <f t="shared" si="21"/>
        <v>39235</v>
      </c>
      <c r="J66" s="171">
        <f t="shared" si="21"/>
        <v>46946</v>
      </c>
      <c r="K66" s="174">
        <f t="shared" si="21"/>
        <v>5935</v>
      </c>
      <c r="L66" s="175">
        <f t="shared" si="21"/>
        <v>13200</v>
      </c>
      <c r="M66" s="171">
        <f t="shared" si="21"/>
        <v>19135</v>
      </c>
      <c r="N66" s="174">
        <f t="shared" si="21"/>
        <v>32076</v>
      </c>
      <c r="O66" s="175">
        <f t="shared" si="21"/>
        <v>92413</v>
      </c>
      <c r="P66" s="171">
        <f t="shared" si="21"/>
        <v>124489</v>
      </c>
      <c r="Q66" s="174">
        <f t="shared" si="21"/>
        <v>11361</v>
      </c>
      <c r="R66" s="175">
        <f t="shared" si="21"/>
        <v>28340</v>
      </c>
      <c r="S66" s="171">
        <f t="shared" si="21"/>
        <v>39701</v>
      </c>
      <c r="U66" s="161"/>
      <c r="V66" s="161"/>
    </row>
    <row r="68" ht="12.75">
      <c r="A68" s="172" t="s">
        <v>60</v>
      </c>
    </row>
    <row r="69" ht="12.75">
      <c r="A69" s="243"/>
    </row>
  </sheetData>
  <sheetProtection/>
  <printOptions horizontalCentered="1"/>
  <pageMargins left="0.1968503937007874" right="0.1968503937007874" top="0.1968503937007874" bottom="0.1968503937007874" header="0.5118110236220472" footer="0.5118110236220472"/>
  <pageSetup fitToHeight="2" horizontalDpi="1200" verticalDpi="1200" orientation="landscape" paperSize="9" scale="65" r:id="rId1"/>
  <headerFooter alignWithMargins="0">
    <oddFooter>&amp;R&amp;A</oddFooter>
  </headerFooter>
  <ignoredErrors>
    <ignoredError sqref="P11:P28 P32:P57 P58:P6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Vlaamse Gemeenschap</dc:creator>
  <cp:keywords/>
  <dc:description/>
  <cp:lastModifiedBy>Vermeulen, Geert</cp:lastModifiedBy>
  <cp:lastPrinted>2021-09-23T07:16:40Z</cp:lastPrinted>
  <dcterms:created xsi:type="dcterms:W3CDTF">1999-11-09T10:39:11Z</dcterms:created>
  <dcterms:modified xsi:type="dcterms:W3CDTF">2021-10-28T10:24:27Z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DF_LAST_URL">
    <vt:lpwstr>Onwaar</vt:lpwstr>
  </property>
  <property fmtid="{D5CDD505-2E9C-101B-9397-08002B2CF9AE}" pid="3" name="ContentTypeId">
    <vt:lpwstr>0x0101003469F0671AEE1641A22D649C188EA117</vt:lpwstr>
  </property>
</Properties>
</file>