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BAO\3209 - AN per school geteld\actueel bestand\"/>
    </mc:Choice>
  </mc:AlternateContent>
  <xr:revisionPtr revIDLastSave="0" documentId="13_ncr:1_{1CA594FF-384E-47FD-966A-CFB3D279C9EA}" xr6:coauthVersionLast="47" xr6:coauthVersionMax="47" xr10:uidLastSave="{00000000-0000-0000-0000-000000000000}"/>
  <workbookProtection workbookAlgorithmName="SHA-512" workbookHashValue="hE6m7obmtUgrNDQoXPxksprvSCgIJuJ1SK9fobnuVTfjsH4AGA0FgcTUKfJw830c6AARmyVEe1OaW2l2U8Z9lA==" workbookSaltValue="Sa0pAUT7XDUGArDl/fEIWA==" workbookSpinCount="100000" lockStructure="1"/>
  <bookViews>
    <workbookView xWindow="-28920" yWindow="-120" windowWidth="29040" windowHeight="15840" tabRatio="930" xr2:uid="{00000000-000D-0000-FFFF-FFFF00000000}"/>
  </bookViews>
  <sheets>
    <sheet name="AN per school geteld" sheetId="14" r:id="rId1"/>
    <sheet name="instellingsgegevens" sheetId="15" state="hidden" r:id="rId2"/>
    <sheet name="Blad2" sheetId="16" state="hidden" r:id="rId3"/>
  </sheets>
  <definedNames>
    <definedName name="_xlnm._FilterDatabase" localSheetId="1" hidden="1">instellingsgegevens!$A$1:$N$2512</definedName>
    <definedName name="_xlnm.Print_Area" localSheetId="0">'AN per school geteld'!$A$1:$AV$139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14" l="1"/>
  <c r="AA44" i="14" l="1"/>
  <c r="F115" i="14"/>
  <c r="Y109" i="14"/>
  <c r="Z107" i="14"/>
  <c r="H100" i="14"/>
  <c r="F87" i="14"/>
  <c r="V81" i="14"/>
  <c r="F60" i="14"/>
  <c r="X79" i="14"/>
  <c r="H70" i="14"/>
  <c r="N2542" i="15"/>
  <c r="M2542" i="15"/>
  <c r="N2541" i="15"/>
  <c r="M2541" i="15"/>
  <c r="N2540" i="15"/>
  <c r="M2540" i="15"/>
  <c r="N2539" i="15"/>
  <c r="M2539" i="15"/>
  <c r="N2538" i="15"/>
  <c r="M2538" i="15"/>
  <c r="N2537" i="15"/>
  <c r="M2537" i="15"/>
  <c r="N2536" i="15"/>
  <c r="M2536" i="15"/>
  <c r="N2535" i="15"/>
  <c r="M2535" i="15"/>
  <c r="N2534" i="15"/>
  <c r="M2534" i="15"/>
  <c r="N2533" i="15"/>
  <c r="M2533" i="15"/>
  <c r="N2532" i="15"/>
  <c r="M2532" i="15"/>
  <c r="N2531" i="15"/>
  <c r="M2531" i="15"/>
  <c r="N2530" i="15"/>
  <c r="M2530" i="15"/>
  <c r="N2529" i="15"/>
  <c r="M2529" i="15"/>
  <c r="N2528" i="15"/>
  <c r="M2528" i="15"/>
  <c r="N2527" i="15"/>
  <c r="M2527" i="15"/>
  <c r="N2526" i="15"/>
  <c r="M2526" i="15"/>
  <c r="N2525" i="15"/>
  <c r="M2525" i="15"/>
  <c r="N2524" i="15"/>
  <c r="M2524" i="15"/>
  <c r="N2523" i="15"/>
  <c r="M2523" i="15"/>
  <c r="N2522" i="15"/>
  <c r="M2522" i="15"/>
  <c r="N2521" i="15"/>
  <c r="M2521" i="15"/>
  <c r="N2520" i="15"/>
  <c r="M2520" i="15"/>
  <c r="N2519" i="15"/>
  <c r="M2519" i="15"/>
  <c r="N2518" i="15"/>
  <c r="M2518" i="15"/>
  <c r="N2517" i="15"/>
  <c r="M2517" i="15"/>
  <c r="N2516" i="15"/>
  <c r="M2516" i="15"/>
  <c r="N2515" i="15"/>
  <c r="M2515" i="15"/>
  <c r="N2514" i="15"/>
  <c r="M2514" i="15"/>
  <c r="N2513" i="15"/>
  <c r="M2513" i="15"/>
  <c r="C5" i="14" l="1"/>
  <c r="G17" i="16"/>
  <c r="G16" i="16"/>
  <c r="F16" i="16"/>
  <c r="F17" i="16" s="1"/>
  <c r="B17" i="16"/>
  <c r="B16" i="16"/>
  <c r="G12" i="16"/>
  <c r="F13" i="16"/>
  <c r="F14" i="16" s="1"/>
  <c r="F15" i="16" s="1"/>
  <c r="G15" i="16" s="1"/>
  <c r="S41" i="14"/>
  <c r="G13" i="16" l="1"/>
  <c r="G14" i="16"/>
  <c r="N2512" i="15"/>
  <c r="M2512" i="15"/>
  <c r="N2511" i="15"/>
  <c r="M2511" i="15"/>
  <c r="N2510" i="15"/>
  <c r="M2510" i="15"/>
  <c r="N2509" i="15"/>
  <c r="M2509" i="15"/>
  <c r="N2508" i="15"/>
  <c r="M2508" i="15"/>
  <c r="F52" i="14" l="1"/>
  <c r="F50" i="14"/>
  <c r="F48" i="14"/>
  <c r="F45" i="14"/>
  <c r="T28" i="14" l="1"/>
  <c r="C127" i="14" s="1"/>
  <c r="AE49" i="14"/>
  <c r="AD47" i="14"/>
  <c r="AE51" i="14"/>
  <c r="C132" i="14"/>
  <c r="C15" i="14"/>
  <c r="N2507" i="15"/>
  <c r="M2507" i="15"/>
  <c r="N2506" i="15"/>
  <c r="M2506" i="15"/>
  <c r="N2505" i="15"/>
  <c r="M2505" i="15"/>
  <c r="N2504" i="15"/>
  <c r="M2504" i="15"/>
  <c r="N2503" i="15"/>
  <c r="M2503" i="15"/>
  <c r="N2502" i="15"/>
  <c r="M2502" i="15"/>
  <c r="N2501" i="15"/>
  <c r="M2501" i="15"/>
  <c r="N2500" i="15"/>
  <c r="M2500" i="15"/>
  <c r="N2499" i="15"/>
  <c r="M2499" i="15"/>
  <c r="N2498" i="15"/>
  <c r="M2498" i="15"/>
  <c r="N2497" i="15"/>
  <c r="M2497" i="15"/>
  <c r="N2496" i="15"/>
  <c r="M2496" i="15"/>
  <c r="N2495" i="15"/>
  <c r="M2495" i="15"/>
  <c r="N2494" i="15"/>
  <c r="M2494" i="15"/>
  <c r="N2493" i="15"/>
  <c r="M2493" i="15"/>
  <c r="N2492" i="15"/>
  <c r="M2492" i="15"/>
  <c r="N2491" i="15"/>
  <c r="M2491" i="15"/>
  <c r="N2490" i="15"/>
  <c r="M2490" i="15"/>
  <c r="N2489" i="15"/>
  <c r="M2489" i="15"/>
  <c r="N2488" i="15"/>
  <c r="M2488" i="15"/>
  <c r="N2487" i="15"/>
  <c r="M2487" i="15"/>
  <c r="N2486" i="15"/>
  <c r="M2486" i="15"/>
  <c r="N2485" i="15"/>
  <c r="M2485" i="15"/>
  <c r="N2484" i="15"/>
  <c r="M2484" i="15"/>
  <c r="N2483" i="15"/>
  <c r="M2483" i="15"/>
  <c r="N2482" i="15"/>
  <c r="M2482" i="15"/>
  <c r="N2481" i="15"/>
  <c r="M2481" i="15"/>
  <c r="N2480" i="15"/>
  <c r="M2480" i="15"/>
  <c r="N2479" i="15"/>
  <c r="M2479" i="15"/>
  <c r="N2478" i="15"/>
  <c r="M2478" i="15"/>
  <c r="N2477" i="15"/>
  <c r="M2477" i="15"/>
  <c r="N2476" i="15"/>
  <c r="M2476" i="15"/>
  <c r="N2475" i="15"/>
  <c r="M2475" i="15"/>
  <c r="N2474" i="15"/>
  <c r="M2474" i="15"/>
  <c r="N2473" i="15"/>
  <c r="M2473" i="15"/>
  <c r="N2472" i="15"/>
  <c r="M2472" i="15"/>
  <c r="N2471" i="15"/>
  <c r="M2471" i="15"/>
  <c r="N2470" i="15"/>
  <c r="M2470" i="15"/>
  <c r="N2469" i="15"/>
  <c r="M2469" i="15"/>
  <c r="N2468" i="15"/>
  <c r="M2468" i="15"/>
  <c r="N2467" i="15"/>
  <c r="M2467" i="15"/>
  <c r="N2466" i="15"/>
  <c r="M2466" i="15"/>
  <c r="N2465" i="15"/>
  <c r="M2465" i="15"/>
  <c r="N2464" i="15"/>
  <c r="M2464" i="15"/>
  <c r="N2463" i="15"/>
  <c r="M2463" i="15"/>
  <c r="N2462" i="15"/>
  <c r="M2462" i="15"/>
  <c r="N2461" i="15"/>
  <c r="M2461" i="15"/>
  <c r="N2460" i="15"/>
  <c r="M2460" i="15"/>
  <c r="N2459" i="15"/>
  <c r="M2459" i="15"/>
  <c r="N2458" i="15"/>
  <c r="M2458" i="15"/>
  <c r="N2457" i="15"/>
  <c r="M2457" i="15"/>
  <c r="N2456" i="15"/>
  <c r="M2456" i="15"/>
  <c r="N2455" i="15"/>
  <c r="M2455" i="15"/>
  <c r="N2454" i="15"/>
  <c r="M2454" i="15"/>
  <c r="N2453" i="15"/>
  <c r="M2453" i="15"/>
  <c r="N2452" i="15"/>
  <c r="M2452" i="15"/>
  <c r="N2451" i="15"/>
  <c r="M2451" i="15"/>
  <c r="N2450" i="15"/>
  <c r="M2450" i="15"/>
  <c r="N2449" i="15"/>
  <c r="M2449" i="15"/>
  <c r="N2448" i="15"/>
  <c r="M2448" i="15"/>
  <c r="N2447" i="15"/>
  <c r="M2447" i="15"/>
  <c r="N2446" i="15"/>
  <c r="M2446" i="15"/>
  <c r="N2445" i="15"/>
  <c r="M2445" i="15"/>
  <c r="N2444" i="15"/>
  <c r="M2444" i="15"/>
  <c r="N2443" i="15"/>
  <c r="M2443" i="15"/>
  <c r="N2442" i="15"/>
  <c r="M2442" i="15"/>
  <c r="N2441" i="15"/>
  <c r="M2441" i="15"/>
  <c r="N2440" i="15"/>
  <c r="M2440" i="15"/>
  <c r="N2439" i="15"/>
  <c r="M2439" i="15"/>
  <c r="N2438" i="15"/>
  <c r="M2438" i="15"/>
  <c r="N2437" i="15"/>
  <c r="M2437" i="15"/>
  <c r="N2436" i="15"/>
  <c r="M2436" i="15"/>
  <c r="N2435" i="15"/>
  <c r="M2435" i="15"/>
  <c r="N2434" i="15"/>
  <c r="M2434" i="15"/>
  <c r="N2433" i="15"/>
  <c r="M2433" i="15"/>
  <c r="N2432" i="15"/>
  <c r="M2432" i="15"/>
  <c r="N2431" i="15"/>
  <c r="M2431" i="15"/>
  <c r="N2430" i="15"/>
  <c r="M2430" i="15"/>
  <c r="N2429" i="15"/>
  <c r="M2429" i="15"/>
  <c r="N2428" i="15"/>
  <c r="M2428" i="15"/>
  <c r="N2427" i="15"/>
  <c r="M2427" i="15"/>
  <c r="N2426" i="15"/>
  <c r="M2426" i="15"/>
  <c r="N2425" i="15"/>
  <c r="M2425" i="15"/>
  <c r="N2424" i="15"/>
  <c r="M2424" i="15"/>
  <c r="N2423" i="15"/>
  <c r="M2423" i="15"/>
  <c r="N2422" i="15"/>
  <c r="M2422" i="15"/>
  <c r="N2421" i="15"/>
  <c r="M2421" i="15"/>
  <c r="N2420" i="15"/>
  <c r="M2420" i="15"/>
  <c r="N2419" i="15"/>
  <c r="M2419" i="15"/>
  <c r="N2418" i="15"/>
  <c r="M2418" i="15"/>
  <c r="N2417" i="15"/>
  <c r="M2417" i="15"/>
  <c r="N2416" i="15"/>
  <c r="M2416" i="15"/>
  <c r="N2415" i="15"/>
  <c r="M2415" i="15"/>
  <c r="N2414" i="15"/>
  <c r="M2414" i="15"/>
  <c r="N2413" i="15"/>
  <c r="M2413" i="15"/>
  <c r="N2412" i="15"/>
  <c r="M2412" i="15"/>
  <c r="N2411" i="15"/>
  <c r="M2411" i="15"/>
  <c r="N2410" i="15"/>
  <c r="M2410" i="15"/>
  <c r="N2409" i="15"/>
  <c r="M2409" i="15"/>
  <c r="N2408" i="15"/>
  <c r="M2408" i="15"/>
  <c r="N2407" i="15"/>
  <c r="M2407" i="15"/>
  <c r="N2406" i="15"/>
  <c r="M2406" i="15"/>
  <c r="N2405" i="15"/>
  <c r="M2405" i="15"/>
  <c r="N2404" i="15"/>
  <c r="M2404" i="15"/>
  <c r="N2403" i="15"/>
  <c r="M2403" i="15"/>
  <c r="N2402" i="15"/>
  <c r="M2402" i="15"/>
  <c r="N2401" i="15"/>
  <c r="M2401" i="15"/>
  <c r="N2400" i="15"/>
  <c r="M2400" i="15"/>
  <c r="N2399" i="15"/>
  <c r="M2399" i="15"/>
  <c r="N2398" i="15"/>
  <c r="M2398" i="15"/>
  <c r="N2397" i="15"/>
  <c r="M2397" i="15"/>
  <c r="N2396" i="15"/>
  <c r="M2396" i="15"/>
  <c r="N2395" i="15"/>
  <c r="M2395" i="15"/>
  <c r="N2394" i="15"/>
  <c r="M2394" i="15"/>
  <c r="N2393" i="15"/>
  <c r="M2393" i="15"/>
  <c r="N2392" i="15"/>
  <c r="M2392" i="15"/>
  <c r="N2391" i="15"/>
  <c r="M2391" i="15"/>
  <c r="N2390" i="15"/>
  <c r="M2390" i="15"/>
  <c r="N2389" i="15"/>
  <c r="M2389" i="15"/>
  <c r="N2388" i="15"/>
  <c r="M2388" i="15"/>
  <c r="N2387" i="15"/>
  <c r="M2387" i="15"/>
  <c r="N2386" i="15"/>
  <c r="M2386" i="15"/>
  <c r="N2385" i="15"/>
  <c r="M2385" i="15"/>
  <c r="N2384" i="15"/>
  <c r="M2384" i="15"/>
  <c r="N2383" i="15"/>
  <c r="M2383" i="15"/>
  <c r="N2382" i="15"/>
  <c r="M2382" i="15"/>
  <c r="N2381" i="15"/>
  <c r="M2381" i="15"/>
  <c r="N2380" i="15"/>
  <c r="M2380" i="15"/>
  <c r="N2379" i="15"/>
  <c r="M2379" i="15"/>
  <c r="N2378" i="15"/>
  <c r="M2378" i="15"/>
  <c r="N2377" i="15"/>
  <c r="M2377" i="15"/>
  <c r="N2376" i="15"/>
  <c r="M2376" i="15"/>
  <c r="N2375" i="15"/>
  <c r="M2375" i="15"/>
  <c r="N2374" i="15"/>
  <c r="M2374" i="15"/>
  <c r="N2373" i="15"/>
  <c r="M2373" i="15"/>
  <c r="N2372" i="15"/>
  <c r="M2372" i="15"/>
  <c r="N2371" i="15"/>
  <c r="M2371" i="15"/>
  <c r="N2370" i="15"/>
  <c r="M2370" i="15"/>
  <c r="N2369" i="15"/>
  <c r="M2369" i="15"/>
  <c r="N2368" i="15"/>
  <c r="M2368" i="15"/>
  <c r="N2367" i="15"/>
  <c r="M2367" i="15"/>
  <c r="N2366" i="15"/>
  <c r="M2366" i="15"/>
  <c r="N2365" i="15"/>
  <c r="M2365" i="15"/>
  <c r="N2364" i="15"/>
  <c r="M2364" i="15"/>
  <c r="N2363" i="15"/>
  <c r="M2363" i="15"/>
  <c r="N2362" i="15"/>
  <c r="M2362" i="15"/>
  <c r="N2361" i="15"/>
  <c r="M2361" i="15"/>
  <c r="N2360" i="15"/>
  <c r="M2360" i="15"/>
  <c r="N2359" i="15"/>
  <c r="M2359" i="15"/>
  <c r="N2358" i="15"/>
  <c r="M2358" i="15"/>
  <c r="N2357" i="15"/>
  <c r="M2357" i="15"/>
  <c r="N2356" i="15"/>
  <c r="M2356" i="15"/>
  <c r="N2355" i="15"/>
  <c r="M2355" i="15"/>
  <c r="N2354" i="15"/>
  <c r="M2354" i="15"/>
  <c r="N2353" i="15"/>
  <c r="M2353" i="15"/>
  <c r="N2352" i="15"/>
  <c r="M2352" i="15"/>
  <c r="N2351" i="15"/>
  <c r="M2351" i="15"/>
  <c r="N2350" i="15"/>
  <c r="M2350" i="15"/>
  <c r="N2349" i="15"/>
  <c r="M2349" i="15"/>
  <c r="N2348" i="15"/>
  <c r="M2348" i="15"/>
  <c r="N2347" i="15"/>
  <c r="M2347" i="15"/>
  <c r="N2346" i="15"/>
  <c r="M2346" i="15"/>
  <c r="N2345" i="15"/>
  <c r="M2345" i="15"/>
  <c r="N2344" i="15"/>
  <c r="M2344" i="15"/>
  <c r="N2343" i="15"/>
  <c r="M2343" i="15"/>
  <c r="N2342" i="15"/>
  <c r="M2342" i="15"/>
  <c r="N2341" i="15"/>
  <c r="M2341" i="15"/>
  <c r="N2340" i="15"/>
  <c r="M2340" i="15"/>
  <c r="N2339" i="15"/>
  <c r="M2339" i="15"/>
  <c r="N2338" i="15"/>
  <c r="M2338" i="15"/>
  <c r="N2337" i="15"/>
  <c r="M2337" i="15"/>
  <c r="N2336" i="15"/>
  <c r="M2336" i="15"/>
  <c r="N2335" i="15"/>
  <c r="M2335" i="15"/>
  <c r="N2334" i="15"/>
  <c r="M2334" i="15"/>
  <c r="N2333" i="15"/>
  <c r="M2333" i="15"/>
  <c r="N2332" i="15"/>
  <c r="M2332" i="15"/>
  <c r="N2331" i="15"/>
  <c r="M2331" i="15"/>
  <c r="N2330" i="15"/>
  <c r="M2330" i="15"/>
  <c r="N2329" i="15"/>
  <c r="M2329" i="15"/>
  <c r="N2328" i="15"/>
  <c r="M2328" i="15"/>
  <c r="N2327" i="15"/>
  <c r="M2327" i="15"/>
  <c r="N2326" i="15"/>
  <c r="M2326" i="15"/>
  <c r="N2325" i="15"/>
  <c r="M2325" i="15"/>
  <c r="N2324" i="15"/>
  <c r="M2324" i="15"/>
  <c r="N2323" i="15"/>
  <c r="M2323" i="15"/>
  <c r="N2322" i="15"/>
  <c r="M2322" i="15"/>
  <c r="N2321" i="15"/>
  <c r="M2321" i="15"/>
  <c r="N2320" i="15"/>
  <c r="M2320" i="15"/>
  <c r="N2319" i="15"/>
  <c r="M2319" i="15"/>
  <c r="N2318" i="15"/>
  <c r="M2318" i="15"/>
  <c r="N2317" i="15"/>
  <c r="M2317" i="15"/>
  <c r="N2316" i="15"/>
  <c r="M2316" i="15"/>
  <c r="N2315" i="15"/>
  <c r="M2315" i="15"/>
  <c r="N2314" i="15"/>
  <c r="M2314" i="15"/>
  <c r="N2313" i="15"/>
  <c r="M2313" i="15"/>
  <c r="N2312" i="15"/>
  <c r="M2312" i="15"/>
  <c r="N2311" i="15"/>
  <c r="M2311" i="15"/>
  <c r="N2310" i="15"/>
  <c r="M2310" i="15"/>
  <c r="N2309" i="15"/>
  <c r="M2309" i="15"/>
  <c r="N2308" i="15"/>
  <c r="M2308" i="15"/>
  <c r="N2307" i="15"/>
  <c r="M2307" i="15"/>
  <c r="N2306" i="15"/>
  <c r="M2306" i="15"/>
  <c r="N2305" i="15"/>
  <c r="M2305" i="15"/>
  <c r="N2304" i="15"/>
  <c r="M2304" i="15"/>
  <c r="N2303" i="15"/>
  <c r="M2303" i="15"/>
  <c r="N2302" i="15"/>
  <c r="M2302" i="15"/>
  <c r="N2301" i="15"/>
  <c r="M2301" i="15"/>
  <c r="N2300" i="15"/>
  <c r="M2300" i="15"/>
  <c r="N2299" i="15"/>
  <c r="M2299" i="15"/>
  <c r="N2298" i="15"/>
  <c r="M2298" i="15"/>
  <c r="N2297" i="15"/>
  <c r="M2297" i="15"/>
  <c r="N2296" i="15"/>
  <c r="M2296" i="15"/>
  <c r="N2295" i="15"/>
  <c r="M2295" i="15"/>
  <c r="N2294" i="15"/>
  <c r="M2294" i="15"/>
  <c r="N2293" i="15"/>
  <c r="M2293" i="15"/>
  <c r="N2292" i="15"/>
  <c r="M2292" i="15"/>
  <c r="N2291" i="15"/>
  <c r="M2291" i="15"/>
  <c r="N2290" i="15"/>
  <c r="M2290" i="15"/>
  <c r="N2289" i="15"/>
  <c r="M2289" i="15"/>
  <c r="N2288" i="15"/>
  <c r="M2288" i="15"/>
  <c r="N2287" i="15"/>
  <c r="M2287" i="15"/>
  <c r="N2286" i="15"/>
  <c r="M2286" i="15"/>
  <c r="N2285" i="15"/>
  <c r="M2285" i="15"/>
  <c r="N2284" i="15"/>
  <c r="M2284" i="15"/>
  <c r="N2283" i="15"/>
  <c r="M2283" i="15"/>
  <c r="N2282" i="15"/>
  <c r="M2282" i="15"/>
  <c r="N2281" i="15"/>
  <c r="M2281" i="15"/>
  <c r="N2280" i="15"/>
  <c r="M2280" i="15"/>
  <c r="N2279" i="15"/>
  <c r="M2279" i="15"/>
  <c r="N2278" i="15"/>
  <c r="M2278" i="15"/>
  <c r="N2277" i="15"/>
  <c r="M2277" i="15"/>
  <c r="N2276" i="15"/>
  <c r="M2276" i="15"/>
  <c r="N2275" i="15"/>
  <c r="M2275" i="15"/>
  <c r="N2274" i="15"/>
  <c r="M2274" i="15"/>
  <c r="N2273" i="15"/>
  <c r="M2273" i="15"/>
  <c r="N2272" i="15"/>
  <c r="M2272" i="15"/>
  <c r="N2271" i="15"/>
  <c r="M2271" i="15"/>
  <c r="N2270" i="15"/>
  <c r="M2270" i="15"/>
  <c r="N2269" i="15"/>
  <c r="M2269" i="15"/>
  <c r="N2268" i="15"/>
  <c r="M2268" i="15"/>
  <c r="N2267" i="15"/>
  <c r="M2267" i="15"/>
  <c r="N2266" i="15"/>
  <c r="M2266" i="15"/>
  <c r="N2265" i="15"/>
  <c r="M2265" i="15"/>
  <c r="N2264" i="15"/>
  <c r="M2264" i="15"/>
  <c r="N2263" i="15"/>
  <c r="M2263" i="15"/>
  <c r="N2262" i="15"/>
  <c r="M2262" i="15"/>
  <c r="N2261" i="15"/>
  <c r="M2261" i="15"/>
  <c r="N2260" i="15"/>
  <c r="M2260" i="15"/>
  <c r="N2259" i="15"/>
  <c r="M2259" i="15"/>
  <c r="N2258" i="15"/>
  <c r="M2258" i="15"/>
  <c r="N2257" i="15"/>
  <c r="M2257" i="15"/>
  <c r="N2256" i="15"/>
  <c r="M2256" i="15"/>
  <c r="N2255" i="15"/>
  <c r="M2255" i="15"/>
  <c r="N2254" i="15"/>
  <c r="M2254" i="15"/>
  <c r="N2253" i="15"/>
  <c r="M2253" i="15"/>
  <c r="N2252" i="15"/>
  <c r="M2252" i="15"/>
  <c r="N2251" i="15"/>
  <c r="M2251" i="15"/>
  <c r="N2250" i="15"/>
  <c r="M2250" i="15"/>
  <c r="N2249" i="15"/>
  <c r="M2249" i="15"/>
  <c r="N2248" i="15"/>
  <c r="M2248" i="15"/>
  <c r="N2247" i="15"/>
  <c r="M2247" i="15"/>
  <c r="N2246" i="15"/>
  <c r="M2246" i="15"/>
  <c r="N2245" i="15"/>
  <c r="M2245" i="15"/>
  <c r="N2244" i="15"/>
  <c r="M2244" i="15"/>
  <c r="N2243" i="15"/>
  <c r="M2243" i="15"/>
  <c r="N2242" i="15"/>
  <c r="M2242" i="15"/>
  <c r="N2241" i="15"/>
  <c r="M2241" i="15"/>
  <c r="N2240" i="15"/>
  <c r="M2240" i="15"/>
  <c r="N2239" i="15"/>
  <c r="M2239" i="15"/>
  <c r="N2238" i="15"/>
  <c r="M2238" i="15"/>
  <c r="N2237" i="15"/>
  <c r="M2237" i="15"/>
  <c r="N2236" i="15"/>
  <c r="M2236" i="15"/>
  <c r="N2235" i="15"/>
  <c r="M2235" i="15"/>
  <c r="N2234" i="15"/>
  <c r="M2234" i="15"/>
  <c r="N2233" i="15"/>
  <c r="M2233" i="15"/>
  <c r="N2232" i="15"/>
  <c r="M2232" i="15"/>
  <c r="N2231" i="15"/>
  <c r="M2231" i="15"/>
  <c r="N2230" i="15"/>
  <c r="M2230" i="15"/>
  <c r="N2229" i="15"/>
  <c r="M2229" i="15"/>
  <c r="N2228" i="15"/>
  <c r="M2228" i="15"/>
  <c r="N2227" i="15"/>
  <c r="M2227" i="15"/>
  <c r="N2226" i="15"/>
  <c r="M2226" i="15"/>
  <c r="N2225" i="15"/>
  <c r="M2225" i="15"/>
  <c r="N2224" i="15"/>
  <c r="M2224" i="15"/>
  <c r="N2223" i="15"/>
  <c r="M2223" i="15"/>
  <c r="N2222" i="15"/>
  <c r="M2222" i="15"/>
  <c r="N2221" i="15"/>
  <c r="M2221" i="15"/>
  <c r="N2220" i="15"/>
  <c r="M2220" i="15"/>
  <c r="N2219" i="15"/>
  <c r="M2219" i="15"/>
  <c r="N2218" i="15"/>
  <c r="M2218" i="15"/>
  <c r="N2217" i="15"/>
  <c r="M2217" i="15"/>
  <c r="N2216" i="15"/>
  <c r="M2216" i="15"/>
  <c r="N2215" i="15"/>
  <c r="M2215" i="15"/>
  <c r="N2214" i="15"/>
  <c r="M2214" i="15"/>
  <c r="N2213" i="15"/>
  <c r="M2213" i="15"/>
  <c r="N2212" i="15"/>
  <c r="M2212" i="15"/>
  <c r="N2211" i="15"/>
  <c r="M2211" i="15"/>
  <c r="N2210" i="15"/>
  <c r="M2210" i="15"/>
  <c r="N2209" i="15"/>
  <c r="M2209" i="15"/>
  <c r="N2208" i="15"/>
  <c r="M2208" i="15"/>
  <c r="N2207" i="15"/>
  <c r="M2207" i="15"/>
  <c r="N2206" i="15"/>
  <c r="M2206" i="15"/>
  <c r="N2205" i="15"/>
  <c r="M2205" i="15"/>
  <c r="N2204" i="15"/>
  <c r="M2204" i="15"/>
  <c r="N2203" i="15"/>
  <c r="M2203" i="15"/>
  <c r="N2202" i="15"/>
  <c r="M2202" i="15"/>
  <c r="N2201" i="15"/>
  <c r="M2201" i="15"/>
  <c r="N2200" i="15"/>
  <c r="M2200" i="15"/>
  <c r="N2199" i="15"/>
  <c r="M2199" i="15"/>
  <c r="N2198" i="15"/>
  <c r="M2198" i="15"/>
  <c r="N2197" i="15"/>
  <c r="M2197" i="15"/>
  <c r="N2196" i="15"/>
  <c r="M2196" i="15"/>
  <c r="N2195" i="15"/>
  <c r="M2195" i="15"/>
  <c r="N2194" i="15"/>
  <c r="M2194" i="15"/>
  <c r="N2193" i="15"/>
  <c r="M2193" i="15"/>
  <c r="N2192" i="15"/>
  <c r="M2192" i="15"/>
  <c r="N2191" i="15"/>
  <c r="M2191" i="15"/>
  <c r="N2190" i="15"/>
  <c r="M2190" i="15"/>
  <c r="N2189" i="15"/>
  <c r="M2189" i="15"/>
  <c r="N2188" i="15"/>
  <c r="M2188" i="15"/>
  <c r="N2187" i="15"/>
  <c r="M2187" i="15"/>
  <c r="N2186" i="15"/>
  <c r="M2186" i="15"/>
  <c r="N2185" i="15"/>
  <c r="M2185" i="15"/>
  <c r="N2184" i="15"/>
  <c r="M2184" i="15"/>
  <c r="N2183" i="15"/>
  <c r="M2183" i="15"/>
  <c r="N2182" i="15"/>
  <c r="M2182" i="15"/>
  <c r="N2181" i="15"/>
  <c r="M2181" i="15"/>
  <c r="N2180" i="15"/>
  <c r="M2180" i="15"/>
  <c r="N2179" i="15"/>
  <c r="M2179" i="15"/>
  <c r="N2178" i="15"/>
  <c r="M2178" i="15"/>
  <c r="N2177" i="15"/>
  <c r="M2177" i="15"/>
  <c r="N2176" i="15"/>
  <c r="M2176" i="15"/>
  <c r="N2175" i="15"/>
  <c r="M2175" i="15"/>
  <c r="N2174" i="15"/>
  <c r="M2174" i="15"/>
  <c r="N2173" i="15"/>
  <c r="M2173" i="15"/>
  <c r="N2172" i="15"/>
  <c r="M2172" i="15"/>
  <c r="N2171" i="15"/>
  <c r="M2171" i="15"/>
  <c r="N2170" i="15"/>
  <c r="M2170" i="15"/>
  <c r="N2169" i="15"/>
  <c r="M2169" i="15"/>
  <c r="N2168" i="15"/>
  <c r="M2168" i="15"/>
  <c r="N2167" i="15"/>
  <c r="M2167" i="15"/>
  <c r="N2166" i="15"/>
  <c r="M2166" i="15"/>
  <c r="N2165" i="15"/>
  <c r="M2165" i="15"/>
  <c r="N2164" i="15"/>
  <c r="M2164" i="15"/>
  <c r="N2163" i="15"/>
  <c r="M2163" i="15"/>
  <c r="N2162" i="15"/>
  <c r="M2162" i="15"/>
  <c r="N2161" i="15"/>
  <c r="M2161" i="15"/>
  <c r="N2160" i="15"/>
  <c r="M2160" i="15"/>
  <c r="N2159" i="15"/>
  <c r="M2159" i="15"/>
  <c r="N2158" i="15"/>
  <c r="M2158" i="15"/>
  <c r="N2157" i="15"/>
  <c r="M2157" i="15"/>
  <c r="N2156" i="15"/>
  <c r="M2156" i="15"/>
  <c r="N2155" i="15"/>
  <c r="M2155" i="15"/>
  <c r="N2154" i="15"/>
  <c r="M2154" i="15"/>
  <c r="N2153" i="15"/>
  <c r="M2153" i="15"/>
  <c r="N2152" i="15"/>
  <c r="M2152" i="15"/>
  <c r="N2151" i="15"/>
  <c r="M2151" i="15"/>
  <c r="N2150" i="15"/>
  <c r="M2150" i="15"/>
  <c r="N2149" i="15"/>
  <c r="M2149" i="15"/>
  <c r="N2148" i="15"/>
  <c r="M2148" i="15"/>
  <c r="N2147" i="15"/>
  <c r="M2147" i="15"/>
  <c r="N2146" i="15"/>
  <c r="M2146" i="15"/>
  <c r="N2145" i="15"/>
  <c r="M2145" i="15"/>
  <c r="N2144" i="15"/>
  <c r="M2144" i="15"/>
  <c r="N2143" i="15"/>
  <c r="M2143" i="15"/>
  <c r="N2142" i="15"/>
  <c r="M2142" i="15"/>
  <c r="N2141" i="15"/>
  <c r="M2141" i="15"/>
  <c r="N2140" i="15"/>
  <c r="M2140" i="15"/>
  <c r="N2139" i="15"/>
  <c r="M2139" i="15"/>
  <c r="N2138" i="15"/>
  <c r="M2138" i="15"/>
  <c r="N2137" i="15"/>
  <c r="M2137" i="15"/>
  <c r="N2136" i="15"/>
  <c r="M2136" i="15"/>
  <c r="N2135" i="15"/>
  <c r="M2135" i="15"/>
  <c r="N2134" i="15"/>
  <c r="M2134" i="15"/>
  <c r="N2133" i="15"/>
  <c r="M2133" i="15"/>
  <c r="N2132" i="15"/>
  <c r="M2132" i="15"/>
  <c r="N2131" i="15"/>
  <c r="M2131" i="15"/>
  <c r="N2130" i="15"/>
  <c r="M2130" i="15"/>
  <c r="N2129" i="15"/>
  <c r="M2129" i="15"/>
  <c r="N2128" i="15"/>
  <c r="M2128" i="15"/>
  <c r="N2127" i="15"/>
  <c r="M2127" i="15"/>
  <c r="N2126" i="15"/>
  <c r="M2126" i="15"/>
  <c r="N2125" i="15"/>
  <c r="M2125" i="15"/>
  <c r="N2124" i="15"/>
  <c r="M2124" i="15"/>
  <c r="N2123" i="15"/>
  <c r="M2123" i="15"/>
  <c r="N2122" i="15"/>
  <c r="M2122" i="15"/>
  <c r="N2121" i="15"/>
  <c r="M2121" i="15"/>
  <c r="N2120" i="15"/>
  <c r="M2120" i="15"/>
  <c r="N2119" i="15"/>
  <c r="M2119" i="15"/>
  <c r="N2118" i="15"/>
  <c r="M2118" i="15"/>
  <c r="N2117" i="15"/>
  <c r="M2117" i="15"/>
  <c r="N2116" i="15"/>
  <c r="M2116" i="15"/>
  <c r="N2115" i="15"/>
  <c r="M2115" i="15"/>
  <c r="N2114" i="15"/>
  <c r="M2114" i="15"/>
  <c r="N2113" i="15"/>
  <c r="M2113" i="15"/>
  <c r="N2112" i="15"/>
  <c r="M2112" i="15"/>
  <c r="N2111" i="15"/>
  <c r="M2111" i="15"/>
  <c r="N2110" i="15"/>
  <c r="M2110" i="15"/>
  <c r="N2109" i="15"/>
  <c r="M2109" i="15"/>
  <c r="N2108" i="15"/>
  <c r="M2108" i="15"/>
  <c r="N2107" i="15"/>
  <c r="M2107" i="15"/>
  <c r="N2106" i="15"/>
  <c r="M2106" i="15"/>
  <c r="N2105" i="15"/>
  <c r="M2105" i="15"/>
  <c r="N2104" i="15"/>
  <c r="M2104" i="15"/>
  <c r="N2103" i="15"/>
  <c r="M2103" i="15"/>
  <c r="N2102" i="15"/>
  <c r="M2102" i="15"/>
  <c r="N2101" i="15"/>
  <c r="M2101" i="15"/>
  <c r="N2100" i="15"/>
  <c r="M2100" i="15"/>
  <c r="N2099" i="15"/>
  <c r="M2099" i="15"/>
  <c r="N2098" i="15"/>
  <c r="M2098" i="15"/>
  <c r="N2097" i="15"/>
  <c r="M2097" i="15"/>
  <c r="N2096" i="15"/>
  <c r="M2096" i="15"/>
  <c r="N2095" i="15"/>
  <c r="M2095" i="15"/>
  <c r="N2094" i="15"/>
  <c r="M2094" i="15"/>
  <c r="N2093" i="15"/>
  <c r="M2093" i="15"/>
  <c r="N2092" i="15"/>
  <c r="M2092" i="15"/>
  <c r="N2091" i="15"/>
  <c r="M2091" i="15"/>
  <c r="N2090" i="15"/>
  <c r="M2090" i="15"/>
  <c r="N2089" i="15"/>
  <c r="M2089" i="15"/>
  <c r="N2088" i="15"/>
  <c r="M2088" i="15"/>
  <c r="N2087" i="15"/>
  <c r="M2087" i="15"/>
  <c r="N2086" i="15"/>
  <c r="M2086" i="15"/>
  <c r="N2085" i="15"/>
  <c r="M2085" i="15"/>
  <c r="N2084" i="15"/>
  <c r="M2084" i="15"/>
  <c r="N2083" i="15"/>
  <c r="M2083" i="15"/>
  <c r="N2082" i="15"/>
  <c r="M2082" i="15"/>
  <c r="N2081" i="15"/>
  <c r="M2081" i="15"/>
  <c r="N2080" i="15"/>
  <c r="M2080" i="15"/>
  <c r="N2079" i="15"/>
  <c r="M2079" i="15"/>
  <c r="N2078" i="15"/>
  <c r="M2078" i="15"/>
  <c r="N2077" i="15"/>
  <c r="M2077" i="15"/>
  <c r="N2076" i="15"/>
  <c r="M2076" i="15"/>
  <c r="N2075" i="15"/>
  <c r="M2075" i="15"/>
  <c r="N2074" i="15"/>
  <c r="M2074" i="15"/>
  <c r="N2073" i="15"/>
  <c r="M2073" i="15"/>
  <c r="N2072" i="15"/>
  <c r="M2072" i="15"/>
  <c r="N2071" i="15"/>
  <c r="M2071" i="15"/>
  <c r="N2070" i="15"/>
  <c r="M2070" i="15"/>
  <c r="N2069" i="15"/>
  <c r="M2069" i="15"/>
  <c r="N2068" i="15"/>
  <c r="M2068" i="15"/>
  <c r="N2067" i="15"/>
  <c r="M2067" i="15"/>
  <c r="N2066" i="15"/>
  <c r="M2066" i="15"/>
  <c r="N2065" i="15"/>
  <c r="M2065" i="15"/>
  <c r="N2064" i="15"/>
  <c r="M2064" i="15"/>
  <c r="N2063" i="15"/>
  <c r="M2063" i="15"/>
  <c r="N2062" i="15"/>
  <c r="M2062" i="15"/>
  <c r="N2061" i="15"/>
  <c r="M2061" i="15"/>
  <c r="N2060" i="15"/>
  <c r="M2060" i="15"/>
  <c r="N2059" i="15"/>
  <c r="M2059" i="15"/>
  <c r="N2058" i="15"/>
  <c r="M2058" i="15"/>
  <c r="N2057" i="15"/>
  <c r="M2057" i="15"/>
  <c r="N2056" i="15"/>
  <c r="M2056" i="15"/>
  <c r="N2055" i="15"/>
  <c r="M2055" i="15"/>
  <c r="N2054" i="15"/>
  <c r="M2054" i="15"/>
  <c r="N2053" i="15"/>
  <c r="M2053" i="15"/>
  <c r="N2052" i="15"/>
  <c r="M2052" i="15"/>
  <c r="N2051" i="15"/>
  <c r="M2051" i="15"/>
  <c r="N2050" i="15"/>
  <c r="M2050" i="15"/>
  <c r="N2049" i="15"/>
  <c r="M2049" i="15"/>
  <c r="N2048" i="15"/>
  <c r="M2048" i="15"/>
  <c r="N2047" i="15"/>
  <c r="M2047" i="15"/>
  <c r="N2046" i="15"/>
  <c r="M2046" i="15"/>
  <c r="N2045" i="15"/>
  <c r="M2045" i="15"/>
  <c r="N2044" i="15"/>
  <c r="M2044" i="15"/>
  <c r="N2043" i="15"/>
  <c r="M2043" i="15"/>
  <c r="N2042" i="15"/>
  <c r="M2042" i="15"/>
  <c r="N2041" i="15"/>
  <c r="M2041" i="15"/>
  <c r="N2040" i="15"/>
  <c r="M2040" i="15"/>
  <c r="N2039" i="15"/>
  <c r="M2039" i="15"/>
  <c r="N2038" i="15"/>
  <c r="M2038" i="15"/>
  <c r="N2037" i="15"/>
  <c r="M2037" i="15"/>
  <c r="N2036" i="15"/>
  <c r="M2036" i="15"/>
  <c r="N2035" i="15"/>
  <c r="M2035" i="15"/>
  <c r="N2034" i="15"/>
  <c r="M2034" i="15"/>
  <c r="N2033" i="15"/>
  <c r="M2033" i="15"/>
  <c r="N2032" i="15"/>
  <c r="M2032" i="15"/>
  <c r="N2031" i="15"/>
  <c r="M2031" i="15"/>
  <c r="N2030" i="15"/>
  <c r="M2030" i="15"/>
  <c r="N2029" i="15"/>
  <c r="M2029" i="15"/>
  <c r="N2028" i="15"/>
  <c r="M2028" i="15"/>
  <c r="N2027" i="15"/>
  <c r="M2027" i="15"/>
  <c r="N2026" i="15"/>
  <c r="M2026" i="15"/>
  <c r="N2025" i="15"/>
  <c r="M2025" i="15"/>
  <c r="N2024" i="15"/>
  <c r="M2024" i="15"/>
  <c r="N2023" i="15"/>
  <c r="M2023" i="15"/>
  <c r="N2022" i="15"/>
  <c r="M2022" i="15"/>
  <c r="N2021" i="15"/>
  <c r="M2021" i="15"/>
  <c r="N2020" i="15"/>
  <c r="M2020" i="15"/>
  <c r="N2019" i="15"/>
  <c r="M2019" i="15"/>
  <c r="N2018" i="15"/>
  <c r="M2018" i="15"/>
  <c r="N2017" i="15"/>
  <c r="M2017" i="15"/>
  <c r="N2016" i="15"/>
  <c r="M2016" i="15"/>
  <c r="N2015" i="15"/>
  <c r="M2015" i="15"/>
  <c r="N2014" i="15"/>
  <c r="M2014" i="15"/>
  <c r="N2013" i="15"/>
  <c r="M2013" i="15"/>
  <c r="N2012" i="15"/>
  <c r="M2012" i="15"/>
  <c r="N2011" i="15"/>
  <c r="M2011" i="15"/>
  <c r="N2010" i="15"/>
  <c r="M2010" i="15"/>
  <c r="N2009" i="15"/>
  <c r="M2009" i="15"/>
  <c r="N2008" i="15"/>
  <c r="M2008" i="15"/>
  <c r="N2007" i="15"/>
  <c r="M2007" i="15"/>
  <c r="N2006" i="15"/>
  <c r="M2006" i="15"/>
  <c r="N2005" i="15"/>
  <c r="M2005" i="15"/>
  <c r="N2004" i="15"/>
  <c r="M2004" i="15"/>
  <c r="N2003" i="15"/>
  <c r="M2003" i="15"/>
  <c r="N2002" i="15"/>
  <c r="M2002" i="15"/>
  <c r="N2001" i="15"/>
  <c r="M2001" i="15"/>
  <c r="N2000" i="15"/>
  <c r="M2000" i="15"/>
  <c r="N1999" i="15"/>
  <c r="M1999" i="15"/>
  <c r="N1998" i="15"/>
  <c r="M1998" i="15"/>
  <c r="N1997" i="15"/>
  <c r="M1997" i="15"/>
  <c r="N1996" i="15"/>
  <c r="M1996" i="15"/>
  <c r="N1995" i="15"/>
  <c r="M1995" i="15"/>
  <c r="N1994" i="15"/>
  <c r="M1994" i="15"/>
  <c r="N1993" i="15"/>
  <c r="M1993" i="15"/>
  <c r="N1992" i="15"/>
  <c r="M1992" i="15"/>
  <c r="N1991" i="15"/>
  <c r="M1991" i="15"/>
  <c r="N1990" i="15"/>
  <c r="M1990" i="15"/>
  <c r="N1989" i="15"/>
  <c r="M1989" i="15"/>
  <c r="N1988" i="15"/>
  <c r="M1988" i="15"/>
  <c r="N1987" i="15"/>
  <c r="M1987" i="15"/>
  <c r="N1986" i="15"/>
  <c r="M1986" i="15"/>
  <c r="N1985" i="15"/>
  <c r="M1985" i="15"/>
  <c r="N1984" i="15"/>
  <c r="M1984" i="15"/>
  <c r="N1983" i="15"/>
  <c r="M1983" i="15"/>
  <c r="N1982" i="15"/>
  <c r="M1982" i="15"/>
  <c r="N1981" i="15"/>
  <c r="M1981" i="15"/>
  <c r="N1980" i="15"/>
  <c r="M1980" i="15"/>
  <c r="N1979" i="15"/>
  <c r="M1979" i="15"/>
  <c r="N1978" i="15"/>
  <c r="M1978" i="15"/>
  <c r="N1977" i="15"/>
  <c r="M1977" i="15"/>
  <c r="N1976" i="15"/>
  <c r="M1976" i="15"/>
  <c r="N1975" i="15"/>
  <c r="M1975" i="15"/>
  <c r="N1974" i="15"/>
  <c r="M1974" i="15"/>
  <c r="N1973" i="15"/>
  <c r="M1973" i="15"/>
  <c r="N1972" i="15"/>
  <c r="M1972" i="15"/>
  <c r="N1971" i="15"/>
  <c r="M1971" i="15"/>
  <c r="N1970" i="15"/>
  <c r="M1970" i="15"/>
  <c r="N1969" i="15"/>
  <c r="M1969" i="15"/>
  <c r="N1968" i="15"/>
  <c r="M1968" i="15"/>
  <c r="N1967" i="15"/>
  <c r="M1967" i="15"/>
  <c r="N1966" i="15"/>
  <c r="M1966" i="15"/>
  <c r="N1965" i="15"/>
  <c r="M1965" i="15"/>
  <c r="N1964" i="15"/>
  <c r="M1964" i="15"/>
  <c r="N1963" i="15"/>
  <c r="M1963" i="15"/>
  <c r="N1962" i="15"/>
  <c r="M1962" i="15"/>
  <c r="N1961" i="15"/>
  <c r="M1961" i="15"/>
  <c r="N1960" i="15"/>
  <c r="M1960" i="15"/>
  <c r="N1959" i="15"/>
  <c r="M1959" i="15"/>
  <c r="N1958" i="15"/>
  <c r="M1958" i="15"/>
  <c r="N1957" i="15"/>
  <c r="M1957" i="15"/>
  <c r="N1956" i="15"/>
  <c r="M1956" i="15"/>
  <c r="N1955" i="15"/>
  <c r="M1955" i="15"/>
  <c r="N1954" i="15"/>
  <c r="M1954" i="15"/>
  <c r="N1953" i="15"/>
  <c r="M1953" i="15"/>
  <c r="N1952" i="15"/>
  <c r="M1952" i="15"/>
  <c r="N1951" i="15"/>
  <c r="M1951" i="15"/>
  <c r="N1950" i="15"/>
  <c r="M1950" i="15"/>
  <c r="N1949" i="15"/>
  <c r="M1949" i="15"/>
  <c r="N1948" i="15"/>
  <c r="M1948" i="15"/>
  <c r="N1947" i="15"/>
  <c r="M1947" i="15"/>
  <c r="N1946" i="15"/>
  <c r="M1946" i="15"/>
  <c r="N1945" i="15"/>
  <c r="M1945" i="15"/>
  <c r="N1944" i="15"/>
  <c r="M1944" i="15"/>
  <c r="N1943" i="15"/>
  <c r="M1943" i="15"/>
  <c r="N1942" i="15"/>
  <c r="M1942" i="15"/>
  <c r="N1941" i="15"/>
  <c r="M1941" i="15"/>
  <c r="N1940" i="15"/>
  <c r="M1940" i="15"/>
  <c r="N1939" i="15"/>
  <c r="M1939" i="15"/>
  <c r="N1938" i="15"/>
  <c r="M1938" i="15"/>
  <c r="N1937" i="15"/>
  <c r="M1937" i="15"/>
  <c r="N1936" i="15"/>
  <c r="M1936" i="15"/>
  <c r="N1935" i="15"/>
  <c r="M1935" i="15"/>
  <c r="N1934" i="15"/>
  <c r="M1934" i="15"/>
  <c r="N1933" i="15"/>
  <c r="M1933" i="15"/>
  <c r="N1932" i="15"/>
  <c r="M1932" i="15"/>
  <c r="N1931" i="15"/>
  <c r="M1931" i="15"/>
  <c r="N1930" i="15"/>
  <c r="M1930" i="15"/>
  <c r="N1929" i="15"/>
  <c r="M1929" i="15"/>
  <c r="N1928" i="15"/>
  <c r="M1928" i="15"/>
  <c r="N1927" i="15"/>
  <c r="M1927" i="15"/>
  <c r="N1926" i="15"/>
  <c r="M1926" i="15"/>
  <c r="N1925" i="15"/>
  <c r="M1925" i="15"/>
  <c r="N1924" i="15"/>
  <c r="M1924" i="15"/>
  <c r="N1923" i="15"/>
  <c r="M1923" i="15"/>
  <c r="N1922" i="15"/>
  <c r="M1922" i="15"/>
  <c r="N1921" i="15"/>
  <c r="M1921" i="15"/>
  <c r="N1920" i="15"/>
  <c r="M1920" i="15"/>
  <c r="N1919" i="15"/>
  <c r="M1919" i="15"/>
  <c r="N1918" i="15"/>
  <c r="M1918" i="15"/>
  <c r="N1917" i="15"/>
  <c r="M1917" i="15"/>
  <c r="N1916" i="15"/>
  <c r="M1916" i="15"/>
  <c r="N1915" i="15"/>
  <c r="M1915" i="15"/>
  <c r="N1914" i="15"/>
  <c r="M1914" i="15"/>
  <c r="N1913" i="15"/>
  <c r="M1913" i="15"/>
  <c r="N1912" i="15"/>
  <c r="M1912" i="15"/>
  <c r="N1911" i="15"/>
  <c r="M1911" i="15"/>
  <c r="N1910" i="15"/>
  <c r="M1910" i="15"/>
  <c r="N1909" i="15"/>
  <c r="M1909" i="15"/>
  <c r="N1908" i="15"/>
  <c r="M1908" i="15"/>
  <c r="N1907" i="15"/>
  <c r="M1907" i="15"/>
  <c r="N1906" i="15"/>
  <c r="M1906" i="15"/>
  <c r="N1905" i="15"/>
  <c r="M1905" i="15"/>
  <c r="N1904" i="15"/>
  <c r="M1904" i="15"/>
  <c r="N1903" i="15"/>
  <c r="M1903" i="15"/>
  <c r="N1902" i="15"/>
  <c r="M1902" i="15"/>
  <c r="N1901" i="15"/>
  <c r="M1901" i="15"/>
  <c r="N1900" i="15"/>
  <c r="M1900" i="15"/>
  <c r="N1899" i="15"/>
  <c r="M1899" i="15"/>
  <c r="N1898" i="15"/>
  <c r="M1898" i="15"/>
  <c r="N1897" i="15"/>
  <c r="M1897" i="15"/>
  <c r="N1896" i="15"/>
  <c r="M1896" i="15"/>
  <c r="N1895" i="15"/>
  <c r="M1895" i="15"/>
  <c r="N1894" i="15"/>
  <c r="M1894" i="15"/>
  <c r="N1893" i="15"/>
  <c r="M1893" i="15"/>
  <c r="N1892" i="15"/>
  <c r="M1892" i="15"/>
  <c r="N1891" i="15"/>
  <c r="M1891" i="15"/>
  <c r="N1890" i="15"/>
  <c r="M1890" i="15"/>
  <c r="N1889" i="15"/>
  <c r="M1889" i="15"/>
  <c r="N1888" i="15"/>
  <c r="M1888" i="15"/>
  <c r="N1887" i="15"/>
  <c r="M1887" i="15"/>
  <c r="N1886" i="15"/>
  <c r="M1886" i="15"/>
  <c r="N1885" i="15"/>
  <c r="M1885" i="15"/>
  <c r="N1884" i="15"/>
  <c r="M1884" i="15"/>
  <c r="N1883" i="15"/>
  <c r="M1883" i="15"/>
  <c r="N1882" i="15"/>
  <c r="M1882" i="15"/>
  <c r="N1881" i="15"/>
  <c r="M1881" i="15"/>
  <c r="N1880" i="15"/>
  <c r="M1880" i="15"/>
  <c r="N1879" i="15"/>
  <c r="M1879" i="15"/>
  <c r="N1878" i="15"/>
  <c r="M1878" i="15"/>
  <c r="N1877" i="15"/>
  <c r="M1877" i="15"/>
  <c r="N1876" i="15"/>
  <c r="M1876" i="15"/>
  <c r="N1875" i="15"/>
  <c r="M1875" i="15"/>
  <c r="N1874" i="15"/>
  <c r="M1874" i="15"/>
  <c r="N1873" i="15"/>
  <c r="M1873" i="15"/>
  <c r="N1872" i="15"/>
  <c r="M1872" i="15"/>
  <c r="N1871" i="15"/>
  <c r="M1871" i="15"/>
  <c r="N1870" i="15"/>
  <c r="M1870" i="15"/>
  <c r="N1869" i="15"/>
  <c r="M1869" i="15"/>
  <c r="N1868" i="15"/>
  <c r="M1868" i="15"/>
  <c r="N1867" i="15"/>
  <c r="M1867" i="15"/>
  <c r="N1866" i="15"/>
  <c r="M1866" i="15"/>
  <c r="N1865" i="15"/>
  <c r="M1865" i="15"/>
  <c r="N1864" i="15"/>
  <c r="M1864" i="15"/>
  <c r="N1863" i="15"/>
  <c r="M1863" i="15"/>
  <c r="N1862" i="15"/>
  <c r="M1862" i="15"/>
  <c r="N1861" i="15"/>
  <c r="M1861" i="15"/>
  <c r="N1860" i="15"/>
  <c r="M1860" i="15"/>
  <c r="N1859" i="15"/>
  <c r="M1859" i="15"/>
  <c r="N1858" i="15"/>
  <c r="M1858" i="15"/>
  <c r="N1857" i="15"/>
  <c r="M1857" i="15"/>
  <c r="N1856" i="15"/>
  <c r="M1856" i="15"/>
  <c r="N1855" i="15"/>
  <c r="M1855" i="15"/>
  <c r="N1854" i="15"/>
  <c r="M1854" i="15"/>
  <c r="N1853" i="15"/>
  <c r="M1853" i="15"/>
  <c r="N1852" i="15"/>
  <c r="M1852" i="15"/>
  <c r="N1851" i="15"/>
  <c r="M1851" i="15"/>
  <c r="N1850" i="15"/>
  <c r="M1850" i="15"/>
  <c r="N1849" i="15"/>
  <c r="M1849" i="15"/>
  <c r="N1848" i="15"/>
  <c r="M1848" i="15"/>
  <c r="N1847" i="15"/>
  <c r="M1847" i="15"/>
  <c r="N1846" i="15"/>
  <c r="M1846" i="15"/>
  <c r="N1845" i="15"/>
  <c r="M1845" i="15"/>
  <c r="N1844" i="15"/>
  <c r="M1844" i="15"/>
  <c r="N1843" i="15"/>
  <c r="M1843" i="15"/>
  <c r="N1842" i="15"/>
  <c r="M1842" i="15"/>
  <c r="N1841" i="15"/>
  <c r="M1841" i="15"/>
  <c r="N1840" i="15"/>
  <c r="M1840" i="15"/>
  <c r="N1839" i="15"/>
  <c r="M1839" i="15"/>
  <c r="N1838" i="15"/>
  <c r="M1838" i="15"/>
  <c r="N1837" i="15"/>
  <c r="M1837" i="15"/>
  <c r="N1836" i="15"/>
  <c r="M1836" i="15"/>
  <c r="N1835" i="15"/>
  <c r="M1835" i="15"/>
  <c r="N1834" i="15"/>
  <c r="M1834" i="15"/>
  <c r="N1833" i="15"/>
  <c r="M1833" i="15"/>
  <c r="N1832" i="15"/>
  <c r="M1832" i="15"/>
  <c r="N1831" i="15"/>
  <c r="M1831" i="15"/>
  <c r="N1830" i="15"/>
  <c r="M1830" i="15"/>
  <c r="N1829" i="15"/>
  <c r="M1829" i="15"/>
  <c r="N1828" i="15"/>
  <c r="M1828" i="15"/>
  <c r="N1827" i="15"/>
  <c r="M1827" i="15"/>
  <c r="N1826" i="15"/>
  <c r="M1826" i="15"/>
  <c r="N1825" i="15"/>
  <c r="M1825" i="15"/>
  <c r="N1824" i="15"/>
  <c r="M1824" i="15"/>
  <c r="N1823" i="15"/>
  <c r="M1823" i="15"/>
  <c r="N1822" i="15"/>
  <c r="M1822" i="15"/>
  <c r="N1821" i="15"/>
  <c r="M1821" i="15"/>
  <c r="N1820" i="15"/>
  <c r="M1820" i="15"/>
  <c r="N1819" i="15"/>
  <c r="M1819" i="15"/>
  <c r="N1818" i="15"/>
  <c r="M1818" i="15"/>
  <c r="N1817" i="15"/>
  <c r="M1817" i="15"/>
  <c r="N1816" i="15"/>
  <c r="M1816" i="15"/>
  <c r="N1815" i="15"/>
  <c r="M1815" i="15"/>
  <c r="N1814" i="15"/>
  <c r="M1814" i="15"/>
  <c r="N1813" i="15"/>
  <c r="M1813" i="15"/>
  <c r="N1812" i="15"/>
  <c r="M1812" i="15"/>
  <c r="N1811" i="15"/>
  <c r="M1811" i="15"/>
  <c r="N1810" i="15"/>
  <c r="M1810" i="15"/>
  <c r="N1809" i="15"/>
  <c r="M1809" i="15"/>
  <c r="N1808" i="15"/>
  <c r="M1808" i="15"/>
  <c r="N1807" i="15"/>
  <c r="M1807" i="15"/>
  <c r="N1806" i="15"/>
  <c r="M1806" i="15"/>
  <c r="N1805" i="15"/>
  <c r="M1805" i="15"/>
  <c r="N1804" i="15"/>
  <c r="M1804" i="15"/>
  <c r="N1803" i="15"/>
  <c r="M1803" i="15"/>
  <c r="N1802" i="15"/>
  <c r="M1802" i="15"/>
  <c r="N1801" i="15"/>
  <c r="M1801" i="15"/>
  <c r="N1800" i="15"/>
  <c r="M1800" i="15"/>
  <c r="N1799" i="15"/>
  <c r="M1799" i="15"/>
  <c r="N1798" i="15"/>
  <c r="M1798" i="15"/>
  <c r="N1797" i="15"/>
  <c r="M1797" i="15"/>
  <c r="N1796" i="15"/>
  <c r="M1796" i="15"/>
  <c r="N1795" i="15"/>
  <c r="M1795" i="15"/>
  <c r="N1794" i="15"/>
  <c r="M1794" i="15"/>
  <c r="N1793" i="15"/>
  <c r="M1793" i="15"/>
  <c r="N1792" i="15"/>
  <c r="M1792" i="15"/>
  <c r="N1791" i="15"/>
  <c r="M1791" i="15"/>
  <c r="N1790" i="15"/>
  <c r="M1790" i="15"/>
  <c r="N1789" i="15"/>
  <c r="M1789" i="15"/>
  <c r="N1788" i="15"/>
  <c r="M1788" i="15"/>
  <c r="N1787" i="15"/>
  <c r="M1787" i="15"/>
  <c r="N1786" i="15"/>
  <c r="M1786" i="15"/>
  <c r="N1785" i="15"/>
  <c r="M1785" i="15"/>
  <c r="N1784" i="15"/>
  <c r="M1784" i="15"/>
  <c r="N1783" i="15"/>
  <c r="M1783" i="15"/>
  <c r="N1782" i="15"/>
  <c r="M1782" i="15"/>
  <c r="N1781" i="15"/>
  <c r="M1781" i="15"/>
  <c r="N1780" i="15"/>
  <c r="M1780" i="15"/>
  <c r="N1779" i="15"/>
  <c r="M1779" i="15"/>
  <c r="N1778" i="15"/>
  <c r="M1778" i="15"/>
  <c r="N1777" i="15"/>
  <c r="M1777" i="15"/>
  <c r="N1776" i="15"/>
  <c r="M1776" i="15"/>
  <c r="N1775" i="15"/>
  <c r="M1775" i="15"/>
  <c r="N1774" i="15"/>
  <c r="M1774" i="15"/>
  <c r="N1773" i="15"/>
  <c r="M1773" i="15"/>
  <c r="N1772" i="15"/>
  <c r="M1772" i="15"/>
  <c r="N1771" i="15"/>
  <c r="M1771" i="15"/>
  <c r="N1770" i="15"/>
  <c r="M1770" i="15"/>
  <c r="N1769" i="15"/>
  <c r="M1769" i="15"/>
  <c r="N1768" i="15"/>
  <c r="M1768" i="15"/>
  <c r="N1767" i="15"/>
  <c r="M1767" i="15"/>
  <c r="N1766" i="15"/>
  <c r="M1766" i="15"/>
  <c r="N1765" i="15"/>
  <c r="M1765" i="15"/>
  <c r="N1764" i="15"/>
  <c r="M1764" i="15"/>
  <c r="N1763" i="15"/>
  <c r="M1763" i="15"/>
  <c r="N1762" i="15"/>
  <c r="M1762" i="15"/>
  <c r="N1761" i="15"/>
  <c r="M1761" i="15"/>
  <c r="N1760" i="15"/>
  <c r="M1760" i="15"/>
  <c r="N1759" i="15"/>
  <c r="M1759" i="15"/>
  <c r="N1758" i="15"/>
  <c r="M1758" i="15"/>
  <c r="N1757" i="15"/>
  <c r="M1757" i="15"/>
  <c r="N1756" i="15"/>
  <c r="M1756" i="15"/>
  <c r="N1755" i="15"/>
  <c r="M1755" i="15"/>
  <c r="N1754" i="15"/>
  <c r="M1754" i="15"/>
  <c r="N1753" i="15"/>
  <c r="M1753" i="15"/>
  <c r="N1752" i="15"/>
  <c r="M1752" i="15"/>
  <c r="N1751" i="15"/>
  <c r="M1751" i="15"/>
  <c r="N1750" i="15"/>
  <c r="M1750" i="15"/>
  <c r="N1749" i="15"/>
  <c r="M1749" i="15"/>
  <c r="N1748" i="15"/>
  <c r="M1748" i="15"/>
  <c r="N1747" i="15"/>
  <c r="M1747" i="15"/>
  <c r="N1746" i="15"/>
  <c r="M1746" i="15"/>
  <c r="N1745" i="15"/>
  <c r="M1745" i="15"/>
  <c r="N1744" i="15"/>
  <c r="M1744" i="15"/>
  <c r="N1743" i="15"/>
  <c r="M1743" i="15"/>
  <c r="N1742" i="15"/>
  <c r="M1742" i="15"/>
  <c r="N1741" i="15"/>
  <c r="M1741" i="15"/>
  <c r="N1740" i="15"/>
  <c r="M1740" i="15"/>
  <c r="N1739" i="15"/>
  <c r="M1739" i="15"/>
  <c r="N1738" i="15"/>
  <c r="M1738" i="15"/>
  <c r="N1737" i="15"/>
  <c r="M1737" i="15"/>
  <c r="N1736" i="15"/>
  <c r="M1736" i="15"/>
  <c r="N1735" i="15"/>
  <c r="M1735" i="15"/>
  <c r="N1734" i="15"/>
  <c r="M1734" i="15"/>
  <c r="N1733" i="15"/>
  <c r="M1733" i="15"/>
  <c r="N1732" i="15"/>
  <c r="M1732" i="15"/>
  <c r="N1731" i="15"/>
  <c r="M1731" i="15"/>
  <c r="N1730" i="15"/>
  <c r="M1730" i="15"/>
  <c r="N1729" i="15"/>
  <c r="M1729" i="15"/>
  <c r="N1728" i="15"/>
  <c r="M1728" i="15"/>
  <c r="N1727" i="15"/>
  <c r="M1727" i="15"/>
  <c r="N1726" i="15"/>
  <c r="M1726" i="15"/>
  <c r="N1725" i="15"/>
  <c r="M1725" i="15"/>
  <c r="N1724" i="15"/>
  <c r="M1724" i="15"/>
  <c r="N1723" i="15"/>
  <c r="M1723" i="15"/>
  <c r="N1722" i="15"/>
  <c r="M1722" i="15"/>
  <c r="N1721" i="15"/>
  <c r="M1721" i="15"/>
  <c r="N1720" i="15"/>
  <c r="M1720" i="15"/>
  <c r="N1719" i="15"/>
  <c r="M1719" i="15"/>
  <c r="N1718" i="15"/>
  <c r="M1718" i="15"/>
  <c r="N1717" i="15"/>
  <c r="M1717" i="15"/>
  <c r="N1716" i="15"/>
  <c r="M1716" i="15"/>
  <c r="N1715" i="15"/>
  <c r="M1715" i="15"/>
  <c r="N1714" i="15"/>
  <c r="M1714" i="15"/>
  <c r="N1713" i="15"/>
  <c r="M1713" i="15"/>
  <c r="N1712" i="15"/>
  <c r="M1712" i="15"/>
  <c r="N1711" i="15"/>
  <c r="M1711" i="15"/>
  <c r="N1710" i="15"/>
  <c r="M1710" i="15"/>
  <c r="N1709" i="15"/>
  <c r="M1709" i="15"/>
  <c r="N1708" i="15"/>
  <c r="M1708" i="15"/>
  <c r="N1707" i="15"/>
  <c r="M1707" i="15"/>
  <c r="N1706" i="15"/>
  <c r="M1706" i="15"/>
  <c r="N1705" i="15"/>
  <c r="M1705" i="15"/>
  <c r="N1704" i="15"/>
  <c r="M1704" i="15"/>
  <c r="N1703" i="15"/>
  <c r="M1703" i="15"/>
  <c r="N1702" i="15"/>
  <c r="M1702" i="15"/>
  <c r="N1701" i="15"/>
  <c r="M1701" i="15"/>
  <c r="N1700" i="15"/>
  <c r="M1700" i="15"/>
  <c r="N1699" i="15"/>
  <c r="M1699" i="15"/>
  <c r="N1698" i="15"/>
  <c r="M1698" i="15"/>
  <c r="N1697" i="15"/>
  <c r="M1697" i="15"/>
  <c r="N1696" i="15"/>
  <c r="M1696" i="15"/>
  <c r="N1695" i="15"/>
  <c r="M1695" i="15"/>
  <c r="N1694" i="15"/>
  <c r="M1694" i="15"/>
  <c r="N1693" i="15"/>
  <c r="M1693" i="15"/>
  <c r="N1692" i="15"/>
  <c r="M1692" i="15"/>
  <c r="N1691" i="15"/>
  <c r="M1691" i="15"/>
  <c r="N1690" i="15"/>
  <c r="M1690" i="15"/>
  <c r="N1689" i="15"/>
  <c r="M1689" i="15"/>
  <c r="N1688" i="15"/>
  <c r="M1688" i="15"/>
  <c r="N1687" i="15"/>
  <c r="M1687" i="15"/>
  <c r="N1686" i="15"/>
  <c r="M1686" i="15"/>
  <c r="N1685" i="15"/>
  <c r="M1685" i="15"/>
  <c r="N1684" i="15"/>
  <c r="M1684" i="15"/>
  <c r="N1683" i="15"/>
  <c r="M1683" i="15"/>
  <c r="N1682" i="15"/>
  <c r="M1682" i="15"/>
  <c r="N1681" i="15"/>
  <c r="M1681" i="15"/>
  <c r="N1680" i="15"/>
  <c r="M1680" i="15"/>
  <c r="N1679" i="15"/>
  <c r="M1679" i="15"/>
  <c r="N1678" i="15"/>
  <c r="M1678" i="15"/>
  <c r="N1677" i="15"/>
  <c r="M1677" i="15"/>
  <c r="N1676" i="15"/>
  <c r="M1676" i="15"/>
  <c r="N1675" i="15"/>
  <c r="M1675" i="15"/>
  <c r="N1674" i="15"/>
  <c r="M1674" i="15"/>
  <c r="N1673" i="15"/>
  <c r="M1673" i="15"/>
  <c r="N1672" i="15"/>
  <c r="M1672" i="15"/>
  <c r="N1671" i="15"/>
  <c r="M1671" i="15"/>
  <c r="N1670" i="15"/>
  <c r="M1670" i="15"/>
  <c r="N1669" i="15"/>
  <c r="M1669" i="15"/>
  <c r="N1668" i="15"/>
  <c r="M1668" i="15"/>
  <c r="N1667" i="15"/>
  <c r="M1667" i="15"/>
  <c r="N1666" i="15"/>
  <c r="M1666" i="15"/>
  <c r="N1665" i="15"/>
  <c r="M1665" i="15"/>
  <c r="N1664" i="15"/>
  <c r="M1664" i="15"/>
  <c r="N1663" i="15"/>
  <c r="M1663" i="15"/>
  <c r="N1662" i="15"/>
  <c r="M1662" i="15"/>
  <c r="N1661" i="15"/>
  <c r="M1661" i="15"/>
  <c r="N1660" i="15"/>
  <c r="M1660" i="15"/>
  <c r="N1659" i="15"/>
  <c r="M1659" i="15"/>
  <c r="N1658" i="15"/>
  <c r="M1658" i="15"/>
  <c r="N1657" i="15"/>
  <c r="M1657" i="15"/>
  <c r="N1656" i="15"/>
  <c r="M1656" i="15"/>
  <c r="N1655" i="15"/>
  <c r="M1655" i="15"/>
  <c r="N1654" i="15"/>
  <c r="M1654" i="15"/>
  <c r="N1653" i="15"/>
  <c r="M1653" i="15"/>
  <c r="N1652" i="15"/>
  <c r="M1652" i="15"/>
  <c r="N1651" i="15"/>
  <c r="M1651" i="15"/>
  <c r="N1650" i="15"/>
  <c r="M1650" i="15"/>
  <c r="N1649" i="15"/>
  <c r="M1649" i="15"/>
  <c r="N1648" i="15"/>
  <c r="M1648" i="15"/>
  <c r="N1647" i="15"/>
  <c r="M1647" i="15"/>
  <c r="N1646" i="15"/>
  <c r="M1646" i="15"/>
  <c r="N1645" i="15"/>
  <c r="M1645" i="15"/>
  <c r="N1644" i="15"/>
  <c r="M1644" i="15"/>
  <c r="N1643" i="15"/>
  <c r="M1643" i="15"/>
  <c r="N1642" i="15"/>
  <c r="M1642" i="15"/>
  <c r="N1641" i="15"/>
  <c r="M1641" i="15"/>
  <c r="N1640" i="15"/>
  <c r="M1640" i="15"/>
  <c r="N1639" i="15"/>
  <c r="M1639" i="15"/>
  <c r="N1638" i="15"/>
  <c r="M1638" i="15"/>
  <c r="N1637" i="15"/>
  <c r="M1637" i="15"/>
  <c r="N1636" i="15"/>
  <c r="M1636" i="15"/>
  <c r="N1635" i="15"/>
  <c r="M1635" i="15"/>
  <c r="N1634" i="15"/>
  <c r="M1634" i="15"/>
  <c r="N1633" i="15"/>
  <c r="M1633" i="15"/>
  <c r="N1632" i="15"/>
  <c r="M1632" i="15"/>
  <c r="N1631" i="15"/>
  <c r="M1631" i="15"/>
  <c r="N1630" i="15"/>
  <c r="M1630" i="15"/>
  <c r="N1629" i="15"/>
  <c r="M1629" i="15"/>
  <c r="N1628" i="15"/>
  <c r="M1628" i="15"/>
  <c r="N1627" i="15"/>
  <c r="M1627" i="15"/>
  <c r="N1626" i="15"/>
  <c r="M1626" i="15"/>
  <c r="N1625" i="15"/>
  <c r="M1625" i="15"/>
  <c r="N1624" i="15"/>
  <c r="M1624" i="15"/>
  <c r="N1623" i="15"/>
  <c r="M1623" i="15"/>
  <c r="N1622" i="15"/>
  <c r="M1622" i="15"/>
  <c r="N1621" i="15"/>
  <c r="M1621" i="15"/>
  <c r="N1620" i="15"/>
  <c r="M1620" i="15"/>
  <c r="N1619" i="15"/>
  <c r="M1619" i="15"/>
  <c r="N1618" i="15"/>
  <c r="M1618" i="15"/>
  <c r="N1617" i="15"/>
  <c r="M1617" i="15"/>
  <c r="N1616" i="15"/>
  <c r="M1616" i="15"/>
  <c r="N1615" i="15"/>
  <c r="M1615" i="15"/>
  <c r="N1614" i="15"/>
  <c r="M1614" i="15"/>
  <c r="N1613" i="15"/>
  <c r="M1613" i="15"/>
  <c r="N1612" i="15"/>
  <c r="M1612" i="15"/>
  <c r="N1611" i="15"/>
  <c r="M1611" i="15"/>
  <c r="N1610" i="15"/>
  <c r="M1610" i="15"/>
  <c r="N1609" i="15"/>
  <c r="M1609" i="15"/>
  <c r="N1608" i="15"/>
  <c r="M1608" i="15"/>
  <c r="N1607" i="15"/>
  <c r="M1607" i="15"/>
  <c r="N1606" i="15"/>
  <c r="M1606" i="15"/>
  <c r="N1605" i="15"/>
  <c r="M1605" i="15"/>
  <c r="N1604" i="15"/>
  <c r="M1604" i="15"/>
  <c r="N1603" i="15"/>
  <c r="M1603" i="15"/>
  <c r="N1602" i="15"/>
  <c r="M1602" i="15"/>
  <c r="N1601" i="15"/>
  <c r="M1601" i="15"/>
  <c r="N1600" i="15"/>
  <c r="M1600" i="15"/>
  <c r="N1599" i="15"/>
  <c r="M1599" i="15"/>
  <c r="N1598" i="15"/>
  <c r="M1598" i="15"/>
  <c r="N1597" i="15"/>
  <c r="M1597" i="15"/>
  <c r="N1596" i="15"/>
  <c r="M1596" i="15"/>
  <c r="N1595" i="15"/>
  <c r="M1595" i="15"/>
  <c r="N1594" i="15"/>
  <c r="M1594" i="15"/>
  <c r="N1593" i="15"/>
  <c r="M1593" i="15"/>
  <c r="N1592" i="15"/>
  <c r="M1592" i="15"/>
  <c r="N1591" i="15"/>
  <c r="M1591" i="15"/>
  <c r="N1590" i="15"/>
  <c r="M1590" i="15"/>
  <c r="N1589" i="15"/>
  <c r="M1589" i="15"/>
  <c r="N1588" i="15"/>
  <c r="M1588" i="15"/>
  <c r="N1587" i="15"/>
  <c r="M1587" i="15"/>
  <c r="N1586" i="15"/>
  <c r="M1586" i="15"/>
  <c r="N1585" i="15"/>
  <c r="M1585" i="15"/>
  <c r="N1584" i="15"/>
  <c r="M1584" i="15"/>
  <c r="N1583" i="15"/>
  <c r="M1583" i="15"/>
  <c r="N1582" i="15"/>
  <c r="M1582" i="15"/>
  <c r="N1581" i="15"/>
  <c r="M1581" i="15"/>
  <c r="N1580" i="15"/>
  <c r="M1580" i="15"/>
  <c r="N1579" i="15"/>
  <c r="M1579" i="15"/>
  <c r="N1578" i="15"/>
  <c r="M1578" i="15"/>
  <c r="N1577" i="15"/>
  <c r="M1577" i="15"/>
  <c r="N1576" i="15"/>
  <c r="M1576" i="15"/>
  <c r="N1575" i="15"/>
  <c r="M1575" i="15"/>
  <c r="N1574" i="15"/>
  <c r="M1574" i="15"/>
  <c r="N1573" i="15"/>
  <c r="M1573" i="15"/>
  <c r="N1572" i="15"/>
  <c r="M1572" i="15"/>
  <c r="N1571" i="15"/>
  <c r="M1571" i="15"/>
  <c r="N1570" i="15"/>
  <c r="M1570" i="15"/>
  <c r="N1569" i="15"/>
  <c r="M1569" i="15"/>
  <c r="N1568" i="15"/>
  <c r="M1568" i="15"/>
  <c r="N1567" i="15"/>
  <c r="M1567" i="15"/>
  <c r="N1566" i="15"/>
  <c r="M1566" i="15"/>
  <c r="N1565" i="15"/>
  <c r="M1565" i="15"/>
  <c r="N1564" i="15"/>
  <c r="M1564" i="15"/>
  <c r="N1563" i="15"/>
  <c r="M1563" i="15"/>
  <c r="N1562" i="15"/>
  <c r="M1562" i="15"/>
  <c r="N1561" i="15"/>
  <c r="M1561" i="15"/>
  <c r="N1560" i="15"/>
  <c r="M1560" i="15"/>
  <c r="N1559" i="15"/>
  <c r="M1559" i="15"/>
  <c r="N1558" i="15"/>
  <c r="M1558" i="15"/>
  <c r="N1557" i="15"/>
  <c r="M1557" i="15"/>
  <c r="N1556" i="15"/>
  <c r="M1556" i="15"/>
  <c r="N1555" i="15"/>
  <c r="M1555" i="15"/>
  <c r="N1554" i="15"/>
  <c r="M1554" i="15"/>
  <c r="N1553" i="15"/>
  <c r="M1553" i="15"/>
  <c r="N1552" i="15"/>
  <c r="M1552" i="15"/>
  <c r="N1551" i="15"/>
  <c r="M1551" i="15"/>
  <c r="N1550" i="15"/>
  <c r="M1550" i="15"/>
  <c r="N1549" i="15"/>
  <c r="M1549" i="15"/>
  <c r="N1548" i="15"/>
  <c r="M1548" i="15"/>
  <c r="N1547" i="15"/>
  <c r="M1547" i="15"/>
  <c r="N1546" i="15"/>
  <c r="M1546" i="15"/>
  <c r="N1545" i="15"/>
  <c r="M1545" i="15"/>
  <c r="N1544" i="15"/>
  <c r="M1544" i="15"/>
  <c r="N1543" i="15"/>
  <c r="M1543" i="15"/>
  <c r="N1542" i="15"/>
  <c r="M1542" i="15"/>
  <c r="N1541" i="15"/>
  <c r="M1541" i="15"/>
  <c r="N1540" i="15"/>
  <c r="M1540" i="15"/>
  <c r="N1539" i="15"/>
  <c r="M1539" i="15"/>
  <c r="N1538" i="15"/>
  <c r="M1538" i="15"/>
  <c r="N1537" i="15"/>
  <c r="M1537" i="15"/>
  <c r="N1536" i="15"/>
  <c r="M1536" i="15"/>
  <c r="N1535" i="15"/>
  <c r="M1535" i="15"/>
  <c r="N1534" i="15"/>
  <c r="M1534" i="15"/>
  <c r="N1533" i="15"/>
  <c r="M1533" i="15"/>
  <c r="N1532" i="15"/>
  <c r="M1532" i="15"/>
  <c r="N1531" i="15"/>
  <c r="M1531" i="15"/>
  <c r="N1530" i="15"/>
  <c r="M1530" i="15"/>
  <c r="N1529" i="15"/>
  <c r="M1529" i="15"/>
  <c r="N1528" i="15"/>
  <c r="M1528" i="15"/>
  <c r="N1527" i="15"/>
  <c r="M1527" i="15"/>
  <c r="N1526" i="15"/>
  <c r="M1526" i="15"/>
  <c r="N1525" i="15"/>
  <c r="M1525" i="15"/>
  <c r="N1524" i="15"/>
  <c r="M1524" i="15"/>
  <c r="N1523" i="15"/>
  <c r="M1523" i="15"/>
  <c r="N1522" i="15"/>
  <c r="M1522" i="15"/>
  <c r="N1521" i="15"/>
  <c r="M1521" i="15"/>
  <c r="N1520" i="15"/>
  <c r="M1520" i="15"/>
  <c r="N1519" i="15"/>
  <c r="M1519" i="15"/>
  <c r="N1518" i="15"/>
  <c r="M1518" i="15"/>
  <c r="N1517" i="15"/>
  <c r="M1517" i="15"/>
  <c r="N1516" i="15"/>
  <c r="M1516" i="15"/>
  <c r="N1515" i="15"/>
  <c r="M1515" i="15"/>
  <c r="N1514" i="15"/>
  <c r="M1514" i="15"/>
  <c r="N1513" i="15"/>
  <c r="M1513" i="15"/>
  <c r="N1512" i="15"/>
  <c r="M1512" i="15"/>
  <c r="N1511" i="15"/>
  <c r="M1511" i="15"/>
  <c r="N1510" i="15"/>
  <c r="M1510" i="15"/>
  <c r="N1509" i="15"/>
  <c r="M1509" i="15"/>
  <c r="N1508" i="15"/>
  <c r="M1508" i="15"/>
  <c r="N1507" i="15"/>
  <c r="M1507" i="15"/>
  <c r="N1506" i="15"/>
  <c r="M1506" i="15"/>
  <c r="N1505" i="15"/>
  <c r="M1505" i="15"/>
  <c r="N1504" i="15"/>
  <c r="M1504" i="15"/>
  <c r="N1503" i="15"/>
  <c r="M1503" i="15"/>
  <c r="N1502" i="15"/>
  <c r="M1502" i="15"/>
  <c r="N1501" i="15"/>
  <c r="M1501" i="15"/>
  <c r="N1500" i="15"/>
  <c r="M1500" i="15"/>
  <c r="N1499" i="15"/>
  <c r="M1499" i="15"/>
  <c r="N1498" i="15"/>
  <c r="M1498" i="15"/>
  <c r="N1497" i="15"/>
  <c r="M1497" i="15"/>
  <c r="N1496" i="15"/>
  <c r="M1496" i="15"/>
  <c r="N1495" i="15"/>
  <c r="M1495" i="15"/>
  <c r="N1494" i="15"/>
  <c r="M1494" i="15"/>
  <c r="N1493" i="15"/>
  <c r="M1493" i="15"/>
  <c r="N1492" i="15"/>
  <c r="M1492" i="15"/>
  <c r="N1491" i="15"/>
  <c r="M1491" i="15"/>
  <c r="N1490" i="15"/>
  <c r="M1490" i="15"/>
  <c r="N1489" i="15"/>
  <c r="M1489" i="15"/>
  <c r="N1488" i="15"/>
  <c r="M1488" i="15"/>
  <c r="N1487" i="15"/>
  <c r="M1487" i="15"/>
  <c r="N1486" i="15"/>
  <c r="M1486" i="15"/>
  <c r="N1485" i="15"/>
  <c r="M1485" i="15"/>
  <c r="N1484" i="15"/>
  <c r="M1484" i="15"/>
  <c r="N1483" i="15"/>
  <c r="M1483" i="15"/>
  <c r="N1482" i="15"/>
  <c r="M1482" i="15"/>
  <c r="N1481" i="15"/>
  <c r="M1481" i="15"/>
  <c r="N1480" i="15"/>
  <c r="M1480" i="15"/>
  <c r="N1479" i="15"/>
  <c r="M1479" i="15"/>
  <c r="N1478" i="15"/>
  <c r="M1478" i="15"/>
  <c r="N1477" i="15"/>
  <c r="M1477" i="15"/>
  <c r="N1476" i="15"/>
  <c r="M1476" i="15"/>
  <c r="N1475" i="15"/>
  <c r="M1475" i="15"/>
  <c r="N1474" i="15"/>
  <c r="M1474" i="15"/>
  <c r="N1473" i="15"/>
  <c r="M1473" i="15"/>
  <c r="N1472" i="15"/>
  <c r="M1472" i="15"/>
  <c r="N1471" i="15"/>
  <c r="M1471" i="15"/>
  <c r="N1470" i="15"/>
  <c r="M1470" i="15"/>
  <c r="N1469" i="15"/>
  <c r="M1469" i="15"/>
  <c r="N1468" i="15"/>
  <c r="M1468" i="15"/>
  <c r="N1467" i="15"/>
  <c r="M1467" i="15"/>
  <c r="N1466" i="15"/>
  <c r="M1466" i="15"/>
  <c r="N1465" i="15"/>
  <c r="M1465" i="15"/>
  <c r="N1464" i="15"/>
  <c r="M1464" i="15"/>
  <c r="N1463" i="15"/>
  <c r="M1463" i="15"/>
  <c r="N1462" i="15"/>
  <c r="M1462" i="15"/>
  <c r="N1461" i="15"/>
  <c r="M1461" i="15"/>
  <c r="N1460" i="15"/>
  <c r="M1460" i="15"/>
  <c r="N1459" i="15"/>
  <c r="M1459" i="15"/>
  <c r="N1458" i="15"/>
  <c r="M1458" i="15"/>
  <c r="N1457" i="15"/>
  <c r="M1457" i="15"/>
  <c r="N1456" i="15"/>
  <c r="M1456" i="15"/>
  <c r="N1455" i="15"/>
  <c r="M1455" i="15"/>
  <c r="N1454" i="15"/>
  <c r="M1454" i="15"/>
  <c r="N1453" i="15"/>
  <c r="M1453" i="15"/>
  <c r="N1452" i="15"/>
  <c r="M1452" i="15"/>
  <c r="N1451" i="15"/>
  <c r="M1451" i="15"/>
  <c r="N1450" i="15"/>
  <c r="M1450" i="15"/>
  <c r="N1449" i="15"/>
  <c r="M1449" i="15"/>
  <c r="N1448" i="15"/>
  <c r="M1448" i="15"/>
  <c r="N1447" i="15"/>
  <c r="M1447" i="15"/>
  <c r="N1446" i="15"/>
  <c r="M1446" i="15"/>
  <c r="N1445" i="15"/>
  <c r="M1445" i="15"/>
  <c r="N1444" i="15"/>
  <c r="M1444" i="15"/>
  <c r="N1443" i="15"/>
  <c r="M1443" i="15"/>
  <c r="N1442" i="15"/>
  <c r="M1442" i="15"/>
  <c r="N1441" i="15"/>
  <c r="M1441" i="15"/>
  <c r="N1440" i="15"/>
  <c r="M1440" i="15"/>
  <c r="N1439" i="15"/>
  <c r="M1439" i="15"/>
  <c r="N1438" i="15"/>
  <c r="M1438" i="15"/>
  <c r="N1437" i="15"/>
  <c r="M1437" i="15"/>
  <c r="N1436" i="15"/>
  <c r="M1436" i="15"/>
  <c r="N1435" i="15"/>
  <c r="M1435" i="15"/>
  <c r="N1434" i="15"/>
  <c r="M1434" i="15"/>
  <c r="N1433" i="15"/>
  <c r="M1433" i="15"/>
  <c r="N1432" i="15"/>
  <c r="M1432" i="15"/>
  <c r="N1431" i="15"/>
  <c r="M1431" i="15"/>
  <c r="N1430" i="15"/>
  <c r="M1430" i="15"/>
  <c r="N1429" i="15"/>
  <c r="M1429" i="15"/>
  <c r="N1428" i="15"/>
  <c r="M1428" i="15"/>
  <c r="N1427" i="15"/>
  <c r="M1427" i="15"/>
  <c r="N1426" i="15"/>
  <c r="M1426" i="15"/>
  <c r="N1425" i="15"/>
  <c r="M1425" i="15"/>
  <c r="N1424" i="15"/>
  <c r="M1424" i="15"/>
  <c r="N1423" i="15"/>
  <c r="M1423" i="15"/>
  <c r="N1422" i="15"/>
  <c r="M1422" i="15"/>
  <c r="N1421" i="15"/>
  <c r="M1421" i="15"/>
  <c r="N1420" i="15"/>
  <c r="M1420" i="15"/>
  <c r="N1419" i="15"/>
  <c r="M1419" i="15"/>
  <c r="N1418" i="15"/>
  <c r="M1418" i="15"/>
  <c r="N1417" i="15"/>
  <c r="M1417" i="15"/>
  <c r="N1416" i="15"/>
  <c r="M1416" i="15"/>
  <c r="N1415" i="15"/>
  <c r="M1415" i="15"/>
  <c r="N1414" i="15"/>
  <c r="M1414" i="15"/>
  <c r="N1413" i="15"/>
  <c r="M1413" i="15"/>
  <c r="N1412" i="15"/>
  <c r="M1412" i="15"/>
  <c r="N1411" i="15"/>
  <c r="M1411" i="15"/>
  <c r="N1410" i="15"/>
  <c r="M1410" i="15"/>
  <c r="N1409" i="15"/>
  <c r="M1409" i="15"/>
  <c r="N1408" i="15"/>
  <c r="M1408" i="15"/>
  <c r="N1407" i="15"/>
  <c r="M1407" i="15"/>
  <c r="N1406" i="15"/>
  <c r="M1406" i="15"/>
  <c r="N1405" i="15"/>
  <c r="M1405" i="15"/>
  <c r="N1404" i="15"/>
  <c r="M1404" i="15"/>
  <c r="N1403" i="15"/>
  <c r="M1403" i="15"/>
  <c r="N1402" i="15"/>
  <c r="M1402" i="15"/>
  <c r="N1401" i="15"/>
  <c r="M1401" i="15"/>
  <c r="N1400" i="15"/>
  <c r="M1400" i="15"/>
  <c r="N1399" i="15"/>
  <c r="M1399" i="15"/>
  <c r="N1398" i="15"/>
  <c r="M1398" i="15"/>
  <c r="N1397" i="15"/>
  <c r="M1397" i="15"/>
  <c r="N1396" i="15"/>
  <c r="M1396" i="15"/>
  <c r="N1395" i="15"/>
  <c r="M1395" i="15"/>
  <c r="N1394" i="15"/>
  <c r="M1394" i="15"/>
  <c r="N1393" i="15"/>
  <c r="M1393" i="15"/>
  <c r="N1392" i="15"/>
  <c r="M1392" i="15"/>
  <c r="N1391" i="15"/>
  <c r="M1391" i="15"/>
  <c r="N1390" i="15"/>
  <c r="M1390" i="15"/>
  <c r="N1389" i="15"/>
  <c r="M1389" i="15"/>
  <c r="N1388" i="15"/>
  <c r="M1388" i="15"/>
  <c r="N1387" i="15"/>
  <c r="M1387" i="15"/>
  <c r="N1386" i="15"/>
  <c r="M1386" i="15"/>
  <c r="N1385" i="15"/>
  <c r="M1385" i="15"/>
  <c r="N1384" i="15"/>
  <c r="M1384" i="15"/>
  <c r="N1383" i="15"/>
  <c r="M1383" i="15"/>
  <c r="N1382" i="15"/>
  <c r="M1382" i="15"/>
  <c r="N1381" i="15"/>
  <c r="M1381" i="15"/>
  <c r="N1380" i="15"/>
  <c r="M1380" i="15"/>
  <c r="N1379" i="15"/>
  <c r="M1379" i="15"/>
  <c r="N1378" i="15"/>
  <c r="M1378" i="15"/>
  <c r="N1377" i="15"/>
  <c r="M1377" i="15"/>
  <c r="N1376" i="15"/>
  <c r="M1376" i="15"/>
  <c r="N1375" i="15"/>
  <c r="M1375" i="15"/>
  <c r="N1374" i="15"/>
  <c r="M1374" i="15"/>
  <c r="N1373" i="15"/>
  <c r="M1373" i="15"/>
  <c r="N1372" i="15"/>
  <c r="M1372" i="15"/>
  <c r="N1371" i="15"/>
  <c r="M1371" i="15"/>
  <c r="N1370" i="15"/>
  <c r="M1370" i="15"/>
  <c r="N1369" i="15"/>
  <c r="M1369" i="15"/>
  <c r="N1368" i="15"/>
  <c r="M1368" i="15"/>
  <c r="N1367" i="15"/>
  <c r="M1367" i="15"/>
  <c r="N1366" i="15"/>
  <c r="M1366" i="15"/>
  <c r="N1365" i="15"/>
  <c r="M1365" i="15"/>
  <c r="N1364" i="15"/>
  <c r="M1364" i="15"/>
  <c r="N1363" i="15"/>
  <c r="M1363" i="15"/>
  <c r="N1362" i="15"/>
  <c r="M1362" i="15"/>
  <c r="N1361" i="15"/>
  <c r="M1361" i="15"/>
  <c r="N1360" i="15"/>
  <c r="M1360" i="15"/>
  <c r="N1359" i="15"/>
  <c r="M1359" i="15"/>
  <c r="N1358" i="15"/>
  <c r="M1358" i="15"/>
  <c r="N1357" i="15"/>
  <c r="M1357" i="15"/>
  <c r="N1356" i="15"/>
  <c r="M1356" i="15"/>
  <c r="N1355" i="15"/>
  <c r="M1355" i="15"/>
  <c r="N1354" i="15"/>
  <c r="M1354" i="15"/>
  <c r="N1353" i="15"/>
  <c r="M1353" i="15"/>
  <c r="N1352" i="15"/>
  <c r="M1352" i="15"/>
  <c r="N1351" i="15"/>
  <c r="M1351" i="15"/>
  <c r="N1350" i="15"/>
  <c r="M1350" i="15"/>
  <c r="N1349" i="15"/>
  <c r="M1349" i="15"/>
  <c r="N1348" i="15"/>
  <c r="M1348" i="15"/>
  <c r="N1347" i="15"/>
  <c r="M1347" i="15"/>
  <c r="N1346" i="15"/>
  <c r="M1346" i="15"/>
  <c r="N1345" i="15"/>
  <c r="M1345" i="15"/>
  <c r="N1344" i="15"/>
  <c r="M1344" i="15"/>
  <c r="N1343" i="15"/>
  <c r="M1343" i="15"/>
  <c r="N1342" i="15"/>
  <c r="M1342" i="15"/>
  <c r="N1341" i="15"/>
  <c r="M1341" i="15"/>
  <c r="N1340" i="15"/>
  <c r="M1340" i="15"/>
  <c r="N1339" i="15"/>
  <c r="M1339" i="15"/>
  <c r="N1338" i="15"/>
  <c r="M1338" i="15"/>
  <c r="N1337" i="15"/>
  <c r="M1337" i="15"/>
  <c r="N1336" i="15"/>
  <c r="M1336" i="15"/>
  <c r="N1335" i="15"/>
  <c r="M1335" i="15"/>
  <c r="N1334" i="15"/>
  <c r="M1334" i="15"/>
  <c r="N1333" i="15"/>
  <c r="M1333" i="15"/>
  <c r="N1332" i="15"/>
  <c r="M1332" i="15"/>
  <c r="N1331" i="15"/>
  <c r="M1331" i="15"/>
  <c r="N1330" i="15"/>
  <c r="M1330" i="15"/>
  <c r="N1329" i="15"/>
  <c r="M1329" i="15"/>
  <c r="N1328" i="15"/>
  <c r="M1328" i="15"/>
  <c r="N1327" i="15"/>
  <c r="M1327" i="15"/>
  <c r="N1326" i="15"/>
  <c r="M1326" i="15"/>
  <c r="N1325" i="15"/>
  <c r="M1325" i="15"/>
  <c r="N1324" i="15"/>
  <c r="M1324" i="15"/>
  <c r="N1323" i="15"/>
  <c r="M1323" i="15"/>
  <c r="N1322" i="15"/>
  <c r="M1322" i="15"/>
  <c r="N1321" i="15"/>
  <c r="M1321" i="15"/>
  <c r="N1320" i="15"/>
  <c r="M1320" i="15"/>
  <c r="N1319" i="15"/>
  <c r="M1319" i="15"/>
  <c r="N1318" i="15"/>
  <c r="M1318" i="15"/>
  <c r="N1317" i="15"/>
  <c r="M1317" i="15"/>
  <c r="N1316" i="15"/>
  <c r="M1316" i="15"/>
  <c r="N1315" i="15"/>
  <c r="M1315" i="15"/>
  <c r="N1314" i="15"/>
  <c r="M1314" i="15"/>
  <c r="N1313" i="15"/>
  <c r="M1313" i="15"/>
  <c r="N1312" i="15"/>
  <c r="M1312" i="15"/>
  <c r="N1311" i="15"/>
  <c r="M1311" i="15"/>
  <c r="N1310" i="15"/>
  <c r="M1310" i="15"/>
  <c r="N1309" i="15"/>
  <c r="M1309" i="15"/>
  <c r="N1308" i="15"/>
  <c r="M1308" i="15"/>
  <c r="N1307" i="15"/>
  <c r="M1307" i="15"/>
  <c r="N1306" i="15"/>
  <c r="M1306" i="15"/>
  <c r="N1305" i="15"/>
  <c r="M1305" i="15"/>
  <c r="N1304" i="15"/>
  <c r="M1304" i="15"/>
  <c r="N1303" i="15"/>
  <c r="M1303" i="15"/>
  <c r="N1302" i="15"/>
  <c r="M1302" i="15"/>
  <c r="N1301" i="15"/>
  <c r="M1301" i="15"/>
  <c r="N1300" i="15"/>
  <c r="M1300" i="15"/>
  <c r="N1299" i="15"/>
  <c r="M1299" i="15"/>
  <c r="N1298" i="15"/>
  <c r="M1298" i="15"/>
  <c r="N1297" i="15"/>
  <c r="M1297" i="15"/>
  <c r="N1296" i="15"/>
  <c r="M1296" i="15"/>
  <c r="N1295" i="15"/>
  <c r="M1295" i="15"/>
  <c r="N1294" i="15"/>
  <c r="M1294" i="15"/>
  <c r="N1293" i="15"/>
  <c r="M1293" i="15"/>
  <c r="N1292" i="15"/>
  <c r="M1292" i="15"/>
  <c r="N1291" i="15"/>
  <c r="M1291" i="15"/>
  <c r="N1290" i="15"/>
  <c r="M1290" i="15"/>
  <c r="N1289" i="15"/>
  <c r="M1289" i="15"/>
  <c r="N1288" i="15"/>
  <c r="M1288" i="15"/>
  <c r="N1287" i="15"/>
  <c r="M1287" i="15"/>
  <c r="N1286" i="15"/>
  <c r="M1286" i="15"/>
  <c r="N1285" i="15"/>
  <c r="M1285" i="15"/>
  <c r="N1284" i="15"/>
  <c r="M1284" i="15"/>
  <c r="N1283" i="15"/>
  <c r="M1283" i="15"/>
  <c r="N1282" i="15"/>
  <c r="M1282" i="15"/>
  <c r="N1281" i="15"/>
  <c r="M1281" i="15"/>
  <c r="N1280" i="15"/>
  <c r="M1280" i="15"/>
  <c r="N1279" i="15"/>
  <c r="M1279" i="15"/>
  <c r="N1278" i="15"/>
  <c r="M1278" i="15"/>
  <c r="N1277" i="15"/>
  <c r="M1277" i="15"/>
  <c r="N1276" i="15"/>
  <c r="M1276" i="15"/>
  <c r="N1275" i="15"/>
  <c r="M1275" i="15"/>
  <c r="N1274" i="15"/>
  <c r="M1274" i="15"/>
  <c r="N1273" i="15"/>
  <c r="M1273" i="15"/>
  <c r="N1272" i="15"/>
  <c r="M1272" i="15"/>
  <c r="N1271" i="15"/>
  <c r="M1271" i="15"/>
  <c r="N1270" i="15"/>
  <c r="M1270" i="15"/>
  <c r="N1269" i="15"/>
  <c r="M1269" i="15"/>
  <c r="N1268" i="15"/>
  <c r="M1268" i="15"/>
  <c r="N1267" i="15"/>
  <c r="M1267" i="15"/>
  <c r="N1266" i="15"/>
  <c r="M1266" i="15"/>
  <c r="N1265" i="15"/>
  <c r="M1265" i="15"/>
  <c r="N1264" i="15"/>
  <c r="M1264" i="15"/>
  <c r="N1263" i="15"/>
  <c r="M1263" i="15"/>
  <c r="N1262" i="15"/>
  <c r="M1262" i="15"/>
  <c r="N1261" i="15"/>
  <c r="M1261" i="15"/>
  <c r="N1260" i="15"/>
  <c r="M1260" i="15"/>
  <c r="N1259" i="15"/>
  <c r="M1259" i="15"/>
  <c r="N1258" i="15"/>
  <c r="M1258" i="15"/>
  <c r="N1257" i="15"/>
  <c r="M1257" i="15"/>
  <c r="N1256" i="15"/>
  <c r="M1256" i="15"/>
  <c r="N1255" i="15"/>
  <c r="M1255" i="15"/>
  <c r="N1254" i="15"/>
  <c r="M1254" i="15"/>
  <c r="N1253" i="15"/>
  <c r="M1253" i="15"/>
  <c r="N1252" i="15"/>
  <c r="M1252" i="15"/>
  <c r="N1251" i="15"/>
  <c r="M1251" i="15"/>
  <c r="N1250" i="15"/>
  <c r="M1250" i="15"/>
  <c r="N1249" i="15"/>
  <c r="M1249" i="15"/>
  <c r="N1248" i="15"/>
  <c r="M1248" i="15"/>
  <c r="N1247" i="15"/>
  <c r="M1247" i="15"/>
  <c r="N1246" i="15"/>
  <c r="M1246" i="15"/>
  <c r="N1245" i="15"/>
  <c r="M1245" i="15"/>
  <c r="N1244" i="15"/>
  <c r="M1244" i="15"/>
  <c r="N1243" i="15"/>
  <c r="M1243" i="15"/>
  <c r="N1242" i="15"/>
  <c r="M1242" i="15"/>
  <c r="N1241" i="15"/>
  <c r="M1241" i="15"/>
  <c r="N1240" i="15"/>
  <c r="M1240" i="15"/>
  <c r="N1239" i="15"/>
  <c r="M1239" i="15"/>
  <c r="N1238" i="15"/>
  <c r="M1238" i="15"/>
  <c r="N1237" i="15"/>
  <c r="M1237" i="15"/>
  <c r="N1236" i="15"/>
  <c r="M1236" i="15"/>
  <c r="N1235" i="15"/>
  <c r="M1235" i="15"/>
  <c r="N1234" i="15"/>
  <c r="M1234" i="15"/>
  <c r="N1233" i="15"/>
  <c r="M1233" i="15"/>
  <c r="N1232" i="15"/>
  <c r="M1232" i="15"/>
  <c r="N1231" i="15"/>
  <c r="M1231" i="15"/>
  <c r="N1230" i="15"/>
  <c r="M1230" i="15"/>
  <c r="N1229" i="15"/>
  <c r="M1229" i="15"/>
  <c r="N1228" i="15"/>
  <c r="M1228" i="15"/>
  <c r="N1227" i="15"/>
  <c r="M1227" i="15"/>
  <c r="N1226" i="15"/>
  <c r="M1226" i="15"/>
  <c r="N1225" i="15"/>
  <c r="M1225" i="15"/>
  <c r="N1224" i="15"/>
  <c r="M1224" i="15"/>
  <c r="N1223" i="15"/>
  <c r="M1223" i="15"/>
  <c r="N1222" i="15"/>
  <c r="M1222" i="15"/>
  <c r="N1221" i="15"/>
  <c r="M1221" i="15"/>
  <c r="N1220" i="15"/>
  <c r="M1220" i="15"/>
  <c r="N1219" i="15"/>
  <c r="M1219" i="15"/>
  <c r="N1218" i="15"/>
  <c r="M1218" i="15"/>
  <c r="N1217" i="15"/>
  <c r="M1217" i="15"/>
  <c r="N1216" i="15"/>
  <c r="M1216" i="15"/>
  <c r="N1215" i="15"/>
  <c r="M1215" i="15"/>
  <c r="N1214" i="15"/>
  <c r="M1214" i="15"/>
  <c r="N1213" i="15"/>
  <c r="M1213" i="15"/>
  <c r="N1212" i="15"/>
  <c r="M1212" i="15"/>
  <c r="N1211" i="15"/>
  <c r="M1211" i="15"/>
  <c r="N1210" i="15"/>
  <c r="M1210" i="15"/>
  <c r="N1209" i="15"/>
  <c r="M1209" i="15"/>
  <c r="N1208" i="15"/>
  <c r="M1208" i="15"/>
  <c r="N1207" i="15"/>
  <c r="M1207" i="15"/>
  <c r="N1206" i="15"/>
  <c r="M1206" i="15"/>
  <c r="N1205" i="15"/>
  <c r="M1205" i="15"/>
  <c r="N1204" i="15"/>
  <c r="M1204" i="15"/>
  <c r="N1203" i="15"/>
  <c r="M1203" i="15"/>
  <c r="N1202" i="15"/>
  <c r="M1202" i="15"/>
  <c r="N1201" i="15"/>
  <c r="M1201" i="15"/>
  <c r="N1200" i="15"/>
  <c r="M1200" i="15"/>
  <c r="N1199" i="15"/>
  <c r="M1199" i="15"/>
  <c r="N1198" i="15"/>
  <c r="M1198" i="15"/>
  <c r="N1197" i="15"/>
  <c r="M1197" i="15"/>
  <c r="N1196" i="15"/>
  <c r="M1196" i="15"/>
  <c r="N1195" i="15"/>
  <c r="M1195" i="15"/>
  <c r="N1194" i="15"/>
  <c r="M1194" i="15"/>
  <c r="N1193" i="15"/>
  <c r="M1193" i="15"/>
  <c r="N1192" i="15"/>
  <c r="M1192" i="15"/>
  <c r="N1191" i="15"/>
  <c r="M1191" i="15"/>
  <c r="N1190" i="15"/>
  <c r="M1190" i="15"/>
  <c r="N1189" i="15"/>
  <c r="M1189" i="15"/>
  <c r="N1188" i="15"/>
  <c r="M1188" i="15"/>
  <c r="N1187" i="15"/>
  <c r="M1187" i="15"/>
  <c r="N1186" i="15"/>
  <c r="M1186" i="15"/>
  <c r="N1185" i="15"/>
  <c r="M1185" i="15"/>
  <c r="N1184" i="15"/>
  <c r="M1184" i="15"/>
  <c r="N1183" i="15"/>
  <c r="M1183" i="15"/>
  <c r="N1182" i="15"/>
  <c r="M1182" i="15"/>
  <c r="N1181" i="15"/>
  <c r="M1181" i="15"/>
  <c r="N1180" i="15"/>
  <c r="M1180" i="15"/>
  <c r="N1179" i="15"/>
  <c r="M1179" i="15"/>
  <c r="N1178" i="15"/>
  <c r="M1178" i="15"/>
  <c r="N1177" i="15"/>
  <c r="M1177" i="15"/>
  <c r="N1176" i="15"/>
  <c r="M1176" i="15"/>
  <c r="N1175" i="15"/>
  <c r="M1175" i="15"/>
  <c r="N1174" i="15"/>
  <c r="M1174" i="15"/>
  <c r="N1173" i="15"/>
  <c r="M1173" i="15"/>
  <c r="N1172" i="15"/>
  <c r="M1172" i="15"/>
  <c r="N1171" i="15"/>
  <c r="M1171" i="15"/>
  <c r="N1170" i="15"/>
  <c r="M1170" i="15"/>
  <c r="N1169" i="15"/>
  <c r="M1169" i="15"/>
  <c r="N1168" i="15"/>
  <c r="M1168" i="15"/>
  <c r="N1167" i="15"/>
  <c r="M1167" i="15"/>
  <c r="N1166" i="15"/>
  <c r="M1166" i="15"/>
  <c r="N1165" i="15"/>
  <c r="M1165" i="15"/>
  <c r="N1164" i="15"/>
  <c r="M1164" i="15"/>
  <c r="N1163" i="15"/>
  <c r="M1163" i="15"/>
  <c r="N1162" i="15"/>
  <c r="M1162" i="15"/>
  <c r="N1161" i="15"/>
  <c r="M1161" i="15"/>
  <c r="N1160" i="15"/>
  <c r="M1160" i="15"/>
  <c r="N1159" i="15"/>
  <c r="M1159" i="15"/>
  <c r="N1158" i="15"/>
  <c r="M1158" i="15"/>
  <c r="N1157" i="15"/>
  <c r="M1157" i="15"/>
  <c r="N1156" i="15"/>
  <c r="M1156" i="15"/>
  <c r="N1155" i="15"/>
  <c r="M1155" i="15"/>
  <c r="N1154" i="15"/>
  <c r="M1154" i="15"/>
  <c r="N1153" i="15"/>
  <c r="M1153" i="15"/>
  <c r="N1152" i="15"/>
  <c r="M1152" i="15"/>
  <c r="N1151" i="15"/>
  <c r="M1151" i="15"/>
  <c r="N1150" i="15"/>
  <c r="M1150" i="15"/>
  <c r="N1149" i="15"/>
  <c r="M1149" i="15"/>
  <c r="N1148" i="15"/>
  <c r="M1148" i="15"/>
  <c r="N1147" i="15"/>
  <c r="M1147" i="15"/>
  <c r="N1146" i="15"/>
  <c r="M1146" i="15"/>
  <c r="N1145" i="15"/>
  <c r="M1145" i="15"/>
  <c r="N1144" i="15"/>
  <c r="M1144" i="15"/>
  <c r="N1143" i="15"/>
  <c r="M1143" i="15"/>
  <c r="N1142" i="15"/>
  <c r="M1142" i="15"/>
  <c r="N1141" i="15"/>
  <c r="M1141" i="15"/>
  <c r="N1140" i="15"/>
  <c r="M1140" i="15"/>
  <c r="N1139" i="15"/>
  <c r="M1139" i="15"/>
  <c r="N1138" i="15"/>
  <c r="M1138" i="15"/>
  <c r="N1137" i="15"/>
  <c r="M1137" i="15"/>
  <c r="N1136" i="15"/>
  <c r="M1136" i="15"/>
  <c r="N1135" i="15"/>
  <c r="M1135" i="15"/>
  <c r="N1134" i="15"/>
  <c r="M1134" i="15"/>
  <c r="N1133" i="15"/>
  <c r="M1133" i="15"/>
  <c r="N1132" i="15"/>
  <c r="M1132" i="15"/>
  <c r="N1131" i="15"/>
  <c r="M1131" i="15"/>
  <c r="N1130" i="15"/>
  <c r="M1130" i="15"/>
  <c r="N1129" i="15"/>
  <c r="M1129" i="15"/>
  <c r="N1128" i="15"/>
  <c r="M1128" i="15"/>
  <c r="N1127" i="15"/>
  <c r="M1127" i="15"/>
  <c r="N1126" i="15"/>
  <c r="M1126" i="15"/>
  <c r="N1125" i="15"/>
  <c r="M1125" i="15"/>
  <c r="N1124" i="15"/>
  <c r="M1124" i="15"/>
  <c r="N1123" i="15"/>
  <c r="M1123" i="15"/>
  <c r="N1122" i="15"/>
  <c r="M1122" i="15"/>
  <c r="N1121" i="15"/>
  <c r="M1121" i="15"/>
  <c r="N1120" i="15"/>
  <c r="M1120" i="15"/>
  <c r="N1119" i="15"/>
  <c r="M1119" i="15"/>
  <c r="N1118" i="15"/>
  <c r="M1118" i="15"/>
  <c r="N1117" i="15"/>
  <c r="M1117" i="15"/>
  <c r="N1116" i="15"/>
  <c r="M1116" i="15"/>
  <c r="N1115" i="15"/>
  <c r="M1115" i="15"/>
  <c r="N1114" i="15"/>
  <c r="M1114" i="15"/>
  <c r="N1113" i="15"/>
  <c r="M1113" i="15"/>
  <c r="N1112" i="15"/>
  <c r="M1112" i="15"/>
  <c r="N1111" i="15"/>
  <c r="M1111" i="15"/>
  <c r="N1110" i="15"/>
  <c r="M1110" i="15"/>
  <c r="N1109" i="15"/>
  <c r="M1109" i="15"/>
  <c r="N1108" i="15"/>
  <c r="M1108" i="15"/>
  <c r="N1107" i="15"/>
  <c r="M1107" i="15"/>
  <c r="N1106" i="15"/>
  <c r="M1106" i="15"/>
  <c r="N1105" i="15"/>
  <c r="M1105" i="15"/>
  <c r="N1104" i="15"/>
  <c r="M1104" i="15"/>
  <c r="N1103" i="15"/>
  <c r="M1103" i="15"/>
  <c r="N1102" i="15"/>
  <c r="M1102" i="15"/>
  <c r="N1101" i="15"/>
  <c r="M1101" i="15"/>
  <c r="N1100" i="15"/>
  <c r="M1100" i="15"/>
  <c r="N1099" i="15"/>
  <c r="M1099" i="15"/>
  <c r="N1098" i="15"/>
  <c r="M1098" i="15"/>
  <c r="N1097" i="15"/>
  <c r="M1097" i="15"/>
  <c r="N1096" i="15"/>
  <c r="M1096" i="15"/>
  <c r="N1095" i="15"/>
  <c r="M1095" i="15"/>
  <c r="N1094" i="15"/>
  <c r="M1094" i="15"/>
  <c r="N1093" i="15"/>
  <c r="M1093" i="15"/>
  <c r="N1092" i="15"/>
  <c r="M1092" i="15"/>
  <c r="N1091" i="15"/>
  <c r="M1091" i="15"/>
  <c r="N1090" i="15"/>
  <c r="M1090" i="15"/>
  <c r="N1089" i="15"/>
  <c r="M1089" i="15"/>
  <c r="N1088" i="15"/>
  <c r="M1088" i="15"/>
  <c r="N1087" i="15"/>
  <c r="M1087" i="15"/>
  <c r="N1086" i="15"/>
  <c r="M1086" i="15"/>
  <c r="N1085" i="15"/>
  <c r="M1085" i="15"/>
  <c r="N1084" i="15"/>
  <c r="M1084" i="15"/>
  <c r="N1083" i="15"/>
  <c r="M1083" i="15"/>
  <c r="N1082" i="15"/>
  <c r="M1082" i="15"/>
  <c r="N1081" i="15"/>
  <c r="M1081" i="15"/>
  <c r="N1080" i="15"/>
  <c r="M1080" i="15"/>
  <c r="N1079" i="15"/>
  <c r="M1079" i="15"/>
  <c r="N1078" i="15"/>
  <c r="M1078" i="15"/>
  <c r="N1077" i="15"/>
  <c r="M1077" i="15"/>
  <c r="N1076" i="15"/>
  <c r="M1076" i="15"/>
  <c r="N1075" i="15"/>
  <c r="M1075" i="15"/>
  <c r="N1074" i="15"/>
  <c r="M1074" i="15"/>
  <c r="N1073" i="15"/>
  <c r="M1073" i="15"/>
  <c r="N1072" i="15"/>
  <c r="M1072" i="15"/>
  <c r="N1071" i="15"/>
  <c r="M1071" i="15"/>
  <c r="N1070" i="15"/>
  <c r="M1070" i="15"/>
  <c r="N1069" i="15"/>
  <c r="M1069" i="15"/>
  <c r="N1068" i="15"/>
  <c r="M1068" i="15"/>
  <c r="N1067" i="15"/>
  <c r="M1067" i="15"/>
  <c r="N1066" i="15"/>
  <c r="M1066" i="15"/>
  <c r="N1065" i="15"/>
  <c r="M1065" i="15"/>
  <c r="N1064" i="15"/>
  <c r="M1064" i="15"/>
  <c r="N1063" i="15"/>
  <c r="M1063" i="15"/>
  <c r="N1062" i="15"/>
  <c r="M1062" i="15"/>
  <c r="N1061" i="15"/>
  <c r="M1061" i="15"/>
  <c r="N1060" i="15"/>
  <c r="M1060" i="15"/>
  <c r="N1059" i="15"/>
  <c r="M1059" i="15"/>
  <c r="N1058" i="15"/>
  <c r="M1058" i="15"/>
  <c r="N1057" i="15"/>
  <c r="M1057" i="15"/>
  <c r="N1056" i="15"/>
  <c r="M1056" i="15"/>
  <c r="N1055" i="15"/>
  <c r="M1055" i="15"/>
  <c r="N1054" i="15"/>
  <c r="M1054" i="15"/>
  <c r="N1053" i="15"/>
  <c r="M1053" i="15"/>
  <c r="N1052" i="15"/>
  <c r="M1052" i="15"/>
  <c r="N1051" i="15"/>
  <c r="M1051" i="15"/>
  <c r="N1050" i="15"/>
  <c r="M1050" i="15"/>
  <c r="N1049" i="15"/>
  <c r="M1049" i="15"/>
  <c r="N1048" i="15"/>
  <c r="M1048" i="15"/>
  <c r="N1047" i="15"/>
  <c r="M1047" i="15"/>
  <c r="N1046" i="15"/>
  <c r="M1046" i="15"/>
  <c r="N1045" i="15"/>
  <c r="M1045" i="15"/>
  <c r="N1044" i="15"/>
  <c r="M1044" i="15"/>
  <c r="N1043" i="15"/>
  <c r="M1043" i="15"/>
  <c r="N1042" i="15"/>
  <c r="M1042" i="15"/>
  <c r="N1041" i="15"/>
  <c r="M1041" i="15"/>
  <c r="N1040" i="15"/>
  <c r="M1040" i="15"/>
  <c r="N1039" i="15"/>
  <c r="M1039" i="15"/>
  <c r="N1038" i="15"/>
  <c r="M1038" i="15"/>
  <c r="N1037" i="15"/>
  <c r="M1037" i="15"/>
  <c r="N1036" i="15"/>
  <c r="M1036" i="15"/>
  <c r="N1035" i="15"/>
  <c r="M1035" i="15"/>
  <c r="N1034" i="15"/>
  <c r="M1034" i="15"/>
  <c r="N1033" i="15"/>
  <c r="M1033" i="15"/>
  <c r="N1032" i="15"/>
  <c r="M1032" i="15"/>
  <c r="N1031" i="15"/>
  <c r="M1031" i="15"/>
  <c r="N1030" i="15"/>
  <c r="M1030" i="15"/>
  <c r="N1029" i="15"/>
  <c r="M1029" i="15"/>
  <c r="N1028" i="15"/>
  <c r="M1028" i="15"/>
  <c r="N1027" i="15"/>
  <c r="M1027" i="15"/>
  <c r="N1026" i="15"/>
  <c r="M1026" i="15"/>
  <c r="N1025" i="15"/>
  <c r="M1025" i="15"/>
  <c r="N1024" i="15"/>
  <c r="M1024" i="15"/>
  <c r="N1023" i="15"/>
  <c r="M1023" i="15"/>
  <c r="N1022" i="15"/>
  <c r="M1022" i="15"/>
  <c r="N1021" i="15"/>
  <c r="M1021" i="15"/>
  <c r="N1020" i="15"/>
  <c r="M1020" i="15"/>
  <c r="N1019" i="15"/>
  <c r="M1019" i="15"/>
  <c r="N1018" i="15"/>
  <c r="M1018" i="15"/>
  <c r="N1017" i="15"/>
  <c r="M1017" i="15"/>
  <c r="N1016" i="15"/>
  <c r="M1016" i="15"/>
  <c r="N1015" i="15"/>
  <c r="M1015" i="15"/>
  <c r="N1014" i="15"/>
  <c r="M1014" i="15"/>
  <c r="N1013" i="15"/>
  <c r="M1013" i="15"/>
  <c r="N1012" i="15"/>
  <c r="M1012" i="15"/>
  <c r="N1011" i="15"/>
  <c r="M1011" i="15"/>
  <c r="N1010" i="15"/>
  <c r="M1010" i="15"/>
  <c r="N1009" i="15"/>
  <c r="M1009" i="15"/>
  <c r="N1008" i="15"/>
  <c r="M1008" i="15"/>
  <c r="N1007" i="15"/>
  <c r="M1007" i="15"/>
  <c r="N1006" i="15"/>
  <c r="M1006" i="15"/>
  <c r="N1005" i="15"/>
  <c r="M1005" i="15"/>
  <c r="N1004" i="15"/>
  <c r="M1004" i="15"/>
  <c r="N1003" i="15"/>
  <c r="M1003" i="15"/>
  <c r="N1002" i="15"/>
  <c r="M1002" i="15"/>
  <c r="N1001" i="15"/>
  <c r="M1001" i="15"/>
  <c r="N1000" i="15"/>
  <c r="M1000" i="15"/>
  <c r="N999" i="15"/>
  <c r="M999" i="15"/>
  <c r="N998" i="15"/>
  <c r="M998" i="15"/>
  <c r="N997" i="15"/>
  <c r="M997" i="15"/>
  <c r="N996" i="15"/>
  <c r="M996" i="15"/>
  <c r="N995" i="15"/>
  <c r="M995" i="15"/>
  <c r="N994" i="15"/>
  <c r="M994" i="15"/>
  <c r="N993" i="15"/>
  <c r="M993" i="15"/>
  <c r="N992" i="15"/>
  <c r="M992" i="15"/>
  <c r="N991" i="15"/>
  <c r="M991" i="15"/>
  <c r="N990" i="15"/>
  <c r="M990" i="15"/>
  <c r="N989" i="15"/>
  <c r="M989" i="15"/>
  <c r="N988" i="15"/>
  <c r="M988" i="15"/>
  <c r="N987" i="15"/>
  <c r="M987" i="15"/>
  <c r="N986" i="15"/>
  <c r="M986" i="15"/>
  <c r="N985" i="15"/>
  <c r="M985" i="15"/>
  <c r="N984" i="15"/>
  <c r="M984" i="15"/>
  <c r="N983" i="15"/>
  <c r="M983" i="15"/>
  <c r="N982" i="15"/>
  <c r="M982" i="15"/>
  <c r="N981" i="15"/>
  <c r="M981" i="15"/>
  <c r="N980" i="15"/>
  <c r="M980" i="15"/>
  <c r="N979" i="15"/>
  <c r="M979" i="15"/>
  <c r="N978" i="15"/>
  <c r="M978" i="15"/>
  <c r="N977" i="15"/>
  <c r="M977" i="15"/>
  <c r="N976" i="15"/>
  <c r="M976" i="15"/>
  <c r="N975" i="15"/>
  <c r="M975" i="15"/>
  <c r="N974" i="15"/>
  <c r="M974" i="15"/>
  <c r="N973" i="15"/>
  <c r="M973" i="15"/>
  <c r="N972" i="15"/>
  <c r="M972" i="15"/>
  <c r="N971" i="15"/>
  <c r="M971" i="15"/>
  <c r="N970" i="15"/>
  <c r="M970" i="15"/>
  <c r="N969" i="15"/>
  <c r="M969" i="15"/>
  <c r="N968" i="15"/>
  <c r="M968" i="15"/>
  <c r="N967" i="15"/>
  <c r="M967" i="15"/>
  <c r="N966" i="15"/>
  <c r="M966" i="15"/>
  <c r="N965" i="15"/>
  <c r="M965" i="15"/>
  <c r="N964" i="15"/>
  <c r="M964" i="15"/>
  <c r="N963" i="15"/>
  <c r="M963" i="15"/>
  <c r="N962" i="15"/>
  <c r="M962" i="15"/>
  <c r="N961" i="15"/>
  <c r="M961" i="15"/>
  <c r="N960" i="15"/>
  <c r="M960" i="15"/>
  <c r="N959" i="15"/>
  <c r="M959" i="15"/>
  <c r="N958" i="15"/>
  <c r="M958" i="15"/>
  <c r="N957" i="15"/>
  <c r="M957" i="15"/>
  <c r="N956" i="15"/>
  <c r="M956" i="15"/>
  <c r="N955" i="15"/>
  <c r="M955" i="15"/>
  <c r="N954" i="15"/>
  <c r="M954" i="15"/>
  <c r="N953" i="15"/>
  <c r="M953" i="15"/>
  <c r="N952" i="15"/>
  <c r="M952" i="15"/>
  <c r="N951" i="15"/>
  <c r="M951" i="15"/>
  <c r="N950" i="15"/>
  <c r="M950" i="15"/>
  <c r="N949" i="15"/>
  <c r="M949" i="15"/>
  <c r="N948" i="15"/>
  <c r="M948" i="15"/>
  <c r="N947" i="15"/>
  <c r="M947" i="15"/>
  <c r="N946" i="15"/>
  <c r="M946" i="15"/>
  <c r="N945" i="15"/>
  <c r="M945" i="15"/>
  <c r="N944" i="15"/>
  <c r="M944" i="15"/>
  <c r="N943" i="15"/>
  <c r="M943" i="15"/>
  <c r="N942" i="15"/>
  <c r="M942" i="15"/>
  <c r="N941" i="15"/>
  <c r="M941" i="15"/>
  <c r="N940" i="15"/>
  <c r="M940" i="15"/>
  <c r="N939" i="15"/>
  <c r="M939" i="15"/>
  <c r="N938" i="15"/>
  <c r="M938" i="15"/>
  <c r="N937" i="15"/>
  <c r="M937" i="15"/>
  <c r="N936" i="15"/>
  <c r="M936" i="15"/>
  <c r="N935" i="15"/>
  <c r="M935" i="15"/>
  <c r="N934" i="15"/>
  <c r="M934" i="15"/>
  <c r="N933" i="15"/>
  <c r="M933" i="15"/>
  <c r="N932" i="15"/>
  <c r="M932" i="15"/>
  <c r="N931" i="15"/>
  <c r="M931" i="15"/>
  <c r="N930" i="15"/>
  <c r="M930" i="15"/>
  <c r="N929" i="15"/>
  <c r="M929" i="15"/>
  <c r="N928" i="15"/>
  <c r="M928" i="15"/>
  <c r="N927" i="15"/>
  <c r="M927" i="15"/>
  <c r="N926" i="15"/>
  <c r="M926" i="15"/>
  <c r="N925" i="15"/>
  <c r="M925" i="15"/>
  <c r="N924" i="15"/>
  <c r="M924" i="15"/>
  <c r="N923" i="15"/>
  <c r="M923" i="15"/>
  <c r="N922" i="15"/>
  <c r="M922" i="15"/>
  <c r="N921" i="15"/>
  <c r="M921" i="15"/>
  <c r="N920" i="15"/>
  <c r="M920" i="15"/>
  <c r="N919" i="15"/>
  <c r="M919" i="15"/>
  <c r="N918" i="15"/>
  <c r="M918" i="15"/>
  <c r="N917" i="15"/>
  <c r="M917" i="15"/>
  <c r="N916" i="15"/>
  <c r="M916" i="15"/>
  <c r="N915" i="15"/>
  <c r="M915" i="15"/>
  <c r="N914" i="15"/>
  <c r="M914" i="15"/>
  <c r="N913" i="15"/>
  <c r="M913" i="15"/>
  <c r="N912" i="15"/>
  <c r="M912" i="15"/>
  <c r="N911" i="15"/>
  <c r="M911" i="15"/>
  <c r="N910" i="15"/>
  <c r="M910" i="15"/>
  <c r="N909" i="15"/>
  <c r="M909" i="15"/>
  <c r="N908" i="15"/>
  <c r="M908" i="15"/>
  <c r="N907" i="15"/>
  <c r="M907" i="15"/>
  <c r="N906" i="15"/>
  <c r="M906" i="15"/>
  <c r="N905" i="15"/>
  <c r="M905" i="15"/>
  <c r="N904" i="15"/>
  <c r="M904" i="15"/>
  <c r="N903" i="15"/>
  <c r="M903" i="15"/>
  <c r="N902" i="15"/>
  <c r="M902" i="15"/>
  <c r="N901" i="15"/>
  <c r="M901" i="15"/>
  <c r="N900" i="15"/>
  <c r="M900" i="15"/>
  <c r="N899" i="15"/>
  <c r="M899" i="15"/>
  <c r="N898" i="15"/>
  <c r="M898" i="15"/>
  <c r="N897" i="15"/>
  <c r="M897" i="15"/>
  <c r="N896" i="15"/>
  <c r="M896" i="15"/>
  <c r="N895" i="15"/>
  <c r="M895" i="15"/>
  <c r="N894" i="15"/>
  <c r="M894" i="15"/>
  <c r="N893" i="15"/>
  <c r="M893" i="15"/>
  <c r="N892" i="15"/>
  <c r="M892" i="15"/>
  <c r="N891" i="15"/>
  <c r="M891" i="15"/>
  <c r="N890" i="15"/>
  <c r="M890" i="15"/>
  <c r="N889" i="15"/>
  <c r="M889" i="15"/>
  <c r="N888" i="15"/>
  <c r="M888" i="15"/>
  <c r="N887" i="15"/>
  <c r="M887" i="15"/>
  <c r="N886" i="15"/>
  <c r="M886" i="15"/>
  <c r="N885" i="15"/>
  <c r="M885" i="15"/>
  <c r="N884" i="15"/>
  <c r="M884" i="15"/>
  <c r="N883" i="15"/>
  <c r="M883" i="15"/>
  <c r="N882" i="15"/>
  <c r="M882" i="15"/>
  <c r="N881" i="15"/>
  <c r="M881" i="15"/>
  <c r="N880" i="15"/>
  <c r="M880" i="15"/>
  <c r="N879" i="15"/>
  <c r="M879" i="15"/>
  <c r="N878" i="15"/>
  <c r="M878" i="15"/>
  <c r="N877" i="15"/>
  <c r="M877" i="15"/>
  <c r="N876" i="15"/>
  <c r="M876" i="15"/>
  <c r="N875" i="15"/>
  <c r="M875" i="15"/>
  <c r="N874" i="15"/>
  <c r="M874" i="15"/>
  <c r="N873" i="15"/>
  <c r="M873" i="15"/>
  <c r="N872" i="15"/>
  <c r="M872" i="15"/>
  <c r="N871" i="15"/>
  <c r="M871" i="15"/>
  <c r="N870" i="15"/>
  <c r="M870" i="15"/>
  <c r="N869" i="15"/>
  <c r="M869" i="15"/>
  <c r="N868" i="15"/>
  <c r="M868" i="15"/>
  <c r="N867" i="15"/>
  <c r="M867" i="15"/>
  <c r="N866" i="15"/>
  <c r="M866" i="15"/>
  <c r="N865" i="15"/>
  <c r="M865" i="15"/>
  <c r="N864" i="15"/>
  <c r="M864" i="15"/>
  <c r="N863" i="15"/>
  <c r="M863" i="15"/>
  <c r="N862" i="15"/>
  <c r="M862" i="15"/>
  <c r="N861" i="15"/>
  <c r="M861" i="15"/>
  <c r="N860" i="15"/>
  <c r="M860" i="15"/>
  <c r="N859" i="15"/>
  <c r="M859" i="15"/>
  <c r="N858" i="15"/>
  <c r="M858" i="15"/>
  <c r="N857" i="15"/>
  <c r="M857" i="15"/>
  <c r="N856" i="15"/>
  <c r="M856" i="15"/>
  <c r="N855" i="15"/>
  <c r="M855" i="15"/>
  <c r="N854" i="15"/>
  <c r="M854" i="15"/>
  <c r="N853" i="15"/>
  <c r="M853" i="15"/>
  <c r="N852" i="15"/>
  <c r="M852" i="15"/>
  <c r="N851" i="15"/>
  <c r="M851" i="15"/>
  <c r="N850" i="15"/>
  <c r="M850" i="15"/>
  <c r="N849" i="15"/>
  <c r="M849" i="15"/>
  <c r="N848" i="15"/>
  <c r="M848" i="15"/>
  <c r="N847" i="15"/>
  <c r="M847" i="15"/>
  <c r="N846" i="15"/>
  <c r="M846" i="15"/>
  <c r="N845" i="15"/>
  <c r="M845" i="15"/>
  <c r="N844" i="15"/>
  <c r="M844" i="15"/>
  <c r="N843" i="15"/>
  <c r="M843" i="15"/>
  <c r="N842" i="15"/>
  <c r="M842" i="15"/>
  <c r="N841" i="15"/>
  <c r="M841" i="15"/>
  <c r="N840" i="15"/>
  <c r="M840" i="15"/>
  <c r="N839" i="15"/>
  <c r="M839" i="15"/>
  <c r="N838" i="15"/>
  <c r="M838" i="15"/>
  <c r="N837" i="15"/>
  <c r="M837" i="15"/>
  <c r="N836" i="15"/>
  <c r="M836" i="15"/>
  <c r="N835" i="15"/>
  <c r="M835" i="15"/>
  <c r="N834" i="15"/>
  <c r="M834" i="15"/>
  <c r="N833" i="15"/>
  <c r="M833" i="15"/>
  <c r="N832" i="15"/>
  <c r="M832" i="15"/>
  <c r="N831" i="15"/>
  <c r="M831" i="15"/>
  <c r="N830" i="15"/>
  <c r="M830" i="15"/>
  <c r="N829" i="15"/>
  <c r="M829" i="15"/>
  <c r="N828" i="15"/>
  <c r="M828" i="15"/>
  <c r="N827" i="15"/>
  <c r="M827" i="15"/>
  <c r="N826" i="15"/>
  <c r="M826" i="15"/>
  <c r="N825" i="15"/>
  <c r="M825" i="15"/>
  <c r="N824" i="15"/>
  <c r="M824" i="15"/>
  <c r="N823" i="15"/>
  <c r="M823" i="15"/>
  <c r="N822" i="15"/>
  <c r="M822" i="15"/>
  <c r="N821" i="15"/>
  <c r="M821" i="15"/>
  <c r="N820" i="15"/>
  <c r="M820" i="15"/>
  <c r="N819" i="15"/>
  <c r="M819" i="15"/>
  <c r="N818" i="15"/>
  <c r="M818" i="15"/>
  <c r="N817" i="15"/>
  <c r="M817" i="15"/>
  <c r="N816" i="15"/>
  <c r="M816" i="15"/>
  <c r="N815" i="15"/>
  <c r="M815" i="15"/>
  <c r="N814" i="15"/>
  <c r="M814" i="15"/>
  <c r="N813" i="15"/>
  <c r="M813" i="15"/>
  <c r="N812" i="15"/>
  <c r="M812" i="15"/>
  <c r="N811" i="15"/>
  <c r="M811" i="15"/>
  <c r="N810" i="15"/>
  <c r="M810" i="15"/>
  <c r="N809" i="15"/>
  <c r="M809" i="15"/>
  <c r="N808" i="15"/>
  <c r="M808" i="15"/>
  <c r="N807" i="15"/>
  <c r="M807" i="15"/>
  <c r="N806" i="15"/>
  <c r="M806" i="15"/>
  <c r="N805" i="15"/>
  <c r="M805" i="15"/>
  <c r="N804" i="15"/>
  <c r="M804" i="15"/>
  <c r="N803" i="15"/>
  <c r="M803" i="15"/>
  <c r="N802" i="15"/>
  <c r="M802" i="15"/>
  <c r="N801" i="15"/>
  <c r="M801" i="15"/>
  <c r="N800" i="15"/>
  <c r="M800" i="15"/>
  <c r="N799" i="15"/>
  <c r="M799" i="15"/>
  <c r="N798" i="15"/>
  <c r="M798" i="15"/>
  <c r="N797" i="15"/>
  <c r="M797" i="15"/>
  <c r="N796" i="15"/>
  <c r="M796" i="15"/>
  <c r="N795" i="15"/>
  <c r="M795" i="15"/>
  <c r="N794" i="15"/>
  <c r="M794" i="15"/>
  <c r="N793" i="15"/>
  <c r="M793" i="15"/>
  <c r="N792" i="15"/>
  <c r="M792" i="15"/>
  <c r="N791" i="15"/>
  <c r="M791" i="15"/>
  <c r="N790" i="15"/>
  <c r="M790" i="15"/>
  <c r="N789" i="15"/>
  <c r="M789" i="15"/>
  <c r="N788" i="15"/>
  <c r="M788" i="15"/>
  <c r="N787" i="15"/>
  <c r="M787" i="15"/>
  <c r="N786" i="15"/>
  <c r="M786" i="15"/>
  <c r="N785" i="15"/>
  <c r="M785" i="15"/>
  <c r="N784" i="15"/>
  <c r="M784" i="15"/>
  <c r="N783" i="15"/>
  <c r="M783" i="15"/>
  <c r="N782" i="15"/>
  <c r="M782" i="15"/>
  <c r="N781" i="15"/>
  <c r="M781" i="15"/>
  <c r="N780" i="15"/>
  <c r="M780" i="15"/>
  <c r="N779" i="15"/>
  <c r="M779" i="15"/>
  <c r="N778" i="15"/>
  <c r="M778" i="15"/>
  <c r="N777" i="15"/>
  <c r="M777" i="15"/>
  <c r="N776" i="15"/>
  <c r="M776" i="15"/>
  <c r="N775" i="15"/>
  <c r="M775" i="15"/>
  <c r="N774" i="15"/>
  <c r="M774" i="15"/>
  <c r="N773" i="15"/>
  <c r="M773" i="15"/>
  <c r="N772" i="15"/>
  <c r="M772" i="15"/>
  <c r="N771" i="15"/>
  <c r="M771" i="15"/>
  <c r="N770" i="15"/>
  <c r="M770" i="15"/>
  <c r="N769" i="15"/>
  <c r="M769" i="15"/>
  <c r="N768" i="15"/>
  <c r="M768" i="15"/>
  <c r="N767" i="15"/>
  <c r="M767" i="15"/>
  <c r="N766" i="15"/>
  <c r="M766" i="15"/>
  <c r="N765" i="15"/>
  <c r="M765" i="15"/>
  <c r="N764" i="15"/>
  <c r="M764" i="15"/>
  <c r="N763" i="15"/>
  <c r="M763" i="15"/>
  <c r="N762" i="15"/>
  <c r="M762" i="15"/>
  <c r="N761" i="15"/>
  <c r="M761" i="15"/>
  <c r="N760" i="15"/>
  <c r="M760" i="15"/>
  <c r="N759" i="15"/>
  <c r="M759" i="15"/>
  <c r="N758" i="15"/>
  <c r="M758" i="15"/>
  <c r="N757" i="15"/>
  <c r="M757" i="15"/>
  <c r="N756" i="15"/>
  <c r="M756" i="15"/>
  <c r="N755" i="15"/>
  <c r="M755" i="15"/>
  <c r="N754" i="15"/>
  <c r="M754" i="15"/>
  <c r="N753" i="15"/>
  <c r="M753" i="15"/>
  <c r="N752" i="15"/>
  <c r="M752" i="15"/>
  <c r="N751" i="15"/>
  <c r="M751" i="15"/>
  <c r="N750" i="15"/>
  <c r="M750" i="15"/>
  <c r="N749" i="15"/>
  <c r="M749" i="15"/>
  <c r="N748" i="15"/>
  <c r="M748" i="15"/>
  <c r="N747" i="15"/>
  <c r="M747" i="15"/>
  <c r="N746" i="15"/>
  <c r="M746" i="15"/>
  <c r="N745" i="15"/>
  <c r="M745" i="15"/>
  <c r="N744" i="15"/>
  <c r="M744" i="15"/>
  <c r="N743" i="15"/>
  <c r="M743" i="15"/>
  <c r="N742" i="15"/>
  <c r="M742" i="15"/>
  <c r="N741" i="15"/>
  <c r="M741" i="15"/>
  <c r="N740" i="15"/>
  <c r="M740" i="15"/>
  <c r="N739" i="15"/>
  <c r="M739" i="15"/>
  <c r="N738" i="15"/>
  <c r="M738" i="15"/>
  <c r="N737" i="15"/>
  <c r="M737" i="15"/>
  <c r="N736" i="15"/>
  <c r="M736" i="15"/>
  <c r="N735" i="15"/>
  <c r="M735" i="15"/>
  <c r="N734" i="15"/>
  <c r="M734" i="15"/>
  <c r="N733" i="15"/>
  <c r="M733" i="15"/>
  <c r="N732" i="15"/>
  <c r="M732" i="15"/>
  <c r="N731" i="15"/>
  <c r="M731" i="15"/>
  <c r="N730" i="15"/>
  <c r="M730" i="15"/>
  <c r="N729" i="15"/>
  <c r="M729" i="15"/>
  <c r="N728" i="15"/>
  <c r="M728" i="15"/>
  <c r="N727" i="15"/>
  <c r="M727" i="15"/>
  <c r="N726" i="15"/>
  <c r="M726" i="15"/>
  <c r="N725" i="15"/>
  <c r="M725" i="15"/>
  <c r="N724" i="15"/>
  <c r="M724" i="15"/>
  <c r="N723" i="15"/>
  <c r="M723" i="15"/>
  <c r="N722" i="15"/>
  <c r="M722" i="15"/>
  <c r="N721" i="15"/>
  <c r="M721" i="15"/>
  <c r="N720" i="15"/>
  <c r="M720" i="15"/>
  <c r="N719" i="15"/>
  <c r="M719" i="15"/>
  <c r="N718" i="15"/>
  <c r="M718" i="15"/>
  <c r="N717" i="15"/>
  <c r="M717" i="15"/>
  <c r="N716" i="15"/>
  <c r="M716" i="15"/>
  <c r="N715" i="15"/>
  <c r="M715" i="15"/>
  <c r="N714" i="15"/>
  <c r="M714" i="15"/>
  <c r="N713" i="15"/>
  <c r="M713" i="15"/>
  <c r="N712" i="15"/>
  <c r="M712" i="15"/>
  <c r="N711" i="15"/>
  <c r="M711" i="15"/>
  <c r="N710" i="15"/>
  <c r="M710" i="15"/>
  <c r="N709" i="15"/>
  <c r="M709" i="15"/>
  <c r="N708" i="15"/>
  <c r="M708" i="15"/>
  <c r="N707" i="15"/>
  <c r="M707" i="15"/>
  <c r="N706" i="15"/>
  <c r="M706" i="15"/>
  <c r="N705" i="15"/>
  <c r="M705" i="15"/>
  <c r="N704" i="15"/>
  <c r="M704" i="15"/>
  <c r="N703" i="15"/>
  <c r="M703" i="15"/>
  <c r="N702" i="15"/>
  <c r="M702" i="15"/>
  <c r="N701" i="15"/>
  <c r="M701" i="15"/>
  <c r="N700" i="15"/>
  <c r="M700" i="15"/>
  <c r="N699" i="15"/>
  <c r="M699" i="15"/>
  <c r="N698" i="15"/>
  <c r="M698" i="15"/>
  <c r="N697" i="15"/>
  <c r="M697" i="15"/>
  <c r="N696" i="15"/>
  <c r="M696" i="15"/>
  <c r="N695" i="15"/>
  <c r="M695" i="15"/>
  <c r="N694" i="15"/>
  <c r="M694" i="15"/>
  <c r="N693" i="15"/>
  <c r="M693" i="15"/>
  <c r="N692" i="15"/>
  <c r="M692" i="15"/>
  <c r="N691" i="15"/>
  <c r="M691" i="15"/>
  <c r="N690" i="15"/>
  <c r="M690" i="15"/>
  <c r="N689" i="15"/>
  <c r="M689" i="15"/>
  <c r="N688" i="15"/>
  <c r="M688" i="15"/>
  <c r="N687" i="15"/>
  <c r="M687" i="15"/>
  <c r="N686" i="15"/>
  <c r="M686" i="15"/>
  <c r="N685" i="15"/>
  <c r="M685" i="15"/>
  <c r="N684" i="15"/>
  <c r="M684" i="15"/>
  <c r="N683" i="15"/>
  <c r="M683" i="15"/>
  <c r="N682" i="15"/>
  <c r="M682" i="15"/>
  <c r="N681" i="15"/>
  <c r="M681" i="15"/>
  <c r="N680" i="15"/>
  <c r="M680" i="15"/>
  <c r="N679" i="15"/>
  <c r="M679" i="15"/>
  <c r="N678" i="15"/>
  <c r="M678" i="15"/>
  <c r="N677" i="15"/>
  <c r="M677" i="15"/>
  <c r="N676" i="15"/>
  <c r="M676" i="15"/>
  <c r="N675" i="15"/>
  <c r="M675" i="15"/>
  <c r="N674" i="15"/>
  <c r="M674" i="15"/>
  <c r="N673" i="15"/>
  <c r="M673" i="15"/>
  <c r="N672" i="15"/>
  <c r="M672" i="15"/>
  <c r="N671" i="15"/>
  <c r="M671" i="15"/>
  <c r="N670" i="15"/>
  <c r="M670" i="15"/>
  <c r="N669" i="15"/>
  <c r="M669" i="15"/>
  <c r="N668" i="15"/>
  <c r="M668" i="15"/>
  <c r="N667" i="15"/>
  <c r="M667" i="15"/>
  <c r="N666" i="15"/>
  <c r="M666" i="15"/>
  <c r="N665" i="15"/>
  <c r="M665" i="15"/>
  <c r="N664" i="15"/>
  <c r="M664" i="15"/>
  <c r="N663" i="15"/>
  <c r="M663" i="15"/>
  <c r="N662" i="15"/>
  <c r="M662" i="15"/>
  <c r="N661" i="15"/>
  <c r="M661" i="15"/>
  <c r="N660" i="15"/>
  <c r="M660" i="15"/>
  <c r="N659" i="15"/>
  <c r="M659" i="15"/>
  <c r="N658" i="15"/>
  <c r="M658" i="15"/>
  <c r="N657" i="15"/>
  <c r="M657" i="15"/>
  <c r="N656" i="15"/>
  <c r="M656" i="15"/>
  <c r="N655" i="15"/>
  <c r="M655" i="15"/>
  <c r="N654" i="15"/>
  <c r="M654" i="15"/>
  <c r="N653" i="15"/>
  <c r="M653" i="15"/>
  <c r="N652" i="15"/>
  <c r="M652" i="15"/>
  <c r="N651" i="15"/>
  <c r="M651" i="15"/>
  <c r="N650" i="15"/>
  <c r="M650" i="15"/>
  <c r="N649" i="15"/>
  <c r="M649" i="15"/>
  <c r="N648" i="15"/>
  <c r="M648" i="15"/>
  <c r="N647" i="15"/>
  <c r="M647" i="15"/>
  <c r="N646" i="15"/>
  <c r="M646" i="15"/>
  <c r="N645" i="15"/>
  <c r="M645" i="15"/>
  <c r="N644" i="15"/>
  <c r="M644" i="15"/>
  <c r="N643" i="15"/>
  <c r="M643" i="15"/>
  <c r="N642" i="15"/>
  <c r="M642" i="15"/>
  <c r="N641" i="15"/>
  <c r="M641" i="15"/>
  <c r="N640" i="15"/>
  <c r="M640" i="15"/>
  <c r="N639" i="15"/>
  <c r="M639" i="15"/>
  <c r="N638" i="15"/>
  <c r="M638" i="15"/>
  <c r="N637" i="15"/>
  <c r="M637" i="15"/>
  <c r="N636" i="15"/>
  <c r="M636" i="15"/>
  <c r="N635" i="15"/>
  <c r="M635" i="15"/>
  <c r="N634" i="15"/>
  <c r="M634" i="15"/>
  <c r="N633" i="15"/>
  <c r="M633" i="15"/>
  <c r="N632" i="15"/>
  <c r="M632" i="15"/>
  <c r="N631" i="15"/>
  <c r="M631" i="15"/>
  <c r="N630" i="15"/>
  <c r="M630" i="15"/>
  <c r="N629" i="15"/>
  <c r="M629" i="15"/>
  <c r="N628" i="15"/>
  <c r="M628" i="15"/>
  <c r="N627" i="15"/>
  <c r="M627" i="15"/>
  <c r="N626" i="15"/>
  <c r="M626" i="15"/>
  <c r="N625" i="15"/>
  <c r="M625" i="15"/>
  <c r="N624" i="15"/>
  <c r="M624" i="15"/>
  <c r="N623" i="15"/>
  <c r="M623" i="15"/>
  <c r="N622" i="15"/>
  <c r="M622" i="15"/>
  <c r="N621" i="15"/>
  <c r="M621" i="15"/>
  <c r="N620" i="15"/>
  <c r="M620" i="15"/>
  <c r="N619" i="15"/>
  <c r="M619" i="15"/>
  <c r="N618" i="15"/>
  <c r="M618" i="15"/>
  <c r="N617" i="15"/>
  <c r="M617" i="15"/>
  <c r="N616" i="15"/>
  <c r="M616" i="15"/>
  <c r="N615" i="15"/>
  <c r="M615" i="15"/>
  <c r="N614" i="15"/>
  <c r="M614" i="15"/>
  <c r="N613" i="15"/>
  <c r="M613" i="15"/>
  <c r="N612" i="15"/>
  <c r="M612" i="15"/>
  <c r="N611" i="15"/>
  <c r="M611" i="15"/>
  <c r="N610" i="15"/>
  <c r="M610" i="15"/>
  <c r="N609" i="15"/>
  <c r="M609" i="15"/>
  <c r="N608" i="15"/>
  <c r="M608" i="15"/>
  <c r="N607" i="15"/>
  <c r="M607" i="15"/>
  <c r="N606" i="15"/>
  <c r="M606" i="15"/>
  <c r="N605" i="15"/>
  <c r="M605" i="15"/>
  <c r="N604" i="15"/>
  <c r="M604" i="15"/>
  <c r="N603" i="15"/>
  <c r="M603" i="15"/>
  <c r="N602" i="15"/>
  <c r="M602" i="15"/>
  <c r="N601" i="15"/>
  <c r="M601" i="15"/>
  <c r="N600" i="15"/>
  <c r="M600" i="15"/>
  <c r="N599" i="15"/>
  <c r="M599" i="15"/>
  <c r="N598" i="15"/>
  <c r="M598" i="15"/>
  <c r="N597" i="15"/>
  <c r="M597" i="15"/>
  <c r="N596" i="15"/>
  <c r="M596" i="15"/>
  <c r="N595" i="15"/>
  <c r="M595" i="15"/>
  <c r="N594" i="15"/>
  <c r="M594" i="15"/>
  <c r="N593" i="15"/>
  <c r="M593" i="15"/>
  <c r="N592" i="15"/>
  <c r="M592" i="15"/>
  <c r="N591" i="15"/>
  <c r="M591" i="15"/>
  <c r="N590" i="15"/>
  <c r="M590" i="15"/>
  <c r="N589" i="15"/>
  <c r="M589" i="15"/>
  <c r="N588" i="15"/>
  <c r="M588" i="15"/>
  <c r="N587" i="15"/>
  <c r="M587" i="15"/>
  <c r="N586" i="15"/>
  <c r="M586" i="15"/>
  <c r="N585" i="15"/>
  <c r="M585" i="15"/>
  <c r="N584" i="15"/>
  <c r="M584" i="15"/>
  <c r="N583" i="15"/>
  <c r="M583" i="15"/>
  <c r="N582" i="15"/>
  <c r="M582" i="15"/>
  <c r="N581" i="15"/>
  <c r="M581" i="15"/>
  <c r="N580" i="15"/>
  <c r="M580" i="15"/>
  <c r="N579" i="15"/>
  <c r="M579" i="15"/>
  <c r="N578" i="15"/>
  <c r="M578" i="15"/>
  <c r="N577" i="15"/>
  <c r="M577" i="15"/>
  <c r="N576" i="15"/>
  <c r="M576" i="15"/>
  <c r="N575" i="15"/>
  <c r="M575" i="15"/>
  <c r="N574" i="15"/>
  <c r="M574" i="15"/>
  <c r="N573" i="15"/>
  <c r="M573" i="15"/>
  <c r="N572" i="15"/>
  <c r="M572" i="15"/>
  <c r="N571" i="15"/>
  <c r="M571" i="15"/>
  <c r="N570" i="15"/>
  <c r="M570" i="15"/>
  <c r="N569" i="15"/>
  <c r="M569" i="15"/>
  <c r="N568" i="15"/>
  <c r="M568" i="15"/>
  <c r="N567" i="15"/>
  <c r="M567" i="15"/>
  <c r="N566" i="15"/>
  <c r="M566" i="15"/>
  <c r="N565" i="15"/>
  <c r="M565" i="15"/>
  <c r="N564" i="15"/>
  <c r="M564" i="15"/>
  <c r="N563" i="15"/>
  <c r="M563" i="15"/>
  <c r="N562" i="15"/>
  <c r="M562" i="15"/>
  <c r="N561" i="15"/>
  <c r="M561" i="15"/>
  <c r="N560" i="15"/>
  <c r="M560" i="15"/>
  <c r="N559" i="15"/>
  <c r="M559" i="15"/>
  <c r="N558" i="15"/>
  <c r="M558" i="15"/>
  <c r="N557" i="15"/>
  <c r="M557" i="15"/>
  <c r="N556" i="15"/>
  <c r="M556" i="15"/>
  <c r="N555" i="15"/>
  <c r="M555" i="15"/>
  <c r="N554" i="15"/>
  <c r="M554" i="15"/>
  <c r="N553" i="15"/>
  <c r="M553" i="15"/>
  <c r="N552" i="15"/>
  <c r="M552" i="15"/>
  <c r="N551" i="15"/>
  <c r="M551" i="15"/>
  <c r="N550" i="15"/>
  <c r="M550" i="15"/>
  <c r="N549" i="15"/>
  <c r="M549" i="15"/>
  <c r="N548" i="15"/>
  <c r="M548" i="15"/>
  <c r="N547" i="15"/>
  <c r="M547" i="15"/>
  <c r="N546" i="15"/>
  <c r="M546" i="15"/>
  <c r="N545" i="15"/>
  <c r="M545" i="15"/>
  <c r="N544" i="15"/>
  <c r="M544" i="15"/>
  <c r="N543" i="15"/>
  <c r="M543" i="15"/>
  <c r="N542" i="15"/>
  <c r="M542" i="15"/>
  <c r="N541" i="15"/>
  <c r="M541" i="15"/>
  <c r="N540" i="15"/>
  <c r="M540" i="15"/>
  <c r="N539" i="15"/>
  <c r="M539" i="15"/>
  <c r="N538" i="15"/>
  <c r="M538" i="15"/>
  <c r="N537" i="15"/>
  <c r="M537" i="15"/>
  <c r="N536" i="15"/>
  <c r="M536" i="15"/>
  <c r="N535" i="15"/>
  <c r="M535" i="15"/>
  <c r="N534" i="15"/>
  <c r="M534" i="15"/>
  <c r="N533" i="15"/>
  <c r="M533" i="15"/>
  <c r="N532" i="15"/>
  <c r="M532" i="15"/>
  <c r="N531" i="15"/>
  <c r="M531" i="15"/>
  <c r="N530" i="15"/>
  <c r="M530" i="15"/>
  <c r="N529" i="15"/>
  <c r="M529" i="15"/>
  <c r="N528" i="15"/>
  <c r="M528" i="15"/>
  <c r="N527" i="15"/>
  <c r="M527" i="15"/>
  <c r="N526" i="15"/>
  <c r="M526" i="15"/>
  <c r="N525" i="15"/>
  <c r="M525" i="15"/>
  <c r="N524" i="15"/>
  <c r="M524" i="15"/>
  <c r="N523" i="15"/>
  <c r="M523" i="15"/>
  <c r="N522" i="15"/>
  <c r="M522" i="15"/>
  <c r="N521" i="15"/>
  <c r="M521" i="15"/>
  <c r="N520" i="15"/>
  <c r="M520" i="15"/>
  <c r="N519" i="15"/>
  <c r="M519" i="15"/>
  <c r="N518" i="15"/>
  <c r="M518" i="15"/>
  <c r="N517" i="15"/>
  <c r="M517" i="15"/>
  <c r="N516" i="15"/>
  <c r="M516" i="15"/>
  <c r="N515" i="15"/>
  <c r="M515" i="15"/>
  <c r="N514" i="15"/>
  <c r="M514" i="15"/>
  <c r="N513" i="15"/>
  <c r="M513" i="15"/>
  <c r="N512" i="15"/>
  <c r="M512" i="15"/>
  <c r="N511" i="15"/>
  <c r="M511" i="15"/>
  <c r="N510" i="15"/>
  <c r="M510" i="15"/>
  <c r="N509" i="15"/>
  <c r="M509" i="15"/>
  <c r="N508" i="15"/>
  <c r="M508" i="15"/>
  <c r="N507" i="15"/>
  <c r="M507" i="15"/>
  <c r="N506" i="15"/>
  <c r="M506" i="15"/>
  <c r="N505" i="15"/>
  <c r="M505" i="15"/>
  <c r="N504" i="15"/>
  <c r="M504" i="15"/>
  <c r="N503" i="15"/>
  <c r="M503" i="15"/>
  <c r="N502" i="15"/>
  <c r="M502" i="15"/>
  <c r="N501" i="15"/>
  <c r="M501" i="15"/>
  <c r="N500" i="15"/>
  <c r="M500" i="15"/>
  <c r="N499" i="15"/>
  <c r="M499" i="15"/>
  <c r="N498" i="15"/>
  <c r="M498" i="15"/>
  <c r="N497" i="15"/>
  <c r="M497" i="15"/>
  <c r="N496" i="15"/>
  <c r="M496" i="15"/>
  <c r="N495" i="15"/>
  <c r="M495" i="15"/>
  <c r="N494" i="15"/>
  <c r="M494" i="15"/>
  <c r="N493" i="15"/>
  <c r="M493" i="15"/>
  <c r="N492" i="15"/>
  <c r="M492" i="15"/>
  <c r="N491" i="15"/>
  <c r="M491" i="15"/>
  <c r="N490" i="15"/>
  <c r="M490" i="15"/>
  <c r="N489" i="15"/>
  <c r="M489" i="15"/>
  <c r="N488" i="15"/>
  <c r="M488" i="15"/>
  <c r="N487" i="15"/>
  <c r="M487" i="15"/>
  <c r="N486" i="15"/>
  <c r="M486" i="15"/>
  <c r="N485" i="15"/>
  <c r="M485" i="15"/>
  <c r="N484" i="15"/>
  <c r="M484" i="15"/>
  <c r="N483" i="15"/>
  <c r="M483" i="15"/>
  <c r="N482" i="15"/>
  <c r="M482" i="15"/>
  <c r="N481" i="15"/>
  <c r="M481" i="15"/>
  <c r="N480" i="15"/>
  <c r="M480" i="15"/>
  <c r="N479" i="15"/>
  <c r="M479" i="15"/>
  <c r="N478" i="15"/>
  <c r="M478" i="15"/>
  <c r="N477" i="15"/>
  <c r="M477" i="15"/>
  <c r="N476" i="15"/>
  <c r="M476" i="15"/>
  <c r="N475" i="15"/>
  <c r="M475" i="15"/>
  <c r="N474" i="15"/>
  <c r="M474" i="15"/>
  <c r="N473" i="15"/>
  <c r="M473" i="15"/>
  <c r="N472" i="15"/>
  <c r="M472" i="15"/>
  <c r="N471" i="15"/>
  <c r="M471" i="15"/>
  <c r="N470" i="15"/>
  <c r="M470" i="15"/>
  <c r="N469" i="15"/>
  <c r="M469" i="15"/>
  <c r="N468" i="15"/>
  <c r="M468" i="15"/>
  <c r="N467" i="15"/>
  <c r="M467" i="15"/>
  <c r="N466" i="15"/>
  <c r="M466" i="15"/>
  <c r="N465" i="15"/>
  <c r="M465" i="15"/>
  <c r="N464" i="15"/>
  <c r="M464" i="15"/>
  <c r="N463" i="15"/>
  <c r="M463" i="15"/>
  <c r="N462" i="15"/>
  <c r="M462" i="15"/>
  <c r="N461" i="15"/>
  <c r="M461" i="15"/>
  <c r="N460" i="15"/>
  <c r="M460" i="15"/>
  <c r="N459" i="15"/>
  <c r="M459" i="15"/>
  <c r="N458" i="15"/>
  <c r="M458" i="15"/>
  <c r="N457" i="15"/>
  <c r="M457" i="15"/>
  <c r="N456" i="15"/>
  <c r="M456" i="15"/>
  <c r="N455" i="15"/>
  <c r="M455" i="15"/>
  <c r="N454" i="15"/>
  <c r="M454" i="15"/>
  <c r="N453" i="15"/>
  <c r="M453" i="15"/>
  <c r="N452" i="15"/>
  <c r="M452" i="15"/>
  <c r="N451" i="15"/>
  <c r="M451" i="15"/>
  <c r="N450" i="15"/>
  <c r="M450" i="15"/>
  <c r="N449" i="15"/>
  <c r="M449" i="15"/>
  <c r="N448" i="15"/>
  <c r="M448" i="15"/>
  <c r="N447" i="15"/>
  <c r="M447" i="15"/>
  <c r="N446" i="15"/>
  <c r="M446" i="15"/>
  <c r="N445" i="15"/>
  <c r="M445" i="15"/>
  <c r="N444" i="15"/>
  <c r="M444" i="15"/>
  <c r="N443" i="15"/>
  <c r="M443" i="15"/>
  <c r="N442" i="15"/>
  <c r="M442" i="15"/>
  <c r="N441" i="15"/>
  <c r="M441" i="15"/>
  <c r="N440" i="15"/>
  <c r="M440" i="15"/>
  <c r="N439" i="15"/>
  <c r="M439" i="15"/>
  <c r="N438" i="15"/>
  <c r="M438" i="15"/>
  <c r="N437" i="15"/>
  <c r="M437" i="15"/>
  <c r="N436" i="15"/>
  <c r="M436" i="15"/>
  <c r="N435" i="15"/>
  <c r="M435" i="15"/>
  <c r="N434" i="15"/>
  <c r="M434" i="15"/>
  <c r="N433" i="15"/>
  <c r="M433" i="15"/>
  <c r="N432" i="15"/>
  <c r="M432" i="15"/>
  <c r="N431" i="15"/>
  <c r="M431" i="15"/>
  <c r="N430" i="15"/>
  <c r="M430" i="15"/>
  <c r="N429" i="15"/>
  <c r="M429" i="15"/>
  <c r="N428" i="15"/>
  <c r="M428" i="15"/>
  <c r="N427" i="15"/>
  <c r="M427" i="15"/>
  <c r="N426" i="15"/>
  <c r="M426" i="15"/>
  <c r="N425" i="15"/>
  <c r="M425" i="15"/>
  <c r="N424" i="15"/>
  <c r="M424" i="15"/>
  <c r="N423" i="15"/>
  <c r="M423" i="15"/>
  <c r="N422" i="15"/>
  <c r="M422" i="15"/>
  <c r="N421" i="15"/>
  <c r="M421" i="15"/>
  <c r="N420" i="15"/>
  <c r="M420" i="15"/>
  <c r="N419" i="15"/>
  <c r="M419" i="15"/>
  <c r="N418" i="15"/>
  <c r="M418" i="15"/>
  <c r="N417" i="15"/>
  <c r="M417" i="15"/>
  <c r="N416" i="15"/>
  <c r="M416" i="15"/>
  <c r="N415" i="15"/>
  <c r="M415" i="15"/>
  <c r="N414" i="15"/>
  <c r="M414" i="15"/>
  <c r="N413" i="15"/>
  <c r="M413" i="15"/>
  <c r="N412" i="15"/>
  <c r="M412" i="15"/>
  <c r="N411" i="15"/>
  <c r="M411" i="15"/>
  <c r="N410" i="15"/>
  <c r="M410" i="15"/>
  <c r="N409" i="15"/>
  <c r="M409" i="15"/>
  <c r="N408" i="15"/>
  <c r="M408" i="15"/>
  <c r="N407" i="15"/>
  <c r="M407" i="15"/>
  <c r="N406" i="15"/>
  <c r="M406" i="15"/>
  <c r="N405" i="15"/>
  <c r="M405" i="15"/>
  <c r="N404" i="15"/>
  <c r="M404" i="15"/>
  <c r="N403" i="15"/>
  <c r="M403" i="15"/>
  <c r="N402" i="15"/>
  <c r="M402" i="15"/>
  <c r="N401" i="15"/>
  <c r="M401" i="15"/>
  <c r="N400" i="15"/>
  <c r="M400" i="15"/>
  <c r="N399" i="15"/>
  <c r="M399" i="15"/>
  <c r="N398" i="15"/>
  <c r="M398" i="15"/>
  <c r="N397" i="15"/>
  <c r="M397" i="15"/>
  <c r="N396" i="15"/>
  <c r="M396" i="15"/>
  <c r="N395" i="15"/>
  <c r="M395" i="15"/>
  <c r="N394" i="15"/>
  <c r="M394" i="15"/>
  <c r="N393" i="15"/>
  <c r="M393" i="15"/>
  <c r="N392" i="15"/>
  <c r="M392" i="15"/>
  <c r="N391" i="15"/>
  <c r="M391" i="15"/>
  <c r="N390" i="15"/>
  <c r="M390" i="15"/>
  <c r="N389" i="15"/>
  <c r="M389" i="15"/>
  <c r="N388" i="15"/>
  <c r="M388" i="15"/>
  <c r="N387" i="15"/>
  <c r="M387" i="15"/>
  <c r="N386" i="15"/>
  <c r="M386" i="15"/>
  <c r="N385" i="15"/>
  <c r="M385" i="15"/>
  <c r="N384" i="15"/>
  <c r="M384" i="15"/>
  <c r="N383" i="15"/>
  <c r="M383" i="15"/>
  <c r="N382" i="15"/>
  <c r="M382" i="15"/>
  <c r="N381" i="15"/>
  <c r="M381" i="15"/>
  <c r="N380" i="15"/>
  <c r="M380" i="15"/>
  <c r="N379" i="15"/>
  <c r="M379" i="15"/>
  <c r="N378" i="15"/>
  <c r="M378" i="15"/>
  <c r="N377" i="15"/>
  <c r="M377" i="15"/>
  <c r="N376" i="15"/>
  <c r="M376" i="15"/>
  <c r="N375" i="15"/>
  <c r="M375" i="15"/>
  <c r="N374" i="15"/>
  <c r="M374" i="15"/>
  <c r="N373" i="15"/>
  <c r="M373" i="15"/>
  <c r="N372" i="15"/>
  <c r="M372" i="15"/>
  <c r="N371" i="15"/>
  <c r="M371" i="15"/>
  <c r="N370" i="15"/>
  <c r="M370" i="15"/>
  <c r="N369" i="15"/>
  <c r="M369" i="15"/>
  <c r="N368" i="15"/>
  <c r="M368" i="15"/>
  <c r="N367" i="15"/>
  <c r="M367" i="15"/>
  <c r="N366" i="15"/>
  <c r="M366" i="15"/>
  <c r="N365" i="15"/>
  <c r="M365" i="15"/>
  <c r="N364" i="15"/>
  <c r="M364" i="15"/>
  <c r="N363" i="15"/>
  <c r="M363" i="15"/>
  <c r="N362" i="15"/>
  <c r="M362" i="15"/>
  <c r="N361" i="15"/>
  <c r="M361" i="15"/>
  <c r="N360" i="15"/>
  <c r="M360" i="15"/>
  <c r="N359" i="15"/>
  <c r="M359" i="15"/>
  <c r="N358" i="15"/>
  <c r="M358" i="15"/>
  <c r="N357" i="15"/>
  <c r="M357" i="15"/>
  <c r="N356" i="15"/>
  <c r="M356" i="15"/>
  <c r="N355" i="15"/>
  <c r="M355" i="15"/>
  <c r="N354" i="15"/>
  <c r="M354" i="15"/>
  <c r="N353" i="15"/>
  <c r="M353" i="15"/>
  <c r="N352" i="15"/>
  <c r="M352" i="15"/>
  <c r="N351" i="15"/>
  <c r="M351" i="15"/>
  <c r="N350" i="15"/>
  <c r="M350" i="15"/>
  <c r="N349" i="15"/>
  <c r="M349" i="15"/>
  <c r="N348" i="15"/>
  <c r="M348" i="15"/>
  <c r="N347" i="15"/>
  <c r="M347" i="15"/>
  <c r="N346" i="15"/>
  <c r="M346" i="15"/>
  <c r="N345" i="15"/>
  <c r="M345" i="15"/>
  <c r="N344" i="15"/>
  <c r="M344" i="15"/>
  <c r="N343" i="15"/>
  <c r="M343" i="15"/>
  <c r="N342" i="15"/>
  <c r="M342" i="15"/>
  <c r="N341" i="15"/>
  <c r="M341" i="15"/>
  <c r="N340" i="15"/>
  <c r="M340" i="15"/>
  <c r="N339" i="15"/>
  <c r="M339" i="15"/>
  <c r="N338" i="15"/>
  <c r="M338" i="15"/>
  <c r="N337" i="15"/>
  <c r="M337" i="15"/>
  <c r="N336" i="15"/>
  <c r="M336" i="15"/>
  <c r="N335" i="15"/>
  <c r="M335" i="15"/>
  <c r="N334" i="15"/>
  <c r="M334" i="15"/>
  <c r="N333" i="15"/>
  <c r="M333" i="15"/>
  <c r="N332" i="15"/>
  <c r="M332" i="15"/>
  <c r="N331" i="15"/>
  <c r="M331" i="15"/>
  <c r="N330" i="15"/>
  <c r="M330" i="15"/>
  <c r="N329" i="15"/>
  <c r="M329" i="15"/>
  <c r="N328" i="15"/>
  <c r="M328" i="15"/>
  <c r="N327" i="15"/>
  <c r="M327" i="15"/>
  <c r="N326" i="15"/>
  <c r="M326" i="15"/>
  <c r="N325" i="15"/>
  <c r="M325" i="15"/>
  <c r="N324" i="15"/>
  <c r="M324" i="15"/>
  <c r="N323" i="15"/>
  <c r="M323" i="15"/>
  <c r="N322" i="15"/>
  <c r="M322" i="15"/>
  <c r="N321" i="15"/>
  <c r="M321" i="15"/>
  <c r="N320" i="15"/>
  <c r="M320" i="15"/>
  <c r="N319" i="15"/>
  <c r="M319" i="15"/>
  <c r="N318" i="15"/>
  <c r="M318" i="15"/>
  <c r="N317" i="15"/>
  <c r="M317" i="15"/>
  <c r="N316" i="15"/>
  <c r="M316" i="15"/>
  <c r="N315" i="15"/>
  <c r="M315" i="15"/>
  <c r="N314" i="15"/>
  <c r="M314" i="15"/>
  <c r="N313" i="15"/>
  <c r="M313" i="15"/>
  <c r="N312" i="15"/>
  <c r="M312" i="15"/>
  <c r="N311" i="15"/>
  <c r="M311" i="15"/>
  <c r="N310" i="15"/>
  <c r="M310" i="15"/>
  <c r="N309" i="15"/>
  <c r="M309" i="15"/>
  <c r="N308" i="15"/>
  <c r="M308" i="15"/>
  <c r="N307" i="15"/>
  <c r="M307" i="15"/>
  <c r="N306" i="15"/>
  <c r="M306" i="15"/>
  <c r="N305" i="15"/>
  <c r="M305" i="15"/>
  <c r="N304" i="15"/>
  <c r="M304" i="15"/>
  <c r="N303" i="15"/>
  <c r="M303" i="15"/>
  <c r="N302" i="15"/>
  <c r="M302" i="15"/>
  <c r="N301" i="15"/>
  <c r="M301" i="15"/>
  <c r="N300" i="15"/>
  <c r="M300" i="15"/>
  <c r="N299" i="15"/>
  <c r="M299" i="15"/>
  <c r="N298" i="15"/>
  <c r="M298" i="15"/>
  <c r="N297" i="15"/>
  <c r="M297" i="15"/>
  <c r="N296" i="15"/>
  <c r="M296" i="15"/>
  <c r="N295" i="15"/>
  <c r="M295" i="15"/>
  <c r="N294" i="15"/>
  <c r="M294" i="15"/>
  <c r="N293" i="15"/>
  <c r="M293" i="15"/>
  <c r="N292" i="15"/>
  <c r="M292" i="15"/>
  <c r="N291" i="15"/>
  <c r="M291" i="15"/>
  <c r="N290" i="15"/>
  <c r="M290" i="15"/>
  <c r="N289" i="15"/>
  <c r="M289" i="15"/>
  <c r="N288" i="15"/>
  <c r="M288" i="15"/>
  <c r="N287" i="15"/>
  <c r="M287" i="15"/>
  <c r="N286" i="15"/>
  <c r="M286" i="15"/>
  <c r="N285" i="15"/>
  <c r="M285" i="15"/>
  <c r="N284" i="15"/>
  <c r="M284" i="15"/>
  <c r="N283" i="15"/>
  <c r="M283" i="15"/>
  <c r="N282" i="15"/>
  <c r="M282" i="15"/>
  <c r="N281" i="15"/>
  <c r="M281" i="15"/>
  <c r="N280" i="15"/>
  <c r="M280" i="15"/>
  <c r="N279" i="15"/>
  <c r="M279" i="15"/>
  <c r="N278" i="15"/>
  <c r="M278" i="15"/>
  <c r="N277" i="15"/>
  <c r="M277" i="15"/>
  <c r="N276" i="15"/>
  <c r="M276" i="15"/>
  <c r="N275" i="15"/>
  <c r="M275" i="15"/>
  <c r="N274" i="15"/>
  <c r="M274" i="15"/>
  <c r="N273" i="15"/>
  <c r="M273" i="15"/>
  <c r="N272" i="15"/>
  <c r="M272" i="15"/>
  <c r="N271" i="15"/>
  <c r="M271" i="15"/>
  <c r="N270" i="15"/>
  <c r="M270" i="15"/>
  <c r="N269" i="15"/>
  <c r="M269" i="15"/>
  <c r="N268" i="15"/>
  <c r="M268" i="15"/>
  <c r="N267" i="15"/>
  <c r="M267" i="15"/>
  <c r="N266" i="15"/>
  <c r="M266" i="15"/>
  <c r="N265" i="15"/>
  <c r="M265" i="15"/>
  <c r="N264" i="15"/>
  <c r="M264" i="15"/>
  <c r="N263" i="15"/>
  <c r="M263" i="15"/>
  <c r="N262" i="15"/>
  <c r="M262" i="15"/>
  <c r="N261" i="15"/>
  <c r="M261" i="15"/>
  <c r="N260" i="15"/>
  <c r="M260" i="15"/>
  <c r="N259" i="15"/>
  <c r="M259" i="15"/>
  <c r="N258" i="15"/>
  <c r="M258" i="15"/>
  <c r="N257" i="15"/>
  <c r="M257" i="15"/>
  <c r="N256" i="15"/>
  <c r="M256" i="15"/>
  <c r="N255" i="15"/>
  <c r="M255" i="15"/>
  <c r="N254" i="15"/>
  <c r="M254" i="15"/>
  <c r="N253" i="15"/>
  <c r="M253" i="15"/>
  <c r="N252" i="15"/>
  <c r="M252" i="15"/>
  <c r="N251" i="15"/>
  <c r="M251" i="15"/>
  <c r="N250" i="15"/>
  <c r="M250" i="15"/>
  <c r="N249" i="15"/>
  <c r="M249" i="15"/>
  <c r="N248" i="15"/>
  <c r="M248" i="15"/>
  <c r="N247" i="15"/>
  <c r="M247" i="15"/>
  <c r="N246" i="15"/>
  <c r="M246" i="15"/>
  <c r="N245" i="15"/>
  <c r="M245" i="15"/>
  <c r="N244" i="15"/>
  <c r="M244" i="15"/>
  <c r="N243" i="15"/>
  <c r="M243" i="15"/>
  <c r="N242" i="15"/>
  <c r="M242" i="15"/>
  <c r="N241" i="15"/>
  <c r="M241" i="15"/>
  <c r="N240" i="15"/>
  <c r="M240" i="15"/>
  <c r="N239" i="15"/>
  <c r="M239" i="15"/>
  <c r="N238" i="15"/>
  <c r="M238" i="15"/>
  <c r="N237" i="15"/>
  <c r="M237" i="15"/>
  <c r="N236" i="15"/>
  <c r="M236" i="15"/>
  <c r="N235" i="15"/>
  <c r="M235" i="15"/>
  <c r="N234" i="15"/>
  <c r="M234" i="15"/>
  <c r="N233" i="15"/>
  <c r="M233" i="15"/>
  <c r="N232" i="15"/>
  <c r="M232" i="15"/>
  <c r="N231" i="15"/>
  <c r="M231" i="15"/>
  <c r="N230" i="15"/>
  <c r="M230" i="15"/>
  <c r="N229" i="15"/>
  <c r="M229" i="15"/>
  <c r="N228" i="15"/>
  <c r="M228" i="15"/>
  <c r="N227" i="15"/>
  <c r="M227" i="15"/>
  <c r="N226" i="15"/>
  <c r="M226" i="15"/>
  <c r="N225" i="15"/>
  <c r="M225" i="15"/>
  <c r="N224" i="15"/>
  <c r="M224" i="15"/>
  <c r="N223" i="15"/>
  <c r="M223" i="15"/>
  <c r="N222" i="15"/>
  <c r="M222" i="15"/>
  <c r="N221" i="15"/>
  <c r="M221" i="15"/>
  <c r="N220" i="15"/>
  <c r="M220" i="15"/>
  <c r="N219" i="15"/>
  <c r="M219" i="15"/>
  <c r="N218" i="15"/>
  <c r="M218" i="15"/>
  <c r="N217" i="15"/>
  <c r="M217" i="15"/>
  <c r="N216" i="15"/>
  <c r="M216" i="15"/>
  <c r="N215" i="15"/>
  <c r="M215" i="15"/>
  <c r="N214" i="15"/>
  <c r="M214" i="15"/>
  <c r="N213" i="15"/>
  <c r="M213" i="15"/>
  <c r="N212" i="15"/>
  <c r="M212" i="15"/>
  <c r="N211" i="15"/>
  <c r="M211" i="15"/>
  <c r="N210" i="15"/>
  <c r="M210" i="15"/>
  <c r="N209" i="15"/>
  <c r="M209" i="15"/>
  <c r="N208" i="15"/>
  <c r="M208" i="15"/>
  <c r="N207" i="15"/>
  <c r="M207" i="15"/>
  <c r="N206" i="15"/>
  <c r="M206" i="15"/>
  <c r="N205" i="15"/>
  <c r="M205" i="15"/>
  <c r="N204" i="15"/>
  <c r="M204" i="15"/>
  <c r="N203" i="15"/>
  <c r="M203" i="15"/>
  <c r="N202" i="15"/>
  <c r="M202" i="15"/>
  <c r="N201" i="15"/>
  <c r="M201" i="15"/>
  <c r="N200" i="15"/>
  <c r="M200" i="15"/>
  <c r="N199" i="15"/>
  <c r="M199" i="15"/>
  <c r="N198" i="15"/>
  <c r="M198" i="15"/>
  <c r="N197" i="15"/>
  <c r="M197" i="15"/>
  <c r="N196" i="15"/>
  <c r="M196" i="15"/>
  <c r="N195" i="15"/>
  <c r="M195" i="15"/>
  <c r="N194" i="15"/>
  <c r="M194" i="15"/>
  <c r="N193" i="15"/>
  <c r="M193" i="15"/>
  <c r="N192" i="15"/>
  <c r="M192" i="15"/>
  <c r="N191" i="15"/>
  <c r="M191" i="15"/>
  <c r="N190" i="15"/>
  <c r="M190" i="15"/>
  <c r="N189" i="15"/>
  <c r="M189" i="15"/>
  <c r="N188" i="15"/>
  <c r="M188" i="15"/>
  <c r="N187" i="15"/>
  <c r="M187" i="15"/>
  <c r="N186" i="15"/>
  <c r="M186" i="15"/>
  <c r="N185" i="15"/>
  <c r="M185" i="15"/>
  <c r="N184" i="15"/>
  <c r="M184" i="15"/>
  <c r="N183" i="15"/>
  <c r="M183" i="15"/>
  <c r="N182" i="15"/>
  <c r="M182" i="15"/>
  <c r="N181" i="15"/>
  <c r="M181" i="15"/>
  <c r="N180" i="15"/>
  <c r="M180" i="15"/>
  <c r="N179" i="15"/>
  <c r="M179" i="15"/>
  <c r="N178" i="15"/>
  <c r="M178" i="15"/>
  <c r="N177" i="15"/>
  <c r="M177" i="15"/>
  <c r="N176" i="15"/>
  <c r="M176" i="15"/>
  <c r="N175" i="15"/>
  <c r="M175" i="15"/>
  <c r="N174" i="15"/>
  <c r="M174" i="15"/>
  <c r="N173" i="15"/>
  <c r="M173" i="15"/>
  <c r="N172" i="15"/>
  <c r="M172" i="15"/>
  <c r="N171" i="15"/>
  <c r="M171" i="15"/>
  <c r="N170" i="15"/>
  <c r="M170" i="15"/>
  <c r="N169" i="15"/>
  <c r="M169" i="15"/>
  <c r="N168" i="15"/>
  <c r="M168" i="15"/>
  <c r="N167" i="15"/>
  <c r="M167" i="15"/>
  <c r="N166" i="15"/>
  <c r="M166" i="15"/>
  <c r="N165" i="15"/>
  <c r="M165" i="15"/>
  <c r="N164" i="15"/>
  <c r="M164" i="15"/>
  <c r="N163" i="15"/>
  <c r="M163" i="15"/>
  <c r="N162" i="15"/>
  <c r="M162" i="15"/>
  <c r="N161" i="15"/>
  <c r="M161" i="15"/>
  <c r="N160" i="15"/>
  <c r="M160" i="15"/>
  <c r="N159" i="15"/>
  <c r="M159" i="15"/>
  <c r="N158" i="15"/>
  <c r="M158" i="15"/>
  <c r="N157" i="15"/>
  <c r="M157" i="15"/>
  <c r="N156" i="15"/>
  <c r="M156" i="15"/>
  <c r="N155" i="15"/>
  <c r="M155" i="15"/>
  <c r="N154" i="15"/>
  <c r="M154" i="15"/>
  <c r="N153" i="15"/>
  <c r="M153" i="15"/>
  <c r="N152" i="15"/>
  <c r="M152" i="15"/>
  <c r="N151" i="15"/>
  <c r="M151" i="15"/>
  <c r="N150" i="15"/>
  <c r="M150" i="15"/>
  <c r="N149" i="15"/>
  <c r="M149" i="15"/>
  <c r="N148" i="15"/>
  <c r="M148" i="15"/>
  <c r="N147" i="15"/>
  <c r="M147" i="15"/>
  <c r="N146" i="15"/>
  <c r="M146" i="15"/>
  <c r="N145" i="15"/>
  <c r="M145" i="15"/>
  <c r="N144" i="15"/>
  <c r="M144" i="15"/>
  <c r="N143" i="15"/>
  <c r="M143" i="15"/>
  <c r="N142" i="15"/>
  <c r="M142" i="15"/>
  <c r="N141" i="15"/>
  <c r="M141" i="15"/>
  <c r="N140" i="15"/>
  <c r="M140" i="15"/>
  <c r="N139" i="15"/>
  <c r="M139" i="15"/>
  <c r="N138" i="15"/>
  <c r="M138" i="15"/>
  <c r="N137" i="15"/>
  <c r="M137" i="15"/>
  <c r="N136" i="15"/>
  <c r="M136" i="15"/>
  <c r="N135" i="15"/>
  <c r="M135" i="15"/>
  <c r="N134" i="15"/>
  <c r="M134" i="15"/>
  <c r="N133" i="15"/>
  <c r="M133" i="15"/>
  <c r="N132" i="15"/>
  <c r="M132" i="15"/>
  <c r="N131" i="15"/>
  <c r="M131" i="15"/>
  <c r="N130" i="15"/>
  <c r="M130" i="15"/>
  <c r="N129" i="15"/>
  <c r="M129" i="15"/>
  <c r="N128" i="15"/>
  <c r="M128" i="15"/>
  <c r="N127" i="15"/>
  <c r="M127" i="15"/>
  <c r="N126" i="15"/>
  <c r="M126" i="15"/>
  <c r="N125" i="15"/>
  <c r="M125" i="15"/>
  <c r="N124" i="15"/>
  <c r="M124" i="15"/>
  <c r="N123" i="15"/>
  <c r="M123" i="15"/>
  <c r="N122" i="15"/>
  <c r="M122" i="15"/>
  <c r="N121" i="15"/>
  <c r="M121" i="15"/>
  <c r="N120" i="15"/>
  <c r="M120" i="15"/>
  <c r="N119" i="15"/>
  <c r="M119" i="15"/>
  <c r="N118" i="15"/>
  <c r="M118" i="15"/>
  <c r="N117" i="15"/>
  <c r="M117" i="15"/>
  <c r="N116" i="15"/>
  <c r="M116" i="15"/>
  <c r="N115" i="15"/>
  <c r="M115" i="15"/>
  <c r="N114" i="15"/>
  <c r="M114" i="15"/>
  <c r="N113" i="15"/>
  <c r="M113" i="15"/>
  <c r="N112" i="15"/>
  <c r="M112" i="15"/>
  <c r="N111" i="15"/>
  <c r="M111" i="15"/>
  <c r="N110" i="15"/>
  <c r="M110" i="15"/>
  <c r="N109" i="15"/>
  <c r="M109" i="15"/>
  <c r="N108" i="15"/>
  <c r="M108" i="15"/>
  <c r="N107" i="15"/>
  <c r="M107" i="15"/>
  <c r="N106" i="15"/>
  <c r="M106" i="15"/>
  <c r="N105" i="15"/>
  <c r="M105" i="15"/>
  <c r="N104" i="15"/>
  <c r="M104" i="15"/>
  <c r="N103" i="15"/>
  <c r="M103" i="15"/>
  <c r="N102" i="15"/>
  <c r="M102" i="15"/>
  <c r="N101" i="15"/>
  <c r="M101" i="15"/>
  <c r="N100" i="15"/>
  <c r="M100" i="15"/>
  <c r="N99" i="15"/>
  <c r="M99" i="15"/>
  <c r="N98" i="15"/>
  <c r="M98" i="15"/>
  <c r="N97" i="15"/>
  <c r="M97" i="15"/>
  <c r="N96" i="15"/>
  <c r="M96" i="15"/>
  <c r="N95" i="15"/>
  <c r="M95" i="15"/>
  <c r="N94" i="15"/>
  <c r="M94" i="15"/>
  <c r="N93" i="15"/>
  <c r="M93" i="15"/>
  <c r="N92" i="15"/>
  <c r="M92" i="15"/>
  <c r="N91" i="15"/>
  <c r="M91" i="15"/>
  <c r="N90" i="15"/>
  <c r="M90" i="15"/>
  <c r="N89" i="15"/>
  <c r="M89" i="15"/>
  <c r="N88" i="15"/>
  <c r="M88" i="15"/>
  <c r="N87" i="15"/>
  <c r="M87" i="15"/>
  <c r="N86" i="15"/>
  <c r="M86" i="15"/>
  <c r="N85" i="15"/>
  <c r="M85" i="15"/>
  <c r="N84" i="15"/>
  <c r="M84" i="15"/>
  <c r="N83" i="15"/>
  <c r="M83" i="15"/>
  <c r="N82" i="15"/>
  <c r="M82" i="15"/>
  <c r="N81" i="15"/>
  <c r="M81" i="15"/>
  <c r="N80" i="15"/>
  <c r="M80" i="15"/>
  <c r="N79" i="15"/>
  <c r="M79" i="15"/>
  <c r="N78" i="15"/>
  <c r="M78" i="15"/>
  <c r="N77" i="15"/>
  <c r="M77" i="15"/>
  <c r="N76" i="15"/>
  <c r="M76" i="15"/>
  <c r="N75" i="15"/>
  <c r="M75" i="15"/>
  <c r="N74" i="15"/>
  <c r="M74" i="15"/>
  <c r="N73" i="15"/>
  <c r="M73" i="15"/>
  <c r="N72" i="15"/>
  <c r="M72" i="15"/>
  <c r="N71" i="15"/>
  <c r="M71" i="15"/>
  <c r="N70" i="15"/>
  <c r="M70" i="15"/>
  <c r="N69" i="15"/>
  <c r="M69" i="15"/>
  <c r="N68" i="15"/>
  <c r="M68" i="15"/>
  <c r="N67" i="15"/>
  <c r="M67" i="15"/>
  <c r="N66" i="15"/>
  <c r="M66" i="15"/>
  <c r="N65" i="15"/>
  <c r="M65" i="15"/>
  <c r="N64" i="15"/>
  <c r="M64" i="15"/>
  <c r="N63" i="15"/>
  <c r="M63" i="15"/>
  <c r="N62" i="15"/>
  <c r="M62" i="15"/>
  <c r="N61" i="15"/>
  <c r="M61" i="15"/>
  <c r="N60" i="15"/>
  <c r="M60" i="15"/>
  <c r="N59" i="15"/>
  <c r="M59" i="15"/>
  <c r="N58" i="15"/>
  <c r="M58" i="15"/>
  <c r="N57" i="15"/>
  <c r="M57" i="15"/>
  <c r="N56" i="15"/>
  <c r="M56" i="15"/>
  <c r="N55" i="15"/>
  <c r="M55" i="15"/>
  <c r="N54" i="15"/>
  <c r="M54" i="15"/>
  <c r="N53" i="15"/>
  <c r="M53" i="15"/>
  <c r="N52" i="15"/>
  <c r="M52" i="15"/>
  <c r="N51" i="15"/>
  <c r="M51" i="15"/>
  <c r="N50" i="15"/>
  <c r="M50" i="15"/>
  <c r="N49" i="15"/>
  <c r="M49" i="15"/>
  <c r="N48" i="15"/>
  <c r="M48" i="15"/>
  <c r="N47" i="15"/>
  <c r="M47" i="15"/>
  <c r="N46" i="15"/>
  <c r="M46" i="15"/>
  <c r="N45" i="15"/>
  <c r="M45" i="15"/>
  <c r="N44" i="15"/>
  <c r="M44" i="15"/>
  <c r="N43" i="15"/>
  <c r="M43" i="15"/>
  <c r="N42" i="15"/>
  <c r="M42" i="15"/>
  <c r="N41" i="15"/>
  <c r="M41" i="15"/>
  <c r="N40" i="15"/>
  <c r="M40" i="15"/>
  <c r="N39" i="15"/>
  <c r="M39" i="15"/>
  <c r="N38" i="15"/>
  <c r="M38" i="15"/>
  <c r="N37" i="15"/>
  <c r="M37" i="15"/>
  <c r="N36" i="15"/>
  <c r="M36" i="15"/>
  <c r="N35" i="15"/>
  <c r="M35" i="15"/>
  <c r="N34" i="15"/>
  <c r="M34" i="15"/>
  <c r="N33" i="15"/>
  <c r="M33" i="15"/>
  <c r="N32" i="15"/>
  <c r="M32" i="15"/>
  <c r="N31" i="15"/>
  <c r="M31" i="15"/>
  <c r="N30" i="15"/>
  <c r="M30" i="15"/>
  <c r="N29" i="15"/>
  <c r="M29" i="15"/>
  <c r="N28" i="15"/>
  <c r="M28" i="15"/>
  <c r="N27" i="15"/>
  <c r="M27" i="15"/>
  <c r="N26" i="15"/>
  <c r="M26" i="15"/>
  <c r="N25" i="15"/>
  <c r="M25" i="15"/>
  <c r="N24" i="15"/>
  <c r="M24" i="15"/>
  <c r="N23" i="15"/>
  <c r="M23" i="15"/>
  <c r="N22" i="15"/>
  <c r="M22" i="15"/>
  <c r="N21" i="15"/>
  <c r="M21" i="15"/>
  <c r="N20" i="15"/>
  <c r="M20" i="15"/>
  <c r="N19" i="15"/>
  <c r="M19" i="15"/>
  <c r="N18" i="15"/>
  <c r="M18" i="15"/>
  <c r="N17" i="15"/>
  <c r="M17" i="15"/>
  <c r="N16" i="15"/>
  <c r="M16" i="15"/>
  <c r="N15" i="15"/>
  <c r="M15" i="15"/>
  <c r="N14" i="15"/>
  <c r="M14" i="15"/>
  <c r="N13" i="15"/>
  <c r="M13" i="15"/>
  <c r="N12" i="15"/>
  <c r="M12" i="15"/>
  <c r="N11" i="15"/>
  <c r="M11" i="15"/>
  <c r="N10" i="15"/>
  <c r="M10" i="15"/>
  <c r="N9" i="15"/>
  <c r="M9" i="15"/>
  <c r="N8" i="15"/>
  <c r="M8" i="15"/>
  <c r="N7" i="15"/>
  <c r="M7" i="15"/>
  <c r="N6" i="15"/>
  <c r="M6" i="15"/>
  <c r="N5" i="15"/>
  <c r="M5" i="15"/>
  <c r="N4" i="15"/>
  <c r="M4" i="15"/>
  <c r="N3" i="15"/>
  <c r="M3" i="15"/>
  <c r="N2" i="15"/>
  <c r="M2" i="15"/>
  <c r="C131" i="14" l="1"/>
  <c r="C128" i="14"/>
  <c r="C12" i="14"/>
  <c r="B15" i="16" l="1"/>
  <c r="B14" i="16"/>
  <c r="B13" i="16"/>
  <c r="D11" i="14" l="1"/>
  <c r="B12" i="16" l="1"/>
  <c r="AC7" i="14" s="1"/>
  <c r="C126" i="14" s="1"/>
  <c r="B11" i="16"/>
  <c r="B10" i="16"/>
  <c r="B9" i="16"/>
  <c r="B8" i="16"/>
  <c r="B7" i="16"/>
  <c r="B6" i="16"/>
  <c r="P37" i="14"/>
  <c r="T35" i="14"/>
  <c r="P35" i="14"/>
  <c r="P33" i="14"/>
  <c r="P30" i="14"/>
  <c r="C11" i="14"/>
  <c r="C101" i="14"/>
  <c r="C85" i="14"/>
  <c r="P36" i="14"/>
  <c r="C61" i="14"/>
  <c r="C129" i="14" s="1"/>
  <c r="C88" i="14"/>
  <c r="C82" i="14"/>
  <c r="AD95" i="14"/>
  <c r="C98" i="14"/>
  <c r="AI95" i="14"/>
  <c r="C69" i="14"/>
  <c r="C58" i="14"/>
  <c r="H92" i="14"/>
  <c r="Q92" i="14" s="1"/>
  <c r="E119" i="14"/>
  <c r="M119" i="14" s="1"/>
  <c r="H65" i="14"/>
  <c r="Q65" i="14" s="1"/>
  <c r="C1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Unknown</author>
  </authors>
  <commentList>
    <comment ref="P28" authorId="0" shapeId="0" xr:uid="{00000000-0006-0000-0000-000001000000}">
      <text>
        <r>
          <rPr>
            <sz val="10"/>
            <color indexed="81"/>
            <rFont val="Calibri"/>
            <family val="2"/>
          </rPr>
          <t>Afhankelijk van uw computerinstellingen kunnen bovenaan op uw scherm de beveiligingswaarschuwingen 'Inhoud inschakelen' en 'Bewerken inschakelen' worden getoond. Klik in dat geval altijd op die knoppen. Zo verlopen alle bewerkingen in dit formulier automatisch en correct.</t>
        </r>
      </text>
    </comment>
  </commentList>
</comments>
</file>

<file path=xl/sharedStrings.xml><?xml version="1.0" encoding="utf-8"?>
<sst xmlns="http://schemas.openxmlformats.org/spreadsheetml/2006/main" count="20304" uniqueCount="7808">
  <si>
    <t>Schoolgegevens</t>
  </si>
  <si>
    <t>naam</t>
  </si>
  <si>
    <t>instellingsnummer</t>
  </si>
  <si>
    <t>datum</t>
  </si>
  <si>
    <t>Agentschap voor Onderwijsdiensten</t>
  </si>
  <si>
    <t>Waarvoor dient dit formulier?</t>
  </si>
  <si>
    <t>postnummer en gemeente</t>
  </si>
  <si>
    <t>Vul de gegevens van de school in.</t>
  </si>
  <si>
    <t>+</t>
  </si>
  <si>
    <t>=</t>
  </si>
  <si>
    <t xml:space="preserve">  lestijden</t>
  </si>
  <si>
    <t>Waar vindt u meer informatie over dit formulier?</t>
  </si>
  <si>
    <t>Waarom vult u dit formulier in Excel in?</t>
  </si>
  <si>
    <t>straat en nummer</t>
  </si>
  <si>
    <t>Vul de gegevens van de vorige aanvraag in.</t>
  </si>
  <si>
    <t>Stijging van het aantal anderstalige nieuwkomers met vier of meer</t>
  </si>
  <si>
    <t>Daling van het aantal anderstalige nieuwkomers tot minder dan twee</t>
  </si>
  <si>
    <t>Voor autonome kleuter- of lagere scholen met één vestigingsplaats is het minimumaantal anderstalige nieuwkomers vier. Voor alle andere scholen is het minimumaantal zes.</t>
  </si>
  <si>
    <t>Kruis aan welk soort aanvraag u indient.</t>
  </si>
  <si>
    <t>Geef het aantal gewezen anderstalige nieuwkomers op de eerste schooldag van oktober.</t>
  </si>
  <si>
    <t>Geef het aantal anderstalige nieuwkomers bij een eerste aanvraag.</t>
  </si>
  <si>
    <t>Vul het bijkomende aantal anderstalige nieuwkomers in.</t>
  </si>
  <si>
    <t>schooljaar 2013-2014</t>
  </si>
  <si>
    <t>naam_gemeente</t>
  </si>
  <si>
    <t>Vul hieronder de begindatum van de eerste aanvraag in.</t>
  </si>
  <si>
    <t>Vul hieronder de begindatum van de stijging in.</t>
  </si>
  <si>
    <t>Hieronder vindt u de berekening van het aantal lestijden voor anderstalige nieuwkomers bij een eerste aanvraag.</t>
  </si>
  <si>
    <t>telefoonnr</t>
  </si>
  <si>
    <t>stijging:</t>
  </si>
  <si>
    <t xml:space="preserve">totaal aantal anderstalige nieuwkomers op datum van de huidige stijging op </t>
  </si>
  <si>
    <t>Vul de gegevens van de daling in.</t>
  </si>
  <si>
    <t>begindatum</t>
  </si>
  <si>
    <t>aantal anderstalige nieuwkomers na de daling</t>
  </si>
  <si>
    <t>Hieronder vindt u de berekening van het totale aantal lestijden voor gewezen anderstalige nieuwkomers.</t>
  </si>
  <si>
    <t>vorig aantal anderstalige nieuwkomers</t>
  </si>
  <si>
    <t>schooljaar 2011-2012</t>
  </si>
  <si>
    <t>schooljaar 2012-2013</t>
  </si>
  <si>
    <t>schooljaar 2014-2015</t>
  </si>
  <si>
    <t>schooljaar 2015-2016</t>
  </si>
  <si>
    <t>schooljaar 2016-2017</t>
  </si>
  <si>
    <t>schooljaar 2017-2018</t>
  </si>
  <si>
    <t>telefoonnummer</t>
  </si>
  <si>
    <r>
      <rPr>
        <sz val="10"/>
        <rFont val="Calibri"/>
        <family val="2"/>
      </rPr>
      <t xml:space="preserve"> x</t>
    </r>
  </si>
  <si>
    <t>Hieronder vindt u de berekening van de stijging van het aantal lestijden voor anderstalige nieuwkomers (AN), alsook het totale aantal AN op de nieuwe berekeningsdatum.</t>
  </si>
  <si>
    <t>Afdeling Basisonderwijs, DKO en CLB</t>
  </si>
  <si>
    <t>AV045</t>
  </si>
  <si>
    <t>schooljaar 2018-2019</t>
  </si>
  <si>
    <t>schooljaar 2019-2020</t>
  </si>
  <si>
    <t>schooljaar 2020-2021</t>
  </si>
  <si>
    <t>schooljaar 2021-2022</t>
  </si>
  <si>
    <t>schooljaar 2022-2023</t>
  </si>
  <si>
    <t>schooljaar 2023-2024</t>
  </si>
  <si>
    <t>//////////////////////////////////////////////////////////////////////////////////////////////////////////////////////////////////////////////////////////////////////////////////////////////////////////////</t>
  </si>
  <si>
    <t>Scholen en leerlingen</t>
  </si>
  <si>
    <t>korte_naam_instell</t>
  </si>
  <si>
    <t>Hoe en aan wie bezorgt u dit formulier?</t>
  </si>
  <si>
    <t>Gegevens van de aanvraag</t>
  </si>
  <si>
    <t>schooljaar 2024-2025</t>
  </si>
  <si>
    <t>schooljaar 2025-2026</t>
  </si>
  <si>
    <t>schooljaar 2026-2027</t>
  </si>
  <si>
    <t>Foutmeldingen</t>
  </si>
  <si>
    <t>nummer_instelling</t>
  </si>
  <si>
    <t>Adres</t>
  </si>
  <si>
    <t>postnummer</t>
  </si>
  <si>
    <t>sbtBeh</t>
  </si>
  <si>
    <t>sbtBeh_Tel</t>
  </si>
  <si>
    <t>sbtBeh_Email</t>
  </si>
  <si>
    <t>Moutstraat 24</t>
  </si>
  <si>
    <t>BRUSSEL</t>
  </si>
  <si>
    <t>02-512.49.79</t>
  </si>
  <si>
    <t>Karel Bogaerdstraat 4</t>
  </si>
  <si>
    <t>LAKEN</t>
  </si>
  <si>
    <t>02-474.06.20</t>
  </si>
  <si>
    <t>Gustave Latinislaan 94</t>
  </si>
  <si>
    <t>SCHAARBEEK</t>
  </si>
  <si>
    <t>02-215.99.95</t>
  </si>
  <si>
    <t>Edmond Mesenslaan 2</t>
  </si>
  <si>
    <t>ETTERBEEK</t>
  </si>
  <si>
    <t>02-732.17.04</t>
  </si>
  <si>
    <t>Pater Eudore Devroyestraat 29</t>
  </si>
  <si>
    <t>02-734.19.05</t>
  </si>
  <si>
    <t>Cansstraat 14</t>
  </si>
  <si>
    <t>ELSENE</t>
  </si>
  <si>
    <t>02-511.52.30</t>
  </si>
  <si>
    <t>GO! BS De Bron</t>
  </si>
  <si>
    <t>Bronstraat 86_A</t>
  </si>
  <si>
    <t>SINT-GILLIS</t>
  </si>
  <si>
    <t>02-538.54.52</t>
  </si>
  <si>
    <t>GO! LS Toverfluit</t>
  </si>
  <si>
    <t>Toverfluitstraat 21</t>
  </si>
  <si>
    <t>SINT-JANS-MOLENBEEK</t>
  </si>
  <si>
    <t>02-413.11.30</t>
  </si>
  <si>
    <t>GO! BS De Goudenregen</t>
  </si>
  <si>
    <t>Frans Vervaeckstraat 47</t>
  </si>
  <si>
    <t>GANSHOREN</t>
  </si>
  <si>
    <t>02-421.54.00</t>
  </si>
  <si>
    <t>Klein-Berchemstraat 1</t>
  </si>
  <si>
    <t>KOEKELBERG</t>
  </si>
  <si>
    <t>02-468.16.16</t>
  </si>
  <si>
    <t>Oscar Ruelensplein 13</t>
  </si>
  <si>
    <t>SINT-AGATHA-BERCHEM</t>
  </si>
  <si>
    <t>02-482.01.05</t>
  </si>
  <si>
    <t>GO! BS Kasteel Beiaard</t>
  </si>
  <si>
    <t>Kruipweg 23</t>
  </si>
  <si>
    <t>NEDER-OVER-HEEMBEEK</t>
  </si>
  <si>
    <t>02-268.18.97</t>
  </si>
  <si>
    <t>Sint-Vincentiusstraat 29</t>
  </si>
  <si>
    <t>EVERE</t>
  </si>
  <si>
    <t>02-241.58.09</t>
  </si>
  <si>
    <t>GO! BS De Zonnewijzer</t>
  </si>
  <si>
    <t>Grote Prijzenlaan 59</t>
  </si>
  <si>
    <t>SINT-PIETERS-WOLUWE</t>
  </si>
  <si>
    <t>02-770.85.56</t>
  </si>
  <si>
    <t>Henri de Brouckèrelaan 16</t>
  </si>
  <si>
    <t>OUDERGEM</t>
  </si>
  <si>
    <t>02-672.87.18</t>
  </si>
  <si>
    <t>Louis Vander Swaelmenlaan 25</t>
  </si>
  <si>
    <t>WATERMAAL-BOSVOORDE</t>
  </si>
  <si>
    <t>02-660.39.41</t>
  </si>
  <si>
    <t>Floréallaan 14</t>
  </si>
  <si>
    <t>UKKEL</t>
  </si>
  <si>
    <t>02-340.68.90</t>
  </si>
  <si>
    <t>GO! BS Floralia</t>
  </si>
  <si>
    <t>Floraliënstraat 29</t>
  </si>
  <si>
    <t>SINT-LAMBRECHTS-WOLUWE</t>
  </si>
  <si>
    <t>02-771.59.71</t>
  </si>
  <si>
    <t>GO! BS De Leerboom</t>
  </si>
  <si>
    <t>Auguste Demaeghtlaan 40</t>
  </si>
  <si>
    <t>HALLE</t>
  </si>
  <si>
    <t>02-363.82.42</t>
  </si>
  <si>
    <t>GO! BS Zilverberk</t>
  </si>
  <si>
    <t>Pastoor Bernaertsstraat 28</t>
  </si>
  <si>
    <t>02-356.78.89</t>
  </si>
  <si>
    <t>GO! BS Markevallei</t>
  </si>
  <si>
    <t>Waardestraat 17</t>
  </si>
  <si>
    <t>HERNE</t>
  </si>
  <si>
    <t>02-396.13.76</t>
  </si>
  <si>
    <t>GO! BS De Groene Parel</t>
  </si>
  <si>
    <t>Albert Van Cotthemstraat 110</t>
  </si>
  <si>
    <t>SINT-PIETERS-LEEUW</t>
  </si>
  <si>
    <t>02-377.82.12</t>
  </si>
  <si>
    <t>GO! BS De Key</t>
  </si>
  <si>
    <t>Karel Keymolenstraat 39</t>
  </si>
  <si>
    <t>LENNIK</t>
  </si>
  <si>
    <t>02-532.33.65</t>
  </si>
  <si>
    <t>GO! BS Vijverbeek</t>
  </si>
  <si>
    <t>Nieuwstraat 124_A</t>
  </si>
  <si>
    <t>ASSE</t>
  </si>
  <si>
    <t>02-451.61.02</t>
  </si>
  <si>
    <t>GO! BS De Vlinder</t>
  </si>
  <si>
    <t>Kasteelstraat 76</t>
  </si>
  <si>
    <t>DILBEEK</t>
  </si>
  <si>
    <t>02-569.39.47</t>
  </si>
  <si>
    <t>GO! BS Horizon</t>
  </si>
  <si>
    <t>Keizerstraat 35</t>
  </si>
  <si>
    <t>TERNAT</t>
  </si>
  <si>
    <t>02-582.52.76</t>
  </si>
  <si>
    <t>Kleemputtenstraat 16</t>
  </si>
  <si>
    <t>LIEDEKERKE</t>
  </si>
  <si>
    <t>053-46.33.00</t>
  </si>
  <si>
    <t>Samuel Puttemans</t>
  </si>
  <si>
    <t>02 553 30 10</t>
  </si>
  <si>
    <t>samuel.puttemans@ond.vlaanderen.be</t>
  </si>
  <si>
    <t>GO! BS Klim-Op Vilvoorde</t>
  </si>
  <si>
    <t>Ledeganckstraat (Karel) 16</t>
  </si>
  <si>
    <t>VILVOORDE</t>
  </si>
  <si>
    <t>02-251.35.61</t>
  </si>
  <si>
    <t>GO! BS Kaleido</t>
  </si>
  <si>
    <t>Leuvensestraat 117</t>
  </si>
  <si>
    <t>02-251.58.17</t>
  </si>
  <si>
    <t>GO! BS De Sterrenhemel</t>
  </si>
  <si>
    <t>Koning Albertlaan 1</t>
  </si>
  <si>
    <t>MACHELEN</t>
  </si>
  <si>
    <t>02-251.39.31</t>
  </si>
  <si>
    <t>GO! BS De Regenboog</t>
  </si>
  <si>
    <t>Speelbroek 38</t>
  </si>
  <si>
    <t>GRIMBERGEN</t>
  </si>
  <si>
    <t>02-269.31.45</t>
  </si>
  <si>
    <t>Karel Baudewijnslaan 26</t>
  </si>
  <si>
    <t>WOLVERTEM</t>
  </si>
  <si>
    <t>02-269.52.22</t>
  </si>
  <si>
    <t>GO! BS De Duizendpootrakkers</t>
  </si>
  <si>
    <t>Ringlaan 2</t>
  </si>
  <si>
    <t>OPWIJK</t>
  </si>
  <si>
    <t>052-35.56.16</t>
  </si>
  <si>
    <t>GO! BS 't Kasteeltje</t>
  </si>
  <si>
    <t>Stafh. Braffortlaan 6</t>
  </si>
  <si>
    <t>OVERIJSE</t>
  </si>
  <si>
    <t>02-688.22.31</t>
  </si>
  <si>
    <t>GO! BS De Vleugel</t>
  </si>
  <si>
    <t>Spoorwegstraat 27</t>
  </si>
  <si>
    <t>ZAVENTEM</t>
  </si>
  <si>
    <t>02-720.17.92</t>
  </si>
  <si>
    <t>Hippolyte Boulengerlaan 7</t>
  </si>
  <si>
    <t>TERVUREN</t>
  </si>
  <si>
    <t>02-766.11.12</t>
  </si>
  <si>
    <t>GO! BS Het Groene Dal</t>
  </si>
  <si>
    <t>Willem Matstraat 4</t>
  </si>
  <si>
    <t>HOEILAART</t>
  </si>
  <si>
    <t>02-657.42.98</t>
  </si>
  <si>
    <t>Pijlstraat 2</t>
  </si>
  <si>
    <t>ANTWERPEN</t>
  </si>
  <si>
    <t>03-232.71.50</t>
  </si>
  <si>
    <t>Steffi Roelandt</t>
  </si>
  <si>
    <t>02 553 92 22</t>
  </si>
  <si>
    <t>steffi.roelandt@ond.vlaanderen.be</t>
  </si>
  <si>
    <t>Thonetlaan 106</t>
  </si>
  <si>
    <t>03-210.95.84</t>
  </si>
  <si>
    <t>Laarsebaan 100</t>
  </si>
  <si>
    <t>MERKSEM</t>
  </si>
  <si>
    <t>03-645.08.06</t>
  </si>
  <si>
    <t>GO! BS 3Hoek Ekeren</t>
  </si>
  <si>
    <t>Kloosterstraat 39</t>
  </si>
  <si>
    <t>EKEREN</t>
  </si>
  <si>
    <t>03-541.62.54</t>
  </si>
  <si>
    <t>GO! BS Irishof</t>
  </si>
  <si>
    <t>Kapelsestraat 37</t>
  </si>
  <si>
    <t>KAPELLEN</t>
  </si>
  <si>
    <t>03-660.13.04</t>
  </si>
  <si>
    <t>GO! BS De Stappe</t>
  </si>
  <si>
    <t>Geelvinckstraat 15</t>
  </si>
  <si>
    <t>STABROEK</t>
  </si>
  <si>
    <t>03-568.31.92</t>
  </si>
  <si>
    <t>GO! KS Het Notendopje</t>
  </si>
  <si>
    <t>Veldstraat 80</t>
  </si>
  <si>
    <t>WIJNEGEM</t>
  </si>
  <si>
    <t>03-354.30.23</t>
  </si>
  <si>
    <t>SCHOTEN</t>
  </si>
  <si>
    <t>03-658.61.81</t>
  </si>
  <si>
    <t>GO! BS De Brug</t>
  </si>
  <si>
    <t>Brugstraat 83</t>
  </si>
  <si>
    <t>SINT-JOB-IN-'T-GOOR</t>
  </si>
  <si>
    <t>03-636.11.44</t>
  </si>
  <si>
    <t>GO! BS Wonderwijs</t>
  </si>
  <si>
    <t>Augustijnslei 54</t>
  </si>
  <si>
    <t>BRASSCHAAT</t>
  </si>
  <si>
    <t>0491-96.91.58</t>
  </si>
  <si>
    <t>GO! BS 't Park</t>
  </si>
  <si>
    <t>Herentalsebaan 54</t>
  </si>
  <si>
    <t>OOSTMALLE</t>
  </si>
  <si>
    <t>03-312.02.31</t>
  </si>
  <si>
    <t>GO! BS Klim-op</t>
  </si>
  <si>
    <t>Heybleukenstraat 21</t>
  </si>
  <si>
    <t>ZOERSEL</t>
  </si>
  <si>
    <t>03-383.25.95</t>
  </si>
  <si>
    <t>Nieuwe Buiten 1</t>
  </si>
  <si>
    <t>WUUSTWEZEL</t>
  </si>
  <si>
    <t>03-669.63.61</t>
  </si>
  <si>
    <t>GO! BS De 4sprong-3D</t>
  </si>
  <si>
    <t>Ganzendries 14</t>
  </si>
  <si>
    <t>KALMTHOUT</t>
  </si>
  <si>
    <t>03-666.98.35</t>
  </si>
  <si>
    <t>GO! BS Freinetschool WonderWereld</t>
  </si>
  <si>
    <t>Hofstraat 14</t>
  </si>
  <si>
    <t>ESSEN</t>
  </si>
  <si>
    <t>03-667.25.03</t>
  </si>
  <si>
    <t>GO! BS Plantijntje</t>
  </si>
  <si>
    <t>Plantin en Moretuslei 163</t>
  </si>
  <si>
    <t>BORGERHOUT</t>
  </si>
  <si>
    <t>03-235.36.90</t>
  </si>
  <si>
    <t>GO! BS De Boomgaard</t>
  </si>
  <si>
    <t>Luit. Karel Caluwaertsstraat 41</t>
  </si>
  <si>
    <t>WOMMELGEM</t>
  </si>
  <si>
    <t>03-353.73.01</t>
  </si>
  <si>
    <t>GO! BS Vennebos</t>
  </si>
  <si>
    <t>Kasteeldreef 24</t>
  </si>
  <si>
    <t>SCHILDE</t>
  </si>
  <si>
    <t>03-383.08.15</t>
  </si>
  <si>
    <t>Liersebaan 51</t>
  </si>
  <si>
    <t>ZANDHOVEN</t>
  </si>
  <si>
    <t>03-484.34.48</t>
  </si>
  <si>
    <t>GO! BS De Zevensprong</t>
  </si>
  <si>
    <t>Albert Kanaalstraat 31</t>
  </si>
  <si>
    <t>NIJLEN</t>
  </si>
  <si>
    <t>03-481.82.92</t>
  </si>
  <si>
    <t>GO! BS 't Klavertje</t>
  </si>
  <si>
    <t>Vonckstraat 44</t>
  </si>
  <si>
    <t>HERENTHOUT</t>
  </si>
  <si>
    <t>014-51.13.39</t>
  </si>
  <si>
    <t>GO! BS De Wijngaard</t>
  </si>
  <si>
    <t>Wijngaardstraat 13</t>
  </si>
  <si>
    <t>GROBBENDONK</t>
  </si>
  <si>
    <t>014-51.33.82</t>
  </si>
  <si>
    <t>GO! BS Kameleon</t>
  </si>
  <si>
    <t>Hertoginstraat 124</t>
  </si>
  <si>
    <t>TURNHOUT</t>
  </si>
  <si>
    <t>014-41.41.78</t>
  </si>
  <si>
    <t>GO! BS De Smiskens</t>
  </si>
  <si>
    <t>Smiskensstraat 58</t>
  </si>
  <si>
    <t>014-41.30.76</t>
  </si>
  <si>
    <t>GO! BS 't Locomotiefje</t>
  </si>
  <si>
    <t>Karel Van Nyenlaan 12</t>
  </si>
  <si>
    <t>BEERSE</t>
  </si>
  <si>
    <t>014-61.38.40</t>
  </si>
  <si>
    <t>GO! BS Talentenschool Blink</t>
  </si>
  <si>
    <t>Bovenheide 27</t>
  </si>
  <si>
    <t>RAVELS</t>
  </si>
  <si>
    <t>014-65.59.44</t>
  </si>
  <si>
    <t>GO! BS Het Schrijvertje</t>
  </si>
  <si>
    <t>Guido Gezellestraat 10</t>
  </si>
  <si>
    <t>MOL</t>
  </si>
  <si>
    <t>014-31.11.50</t>
  </si>
  <si>
    <t>GO! BS De Vesten</t>
  </si>
  <si>
    <t>Augustijnenlaan 31</t>
  </si>
  <si>
    <t>HERENTALS</t>
  </si>
  <si>
    <t>014-21.10.60</t>
  </si>
  <si>
    <t>Berg 10</t>
  </si>
  <si>
    <t>LILLE</t>
  </si>
  <si>
    <t>014-88.06.35</t>
  </si>
  <si>
    <t>GO! BS Willem Tell</t>
  </si>
  <si>
    <t>Voortkapelseweg 2</t>
  </si>
  <si>
    <t>OLEN</t>
  </si>
  <si>
    <t>014-26.30.58</t>
  </si>
  <si>
    <t>GO! BS De Luchtballon</t>
  </si>
  <si>
    <t>Lebonstraat 45</t>
  </si>
  <si>
    <t>GEEL</t>
  </si>
  <si>
    <t>014-58.60.46</t>
  </si>
  <si>
    <t>Netestraat 33</t>
  </si>
  <si>
    <t>DESSEL</t>
  </si>
  <si>
    <t>014-37.74.82</t>
  </si>
  <si>
    <t>Boudewijnlaan 15_1</t>
  </si>
  <si>
    <t>BALEN</t>
  </si>
  <si>
    <t>014-81.17.38</t>
  </si>
  <si>
    <t>GO! Atheneum Lier BS Het Molentje</t>
  </si>
  <si>
    <t>Eeuwfeestlaan 190</t>
  </si>
  <si>
    <t>LIER</t>
  </si>
  <si>
    <t>03-480.05.69</t>
  </si>
  <si>
    <t>GO! Atheneum Lier BS Stadspark</t>
  </si>
  <si>
    <t>Arthur Vanderpoortenlaan 35</t>
  </si>
  <si>
    <t>03-480.78.80</t>
  </si>
  <si>
    <t>GO! BS Bisterveld</t>
  </si>
  <si>
    <t>Nieuwstraat 26</t>
  </si>
  <si>
    <t>KESSEL</t>
  </si>
  <si>
    <t>03-480.20.39</t>
  </si>
  <si>
    <t>GO! BS De Bolster</t>
  </si>
  <si>
    <t>Hof van Riethlaan 3</t>
  </si>
  <si>
    <t>MORTSEL</t>
  </si>
  <si>
    <t>03-449.89.05</t>
  </si>
  <si>
    <t>GO! BS 't Kofschip</t>
  </si>
  <si>
    <t>Baron de Celleslaan 1</t>
  </si>
  <si>
    <t>EDEGEM</t>
  </si>
  <si>
    <t>03-448.13.43</t>
  </si>
  <si>
    <t>GO! BS 't Groen Schooltje</t>
  </si>
  <si>
    <t>Boechoutsesteenweg 31</t>
  </si>
  <si>
    <t>HOVE</t>
  </si>
  <si>
    <t>03-455.48.06</t>
  </si>
  <si>
    <t>GO! BS De Schans</t>
  </si>
  <si>
    <t>Kruisschanslei 42</t>
  </si>
  <si>
    <t>KONTICH</t>
  </si>
  <si>
    <t>03-457.32.73</t>
  </si>
  <si>
    <t>GO! BS Kiliaan</t>
  </si>
  <si>
    <t>Rooienberg 52</t>
  </si>
  <si>
    <t>DUFFEL</t>
  </si>
  <si>
    <t>015-31.17.52</t>
  </si>
  <si>
    <t>Dorpsstraat 63</t>
  </si>
  <si>
    <t>KONINGSHOOIKT</t>
  </si>
  <si>
    <t>03-482.14.15</t>
  </si>
  <si>
    <t>GO! BS Parkschool Ieperman</t>
  </si>
  <si>
    <t>Kerkelei 43</t>
  </si>
  <si>
    <t>WILRIJK</t>
  </si>
  <si>
    <t>03-827.11.18</t>
  </si>
  <si>
    <t>Geeraard de Cremerstraat 91_A</t>
  </si>
  <si>
    <t>RUPELMONDE</t>
  </si>
  <si>
    <t>03-774.18.23</t>
  </si>
  <si>
    <t>An Bollaert</t>
  </si>
  <si>
    <t>02 553 59 76</t>
  </si>
  <si>
    <t>an.bollaert@ond.vlaanderen.be</t>
  </si>
  <si>
    <t>GO! BS De Blokkendoos</t>
  </si>
  <si>
    <t>Leon Gilliotlaan 58</t>
  </si>
  <si>
    <t>AARTSELAAR</t>
  </si>
  <si>
    <t>03-887.66.91</t>
  </si>
  <si>
    <t>GO! BS De Hoeksteen</t>
  </si>
  <si>
    <t>Tuyaertsstraat 53</t>
  </si>
  <si>
    <t>BOOM</t>
  </si>
  <si>
    <t>03-888.02.17</t>
  </si>
  <si>
    <t>GO! BS Park</t>
  </si>
  <si>
    <t>Van Leriuslaan 221</t>
  </si>
  <si>
    <t>03-888.20.18</t>
  </si>
  <si>
    <t>Molenstraat 7</t>
  </si>
  <si>
    <t>PUURS-SINT-AMANDS</t>
  </si>
  <si>
    <t>03-889.15.30</t>
  </si>
  <si>
    <t>GO! BS De Linde</t>
  </si>
  <si>
    <t>Lindestraat 123_A</t>
  </si>
  <si>
    <t>BORNEM</t>
  </si>
  <si>
    <t>03-897.98.16</t>
  </si>
  <si>
    <t>GO! BS De Schorre</t>
  </si>
  <si>
    <t>Jan Van Droogenbroeckstraat 49</t>
  </si>
  <si>
    <t>052-33.21.05</t>
  </si>
  <si>
    <t>Clemens De Landtsheerlaan 3</t>
  </si>
  <si>
    <t>TEMSE</t>
  </si>
  <si>
    <t>03-771.07.12</t>
  </si>
  <si>
    <t>Slachthuisstraat 68</t>
  </si>
  <si>
    <t>SINT-NIKLAAS</t>
  </si>
  <si>
    <t>03-766.64.44</t>
  </si>
  <si>
    <t>Watertorenstraat 1</t>
  </si>
  <si>
    <t>03-780.79.15</t>
  </si>
  <si>
    <t>GO! BS Het Laar</t>
  </si>
  <si>
    <t>Laarstraat 10</t>
  </si>
  <si>
    <t>ZWIJNDRECHT</t>
  </si>
  <si>
    <t>03-252.80.95</t>
  </si>
  <si>
    <t>Donkvijverstraat 30</t>
  </si>
  <si>
    <t>BEVEREN-WAAS</t>
  </si>
  <si>
    <t>03-750.96.85</t>
  </si>
  <si>
    <t>Kattestraat 68</t>
  </si>
  <si>
    <t>KRUIBEKE</t>
  </si>
  <si>
    <t>03-774.15.68</t>
  </si>
  <si>
    <t>Buitenstraat 2</t>
  </si>
  <si>
    <t>SINT-GILLIS-WAAS</t>
  </si>
  <si>
    <t>03-770.57.11</t>
  </si>
  <si>
    <t>Beukenlaan 9</t>
  </si>
  <si>
    <t>KIELDRECHT</t>
  </si>
  <si>
    <t>03-773.47.90</t>
  </si>
  <si>
    <t>GO! BS Dubbelsprong</t>
  </si>
  <si>
    <t>Zandpoortvest 9</t>
  </si>
  <si>
    <t>MECHELEN</t>
  </si>
  <si>
    <t>015-20.32.36</t>
  </si>
  <si>
    <t>GO! BS Lyceum</t>
  </si>
  <si>
    <t>015-20.43.09</t>
  </si>
  <si>
    <t>GO! BS de Vlindertuin</t>
  </si>
  <si>
    <t>Cypriaan de Rorestraat 25</t>
  </si>
  <si>
    <t>015-41.16.02</t>
  </si>
  <si>
    <t>GO! BS Atheneum Keerbergen</t>
  </si>
  <si>
    <t>Vlieghavenlaan 18</t>
  </si>
  <si>
    <t>KEERBERGEN</t>
  </si>
  <si>
    <t>015-23.53.61</t>
  </si>
  <si>
    <t>GO! BS Alice Nahon</t>
  </si>
  <si>
    <t>Mechelbaan 559</t>
  </si>
  <si>
    <t>PUTTE</t>
  </si>
  <si>
    <t>015-76.75.22</t>
  </si>
  <si>
    <t>GO! BS Dr Jozef Weyns</t>
  </si>
  <si>
    <t>Jan De Cordesstr. 58</t>
  </si>
  <si>
    <t>BEERZEL</t>
  </si>
  <si>
    <t>015-76.71.21</t>
  </si>
  <si>
    <t>GO! BS Ter Berken</t>
  </si>
  <si>
    <t>Ambroossteenweg 13</t>
  </si>
  <si>
    <t>HOFSTADE</t>
  </si>
  <si>
    <t>015-61.23.69</t>
  </si>
  <si>
    <t>Hoogveldweg 5</t>
  </si>
  <si>
    <t>WILSELE</t>
  </si>
  <si>
    <t>016-44.46.37</t>
  </si>
  <si>
    <t>GO! BS Pee &amp; Nel</t>
  </si>
  <si>
    <t>Jean-Baptiste Van Monsstraat 6</t>
  </si>
  <si>
    <t>LEUVEN</t>
  </si>
  <si>
    <t>016-20.74.51</t>
  </si>
  <si>
    <t>GO! BS De Klare Bron/De Grasmus</t>
  </si>
  <si>
    <t>Jules Vandenbemptlaan 14</t>
  </si>
  <si>
    <t>HEVERLEE</t>
  </si>
  <si>
    <t>016-22.26.73</t>
  </si>
  <si>
    <t>GO! BS Hertog Jan</t>
  </si>
  <si>
    <t>Kerkhoflaan 28</t>
  </si>
  <si>
    <t>KORTENBERG</t>
  </si>
  <si>
    <t>02-759.68.25</t>
  </si>
  <si>
    <t>GO! BS Spectrum</t>
  </si>
  <si>
    <t>Tiendeschuurstraat 17</t>
  </si>
  <si>
    <t>KAMPENHOUT</t>
  </si>
  <si>
    <t>016-65.54.27</t>
  </si>
  <si>
    <t>GO! BS 't Wensbos</t>
  </si>
  <si>
    <t>Frans Coeckelbergsstraat 17_A</t>
  </si>
  <si>
    <t>HEIST-OP-DEN-BERG</t>
  </si>
  <si>
    <t>0477-82.11.21</t>
  </si>
  <si>
    <t>GO! BS De Cocon</t>
  </si>
  <si>
    <t>Veldonkstraat 10</t>
  </si>
  <si>
    <t>TREMELO</t>
  </si>
  <si>
    <t>016-53.16.98</t>
  </si>
  <si>
    <t>Kerkstraat 10</t>
  </si>
  <si>
    <t>HERSELT</t>
  </si>
  <si>
    <t>014-54.49.80</t>
  </si>
  <si>
    <t>Spikdorenveld 22</t>
  </si>
  <si>
    <t>WESTERLO</t>
  </si>
  <si>
    <t>Schoolstraat 2</t>
  </si>
  <si>
    <t>KESSEL-LO</t>
  </si>
  <si>
    <t>016-25.74.46</t>
  </si>
  <si>
    <t>Halensebaan 16</t>
  </si>
  <si>
    <t>SINT-JORIS-WINGE</t>
  </si>
  <si>
    <t>016-63.45.32</t>
  </si>
  <si>
    <t>Bogaardenlaan 8</t>
  </si>
  <si>
    <t>AARSCHOT</t>
  </si>
  <si>
    <t>Herseltsesteenweg 221</t>
  </si>
  <si>
    <t>016-56.62.64</t>
  </si>
  <si>
    <t>Ebdries 11</t>
  </si>
  <si>
    <t>RILLAAR</t>
  </si>
  <si>
    <t>016-50.91.00</t>
  </si>
  <si>
    <t>Overstraat 37</t>
  </si>
  <si>
    <t>DIEST</t>
  </si>
  <si>
    <t>GO! BS De Kleine Prins</t>
  </si>
  <si>
    <t>Weerstandsplein 1</t>
  </si>
  <si>
    <t>013-35.14.70</t>
  </si>
  <si>
    <t>Oude Vestenstraat 12</t>
  </si>
  <si>
    <t>TIENEN</t>
  </si>
  <si>
    <t>016-81.68.45</t>
  </si>
  <si>
    <t>Oudebaan 317</t>
  </si>
  <si>
    <t>016-53.90.13</t>
  </si>
  <si>
    <t>GO! BS Hof Pepijn</t>
  </si>
  <si>
    <t>Bondgenotenlaan 6</t>
  </si>
  <si>
    <t>LANDEN</t>
  </si>
  <si>
    <t>011-88.17.93</t>
  </si>
  <si>
    <t>Nielstraat 1_A</t>
  </si>
  <si>
    <t>GINGELOM</t>
  </si>
  <si>
    <t>011-88.23.24</t>
  </si>
  <si>
    <t>Runkstersteenweg 210</t>
  </si>
  <si>
    <t>HASSELT</t>
  </si>
  <si>
    <t>011-27.17.12</t>
  </si>
  <si>
    <t>GO! Next BS Het Kleine Atheneum</t>
  </si>
  <si>
    <t>Maastrichtersteenweg 23</t>
  </si>
  <si>
    <t>011-22.41.19</t>
  </si>
  <si>
    <t>Boomkensstraat 52</t>
  </si>
  <si>
    <t>011-25.31.00</t>
  </si>
  <si>
    <t>GO! Next BS Kosmos</t>
  </si>
  <si>
    <t>Gulden Boomkensweg 8</t>
  </si>
  <si>
    <t>ZONHOVEN</t>
  </si>
  <si>
    <t>011-82.48.31</t>
  </si>
  <si>
    <t>GO! Next BS Mozaïek</t>
  </si>
  <si>
    <t>Huidevettersstraat 3</t>
  </si>
  <si>
    <t>HOUTHALEN-HELCHTEREN</t>
  </si>
  <si>
    <t>011-51.60.43</t>
  </si>
  <si>
    <t>Weg naar Zwartberg 147</t>
  </si>
  <si>
    <t>089-38.23.04</t>
  </si>
  <si>
    <t>Het Bergske 17</t>
  </si>
  <si>
    <t>ZOLDER</t>
  </si>
  <si>
    <t>011-53.36.70</t>
  </si>
  <si>
    <t>Gazometerstraat 2</t>
  </si>
  <si>
    <t>011-85.05.30</t>
  </si>
  <si>
    <t>Hospitaalstraat 91</t>
  </si>
  <si>
    <t>KOERSEL</t>
  </si>
  <si>
    <t>011-42.29.47</t>
  </si>
  <si>
    <t>GO! BS Ter Duinen</t>
  </si>
  <si>
    <t>Rode Kruisplein 8</t>
  </si>
  <si>
    <t>HECHTEL</t>
  </si>
  <si>
    <t>011-73.47.11</t>
  </si>
  <si>
    <t>Noordervest 33</t>
  </si>
  <si>
    <t>PEER</t>
  </si>
  <si>
    <t>011-61.12.35</t>
  </si>
  <si>
    <t>GO! BS Daltonschool Meeuwen-Gruitrode</t>
  </si>
  <si>
    <t>Kiëstraat 1</t>
  </si>
  <si>
    <t>OUDSBERGEN</t>
  </si>
  <si>
    <t>011-79.25.21</t>
  </si>
  <si>
    <t>GO! BS VOX Pelt</t>
  </si>
  <si>
    <t>Leopoldlaan 45</t>
  </si>
  <si>
    <t>PELT</t>
  </si>
  <si>
    <t>011-80.05.84</t>
  </si>
  <si>
    <t>GO! BS De Geluksvogel</t>
  </si>
  <si>
    <t>Koleneind 1</t>
  </si>
  <si>
    <t>HAMONT-ACHEL</t>
  </si>
  <si>
    <t>011-44.53.34</t>
  </si>
  <si>
    <t>GO! BS De Brug Bocholt</t>
  </si>
  <si>
    <t>Brugstraat 34</t>
  </si>
  <si>
    <t>BOCHOLT</t>
  </si>
  <si>
    <t>089-46.19.51</t>
  </si>
  <si>
    <t>GO! BS De Reinpad-Gelieren Genk</t>
  </si>
  <si>
    <t>Weg Naar As 199</t>
  </si>
  <si>
    <t>GENK</t>
  </si>
  <si>
    <t>089-32.23.10</t>
  </si>
  <si>
    <t>GO! BS Europaschool</t>
  </si>
  <si>
    <t>Keinkesstraat 19</t>
  </si>
  <si>
    <t>089-35.53.35</t>
  </si>
  <si>
    <t>Ijzersteenweg 10</t>
  </si>
  <si>
    <t>089-65.60.31</t>
  </si>
  <si>
    <t>Halmstraat 12</t>
  </si>
  <si>
    <t>089-84.99.10</t>
  </si>
  <si>
    <t>Zonhoverweg 67</t>
  </si>
  <si>
    <t>089-35.35.30</t>
  </si>
  <si>
    <t>GO! BS Op Het Boseind Maasmechelen</t>
  </si>
  <si>
    <t>Oude Baan 372</t>
  </si>
  <si>
    <t>MAASMECHELEN</t>
  </si>
  <si>
    <t>089-76.47.81</t>
  </si>
  <si>
    <t>Heikampstraat 35</t>
  </si>
  <si>
    <t>EISDEN</t>
  </si>
  <si>
    <t>089-76.42.28</t>
  </si>
  <si>
    <t>Heikampstraat 37</t>
  </si>
  <si>
    <t>089-76.45.50</t>
  </si>
  <si>
    <t>Brammertstraatje 12</t>
  </si>
  <si>
    <t>DILSEN-STOKKEM</t>
  </si>
  <si>
    <t>089-56.96.85</t>
  </si>
  <si>
    <t>GO! BS De Lettertuin</t>
  </si>
  <si>
    <t>Weg naar Opoeteren 13</t>
  </si>
  <si>
    <t>089-85.44.63</t>
  </si>
  <si>
    <t>Kerkplein 3</t>
  </si>
  <si>
    <t>AS</t>
  </si>
  <si>
    <t>089-65.71.76</t>
  </si>
  <si>
    <t>GO! BS De Springplank</t>
  </si>
  <si>
    <t>Scholtisplein 21</t>
  </si>
  <si>
    <t>MAASEIK</t>
  </si>
  <si>
    <t>089-86.43.25</t>
  </si>
  <si>
    <t>Burgemeester Philipslaan 78</t>
  </si>
  <si>
    <t>089-56.04.82</t>
  </si>
  <si>
    <t>GO! BS Klimaatschool</t>
  </si>
  <si>
    <t>Regenboogstraat 5_A</t>
  </si>
  <si>
    <t>BREE</t>
  </si>
  <si>
    <t>089-47.13.86</t>
  </si>
  <si>
    <t>GO! BS Atheneeke</t>
  </si>
  <si>
    <t>Moerenstraat 4</t>
  </si>
  <si>
    <t>TONGEREN</t>
  </si>
  <si>
    <t>012-39.89.39</t>
  </si>
  <si>
    <t>GO! BS Merlijn Tongeren</t>
  </si>
  <si>
    <t>Sacramentstraat 70</t>
  </si>
  <si>
    <t>012-23.30.31</t>
  </si>
  <si>
    <t>Koninksemsteenweg 174</t>
  </si>
  <si>
    <t>012-24.20.40</t>
  </si>
  <si>
    <t>GO! BS GoBiLijn</t>
  </si>
  <si>
    <t>Sint Martinusstraat 3</t>
  </si>
  <si>
    <t>BILZEN</t>
  </si>
  <si>
    <t>089-41.52.87</t>
  </si>
  <si>
    <t>GO! BS Momentum</t>
  </si>
  <si>
    <t>Grevensmolenweg 21</t>
  </si>
  <si>
    <t>SINT-TRUIDEN</t>
  </si>
  <si>
    <t>011-68.38.13</t>
  </si>
  <si>
    <t>Tichelrijlaan 1</t>
  </si>
  <si>
    <t>011-68.43.89</t>
  </si>
  <si>
    <t>Zonneveldweg 9</t>
  </si>
  <si>
    <t>WELLEN</t>
  </si>
  <si>
    <t>012-67.24.40</t>
  </si>
  <si>
    <t>GO! BS De Bilter Heers</t>
  </si>
  <si>
    <t>Nieuwe Steenweg 20</t>
  </si>
  <si>
    <t>HEERS</t>
  </si>
  <si>
    <t>011-48.57.84</t>
  </si>
  <si>
    <t>GO! Next BS Herx</t>
  </si>
  <si>
    <t>Dokter Vanweddingenlaan 10_1</t>
  </si>
  <si>
    <t>HERK-DE-STAD</t>
  </si>
  <si>
    <t>013-53.93.23</t>
  </si>
  <si>
    <t>Tessenderlosesteenweg 82</t>
  </si>
  <si>
    <t>PAAL</t>
  </si>
  <si>
    <t>011-42.28.82</t>
  </si>
  <si>
    <t>GO! BS De Klimop Ham</t>
  </si>
  <si>
    <t>Speelstraat 1</t>
  </si>
  <si>
    <t>HAM</t>
  </si>
  <si>
    <t>013-66.16.91</t>
  </si>
  <si>
    <t>Atheneumstraat 2</t>
  </si>
  <si>
    <t>LEOPOLDSBURG</t>
  </si>
  <si>
    <t>011-34.11.49</t>
  </si>
  <si>
    <t>Gerhagenstraat 62</t>
  </si>
  <si>
    <t>TESSENDERLO</t>
  </si>
  <si>
    <t>013-66.27.47</t>
  </si>
  <si>
    <t>GO! BS De Wissel</t>
  </si>
  <si>
    <t>Kapellestraat 9</t>
  </si>
  <si>
    <t>VEERLE</t>
  </si>
  <si>
    <t>014-84.12.02</t>
  </si>
  <si>
    <t>Veldstraat 81</t>
  </si>
  <si>
    <t>MEERHOUT</t>
  </si>
  <si>
    <t>014-30.02.66</t>
  </si>
  <si>
    <t>Kastelenlaan 109</t>
  </si>
  <si>
    <t>KOMEN-WAASTEN</t>
  </si>
  <si>
    <t>056-55.78.62</t>
  </si>
  <si>
    <t>Spiegelrei 15</t>
  </si>
  <si>
    <t>BRUGGE</t>
  </si>
  <si>
    <t>050-33.20.21</t>
  </si>
  <si>
    <t>Hugo Losschaertstraat 5_B</t>
  </si>
  <si>
    <t>050-33.36.92</t>
  </si>
  <si>
    <t>Marechalstraat 48</t>
  </si>
  <si>
    <t>OOSTKAMP</t>
  </si>
  <si>
    <t>050-84.19.71</t>
  </si>
  <si>
    <t>Parkstraat 4</t>
  </si>
  <si>
    <t>BEERNEM</t>
  </si>
  <si>
    <t>050-78.81.87</t>
  </si>
  <si>
    <t>Gemeneweideweg-Zuid 121</t>
  </si>
  <si>
    <t>ASSEBROEK</t>
  </si>
  <si>
    <t>050-35.18.48</t>
  </si>
  <si>
    <t>GO! BS De Valke</t>
  </si>
  <si>
    <t>Torhoutstraat 65</t>
  </si>
  <si>
    <t>LICHTERVELDE</t>
  </si>
  <si>
    <t>051-72.24.57</t>
  </si>
  <si>
    <t>Rijselstraat 110</t>
  </si>
  <si>
    <t>TORHOUT</t>
  </si>
  <si>
    <t>050-21.33.21</t>
  </si>
  <si>
    <t>Diksmuidestraat 1</t>
  </si>
  <si>
    <t>STADEN</t>
  </si>
  <si>
    <t>051-70.12.48</t>
  </si>
  <si>
    <t>Grauwe Broedersstraat 73</t>
  </si>
  <si>
    <t>DIKSMUIDE</t>
  </si>
  <si>
    <t>051-50.21.88</t>
  </si>
  <si>
    <t>GO! BS Manitoba</t>
  </si>
  <si>
    <t>Manitobalaan 48</t>
  </si>
  <si>
    <t>SINT-ANDRIES</t>
  </si>
  <si>
    <t>050-38.63.81</t>
  </si>
  <si>
    <t>Sint-Elooistraat 2</t>
  </si>
  <si>
    <t>ZEDELGEM</t>
  </si>
  <si>
    <t>050-20.94.09</t>
  </si>
  <si>
    <t>Varsenareweg 7_C</t>
  </si>
  <si>
    <t>JABBEKE</t>
  </si>
  <si>
    <t>050-81.14.02</t>
  </si>
  <si>
    <t>Brouwerijstraat 8</t>
  </si>
  <si>
    <t>OUDENBURG</t>
  </si>
  <si>
    <t>059-26.68.47</t>
  </si>
  <si>
    <t>Putbekestraat 30</t>
  </si>
  <si>
    <t>GISTEL</t>
  </si>
  <si>
    <t>059-27.87.35</t>
  </si>
  <si>
    <t>Ringlaan 18</t>
  </si>
  <si>
    <t>KOEKELARE</t>
  </si>
  <si>
    <t>051-59.12.11</t>
  </si>
  <si>
    <t>GO! BS miniMAKZ</t>
  </si>
  <si>
    <t>Piers de Raveschootlaan 54</t>
  </si>
  <si>
    <t>KNOKKE-HEIST</t>
  </si>
  <si>
    <t>050-60.45.89</t>
  </si>
  <si>
    <t>Brieversweg 185</t>
  </si>
  <si>
    <t>SINT-KRUIS</t>
  </si>
  <si>
    <t>050-36.18.48</t>
  </si>
  <si>
    <t>050-36.68.82</t>
  </si>
  <si>
    <t>Van Maerlantstraat 1</t>
  </si>
  <si>
    <t>BLANKENBERGE</t>
  </si>
  <si>
    <t>050-43.25.30</t>
  </si>
  <si>
    <t>Groenestraat 69</t>
  </si>
  <si>
    <t>050-43.35.01</t>
  </si>
  <si>
    <t>Hendrik Serruyslaan 28</t>
  </si>
  <si>
    <t>OOSTENDE</t>
  </si>
  <si>
    <t>059-70.89.30</t>
  </si>
  <si>
    <t>Steensedijk 352</t>
  </si>
  <si>
    <t>059-50.06.91</t>
  </si>
  <si>
    <t>Haverstraat 9</t>
  </si>
  <si>
    <t>059-50.10.99</t>
  </si>
  <si>
    <t>Einsteinlaan 1</t>
  </si>
  <si>
    <t>DE HAAN</t>
  </si>
  <si>
    <t>059-23.37.52</t>
  </si>
  <si>
    <t>Arsenaalstraat 35</t>
  </si>
  <si>
    <t>NIEUWPOORT</t>
  </si>
  <si>
    <t>058-23.56.60</t>
  </si>
  <si>
    <t>GO! BS De Letterzee</t>
  </si>
  <si>
    <t>Albert Fastenaekelslaan 24</t>
  </si>
  <si>
    <t>KOKSIJDE</t>
  </si>
  <si>
    <t>058-51.17.44</t>
  </si>
  <si>
    <t>Verenigingstraat 17</t>
  </si>
  <si>
    <t>DE PANNE</t>
  </si>
  <si>
    <t>058-41.33.13</t>
  </si>
  <si>
    <t>Noordstraat 25</t>
  </si>
  <si>
    <t>VEURNE</t>
  </si>
  <si>
    <t>058-31.64.33</t>
  </si>
  <si>
    <t>GO! BS Drie Hofsteden</t>
  </si>
  <si>
    <t>Minister De Taeyelaan 11</t>
  </si>
  <si>
    <t>KORTRIJK</t>
  </si>
  <si>
    <t>056-22.39.52</t>
  </si>
  <si>
    <t>Kalvariestraat 70</t>
  </si>
  <si>
    <t>MARKE</t>
  </si>
  <si>
    <t>056-21.93.54</t>
  </si>
  <si>
    <t>Grote Molenstraat 113</t>
  </si>
  <si>
    <t>LAUWE</t>
  </si>
  <si>
    <t>056-41.30.14</t>
  </si>
  <si>
    <t>Hendrik Consciencestraat 1_B</t>
  </si>
  <si>
    <t>ZWEVEGEM</t>
  </si>
  <si>
    <t>056-75.85.51</t>
  </si>
  <si>
    <t>Kapel ter Rustestraat 3</t>
  </si>
  <si>
    <t>DEERLIJK</t>
  </si>
  <si>
    <t>056-71.36.52</t>
  </si>
  <si>
    <t>Kerkhofstraat 51</t>
  </si>
  <si>
    <t>AVELGEM</t>
  </si>
  <si>
    <t>056-65.01.41</t>
  </si>
  <si>
    <t>Veldstraat 17</t>
  </si>
  <si>
    <t>WEVELGEM</t>
  </si>
  <si>
    <t>056-41.23.21</t>
  </si>
  <si>
    <t>Hellestraat 15</t>
  </si>
  <si>
    <t>WERVIK</t>
  </si>
  <si>
    <t>056-31.27.03</t>
  </si>
  <si>
    <t>Korte Ieperstraat 27</t>
  </si>
  <si>
    <t>LANGEMARK</t>
  </si>
  <si>
    <t>057-48.85.87</t>
  </si>
  <si>
    <t>Kortwagenstraat 2</t>
  </si>
  <si>
    <t>LEDEGEM</t>
  </si>
  <si>
    <t>056-50.02.60</t>
  </si>
  <si>
    <t>Bellevuestraat 28</t>
  </si>
  <si>
    <t>IZEGEM</t>
  </si>
  <si>
    <t>051-30.66.50</t>
  </si>
  <si>
    <t>GO! BS De Dobbelsteen</t>
  </si>
  <si>
    <t>Albrecht Rodenbachlaan 58</t>
  </si>
  <si>
    <t>HEULE</t>
  </si>
  <si>
    <t>056-35.18.08</t>
  </si>
  <si>
    <t>Boomgaardstraat 21</t>
  </si>
  <si>
    <t>KUURNE</t>
  </si>
  <si>
    <t>056-71.36.53</t>
  </si>
  <si>
    <t>Arendsstraat 62_B</t>
  </si>
  <si>
    <t>HARELBEKE</t>
  </si>
  <si>
    <t>056-71.92.22</t>
  </si>
  <si>
    <t>Meulebekestraat 38</t>
  </si>
  <si>
    <t>INGELMUNSTER</t>
  </si>
  <si>
    <t>051-30.26.23</t>
  </si>
  <si>
    <t>WAREGEM</t>
  </si>
  <si>
    <t>056-60.10.17</t>
  </si>
  <si>
    <t>Meersstraat 13</t>
  </si>
  <si>
    <t>ROESELARE</t>
  </si>
  <si>
    <t>051-20.70.55</t>
  </si>
  <si>
    <t>Groenestraat 174</t>
  </si>
  <si>
    <t>051-27.27.72</t>
  </si>
  <si>
    <t>Blinde-Rodenbachstraat 44</t>
  </si>
  <si>
    <t>RUMBEKE</t>
  </si>
  <si>
    <t>051-20.41.93</t>
  </si>
  <si>
    <t>Tulpenlaan 14</t>
  </si>
  <si>
    <t>TIELT</t>
  </si>
  <si>
    <t>051-40.27.63</t>
  </si>
  <si>
    <t>Minneplein 44</t>
  </si>
  <si>
    <t>IEPER</t>
  </si>
  <si>
    <t>057-20.13.67</t>
  </si>
  <si>
    <t>Schoolstraat 19</t>
  </si>
  <si>
    <t>WIJTSCHATE</t>
  </si>
  <si>
    <t>057-44.50.50</t>
  </si>
  <si>
    <t>Groezeweg 8</t>
  </si>
  <si>
    <t>VLAMERTINGE</t>
  </si>
  <si>
    <t>057-20.33.18</t>
  </si>
  <si>
    <t>GO! BS De Ster</t>
  </si>
  <si>
    <t>Rekhof 36</t>
  </si>
  <si>
    <t>POPERINGE</t>
  </si>
  <si>
    <t>057-33.41.32</t>
  </si>
  <si>
    <t>Voskenslaan 60</t>
  </si>
  <si>
    <t>GENT</t>
  </si>
  <si>
    <t>09-240.00.51</t>
  </si>
  <si>
    <t>Karel Lodewijk Ledeganckstraat 4</t>
  </si>
  <si>
    <t>Goedlevenstraat 78</t>
  </si>
  <si>
    <t>OOSTAKKER</t>
  </si>
  <si>
    <t>09-251.13.32</t>
  </si>
  <si>
    <t>GO! BS Het Molenschip</t>
  </si>
  <si>
    <t>EVERGEM</t>
  </si>
  <si>
    <t>09-216.44.96</t>
  </si>
  <si>
    <t>Leegstraat 2</t>
  </si>
  <si>
    <t>ZELZATE</t>
  </si>
  <si>
    <t>09-345.59.56</t>
  </si>
  <si>
    <t>Kroonstraat 2_bis</t>
  </si>
  <si>
    <t>ERTVELDE</t>
  </si>
  <si>
    <t>09-344.63.74</t>
  </si>
  <si>
    <t>Zwaluwlaan 64</t>
  </si>
  <si>
    <t>WACHTEBEKE</t>
  </si>
  <si>
    <t>09-345.90.20</t>
  </si>
  <si>
    <t>GO! BS De Molenberg</t>
  </si>
  <si>
    <t>Kerkstraat 153_A</t>
  </si>
  <si>
    <t>STEKENE</t>
  </si>
  <si>
    <t>03-779.74.38</t>
  </si>
  <si>
    <t>GO! BS De Madelief</t>
  </si>
  <si>
    <t>Luikstraat 77</t>
  </si>
  <si>
    <t>LOKEREN</t>
  </si>
  <si>
    <t>09-348.11.03</t>
  </si>
  <si>
    <t>Azalealaan 2</t>
  </si>
  <si>
    <t>09-348.28.07</t>
  </si>
  <si>
    <t>Zeveneken-Dorp 6</t>
  </si>
  <si>
    <t>ZEVENEKEN</t>
  </si>
  <si>
    <t>09-355.63.40</t>
  </si>
  <si>
    <t>GO! BS De Wijze Boom</t>
  </si>
  <si>
    <t>Sint-Baafskouterstraat 129</t>
  </si>
  <si>
    <t>SINT-AMANDSBERG</t>
  </si>
  <si>
    <t>09-218.86.76</t>
  </si>
  <si>
    <t>GO! BS De Tovertuin</t>
  </si>
  <si>
    <t>Hoogstraat 51</t>
  </si>
  <si>
    <t>09-348.31.94</t>
  </si>
  <si>
    <t>Verbindingsstraat 66</t>
  </si>
  <si>
    <t>HAMME</t>
  </si>
  <si>
    <t>052-49.99.75</t>
  </si>
  <si>
    <t>Kouterstraat 3</t>
  </si>
  <si>
    <t>WAASMUNSTER</t>
  </si>
  <si>
    <t>052-46.99.88</t>
  </si>
  <si>
    <t>GO! BS Campus Kompas</t>
  </si>
  <si>
    <t>Noordlaan 10</t>
  </si>
  <si>
    <t>WETTEREN</t>
  </si>
  <si>
    <t>09-365.60.30</t>
  </si>
  <si>
    <t>Meersstraat 17</t>
  </si>
  <si>
    <t>DESTELBERGEN</t>
  </si>
  <si>
    <t>09-230.87.11</t>
  </si>
  <si>
    <t>Hazenakker 1</t>
  </si>
  <si>
    <t>GENTBRUGGE</t>
  </si>
  <si>
    <t>09-210.51.50</t>
  </si>
  <si>
    <t>Gaversesteenweg 195</t>
  </si>
  <si>
    <t>MERELBEKE</t>
  </si>
  <si>
    <t>09-231.64.57</t>
  </si>
  <si>
    <t>Groenweg 4</t>
  </si>
  <si>
    <t>OOSTERZELE</t>
  </si>
  <si>
    <t>09-362.49.63</t>
  </si>
  <si>
    <t>Kapellendries 85</t>
  </si>
  <si>
    <t>09-365.79.13</t>
  </si>
  <si>
    <t>GO! BS Ten Berge Berlare</t>
  </si>
  <si>
    <t>Galgenbergstraat 39</t>
  </si>
  <si>
    <t>BERLARE</t>
  </si>
  <si>
    <t>052-42.35.04</t>
  </si>
  <si>
    <t>Binnenstraat 308</t>
  </si>
  <si>
    <t>AALST</t>
  </si>
  <si>
    <t>053-81.05.65</t>
  </si>
  <si>
    <t>Graanmarkt 14</t>
  </si>
  <si>
    <t>053-46.52.00</t>
  </si>
  <si>
    <t>Eikstraat 8</t>
  </si>
  <si>
    <t>053-60.82.55</t>
  </si>
  <si>
    <t>Meirveld 13</t>
  </si>
  <si>
    <t>LEDE</t>
  </si>
  <si>
    <t>053-46.34.00</t>
  </si>
  <si>
    <t>GO! BS Atheneum</t>
  </si>
  <si>
    <t>Zuidlaan 3</t>
  </si>
  <si>
    <t>DENDERMONDE</t>
  </si>
  <si>
    <t>052-25.17.78</t>
  </si>
  <si>
    <t>GO! BS De Bijenkorf</t>
  </si>
  <si>
    <t>Koning Albertstraat 45</t>
  </si>
  <si>
    <t>SINT-GILLIS-DENDERMONDE</t>
  </si>
  <si>
    <t>052-21.40.40</t>
  </si>
  <si>
    <t>GO! BS Vierhuizen &amp; Meir</t>
  </si>
  <si>
    <t>Vierhuizen 19</t>
  </si>
  <si>
    <t>BUGGENHOUT</t>
  </si>
  <si>
    <t>052-33.28.18</t>
  </si>
  <si>
    <t>GO! BS 't Konkelgoed</t>
  </si>
  <si>
    <t>Centrumstraat 24</t>
  </si>
  <si>
    <t>LEBBEKE</t>
  </si>
  <si>
    <t>052-41.19.48</t>
  </si>
  <si>
    <t>Leirekenstraat 11</t>
  </si>
  <si>
    <t>MOORSEL</t>
  </si>
  <si>
    <t>053-77.39.78</t>
  </si>
  <si>
    <t>Dreefstraat 33</t>
  </si>
  <si>
    <t>NINOVE</t>
  </si>
  <si>
    <t>054-33.32.32</t>
  </si>
  <si>
    <t>Kapellestraat 2</t>
  </si>
  <si>
    <t>MEERBEKE</t>
  </si>
  <si>
    <t>054-33.42.99</t>
  </si>
  <si>
    <t>Leuvestraat 37</t>
  </si>
  <si>
    <t>EREMBODEGEM</t>
  </si>
  <si>
    <t>053-46.43.00</t>
  </si>
  <si>
    <t>GO! BS De Krekel</t>
  </si>
  <si>
    <t>Kattestraat 22</t>
  </si>
  <si>
    <t>HAALTERT</t>
  </si>
  <si>
    <t>053-84.03.79</t>
  </si>
  <si>
    <t>GO! BS Atheneum Denderleeuw</t>
  </si>
  <si>
    <t>De Nayerstraat 11_A</t>
  </si>
  <si>
    <t>DENDERLEEUW</t>
  </si>
  <si>
    <t>053-46.51.00</t>
  </si>
  <si>
    <t>GO! BS Molenveld</t>
  </si>
  <si>
    <t>Molenstraat 33</t>
  </si>
  <si>
    <t>DENDERHOUTEM</t>
  </si>
  <si>
    <t>054-33.36.18</t>
  </si>
  <si>
    <t>Buizemontstraat 70</t>
  </si>
  <si>
    <t>GERAARDSBERGEN</t>
  </si>
  <si>
    <t>054-41.22.74</t>
  </si>
  <si>
    <t>Sasweg 11</t>
  </si>
  <si>
    <t>054-41.31.69</t>
  </si>
  <si>
    <t>GO! BS Hofkouter</t>
  </si>
  <si>
    <t>Schoolstraat 4</t>
  </si>
  <si>
    <t>SINT-LIEVENS-HOUTEM</t>
  </si>
  <si>
    <t>053-62.29.36</t>
  </si>
  <si>
    <t>De Tramzate 9</t>
  </si>
  <si>
    <t>HERZELE</t>
  </si>
  <si>
    <t>053-60.71.20</t>
  </si>
  <si>
    <t>Jan De Coomanstraat 35</t>
  </si>
  <si>
    <t>ZANDBERGEN</t>
  </si>
  <si>
    <t>054-33.43.00</t>
  </si>
  <si>
    <t>Koningin Astridplein 1</t>
  </si>
  <si>
    <t>RONSE</t>
  </si>
  <si>
    <t>055-21.16.15</t>
  </si>
  <si>
    <t>GO! BS Atheneum Zottegem</t>
  </si>
  <si>
    <t>Meerlaan 25</t>
  </si>
  <si>
    <t>ZOTTEGEM</t>
  </si>
  <si>
    <t>Lyceumstraat 12</t>
  </si>
  <si>
    <t>09-360.31.15</t>
  </si>
  <si>
    <t>Zwalmlaan 3</t>
  </si>
  <si>
    <t>ZWALM</t>
  </si>
  <si>
    <t>055-49.99.95</t>
  </si>
  <si>
    <t>Kasteelstraat 32</t>
  </si>
  <si>
    <t>BRAKEL</t>
  </si>
  <si>
    <t>055-42.45.07</t>
  </si>
  <si>
    <t>SCHORISSE</t>
  </si>
  <si>
    <t>055-45.57.88</t>
  </si>
  <si>
    <t>GO! BS De Wereldbrug</t>
  </si>
  <si>
    <t>Aalststraat 180</t>
  </si>
  <si>
    <t>OUDENAARDE</t>
  </si>
  <si>
    <t>055-33.45.60</t>
  </si>
  <si>
    <t>Kasteellaan 1</t>
  </si>
  <si>
    <t>DE PINTE</t>
  </si>
  <si>
    <t>09-282.46.02</t>
  </si>
  <si>
    <t>Stropstraat 21</t>
  </si>
  <si>
    <t>NAZARETH</t>
  </si>
  <si>
    <t>09-385.44.52</t>
  </si>
  <si>
    <t>Olsensesteenweg 2</t>
  </si>
  <si>
    <t>KRUISEM</t>
  </si>
  <si>
    <t>09-383.56.14</t>
  </si>
  <si>
    <t>Volhardingslaan 5</t>
  </si>
  <si>
    <t>DEINZE</t>
  </si>
  <si>
    <t>09-381.56.09</t>
  </si>
  <si>
    <t>Groenewandeling 80</t>
  </si>
  <si>
    <t>DRONGEN</t>
  </si>
  <si>
    <t>09-226.75.00</t>
  </si>
  <si>
    <t>AALTER</t>
  </si>
  <si>
    <t>09-374.42.77</t>
  </si>
  <si>
    <t>Aalterseweg 1</t>
  </si>
  <si>
    <t>09-374.33.66</t>
  </si>
  <si>
    <t>GO! BS De Tandem</t>
  </si>
  <si>
    <t>Eikelstraat 41_B</t>
  </si>
  <si>
    <t>EEKLO</t>
  </si>
  <si>
    <t>09-377.56.44</t>
  </si>
  <si>
    <t>GO! BS De Wijze Eik Mariakerke</t>
  </si>
  <si>
    <t>Eeklostraat 121</t>
  </si>
  <si>
    <t>MARIAKERKE</t>
  </si>
  <si>
    <t>09-226.52.80</t>
  </si>
  <si>
    <t>Zandstraat 25_A</t>
  </si>
  <si>
    <t>LIEVEGEM</t>
  </si>
  <si>
    <t>09-372.71.53</t>
  </si>
  <si>
    <t>Katsweg 1</t>
  </si>
  <si>
    <t>MALDEGEM</t>
  </si>
  <si>
    <t>050-72.88.85</t>
  </si>
  <si>
    <t>VKS Sint-Jan Berchmanscollege</t>
  </si>
  <si>
    <t>Rogier van der Weydenstraat 28</t>
  </si>
  <si>
    <t>02-512.32.81</t>
  </si>
  <si>
    <t>HSBS Klavertje Vier</t>
  </si>
  <si>
    <t>Groendreef 16</t>
  </si>
  <si>
    <t>02-274.09.25</t>
  </si>
  <si>
    <t>VBS KATOBA Maria Boodschap Brussel</t>
  </si>
  <si>
    <t>Vlaamsesteenweg 155</t>
  </si>
  <si>
    <t>02-218.21.14</t>
  </si>
  <si>
    <t>VBS Sint-Joris</t>
  </si>
  <si>
    <t>Cellebroersstraat 16</t>
  </si>
  <si>
    <t>0472-21.59.53</t>
  </si>
  <si>
    <t>VBS LEO XIII</t>
  </si>
  <si>
    <t>Leo XIII-straat 11</t>
  </si>
  <si>
    <t>02-268.47.51</t>
  </si>
  <si>
    <t>VBS Sint-Ursula</t>
  </si>
  <si>
    <t>Dieudonné Lefèvrestraat 41</t>
  </si>
  <si>
    <t>02-428.56.94</t>
  </si>
  <si>
    <t>VBS Sint-Albert</t>
  </si>
  <si>
    <t>Haeckstraat 61_1</t>
  </si>
  <si>
    <t>02-427.08.02</t>
  </si>
  <si>
    <t>HSLS Koningin Astrid</t>
  </si>
  <si>
    <t>Mutsaardlaan 69</t>
  </si>
  <si>
    <t>02-260.11.50</t>
  </si>
  <si>
    <t>HSBS Kakelbont</t>
  </si>
  <si>
    <t>Reper-Vrevenstraat 100</t>
  </si>
  <si>
    <t>02-474.11.40</t>
  </si>
  <si>
    <t>HSBS Harenheide</t>
  </si>
  <si>
    <t>Verdunstraat 381</t>
  </si>
  <si>
    <t>HAREN</t>
  </si>
  <si>
    <t>02-247.03.00</t>
  </si>
  <si>
    <t>GBS Regenboog</t>
  </si>
  <si>
    <t>Ulensstraat 83</t>
  </si>
  <si>
    <t>02-426.40.42</t>
  </si>
  <si>
    <t>GBS Sint-Joost-aan-Zee</t>
  </si>
  <si>
    <t>Grensstraat 67</t>
  </si>
  <si>
    <t>SINT-JOOST-TEN-NODE</t>
  </si>
  <si>
    <t>02-201.28.94</t>
  </si>
  <si>
    <t>VBS Heilige Familie Schaarbeek</t>
  </si>
  <si>
    <t>Helmetsesteenweg 216</t>
  </si>
  <si>
    <t>02-242.66.28</t>
  </si>
  <si>
    <t>VBS Boodschap</t>
  </si>
  <si>
    <t>Jan Stobbaertslaan 58</t>
  </si>
  <si>
    <t>02-241.73.87</t>
  </si>
  <si>
    <t>VBS Maria Schaarbeek</t>
  </si>
  <si>
    <t>Rubensstraat 108</t>
  </si>
  <si>
    <t>02-216.10.61</t>
  </si>
  <si>
    <t>VBS Champagnat</t>
  </si>
  <si>
    <t>Richard Vandeveldestraat 4</t>
  </si>
  <si>
    <t>02-215.02.03</t>
  </si>
  <si>
    <t>VBS Ten Nude</t>
  </si>
  <si>
    <t>John Waterloo Wilsonstraat 21</t>
  </si>
  <si>
    <t>02-230.75.28</t>
  </si>
  <si>
    <t>VBS Lutgardis</t>
  </si>
  <si>
    <t>Generaal Fivéstraat 42</t>
  </si>
  <si>
    <t>02-649.57.20</t>
  </si>
  <si>
    <t>VBS Lutgardis Elsene</t>
  </si>
  <si>
    <t>Emile de Becolaan 57</t>
  </si>
  <si>
    <t>02-648.74.30</t>
  </si>
  <si>
    <t>VBS Sint-Gillis</t>
  </si>
  <si>
    <t>Fernand Bernierstraat 16</t>
  </si>
  <si>
    <t>02-538.06.28</t>
  </si>
  <si>
    <t>VKS Paruckschool</t>
  </si>
  <si>
    <t>Paruckstraat 20</t>
  </si>
  <si>
    <t>02-410.83.64</t>
  </si>
  <si>
    <t>VBS Voorzienigheid</t>
  </si>
  <si>
    <t>Georges Moreaustraat 104</t>
  </si>
  <si>
    <t>ANDERLECHT</t>
  </si>
  <si>
    <t>02-523.30.38</t>
  </si>
  <si>
    <t>VBS R. Van Belle</t>
  </si>
  <si>
    <t>Itterbeekse Laan 550</t>
  </si>
  <si>
    <t>02-527.15.84</t>
  </si>
  <si>
    <t>VBS Sint-Pieter</t>
  </si>
  <si>
    <t>Dokter Jacobsstraat 49</t>
  </si>
  <si>
    <t>02-521.90.44</t>
  </si>
  <si>
    <t>GBS Veeweide</t>
  </si>
  <si>
    <t>Veeweidestraat 82</t>
  </si>
  <si>
    <t>02-521.01.11</t>
  </si>
  <si>
    <t>GBS Goede Lucht</t>
  </si>
  <si>
    <t>Séverineplein 1_A</t>
  </si>
  <si>
    <t>02-522.69.78</t>
  </si>
  <si>
    <t>GBS De Vijvers</t>
  </si>
  <si>
    <t>Pierre Longinstraat 1</t>
  </si>
  <si>
    <t>GBS Dertien</t>
  </si>
  <si>
    <t>Wayezstraat 56</t>
  </si>
  <si>
    <t>02-521.72.18</t>
  </si>
  <si>
    <t>GBS Het Rad</t>
  </si>
  <si>
    <t>Guillaume Melckmanslaan 18_b</t>
  </si>
  <si>
    <t>02-524.23.21</t>
  </si>
  <si>
    <t>VBS Regina Assumpta</t>
  </si>
  <si>
    <t>Adolphe Willemynsstraat 213</t>
  </si>
  <si>
    <t>02-522.66.59</t>
  </si>
  <si>
    <t>VBS Sint-Guido</t>
  </si>
  <si>
    <t>Dokter Jacobsstraat 67</t>
  </si>
  <si>
    <t>VBS Instituut Maria Onbevlekt</t>
  </si>
  <si>
    <t>Resedastraat 61</t>
  </si>
  <si>
    <t>02-524.18.90</t>
  </si>
  <si>
    <t>VKS Sint-Niklaasinstituut</t>
  </si>
  <si>
    <t>Bergense Steenweg 1421</t>
  </si>
  <si>
    <t>VBS De Groene School</t>
  </si>
  <si>
    <t>Bloeistraat 41</t>
  </si>
  <si>
    <t>02-523.40.19</t>
  </si>
  <si>
    <t>VBS Sint- Albertus</t>
  </si>
  <si>
    <t>Bloemkwekersstraat 128</t>
  </si>
  <si>
    <t>02-465.86.71</t>
  </si>
  <si>
    <t>VBS Sint-Jozef</t>
  </si>
  <si>
    <t>Kerkstraat 83</t>
  </si>
  <si>
    <t>VLS Sint-Karel</t>
  </si>
  <si>
    <t>Klokbloemenstraat 14</t>
  </si>
  <si>
    <t>VBS Sint-Martinus</t>
  </si>
  <si>
    <t>Palokestraat 79</t>
  </si>
  <si>
    <t>02-522.08.86</t>
  </si>
  <si>
    <t>VBS Imelda</t>
  </si>
  <si>
    <t>Ninoofsesteenweg 130</t>
  </si>
  <si>
    <t>02-410.37.85</t>
  </si>
  <si>
    <t>GBS Ket &amp; Co</t>
  </si>
  <si>
    <t>Jean-Baptiste Decockstraat 54</t>
  </si>
  <si>
    <t>02-538.19.10</t>
  </si>
  <si>
    <t>GBS Windroos</t>
  </si>
  <si>
    <t>Kortrijkstraat 52</t>
  </si>
  <si>
    <t>02-410.08.00</t>
  </si>
  <si>
    <t>GBS Paloke</t>
  </si>
  <si>
    <t>Ninoofsesteenweg 1001</t>
  </si>
  <si>
    <t>02-523.47.95</t>
  </si>
  <si>
    <t>GBS De Knapzak</t>
  </si>
  <si>
    <t>Soldatenstraat 19</t>
  </si>
  <si>
    <t>02-465.30.97</t>
  </si>
  <si>
    <t>VBS Instituut van de Ursulinen</t>
  </si>
  <si>
    <t>Herkoliersstraat 65</t>
  </si>
  <si>
    <t>02-411.86.40</t>
  </si>
  <si>
    <t>GBS De Kadeekes</t>
  </si>
  <si>
    <t>Herkoliersstraat 68</t>
  </si>
  <si>
    <t>02-414.08.66</t>
  </si>
  <si>
    <t>VBS Sint-Lutgardis</t>
  </si>
  <si>
    <t>Jean De Greefstraat 3</t>
  </si>
  <si>
    <t>02-427.12.69</t>
  </si>
  <si>
    <t>VBS Heilig-Hartcollege</t>
  </si>
  <si>
    <t>02-426.12.45</t>
  </si>
  <si>
    <t>VBS Vier Winden</t>
  </si>
  <si>
    <t>Steenweg op Merchtem 9</t>
  </si>
  <si>
    <t>024-11.73.14</t>
  </si>
  <si>
    <t>GBS Van de Borne</t>
  </si>
  <si>
    <t>Dansettestraat 30</t>
  </si>
  <si>
    <t>JETTE</t>
  </si>
  <si>
    <t>02-421.19.07</t>
  </si>
  <si>
    <t>GBS Poelbos</t>
  </si>
  <si>
    <t>Laarbeeklaan 110</t>
  </si>
  <si>
    <t>02-479.58.92</t>
  </si>
  <si>
    <t>VBS Sint-Pieterscollege</t>
  </si>
  <si>
    <t>Léon Theodorstraat 167</t>
  </si>
  <si>
    <t>02-423.42.65</t>
  </si>
  <si>
    <t>VBS Sint-Michiels</t>
  </si>
  <si>
    <t>Leopold I straat 362</t>
  </si>
  <si>
    <t>02-428.68.02</t>
  </si>
  <si>
    <t>VBS Heilig-Hart Jette</t>
  </si>
  <si>
    <t>Heilig-Hartlaan 6</t>
  </si>
  <si>
    <t>HSBS Peter Benoit</t>
  </si>
  <si>
    <t>Driegatenstraat 2</t>
  </si>
  <si>
    <t>02-266.82.50</t>
  </si>
  <si>
    <t>VBS Kameleon</t>
  </si>
  <si>
    <t>Beemdgrachtstraat 2</t>
  </si>
  <si>
    <t>02-215.90.20</t>
  </si>
  <si>
    <t>GBS Everheide</t>
  </si>
  <si>
    <t>Windmolenstraat 39</t>
  </si>
  <si>
    <t>02-247.63.63</t>
  </si>
  <si>
    <t>VBS Sint-Jozef Evere</t>
  </si>
  <si>
    <t>Edward Dekosterstraat 38</t>
  </si>
  <si>
    <t>02-242.92.83</t>
  </si>
  <si>
    <t>VBS Heilig Hart van Maria</t>
  </si>
  <si>
    <t>Oud-Strijderslaan 61_b</t>
  </si>
  <si>
    <t>02-705.25.65</t>
  </si>
  <si>
    <t>VBS OLV Evere</t>
  </si>
  <si>
    <t>Pater Damiaanstraat 40</t>
  </si>
  <si>
    <t>02-216.21.27</t>
  </si>
  <si>
    <t>GBS Stokkel</t>
  </si>
  <si>
    <t>Henri Vandermaelenstraat 61</t>
  </si>
  <si>
    <t>02-773.18.53</t>
  </si>
  <si>
    <t>VBS Sint-Jozefscollege</t>
  </si>
  <si>
    <t>Woluwelaan 18</t>
  </si>
  <si>
    <t>02-761.03.90</t>
  </si>
  <si>
    <t>VKS Mater Dei</t>
  </si>
  <si>
    <t>Duizend Meterlaan 13</t>
  </si>
  <si>
    <t>02-779.09.94</t>
  </si>
  <si>
    <t>VLS Mater Dei</t>
  </si>
  <si>
    <t>Luchtvaartlaan 70</t>
  </si>
  <si>
    <t>VBS Lutgardiscollege Wonderwoud</t>
  </si>
  <si>
    <t>Emile Steenostraat 4</t>
  </si>
  <si>
    <t>02-673.06.34</t>
  </si>
  <si>
    <t>VBS Sint-Juliaan de Vlindertuin</t>
  </si>
  <si>
    <t>St-Juliaanskerklaan 16</t>
  </si>
  <si>
    <t>02-673.79.98</t>
  </si>
  <si>
    <t>VBS Sint-Jozefsschool</t>
  </si>
  <si>
    <t>Jagersveld 5</t>
  </si>
  <si>
    <t>02-673.88.68</t>
  </si>
  <si>
    <t>VBS De Wemelweide</t>
  </si>
  <si>
    <t>Léopold Wienerlaan 32</t>
  </si>
  <si>
    <t>02-660.87.91</t>
  </si>
  <si>
    <t>VBS Sint-Paulus Ukkel</t>
  </si>
  <si>
    <t>Baron Guillaume Van Hammestraat 20</t>
  </si>
  <si>
    <t>02-332.33.30</t>
  </si>
  <si>
    <t>VBS Sint-Jozef Ukkel</t>
  </si>
  <si>
    <t>Sint-Jobsesteenweg 608</t>
  </si>
  <si>
    <t>02-375.53.20</t>
  </si>
  <si>
    <t>Vrije Basisschool</t>
  </si>
  <si>
    <t>Horzelstraat 28</t>
  </si>
  <si>
    <t>02-376.19.08</t>
  </si>
  <si>
    <t>GBS De Wereldbrug</t>
  </si>
  <si>
    <t>Hallestraat 34</t>
  </si>
  <si>
    <t>VORST</t>
  </si>
  <si>
    <t>02-376.92.15</t>
  </si>
  <si>
    <t>VBS Parkschool</t>
  </si>
  <si>
    <t>Wijngaardstraat 22</t>
  </si>
  <si>
    <t>02-344.54.49</t>
  </si>
  <si>
    <t>VBS Sint-Augustinus</t>
  </si>
  <si>
    <t>Sint-Augustinuslaan 16</t>
  </si>
  <si>
    <t>02-345.82.94</t>
  </si>
  <si>
    <t>GBS Prinses Paola</t>
  </si>
  <si>
    <t>Heilige-Familieplein 1</t>
  </si>
  <si>
    <t>02-761.75.30</t>
  </si>
  <si>
    <t>VBS Angelusinstituut</t>
  </si>
  <si>
    <t>Roodebeeksteenweg 586</t>
  </si>
  <si>
    <t>02-770.28.40</t>
  </si>
  <si>
    <t>Fabrystraat 40</t>
  </si>
  <si>
    <t>02-772.60.97</t>
  </si>
  <si>
    <t>Albert Dumontlaan 1</t>
  </si>
  <si>
    <t>02-762.14.08</t>
  </si>
  <si>
    <t>Handbooghof 10</t>
  </si>
  <si>
    <t>02-363.80.41</t>
  </si>
  <si>
    <t>Lenniksesteenweg 2</t>
  </si>
  <si>
    <t>02-360.01.44</t>
  </si>
  <si>
    <t>GBS Huizingen</t>
  </si>
  <si>
    <t>A. Vaucampslaan 80</t>
  </si>
  <si>
    <t>HUIZINGEN</t>
  </si>
  <si>
    <t>02-359.15.85</t>
  </si>
  <si>
    <t>GBS Dworp</t>
  </si>
  <si>
    <t>Alsembergsesteenweg 569</t>
  </si>
  <si>
    <t>DWORP</t>
  </si>
  <si>
    <t>02-359.16.98</t>
  </si>
  <si>
    <t>Arthur Puesstraat 46_a</t>
  </si>
  <si>
    <t>LEMBEEK</t>
  </si>
  <si>
    <t>02-356.41.85</t>
  </si>
  <si>
    <t>VKS Sancta Maria</t>
  </si>
  <si>
    <t>Heerweg 75</t>
  </si>
  <si>
    <t>02-361.13.62</t>
  </si>
  <si>
    <t>GBS De Regenboog</t>
  </si>
  <si>
    <t>Steenweg Asse 162</t>
  </si>
  <si>
    <t>HERFELINGEN</t>
  </si>
  <si>
    <t>054-56.64.08</t>
  </si>
  <si>
    <t>VBS De Bloesem</t>
  </si>
  <si>
    <t>Kapellestraat 18</t>
  </si>
  <si>
    <t>02-396.18.45</t>
  </si>
  <si>
    <t>GBS Herhout</t>
  </si>
  <si>
    <t>Winterkeer 54</t>
  </si>
  <si>
    <t>TOLLEMBEEK</t>
  </si>
  <si>
    <t>054-89.04.65</t>
  </si>
  <si>
    <t>VBS Sint-Catharinacollege</t>
  </si>
  <si>
    <t>Zikastraat 66</t>
  </si>
  <si>
    <t>MOERBEKE</t>
  </si>
  <si>
    <t>054-41.42.30</t>
  </si>
  <si>
    <t>GBS Ak'Cent Bever</t>
  </si>
  <si>
    <t>Kerkhove 14</t>
  </si>
  <si>
    <t>BEVER</t>
  </si>
  <si>
    <t>054-58.09.60</t>
  </si>
  <si>
    <t>GBS Den Top</t>
  </si>
  <si>
    <t>Garebaan 5</t>
  </si>
  <si>
    <t>02-377.19.51</t>
  </si>
  <si>
    <t>VBS Sint Lutgardis</t>
  </si>
  <si>
    <t>Arthur Quintusstraat 45</t>
  </si>
  <si>
    <t>02-377.16.29</t>
  </si>
  <si>
    <t>VBS Sint-Stevensschool Negenmanneke</t>
  </si>
  <si>
    <t>Gustave Gibonstraat 1_A</t>
  </si>
  <si>
    <t>02-377.70.42</t>
  </si>
  <si>
    <t>VBS Don Bosco</t>
  </si>
  <si>
    <t>Jules Sermonstraat 15</t>
  </si>
  <si>
    <t>02-377.32.35</t>
  </si>
  <si>
    <t>GBS Wegwijzer</t>
  </si>
  <si>
    <t>Schoolstraat 14</t>
  </si>
  <si>
    <t>RUISBROEK</t>
  </si>
  <si>
    <t>02-378.07.43</t>
  </si>
  <si>
    <t>VBS Jan Ruusbroec</t>
  </si>
  <si>
    <t>Fabriekstraat 3</t>
  </si>
  <si>
    <t>02-377.67.59</t>
  </si>
  <si>
    <t>GBS De Wonderwijzer</t>
  </si>
  <si>
    <t>Steenweg op Drogenbos 252</t>
  </si>
  <si>
    <t>DROGENBOS</t>
  </si>
  <si>
    <t>02-377.32.84</t>
  </si>
  <si>
    <t>Gemeentelijke Basisschool (FR)</t>
  </si>
  <si>
    <t>Grote Baan 228</t>
  </si>
  <si>
    <t>02-377.57.43</t>
  </si>
  <si>
    <t>GBS De Schakel</t>
  </si>
  <si>
    <t>Arthur Van Dormaelstraat 2_A</t>
  </si>
  <si>
    <t>LINKEBEEK</t>
  </si>
  <si>
    <t>02-380.77.16</t>
  </si>
  <si>
    <t>Kloosterweg 1</t>
  </si>
  <si>
    <t>SINT-GENESIUS-RODE</t>
  </si>
  <si>
    <t>02-380.10.15</t>
  </si>
  <si>
    <t>Vrije Basisschool (FR)</t>
  </si>
  <si>
    <t>Eikenlaan 13</t>
  </si>
  <si>
    <t>02-358.45.80</t>
  </si>
  <si>
    <t>GBS Wauterbos</t>
  </si>
  <si>
    <t>Wauterbos 1</t>
  </si>
  <si>
    <t>02-380.98.84</t>
  </si>
  <si>
    <t>Vredelaan 25</t>
  </si>
  <si>
    <t>02-358.34.44</t>
  </si>
  <si>
    <t>VBS Sint-Victor Alsemberg</t>
  </si>
  <si>
    <t>Brusselsesteenweg 20</t>
  </si>
  <si>
    <t>ALSEMBERG</t>
  </si>
  <si>
    <t>02-381.08.38</t>
  </si>
  <si>
    <t>VBS Sint-Victor Beersel</t>
  </si>
  <si>
    <t>Hoogstraat 52</t>
  </si>
  <si>
    <t>BEERSEL</t>
  </si>
  <si>
    <t>02-378.16.52</t>
  </si>
  <si>
    <t>GBS Blokbos</t>
  </si>
  <si>
    <t>Beerselsestraat 2</t>
  </si>
  <si>
    <t>LOT</t>
  </si>
  <si>
    <t>02-359.16.66</t>
  </si>
  <si>
    <t>VBS Harten Troef</t>
  </si>
  <si>
    <t>Boekhoutstraat 1</t>
  </si>
  <si>
    <t>PEPINGEN</t>
  </si>
  <si>
    <t>02-356.62.83</t>
  </si>
  <si>
    <t>VBS Spring in't Veld</t>
  </si>
  <si>
    <t>Kareelstraat 19</t>
  </si>
  <si>
    <t>BELLINGEN</t>
  </si>
  <si>
    <t>02-360.32.78</t>
  </si>
  <si>
    <t>VBS De Kleine Prins</t>
  </si>
  <si>
    <t>Kroonstraat 40</t>
  </si>
  <si>
    <t>02-532.43.87</t>
  </si>
  <si>
    <t>GBS 't Rakkertje</t>
  </si>
  <si>
    <t>Assesteenweg 125</t>
  </si>
  <si>
    <t>02-532.48.02</t>
  </si>
  <si>
    <t>VBS SGI</t>
  </si>
  <si>
    <t>Schapenstraat 39</t>
  </si>
  <si>
    <t>SINT-MARTENS-LENNIK</t>
  </si>
  <si>
    <t>02-532.14.53</t>
  </si>
  <si>
    <t>GKS Het Nestje</t>
  </si>
  <si>
    <t>Winnepenninckxstraat 1</t>
  </si>
  <si>
    <t>LEERBEEK</t>
  </si>
  <si>
    <t>02-532.46.99</t>
  </si>
  <si>
    <t>VBS Dorpsschool Kester</t>
  </si>
  <si>
    <t>De Ham 2</t>
  </si>
  <si>
    <t>KESTER</t>
  </si>
  <si>
    <t>054-56.61.45</t>
  </si>
  <si>
    <t>GLS De Oester</t>
  </si>
  <si>
    <t>Kerkplein 1</t>
  </si>
  <si>
    <t>OETINGEN</t>
  </si>
  <si>
    <t>054-56.60.23</t>
  </si>
  <si>
    <t>VBS De Bron</t>
  </si>
  <si>
    <t>Bronnenweg 2</t>
  </si>
  <si>
    <t>GOOIK</t>
  </si>
  <si>
    <t>02-532.09.06</t>
  </si>
  <si>
    <t>VKS 't Pleintje</t>
  </si>
  <si>
    <t>Gemeenteplein 28</t>
  </si>
  <si>
    <t>02-452.56.55</t>
  </si>
  <si>
    <t>GBS Centrum - Krokegem</t>
  </si>
  <si>
    <t>Mollestraat 31</t>
  </si>
  <si>
    <t>02-452.95.24</t>
  </si>
  <si>
    <t>GBS Sleutelbos Walfergem</t>
  </si>
  <si>
    <t>Stevensveld 16</t>
  </si>
  <si>
    <t>02-452.27.62</t>
  </si>
  <si>
    <t>VLS De Kleine Wereld</t>
  </si>
  <si>
    <t>Nieuwstraat 72</t>
  </si>
  <si>
    <t>02-452.70.32</t>
  </si>
  <si>
    <t>Gemeentelijke Basisschool</t>
  </si>
  <si>
    <t>Kasteelstraat 49</t>
  </si>
  <si>
    <t>MOLLEM</t>
  </si>
  <si>
    <t>02-452.50.73</t>
  </si>
  <si>
    <t>Kaudenaardestraat 112</t>
  </si>
  <si>
    <t>02-568.18.32</t>
  </si>
  <si>
    <t>VBS Sint Alena</t>
  </si>
  <si>
    <t>Spanjebergstraat 1</t>
  </si>
  <si>
    <t>02-569.42.74</t>
  </si>
  <si>
    <t>GBS Jongslag</t>
  </si>
  <si>
    <t>Marktplein 8</t>
  </si>
  <si>
    <t>02-569.55.78</t>
  </si>
  <si>
    <t>VBS Ave-Mariabasisschool</t>
  </si>
  <si>
    <t>Dorp 48</t>
  </si>
  <si>
    <t>VLEZENBEEK</t>
  </si>
  <si>
    <t>02-569.07.24</t>
  </si>
  <si>
    <t>VLS Broederschool Groot-Bijgaarden/Dilbe</t>
  </si>
  <si>
    <t>Hendrik Placestraat 45</t>
  </si>
  <si>
    <t>GROOT-BIJGAARDEN</t>
  </si>
  <si>
    <t>02-466.96.60</t>
  </si>
  <si>
    <t>Konijnenberg 2</t>
  </si>
  <si>
    <t>02-466.51.90</t>
  </si>
  <si>
    <t>GLS De Regenboog</t>
  </si>
  <si>
    <t>Noorderlaan 6</t>
  </si>
  <si>
    <t>ZELLIK</t>
  </si>
  <si>
    <t>02-466.64.87</t>
  </si>
  <si>
    <t>VKS Het Klimmertje</t>
  </si>
  <si>
    <t>Kloosterstraat 3</t>
  </si>
  <si>
    <t>02-466.25.61</t>
  </si>
  <si>
    <t>GBS De Kiem</t>
  </si>
  <si>
    <t>Nieuwbaan 6</t>
  </si>
  <si>
    <t>SINT-KATHERINA-LOMBEEK</t>
  </si>
  <si>
    <t>053-66.04.73</t>
  </si>
  <si>
    <t>VBS De Droomgaard</t>
  </si>
  <si>
    <t>Meersstraat 5</t>
  </si>
  <si>
    <t>02-582.18.84</t>
  </si>
  <si>
    <t>VBS 't Klavertje Vier</t>
  </si>
  <si>
    <t>Sint-Martinusstraat 10</t>
  </si>
  <si>
    <t>SINT-MARTENS-BODEGEM</t>
  </si>
  <si>
    <t>02-582.26.32</t>
  </si>
  <si>
    <t>VKS Klein Klein Kleuterke</t>
  </si>
  <si>
    <t>Brusselstraat 711</t>
  </si>
  <si>
    <t>SINT-ULRIKS-KAPELLE</t>
  </si>
  <si>
    <t>02-453.93.21</t>
  </si>
  <si>
    <t>Kerkstraat 1</t>
  </si>
  <si>
    <t>02-451.65.40</t>
  </si>
  <si>
    <t>VKS Trip Trap</t>
  </si>
  <si>
    <t>E. Eylenboschstraat 50</t>
  </si>
  <si>
    <t>SCHEPDAAL</t>
  </si>
  <si>
    <t>02-569.20.58</t>
  </si>
  <si>
    <t>GLS De Klimop</t>
  </si>
  <si>
    <t>Marktstraat 25</t>
  </si>
  <si>
    <t>02-568.02.50</t>
  </si>
  <si>
    <t>Kapelleweide 7</t>
  </si>
  <si>
    <t>ROOSDAAL</t>
  </si>
  <si>
    <t>054-32.31.02</t>
  </si>
  <si>
    <t>GBS Triangel</t>
  </si>
  <si>
    <t>Brusselstraat 27</t>
  </si>
  <si>
    <t>054-33.33.46</t>
  </si>
  <si>
    <t>Bosstraat 32</t>
  </si>
  <si>
    <t>053-66.52.88</t>
  </si>
  <si>
    <t>VBS Sint-Antonius</t>
  </si>
  <si>
    <t>Opperstraat 32</t>
  </si>
  <si>
    <t>053-66.88.35</t>
  </si>
  <si>
    <t>St-Gabriëlstraat 152</t>
  </si>
  <si>
    <t>053-64.57.60</t>
  </si>
  <si>
    <t>GKS Dol-Fijn</t>
  </si>
  <si>
    <t>Pamelsestraat 331</t>
  </si>
  <si>
    <t>053-66.37.19</t>
  </si>
  <si>
    <t>GO! BS Affligem</t>
  </si>
  <si>
    <t>Driesstraat 9</t>
  </si>
  <si>
    <t>TERALFENE</t>
  </si>
  <si>
    <t>053-66.60.62</t>
  </si>
  <si>
    <t>Balleistraat 20</t>
  </si>
  <si>
    <t>AFFLIGEM</t>
  </si>
  <si>
    <t>053-68.44.35</t>
  </si>
  <si>
    <t>VBS Sint-Vincentius Hekelgem</t>
  </si>
  <si>
    <t>Bellestraat 4</t>
  </si>
  <si>
    <t>053-66.36.90</t>
  </si>
  <si>
    <t>VBS De Knipoog 2</t>
  </si>
  <si>
    <t>Rooseveltlaan (Franklin) 98</t>
  </si>
  <si>
    <t>02-254.88.44</t>
  </si>
  <si>
    <t>GBS Kinderkoppen</t>
  </si>
  <si>
    <t>Vlierkensstraat 49</t>
  </si>
  <si>
    <t>02-251.27.43</t>
  </si>
  <si>
    <t>SBS De Groene Planeet</t>
  </si>
  <si>
    <t>Trekelsstraat (Karel) 30</t>
  </si>
  <si>
    <t>02-251.10.79</t>
  </si>
  <si>
    <t>SBS De Puzzel</t>
  </si>
  <si>
    <t>Streekbaan 189</t>
  </si>
  <si>
    <t>02-267.35.33</t>
  </si>
  <si>
    <t>GBS 't Groentje</t>
  </si>
  <si>
    <t>Groenstraat 21</t>
  </si>
  <si>
    <t>02-251.27.13</t>
  </si>
  <si>
    <t>GBS De kastanjelaar</t>
  </si>
  <si>
    <t>Perksestraat 125</t>
  </si>
  <si>
    <t>02-251.27.63</t>
  </si>
  <si>
    <t>Groenstraat 244</t>
  </si>
  <si>
    <t>02-251.34.09</t>
  </si>
  <si>
    <t>Kaasmarkt 38</t>
  </si>
  <si>
    <t>WEMMEL</t>
  </si>
  <si>
    <t>02-460.11.65</t>
  </si>
  <si>
    <t>J. Vanden Broeckstraat 29</t>
  </si>
  <si>
    <t>02-462.06.31</t>
  </si>
  <si>
    <t>Winkel 56</t>
  </si>
  <si>
    <t>02-462.06.41</t>
  </si>
  <si>
    <t>Dorpsstraat 1</t>
  </si>
  <si>
    <t>RELEGEM</t>
  </si>
  <si>
    <t>02-453.98.62</t>
  </si>
  <si>
    <t>GBS 't Villegastje</t>
  </si>
  <si>
    <t>de Villegas de Clercampstraat 85</t>
  </si>
  <si>
    <t>STROMBEEK-BEVER</t>
  </si>
  <si>
    <t>02-267.19.91</t>
  </si>
  <si>
    <t>Sint-Amandsplein 31</t>
  </si>
  <si>
    <t>02-267.16.85</t>
  </si>
  <si>
    <t>VBS De Windroos</t>
  </si>
  <si>
    <t>02-251.34.46</t>
  </si>
  <si>
    <t>GBS de negensprong</t>
  </si>
  <si>
    <t>Jean Deschampsstraat 19</t>
  </si>
  <si>
    <t>02-253.09.85</t>
  </si>
  <si>
    <t>VKS Prinsenhof</t>
  </si>
  <si>
    <t>Prinsenstraat 17</t>
  </si>
  <si>
    <t>02-270.94.80</t>
  </si>
  <si>
    <t>VLS Prinsenhof</t>
  </si>
  <si>
    <t>Prinsenstraat 19</t>
  </si>
  <si>
    <t>GBS Mozaïek</t>
  </si>
  <si>
    <t>Nachtegaallaan 5</t>
  </si>
  <si>
    <t>HUMBEEK</t>
  </si>
  <si>
    <t>02-269.59.75</t>
  </si>
  <si>
    <t>VBS De Ankering</t>
  </si>
  <si>
    <t>Heienbeekstraat 26</t>
  </si>
  <si>
    <t>02-251.71.00</t>
  </si>
  <si>
    <t>GBS 't Mierken</t>
  </si>
  <si>
    <t>Gemeentehuisstraat 1</t>
  </si>
  <si>
    <t>BEIGEM</t>
  </si>
  <si>
    <t>02-269.50.17</t>
  </si>
  <si>
    <t>VBS Sinte Maarten</t>
  </si>
  <si>
    <t>Limbosweg 13</t>
  </si>
  <si>
    <t>MEISE</t>
  </si>
  <si>
    <t>02-269.49.15</t>
  </si>
  <si>
    <t>GBS De Leertuin</t>
  </si>
  <si>
    <t>02-892.23.50</t>
  </si>
  <si>
    <t>GBS Klim Op</t>
  </si>
  <si>
    <t>Jan Hammeneckerstraat 44</t>
  </si>
  <si>
    <t>02-892.23.70</t>
  </si>
  <si>
    <t>GBS Wolvertem - Fusieschool</t>
  </si>
  <si>
    <t>Hoogstraat 40</t>
  </si>
  <si>
    <t>02-892.23.60</t>
  </si>
  <si>
    <t>VLS Ter Dreef</t>
  </si>
  <si>
    <t>Gasthuisstraat 21</t>
  </si>
  <si>
    <t>MERCHTEM</t>
  </si>
  <si>
    <t>052-37.19.35</t>
  </si>
  <si>
    <t>GBS Ten Bos</t>
  </si>
  <si>
    <t>Nieuwbaan 71</t>
  </si>
  <si>
    <t>052-37.12.20</t>
  </si>
  <si>
    <t>VBS Sint-Donatus</t>
  </si>
  <si>
    <t>Maurits Sacréstraat 42</t>
  </si>
  <si>
    <t>052-37.18.53</t>
  </si>
  <si>
    <t>VKS Ter Dreef</t>
  </si>
  <si>
    <t>Gasthuisstraat 15</t>
  </si>
  <si>
    <t>052-37.28.27</t>
  </si>
  <si>
    <t>GBS De Plataan</t>
  </si>
  <si>
    <t>Stationsstraat 43</t>
  </si>
  <si>
    <t>052-37.01.38</t>
  </si>
  <si>
    <t>Nijverseelstraat 131</t>
  </si>
  <si>
    <t>052-35.04.41</t>
  </si>
  <si>
    <t>VBS De Lettertuin</t>
  </si>
  <si>
    <t>Steenweg op Vilvoorde 229</t>
  </si>
  <si>
    <t>052-35.74.43</t>
  </si>
  <si>
    <t>VBS De Leertrommel</t>
  </si>
  <si>
    <t>Schoolstraat 65_A</t>
  </si>
  <si>
    <t>052-35.70.76</t>
  </si>
  <si>
    <t>GBS De Boot</t>
  </si>
  <si>
    <t>Heiveld 61</t>
  </si>
  <si>
    <t>052-35.82.65</t>
  </si>
  <si>
    <t>Heuvelstraat 57</t>
  </si>
  <si>
    <t>02-687.78.17</t>
  </si>
  <si>
    <t>GKS Lotharingenkruis</t>
  </si>
  <si>
    <t>Patrijzenlaan 23_a</t>
  </si>
  <si>
    <t>02-687.22.57</t>
  </si>
  <si>
    <t>Duisburgsesteenweg 134</t>
  </si>
  <si>
    <t>02-687.87.67</t>
  </si>
  <si>
    <t>VBS O.L.V. Jezus- Eik</t>
  </si>
  <si>
    <t>Witherendreef 25</t>
  </si>
  <si>
    <t>0472-13.19.25</t>
  </si>
  <si>
    <t>VBS Maleizen</t>
  </si>
  <si>
    <t>Terhulpensesteenweg 524</t>
  </si>
  <si>
    <t>02-687.38.75</t>
  </si>
  <si>
    <t>GBS Jezus- Eik</t>
  </si>
  <si>
    <t>Brusselsesteenweg 592</t>
  </si>
  <si>
    <t>02-657.11.05</t>
  </si>
  <si>
    <t>Vereeckenstraat 82</t>
  </si>
  <si>
    <t>MELSBROEK</t>
  </si>
  <si>
    <t>02-751.72.95</t>
  </si>
  <si>
    <t>GBS De Fonkel</t>
  </si>
  <si>
    <t>Watermolenstraat 75</t>
  </si>
  <si>
    <t>DIEGEM</t>
  </si>
  <si>
    <t>02-720.11.88</t>
  </si>
  <si>
    <t>Desmedtstraat 42</t>
  </si>
  <si>
    <t>02-720.09.89</t>
  </si>
  <si>
    <t>Leuvensesteenweg 194</t>
  </si>
  <si>
    <t>SINT-STEVENS-WOLUWE</t>
  </si>
  <si>
    <t>02-720.42.99</t>
  </si>
  <si>
    <t>Hebronlaan 17</t>
  </si>
  <si>
    <t>KRAAINEM</t>
  </si>
  <si>
    <t>02-716.32.90</t>
  </si>
  <si>
    <t>GBS De Klimboom</t>
  </si>
  <si>
    <t>Emiel Bricoutlaan 61</t>
  </si>
  <si>
    <t>02-720.15.76</t>
  </si>
  <si>
    <t>Kerkdries 22</t>
  </si>
  <si>
    <t>STERREBEEK</t>
  </si>
  <si>
    <t>02-731.19.83</t>
  </si>
  <si>
    <t>Sint-Jorisoord 1</t>
  </si>
  <si>
    <t>WEZEMBEEK-OPPEM</t>
  </si>
  <si>
    <t>02-731.58.10</t>
  </si>
  <si>
    <t>Albertlaan 44</t>
  </si>
  <si>
    <t>02-767.11.85</t>
  </si>
  <si>
    <t>Bosweg 9</t>
  </si>
  <si>
    <t>02-731.74.86</t>
  </si>
  <si>
    <t>GBS De Letterbijter</t>
  </si>
  <si>
    <t>02-783.12.23</t>
  </si>
  <si>
    <t>VBS Mariaschool</t>
  </si>
  <si>
    <t>Nieuwstraat 17</t>
  </si>
  <si>
    <t>02-767.49.73</t>
  </si>
  <si>
    <t>GBS Tervuren</t>
  </si>
  <si>
    <t>Paardenmarktstraat 1</t>
  </si>
  <si>
    <t>02-767.62.76</t>
  </si>
  <si>
    <t>GBS Vossem</t>
  </si>
  <si>
    <t>Dorpsstraat 38</t>
  </si>
  <si>
    <t>VOSSEM</t>
  </si>
  <si>
    <t>02-767.30.93</t>
  </si>
  <si>
    <t>VLS Sint- Clemensschool</t>
  </si>
  <si>
    <t>Waversesteenweg 2</t>
  </si>
  <si>
    <t>02-657.01.40</t>
  </si>
  <si>
    <t>SBS Prins Dries</t>
  </si>
  <si>
    <t>Prinsstraat 24</t>
  </si>
  <si>
    <t>03-298.27.00</t>
  </si>
  <si>
    <t>VBS Sint-Norbertusinstituut</t>
  </si>
  <si>
    <t>Groenstraat 73</t>
  </si>
  <si>
    <t>03-235.68.55</t>
  </si>
  <si>
    <t>VBS Sint-Jan-Berchmanscollege</t>
  </si>
  <si>
    <t>Jodenstraat 15</t>
  </si>
  <si>
    <t>03-233.79.95</t>
  </si>
  <si>
    <t>VBS De Toermalijn</t>
  </si>
  <si>
    <t>Paleisstraat 48</t>
  </si>
  <si>
    <t>VBS Jesode Hatora-Beth Jacob</t>
  </si>
  <si>
    <t>Lange Van Ruusbroecstraat 12</t>
  </si>
  <si>
    <t>03-500.71.00</t>
  </si>
  <si>
    <t>VBS Tachkemoni</t>
  </si>
  <si>
    <t>Lange Leemstraat 313</t>
  </si>
  <si>
    <t>03-287.00.73</t>
  </si>
  <si>
    <t>VLS Sint-Henricus</t>
  </si>
  <si>
    <t>Oudesteenweg 81</t>
  </si>
  <si>
    <t>03-226.37.79</t>
  </si>
  <si>
    <t>Van Helmontstraat 29</t>
  </si>
  <si>
    <t>03-217.42.41</t>
  </si>
  <si>
    <t>VBS Sint-Ludgardis</t>
  </si>
  <si>
    <t>Maarschalk Gérardstraat 18</t>
  </si>
  <si>
    <t>03-233.93.20</t>
  </si>
  <si>
    <t>VBS Sint-Ludgardis Belpaire</t>
  </si>
  <si>
    <t>Haantjeslei 50</t>
  </si>
  <si>
    <t>03-213.29.89</t>
  </si>
  <si>
    <t>VBS Onze-Lieve-Vrouwcollege</t>
  </si>
  <si>
    <t>Frankrijklei 91</t>
  </si>
  <si>
    <t>03-232.88.28</t>
  </si>
  <si>
    <t>SBS De Evenaar</t>
  </si>
  <si>
    <t>Constitutiestraat 61</t>
  </si>
  <si>
    <t>03-289.11.20</t>
  </si>
  <si>
    <t>SBS Alberreke</t>
  </si>
  <si>
    <t>Albertstraat 32</t>
  </si>
  <si>
    <t>03-292.29.70</t>
  </si>
  <si>
    <t>SBS De Wereldreiziger</t>
  </si>
  <si>
    <t>Quellinstraat 31</t>
  </si>
  <si>
    <t>03-201.62.70</t>
  </si>
  <si>
    <t>SBS Via Louiza</t>
  </si>
  <si>
    <t>Louizastraat 17</t>
  </si>
  <si>
    <t>03-334.45.90</t>
  </si>
  <si>
    <t>SBS De Vlinders</t>
  </si>
  <si>
    <t>Lange Beeldekensstraat 258</t>
  </si>
  <si>
    <t>03-432.16.50</t>
  </si>
  <si>
    <t>SBS Musica</t>
  </si>
  <si>
    <t>Lange Riddersstraat 48</t>
  </si>
  <si>
    <t>03-201.51.20</t>
  </si>
  <si>
    <t>SBS Aan de Stroom</t>
  </si>
  <si>
    <t>Willem van Haechtlaan 66</t>
  </si>
  <si>
    <t>03-291.17.40</t>
  </si>
  <si>
    <t>Belgiëlei 99</t>
  </si>
  <si>
    <t>03-292.43.60</t>
  </si>
  <si>
    <t>SBS Crea 16</t>
  </si>
  <si>
    <t>Grotehondstraat 50</t>
  </si>
  <si>
    <t>03-292.63.50</t>
  </si>
  <si>
    <t>SBS De kleine wereld</t>
  </si>
  <si>
    <t>Brederodestraat 119</t>
  </si>
  <si>
    <t>03-432.02.30</t>
  </si>
  <si>
    <t>VBS Mikado</t>
  </si>
  <si>
    <t>Borgerhoutsestraat 74</t>
  </si>
  <si>
    <t>03-235.62.08</t>
  </si>
  <si>
    <t>VBS Sint-Aloysius</t>
  </si>
  <si>
    <t>Vliegenstraat 37</t>
  </si>
  <si>
    <t>03-232.47.95</t>
  </si>
  <si>
    <t>VBS Afrit Zuid</t>
  </si>
  <si>
    <t>Kronenburgstraat 30</t>
  </si>
  <si>
    <t>03-238.49.72</t>
  </si>
  <si>
    <t>VBS Sint-Maria</t>
  </si>
  <si>
    <t>Lange Kongostraat 21</t>
  </si>
  <si>
    <t>03-235.66.43</t>
  </si>
  <si>
    <t>VBS De Vuurtoren</t>
  </si>
  <si>
    <t>Lange Kongostraat 17</t>
  </si>
  <si>
    <t>03-236.43.05</t>
  </si>
  <si>
    <t>Isabellalei 107</t>
  </si>
  <si>
    <t>03-230.18.20</t>
  </si>
  <si>
    <t>Vrije basisschool</t>
  </si>
  <si>
    <t>Grotebeerstraat 31</t>
  </si>
  <si>
    <t>03-281.07.24</t>
  </si>
  <si>
    <t>VBS Sint-Lievenscollege</t>
  </si>
  <si>
    <t>Kapucinessenstraat 28</t>
  </si>
  <si>
    <t>03-201.48.80</t>
  </si>
  <si>
    <t>Jacob Jordaensstraat 75</t>
  </si>
  <si>
    <t>03-233.32.52</t>
  </si>
  <si>
    <t>VBS Benoth Jerusalem</t>
  </si>
  <si>
    <t>Van Immerseelstraat 27_33</t>
  </si>
  <si>
    <t>03-232.11.33</t>
  </si>
  <si>
    <t>VBS Yavne</t>
  </si>
  <si>
    <t>Lamorinièrestraat 150</t>
  </si>
  <si>
    <t>03-281.25.35</t>
  </si>
  <si>
    <t>SBS Sportomundo</t>
  </si>
  <si>
    <t>Columbiastraat 4</t>
  </si>
  <si>
    <t>03-334.44.82</t>
  </si>
  <si>
    <t>SBS Villa Stuivenberg</t>
  </si>
  <si>
    <t>Stuivenbergplein 37</t>
  </si>
  <si>
    <t>03-432.17.70</t>
  </si>
  <si>
    <t>VBS De Kleine Jacob</t>
  </si>
  <si>
    <t>Sint-Jacobsmarkt 43</t>
  </si>
  <si>
    <t>03-231.71.85</t>
  </si>
  <si>
    <t>VBS De Dames</t>
  </si>
  <si>
    <t>Lange Nieuwstraat 74</t>
  </si>
  <si>
    <t>03-234.02.68</t>
  </si>
  <si>
    <t>VBS 'T Spoor</t>
  </si>
  <si>
    <t>Demerstraat 18</t>
  </si>
  <si>
    <t>03-233.34.30</t>
  </si>
  <si>
    <t>SKS De Kameleon</t>
  </si>
  <si>
    <t>Constant Permekestraat 2</t>
  </si>
  <si>
    <t>03-292.21.80</t>
  </si>
  <si>
    <t>Offerandestraat 60</t>
  </si>
  <si>
    <t>03-334.39.80</t>
  </si>
  <si>
    <t>Jan De Voslei 10</t>
  </si>
  <si>
    <t>03-432.41.20</t>
  </si>
  <si>
    <t>Pionierstraat 35</t>
  </si>
  <si>
    <t>03-224.11.80</t>
  </si>
  <si>
    <t>SBS De Sterrenkijker</t>
  </si>
  <si>
    <t>Durletstraat 8</t>
  </si>
  <si>
    <t>03-298.28.40</t>
  </si>
  <si>
    <t>VKS - Bais Rachel</t>
  </si>
  <si>
    <t>Lamorinièrestraat 26</t>
  </si>
  <si>
    <t>03-281.30.00</t>
  </si>
  <si>
    <t>VBS MONTESO</t>
  </si>
  <si>
    <t>Breughelstraat 19</t>
  </si>
  <si>
    <t>03-230.55.07</t>
  </si>
  <si>
    <t>VIIde-Olympiadelaan 25</t>
  </si>
  <si>
    <t>03-820.66.05</t>
  </si>
  <si>
    <t>SBS Creatopia</t>
  </si>
  <si>
    <t>Van Peenestraat 4</t>
  </si>
  <si>
    <t>03-238.35.91</t>
  </si>
  <si>
    <t>SLS De Tandem</t>
  </si>
  <si>
    <t>Pestalozzistraat 5</t>
  </si>
  <si>
    <t>03-293.24.24</t>
  </si>
  <si>
    <t>SBS De Piramide</t>
  </si>
  <si>
    <t>Pierenbergstraat 33</t>
  </si>
  <si>
    <t>03-293.24.80</t>
  </si>
  <si>
    <t>VBS Domino</t>
  </si>
  <si>
    <t>Jan De Voslei 23_A</t>
  </si>
  <si>
    <t>03-237.62.63</t>
  </si>
  <si>
    <t>SBS Willem Tell</t>
  </si>
  <si>
    <t>Kruisboogstraat 49</t>
  </si>
  <si>
    <t>03-291.17.30</t>
  </si>
  <si>
    <t>VBS Maria Boodschap</t>
  </si>
  <si>
    <t>Perustraat 4</t>
  </si>
  <si>
    <t>03-541.06.13</t>
  </si>
  <si>
    <t>SBS De Beren</t>
  </si>
  <si>
    <t>Antwerpsebaan 152</t>
  </si>
  <si>
    <t>03-502.18.20</t>
  </si>
  <si>
    <t>SBS De Brem</t>
  </si>
  <si>
    <t>Bremstraat 1</t>
  </si>
  <si>
    <t>03-298.29.30</t>
  </si>
  <si>
    <t>Begijnhoeve 6</t>
  </si>
  <si>
    <t>03-568.78.02</t>
  </si>
  <si>
    <t>Monnikenhofstraat 3</t>
  </si>
  <si>
    <t>03-568.63.78</t>
  </si>
  <si>
    <t>Hanegraefstraat 15</t>
  </si>
  <si>
    <t>03-432.17.65</t>
  </si>
  <si>
    <t>VBS Sint-Annacollege</t>
  </si>
  <si>
    <t>Goethestraat 1</t>
  </si>
  <si>
    <t>03-219.33.24</t>
  </si>
  <si>
    <t>Winkelstap 108</t>
  </si>
  <si>
    <t>03-645.99.15</t>
  </si>
  <si>
    <t>VBS Sint-Ludgardisschool</t>
  </si>
  <si>
    <t>Du Chastellei 48</t>
  </si>
  <si>
    <t>03-645.68.67</t>
  </si>
  <si>
    <t>Vrije Lagere School</t>
  </si>
  <si>
    <t>Kluizeveldenstraat 104_B</t>
  </si>
  <si>
    <t>03-645.74.40</t>
  </si>
  <si>
    <t>Terlindenhofstraat 220</t>
  </si>
  <si>
    <t>03-645.56.29</t>
  </si>
  <si>
    <t>VBS Sint-Eduardus</t>
  </si>
  <si>
    <t>Broeder Frederikstraat 3</t>
  </si>
  <si>
    <t>03-647.05.03</t>
  </si>
  <si>
    <t>SBS De Luchtballon</t>
  </si>
  <si>
    <t>Borrewaterstraat 70</t>
  </si>
  <si>
    <t>03-334.45.80</t>
  </si>
  <si>
    <t>Oorderseweg 8</t>
  </si>
  <si>
    <t>03-541.54.42</t>
  </si>
  <si>
    <t>Alfons Jeurissenstraat 13</t>
  </si>
  <si>
    <t>03-541.39.40</t>
  </si>
  <si>
    <t>Leugenberg 143</t>
  </si>
  <si>
    <t>03-665.05.51</t>
  </si>
  <si>
    <t>Prinshoeveweg 44</t>
  </si>
  <si>
    <t>03-645.61.67</t>
  </si>
  <si>
    <t>VBS VBSM</t>
  </si>
  <si>
    <t>Frans Standaertlei 54</t>
  </si>
  <si>
    <t>03-605.71.52</t>
  </si>
  <si>
    <t>Waterstraat 16</t>
  </si>
  <si>
    <t>03-542.37.72</t>
  </si>
  <si>
    <t>VLS Zilverenhoek Maria Immaculata</t>
  </si>
  <si>
    <t>Zilverenhoeklaan 2</t>
  </si>
  <si>
    <t>03-664.36.23</t>
  </si>
  <si>
    <t>VB De Putse Knipoog</t>
  </si>
  <si>
    <t>Partizanenstraat 5</t>
  </si>
  <si>
    <t>03-664.79.20</t>
  </si>
  <si>
    <t>GLS De Platanen</t>
  </si>
  <si>
    <t>Bauwinlaan 1</t>
  </si>
  <si>
    <t>03-664.26.72</t>
  </si>
  <si>
    <t>Dorpsstraat 61</t>
  </si>
  <si>
    <t>03-568.66.65</t>
  </si>
  <si>
    <t>VBS Sint-Calasanz</t>
  </si>
  <si>
    <t>Hoge Weg 15</t>
  </si>
  <si>
    <t>HOEVENEN</t>
  </si>
  <si>
    <t>03-660.13.60</t>
  </si>
  <si>
    <t>GBS De Rekke</t>
  </si>
  <si>
    <t>Eduard de Beukelaerlaan 2</t>
  </si>
  <si>
    <t>03-665.35.44</t>
  </si>
  <si>
    <t>SBS Hoedjes Van Papier</t>
  </si>
  <si>
    <t>Thibautstraat 65</t>
  </si>
  <si>
    <t>DEURNE</t>
  </si>
  <si>
    <t>03-293.27.80</t>
  </si>
  <si>
    <t>SKS De Groene Egel</t>
  </si>
  <si>
    <t>Maria de Heeltstraat 114</t>
  </si>
  <si>
    <t>03-324.20.64</t>
  </si>
  <si>
    <t>SKS Koekatoe</t>
  </si>
  <si>
    <t>Haviklaan 2</t>
  </si>
  <si>
    <t>03-334.39.70</t>
  </si>
  <si>
    <t>SBS Het Vliegertje</t>
  </si>
  <si>
    <t>Fort III-straat 5</t>
  </si>
  <si>
    <t>03-334.43.50</t>
  </si>
  <si>
    <t>SBS Het Baronneke</t>
  </si>
  <si>
    <t>Baron Leroystraat 31</t>
  </si>
  <si>
    <t>03-432.01.80</t>
  </si>
  <si>
    <t>03-360.50.36</t>
  </si>
  <si>
    <t>SBS De Mozaïek</t>
  </si>
  <si>
    <t>Silsburgstraat 83</t>
  </si>
  <si>
    <t>03-321.00.39</t>
  </si>
  <si>
    <t>SBS De bever</t>
  </si>
  <si>
    <t>Albert Bevernagelei 65</t>
  </si>
  <si>
    <t>03-291.15.50</t>
  </si>
  <si>
    <t>SBS De Kangoeroe</t>
  </si>
  <si>
    <t>Ruggeveldlaan 699</t>
  </si>
  <si>
    <t>03-291.14.70</t>
  </si>
  <si>
    <t>SBS De Speelvogel</t>
  </si>
  <si>
    <t>Schotensesteenweg 138</t>
  </si>
  <si>
    <t>03-432.88.10</t>
  </si>
  <si>
    <t>SBS Inpeeria</t>
  </si>
  <si>
    <t>De Gryspeerstraat 84</t>
  </si>
  <si>
    <t>03-328.03.20</t>
  </si>
  <si>
    <t>VBS Sint-Rumoldus</t>
  </si>
  <si>
    <t>Paulus Beyestraat 153</t>
  </si>
  <si>
    <t>03-325.16.88</t>
  </si>
  <si>
    <t>VBS Mariagaarde</t>
  </si>
  <si>
    <t>Griffier Schobbenslaan 45</t>
  </si>
  <si>
    <t>03-272.06.73</t>
  </si>
  <si>
    <t>VBS Drakenhof</t>
  </si>
  <si>
    <t>Drakenhoflaan 242</t>
  </si>
  <si>
    <t>03-321.56.84</t>
  </si>
  <si>
    <t>VBS Sancta Maria</t>
  </si>
  <si>
    <t>Pieter De Ridderstraat 5</t>
  </si>
  <si>
    <t>03-324.55.93</t>
  </si>
  <si>
    <t>VBS Sint-Bernadette</t>
  </si>
  <si>
    <t>Antoon Van den Bosschelaan 145</t>
  </si>
  <si>
    <t>03-324.97.97</t>
  </si>
  <si>
    <t>VBS Ibex</t>
  </si>
  <si>
    <t>Seraphin de Grootestraat 120</t>
  </si>
  <si>
    <t>03-325.60.94</t>
  </si>
  <si>
    <t>Van Dornestraat 125</t>
  </si>
  <si>
    <t>03-325.08.69</t>
  </si>
  <si>
    <t>Kasteellei 77_B</t>
  </si>
  <si>
    <t>03-353.11.30</t>
  </si>
  <si>
    <t>VBS Oefenschool</t>
  </si>
  <si>
    <t>Turnhoutsebaan 430</t>
  </si>
  <si>
    <t>03-353.05.41</t>
  </si>
  <si>
    <t>GLS De Notelaar</t>
  </si>
  <si>
    <t>Bergenstraat 2</t>
  </si>
  <si>
    <t>03-353.16.89</t>
  </si>
  <si>
    <t>VBS Sint-Filippus</t>
  </si>
  <si>
    <t>Wijngaardlaan 7</t>
  </si>
  <si>
    <t>03-658.81.70</t>
  </si>
  <si>
    <t>VBS 1 Sint-Cordula</t>
  </si>
  <si>
    <t>Vordensteinstraat 32</t>
  </si>
  <si>
    <t>03-658.94.51</t>
  </si>
  <si>
    <t>Marialei 2</t>
  </si>
  <si>
    <t>03-645.90.44</t>
  </si>
  <si>
    <t>VBS Heilige Familie</t>
  </si>
  <si>
    <t>Laaglandlei 20</t>
  </si>
  <si>
    <t>03-658.51.95</t>
  </si>
  <si>
    <t>VBS Sint-Ludgardis Schoten</t>
  </si>
  <si>
    <t>Sint-Maria-ten-Boslei 10</t>
  </si>
  <si>
    <t>03-658.48.42</t>
  </si>
  <si>
    <t>VBS 1 Bloemendaal</t>
  </si>
  <si>
    <t>Paalstraat 309</t>
  </si>
  <si>
    <t>03-658.79.45</t>
  </si>
  <si>
    <t>Hogebaan 2</t>
  </si>
  <si>
    <t>03-636.12.29</t>
  </si>
  <si>
    <t>GBS - De Heide</t>
  </si>
  <si>
    <t>Bredabaan 1093</t>
  </si>
  <si>
    <t>03-663.10.23</t>
  </si>
  <si>
    <t>GLS De Kaart</t>
  </si>
  <si>
    <t>Leeuwenstraat 50</t>
  </si>
  <si>
    <t>03-651.78.23</t>
  </si>
  <si>
    <t>GBS Mariaburg</t>
  </si>
  <si>
    <t>Annadreef 7</t>
  </si>
  <si>
    <t>03-664.46.37</t>
  </si>
  <si>
    <t>VBS Mater Dei Driehoek</t>
  </si>
  <si>
    <t>Heislag 35</t>
  </si>
  <si>
    <t>03-651.69.56</t>
  </si>
  <si>
    <t>VBS Mater Dei</t>
  </si>
  <si>
    <t>della Faillestraat 16</t>
  </si>
  <si>
    <t>03-633.38.05</t>
  </si>
  <si>
    <t>VBS De Vlinder</t>
  </si>
  <si>
    <t>Lage Kaart 266</t>
  </si>
  <si>
    <t>03-651.50.25</t>
  </si>
  <si>
    <t>Donksesteenweg 150</t>
  </si>
  <si>
    <t>03-651.86.07</t>
  </si>
  <si>
    <t>Baillet-Latourlei 107_A</t>
  </si>
  <si>
    <t>Zegersdreef 66</t>
  </si>
  <si>
    <t>03-651.68.16</t>
  </si>
  <si>
    <t>VLS Sint-Michielscollege</t>
  </si>
  <si>
    <t>Kapelsesteenweg 74</t>
  </si>
  <si>
    <t>03-640.30.34</t>
  </si>
  <si>
    <t>GBS De Horizon</t>
  </si>
  <si>
    <t>Sint Jozeflei 18</t>
  </si>
  <si>
    <t>WESTMALLE</t>
  </si>
  <si>
    <t>03-312.08.85</t>
  </si>
  <si>
    <t>VBS Sint-Jan Berchmanscollege</t>
  </si>
  <si>
    <t>Kasteellaan 18</t>
  </si>
  <si>
    <t>03-312.98.88</t>
  </si>
  <si>
    <t>Oude Molenstraat 11</t>
  </si>
  <si>
    <t>03-312.18.16</t>
  </si>
  <si>
    <t>Smekenstraat 12</t>
  </si>
  <si>
    <t>MALLE</t>
  </si>
  <si>
    <t>03-309.16.74</t>
  </si>
  <si>
    <t>Hoogstraat 19</t>
  </si>
  <si>
    <t>VLIMMEREN</t>
  </si>
  <si>
    <t>03-312.29.38</t>
  </si>
  <si>
    <t>VBS 't Klavernest</t>
  </si>
  <si>
    <t>WECHELDERZANDE</t>
  </si>
  <si>
    <t>03-312.05.92</t>
  </si>
  <si>
    <t>GBS De Kiekeboes</t>
  </si>
  <si>
    <t>Kerkstraat 7</t>
  </si>
  <si>
    <t>03-298.08.28</t>
  </si>
  <si>
    <t>VBS Sint-Elisabethschool</t>
  </si>
  <si>
    <t>Zandstraat 39</t>
  </si>
  <si>
    <t>03-312.35.10</t>
  </si>
  <si>
    <t>GBS Beuk &amp; Noot</t>
  </si>
  <si>
    <t>Ter Beuken 1</t>
  </si>
  <si>
    <t>03-298.08.04</t>
  </si>
  <si>
    <t>GBS De Sleutelbloem</t>
  </si>
  <si>
    <t>Schoolplein 2</t>
  </si>
  <si>
    <t>BRECHT</t>
  </si>
  <si>
    <t>VLS Sint-Michielschool</t>
  </si>
  <si>
    <t>Venusstraat 5</t>
  </si>
  <si>
    <t>03-660.07.70</t>
  </si>
  <si>
    <t>Handelslei 72</t>
  </si>
  <si>
    <t>03-383.30.37</t>
  </si>
  <si>
    <t>Dorpsstraat 12</t>
  </si>
  <si>
    <t>SINT-LENAARTS</t>
  </si>
  <si>
    <t>03-313.03.20</t>
  </si>
  <si>
    <t>Gemeentelijke Lagere School</t>
  </si>
  <si>
    <t>Hagelkruis 2_A</t>
  </si>
  <si>
    <t>03-690.46.45</t>
  </si>
  <si>
    <t>VBS Sterbos</t>
  </si>
  <si>
    <t>Molenheide 1</t>
  </si>
  <si>
    <t>03-669.72.17</t>
  </si>
  <si>
    <t>VBS 't Kantoor</t>
  </si>
  <si>
    <t>Bredabaan 124</t>
  </si>
  <si>
    <t>03-669.62.89</t>
  </si>
  <si>
    <t>VBS Mater Dei Gooreind</t>
  </si>
  <si>
    <t>Oude Baan 92</t>
  </si>
  <si>
    <t>03-663.52.70</t>
  </si>
  <si>
    <t>Kloosterstraat 7</t>
  </si>
  <si>
    <t>03-669.68.86</t>
  </si>
  <si>
    <t>GBS 't Blokje</t>
  </si>
  <si>
    <t>LOENHOUT</t>
  </si>
  <si>
    <t>Heidestatieplein 6</t>
  </si>
  <si>
    <t>03-666.73.93</t>
  </si>
  <si>
    <t>VBS Den Heuvel</t>
  </si>
  <si>
    <t>Heuvel 37</t>
  </si>
  <si>
    <t>03-666.95.21</t>
  </si>
  <si>
    <t>VBS De Linde</t>
  </si>
  <si>
    <t>Achterbroeksteenweg 190</t>
  </si>
  <si>
    <t>03-666.81.15</t>
  </si>
  <si>
    <t>VBS Zonnekind</t>
  </si>
  <si>
    <t>Zonnekinddreef 2</t>
  </si>
  <si>
    <t>03-666.53.40</t>
  </si>
  <si>
    <t>GBS Kadrie</t>
  </si>
  <si>
    <t>Driehoekstraat 41</t>
  </si>
  <si>
    <t>03-666.95.20</t>
  </si>
  <si>
    <t>Nieuwmoer-Dorp 10</t>
  </si>
  <si>
    <t>03-667.46.85</t>
  </si>
  <si>
    <t>Kloosterstraat 76</t>
  </si>
  <si>
    <t>03-667.37.23</t>
  </si>
  <si>
    <t>VLS Potlodenschool</t>
  </si>
  <si>
    <t>Maststraat 2_A</t>
  </si>
  <si>
    <t>03-667.63.47</t>
  </si>
  <si>
    <t>VBS Vincentius</t>
  </si>
  <si>
    <t>Horendonk 265</t>
  </si>
  <si>
    <t>03-667.54.91</t>
  </si>
  <si>
    <t>VLS College Essen</t>
  </si>
  <si>
    <t>Rouwmoer 7_A</t>
  </si>
  <si>
    <t>03-667.33.65</t>
  </si>
  <si>
    <t>VKS Mariaberg</t>
  </si>
  <si>
    <t>Grensstraat 14</t>
  </si>
  <si>
    <t>GBS WIGO</t>
  </si>
  <si>
    <t>De Vondert 10</t>
  </si>
  <si>
    <t>03-667.57.63</t>
  </si>
  <si>
    <t>VBS Mozaïek</t>
  </si>
  <si>
    <t>Schoenstraat 41</t>
  </si>
  <si>
    <t>03-235.05.61</t>
  </si>
  <si>
    <t>Turnhoutsebaan 79</t>
  </si>
  <si>
    <t>03-236.37.25</t>
  </si>
  <si>
    <t>VBS Franciscus</t>
  </si>
  <si>
    <t>Berchemlei 93</t>
  </si>
  <si>
    <t>03-236.04.44</t>
  </si>
  <si>
    <t>VBS Xaveriuscollege</t>
  </si>
  <si>
    <t>Collegelaan 36</t>
  </si>
  <si>
    <t>03-217.44.10</t>
  </si>
  <si>
    <t>SKS De Vlinderboom</t>
  </si>
  <si>
    <t>Te Boelaarpark 3</t>
  </si>
  <si>
    <t>03-334.03.80</t>
  </si>
  <si>
    <t>SLS De Vlinderboom</t>
  </si>
  <si>
    <t>Te Boelaarpark 5</t>
  </si>
  <si>
    <t>03-334.03.90</t>
  </si>
  <si>
    <t>SBS De Esdoorn</t>
  </si>
  <si>
    <t>Vinçottestraat 44</t>
  </si>
  <si>
    <t>03-432.17.90</t>
  </si>
  <si>
    <t>SBS Flora</t>
  </si>
  <si>
    <t>Florastraat 120</t>
  </si>
  <si>
    <t>03-291.16.80</t>
  </si>
  <si>
    <t>SBS De Horizon</t>
  </si>
  <si>
    <t>03-502.10.90</t>
  </si>
  <si>
    <t>de Robianostraat 11</t>
  </si>
  <si>
    <t>BORSBEEK</t>
  </si>
  <si>
    <t>03-322.53.54</t>
  </si>
  <si>
    <t>GBS De Klinker</t>
  </si>
  <si>
    <t>Jan Frans Stynenlei 8</t>
  </si>
  <si>
    <t>03-321.20.21</t>
  </si>
  <si>
    <t>Maria Clarastraat 60</t>
  </si>
  <si>
    <t>03-322.34.34</t>
  </si>
  <si>
    <t>VBS Sint-Johannaschool</t>
  </si>
  <si>
    <t>Torenstraat 30</t>
  </si>
  <si>
    <t>03-353.78.28</t>
  </si>
  <si>
    <t>GBS De Knipoog</t>
  </si>
  <si>
    <t>Schoolstraat 17</t>
  </si>
  <si>
    <t>RANST</t>
  </si>
  <si>
    <t>03-475.14.48</t>
  </si>
  <si>
    <t>VBS Annuncia-Instituut</t>
  </si>
  <si>
    <t>Gasthuisstraat 19_A</t>
  </si>
  <si>
    <t>03-485.54.58</t>
  </si>
  <si>
    <t>Heidedreef 82</t>
  </si>
  <si>
    <t>03-353.71.19</t>
  </si>
  <si>
    <t>Vrije Kleuterschool</t>
  </si>
  <si>
    <t>Kleinveldweg 2_A</t>
  </si>
  <si>
    <t>03-384.06.28</t>
  </si>
  <si>
    <t>GBS De Driehoek</t>
  </si>
  <si>
    <t>Schildesteenweg 12</t>
  </si>
  <si>
    <t>OELEGEM</t>
  </si>
  <si>
    <t>03-383.50.36</t>
  </si>
  <si>
    <t>Venusstraat 3</t>
  </si>
  <si>
    <t>03-383.10.31</t>
  </si>
  <si>
    <t>VBS Heilig-Hart</t>
  </si>
  <si>
    <t>Oudaen 76_1</t>
  </si>
  <si>
    <t>'S GRAVENWEZEL</t>
  </si>
  <si>
    <t>03-658.12.46</t>
  </si>
  <si>
    <t>Frans Pauwelslei 19</t>
  </si>
  <si>
    <t>03-658.86.18</t>
  </si>
  <si>
    <t>Amelbergastraat 40</t>
  </si>
  <si>
    <t>03-484.35.89</t>
  </si>
  <si>
    <t>VBS Impuls</t>
  </si>
  <si>
    <t>PULLE</t>
  </si>
  <si>
    <t>03-484.41.68</t>
  </si>
  <si>
    <t>VBS De Springplank</t>
  </si>
  <si>
    <t>Kapelstraat 19_A</t>
  </si>
  <si>
    <t>BROECHEM</t>
  </si>
  <si>
    <t>03-485.80.79</t>
  </si>
  <si>
    <t>GBS De Sleutel</t>
  </si>
  <si>
    <t>Lostraat 51</t>
  </si>
  <si>
    <t>03-485.65.14</t>
  </si>
  <si>
    <t>GBS 't Kroontje</t>
  </si>
  <si>
    <t>Kerkstraat 37</t>
  </si>
  <si>
    <t>MASSENHOVEN</t>
  </si>
  <si>
    <t>03-484.30.87</t>
  </si>
  <si>
    <t>Veerstraat 59</t>
  </si>
  <si>
    <t>VIERSEL</t>
  </si>
  <si>
    <t>03-485.73.98</t>
  </si>
  <si>
    <t>VBS Sint-Jozefschool</t>
  </si>
  <si>
    <t>Kloosterstraat 1</t>
  </si>
  <si>
    <t>EMBLEM</t>
  </si>
  <si>
    <t>03-480.19.29</t>
  </si>
  <si>
    <t>Kerkeblokken 7</t>
  </si>
  <si>
    <t>03-410.01.30</t>
  </si>
  <si>
    <t>Nonnenstraat 21</t>
  </si>
  <si>
    <t>03-481.97.43</t>
  </si>
  <si>
    <t>VBS De Zandloper</t>
  </si>
  <si>
    <t>Zandlaan 46</t>
  </si>
  <si>
    <t>03-481.87.67</t>
  </si>
  <si>
    <t>GBS Klim-op</t>
  </si>
  <si>
    <t>Albertstraat 8</t>
  </si>
  <si>
    <t>014-51.17.09</t>
  </si>
  <si>
    <t>VLS De Luchtballon</t>
  </si>
  <si>
    <t>Schoetersstraat 22</t>
  </si>
  <si>
    <t>VKS De Luchtballon</t>
  </si>
  <si>
    <t>Zusterstraat 1</t>
  </si>
  <si>
    <t>014-51.30.78</t>
  </si>
  <si>
    <t>Bergstraat 12</t>
  </si>
  <si>
    <t>014-51.29.29</t>
  </si>
  <si>
    <t>GBS Klim-Op</t>
  </si>
  <si>
    <t>Bovenpad 7</t>
  </si>
  <si>
    <t>014-51.11.11</t>
  </si>
  <si>
    <t>VBS Klavertjedrie</t>
  </si>
  <si>
    <t>Dorp 57</t>
  </si>
  <si>
    <t>BOUWEL</t>
  </si>
  <si>
    <t>014-51.27.42</t>
  </si>
  <si>
    <t>VLS Windekind</t>
  </si>
  <si>
    <t>Markt 19</t>
  </si>
  <si>
    <t>VORSELAAR</t>
  </si>
  <si>
    <t>014-50.93.48</t>
  </si>
  <si>
    <t>Cardijnlaan 10</t>
  </si>
  <si>
    <t>014-51.27.00</t>
  </si>
  <si>
    <t>VBS Sint-Victor</t>
  </si>
  <si>
    <t>Begijnendreef 27</t>
  </si>
  <si>
    <t>014-41.41.08</t>
  </si>
  <si>
    <t>VBS Heilig Graf</t>
  </si>
  <si>
    <t>Nijverheidstraat 11</t>
  </si>
  <si>
    <t>014-47.99.15</t>
  </si>
  <si>
    <t>Apostoliekenstraat 26</t>
  </si>
  <si>
    <t>014-41.18.87</t>
  </si>
  <si>
    <t>Tramstraat 36</t>
  </si>
  <si>
    <t>014-41.96.68</t>
  </si>
  <si>
    <t>VLS Sint-Jozefcollege</t>
  </si>
  <si>
    <t>Pieter De Nefstraat 4</t>
  </si>
  <si>
    <t>014-41.17.02</t>
  </si>
  <si>
    <t>VBS Sint-Jozefcollege</t>
  </si>
  <si>
    <t>Koningin Astridlaan 33</t>
  </si>
  <si>
    <t>014-41.24.84</t>
  </si>
  <si>
    <t>VBS Sint-Pietersinstituut Zevendonk</t>
  </si>
  <si>
    <t>Kapelweg 56</t>
  </si>
  <si>
    <t>014-41.37.92</t>
  </si>
  <si>
    <t>VBS Sint-Pietersinstituut</t>
  </si>
  <si>
    <t>Jubileumlaan 1</t>
  </si>
  <si>
    <t>014-63.99.22</t>
  </si>
  <si>
    <t>VKS Sint-Jozefcollege</t>
  </si>
  <si>
    <t>Beekstraat 3</t>
  </si>
  <si>
    <t>014-41.89.11</t>
  </si>
  <si>
    <t>VBS Het Kompas</t>
  </si>
  <si>
    <t>Past. Lambrechtsstraat 3</t>
  </si>
  <si>
    <t>RIJKEVORSEL</t>
  </si>
  <si>
    <t>03-312.37.33</t>
  </si>
  <si>
    <t>03-314.61.87</t>
  </si>
  <si>
    <t>VKS Het Moleke</t>
  </si>
  <si>
    <t>Banmolenweg 9</t>
  </si>
  <si>
    <t>03-314.12.69</t>
  </si>
  <si>
    <t>GLS De Wegwijzer</t>
  </si>
  <si>
    <t>Leopoldstraat 1</t>
  </si>
  <si>
    <t>03-340.00.60</t>
  </si>
  <si>
    <t>VBS Spijker</t>
  </si>
  <si>
    <t>Antoon de Lalaingstraat 3_a</t>
  </si>
  <si>
    <t>HOOGSTRATEN</t>
  </si>
  <si>
    <t>03-314.58.08</t>
  </si>
  <si>
    <t>VBS Klein Seminarie</t>
  </si>
  <si>
    <t>Vrijheid 234</t>
  </si>
  <si>
    <t>03-340.40.45</t>
  </si>
  <si>
    <t>Gravin Elisabethlaan 21</t>
  </si>
  <si>
    <t>03-314.84.44</t>
  </si>
  <si>
    <t>GBS Meer/Meerseldreef</t>
  </si>
  <si>
    <t>Kapelweg 2</t>
  </si>
  <si>
    <t>MEERLE</t>
  </si>
  <si>
    <t>03-315.80.53</t>
  </si>
  <si>
    <t>VBS Scharrel</t>
  </si>
  <si>
    <t>Witherenweg 2</t>
  </si>
  <si>
    <t>MINDERHOUT</t>
  </si>
  <si>
    <t>03-314.64.21</t>
  </si>
  <si>
    <t>Ulicotenseweg 1</t>
  </si>
  <si>
    <t>03-315.82.88</t>
  </si>
  <si>
    <t>GBS Qworzo</t>
  </si>
  <si>
    <t>Markt 17</t>
  </si>
  <si>
    <t>MERKSPLAS</t>
  </si>
  <si>
    <t>014-63.34.93</t>
  </si>
  <si>
    <t>Kloosterstraat 4</t>
  </si>
  <si>
    <t>014-63.30.00</t>
  </si>
  <si>
    <t>Molenbaan 1 bus 1</t>
  </si>
  <si>
    <t>BAARLE-HERTOG</t>
  </si>
  <si>
    <t>014-69.92.43</t>
  </si>
  <si>
    <t>014-61.15.22</t>
  </si>
  <si>
    <t>Albertstraat 1</t>
  </si>
  <si>
    <t>014-61.15.23</t>
  </si>
  <si>
    <t>VLS Heilig Graf</t>
  </si>
  <si>
    <t>Bergakker 4</t>
  </si>
  <si>
    <t>VOSSELAAR</t>
  </si>
  <si>
    <t>014-61.43.29</t>
  </si>
  <si>
    <t>Konijnenbergpad 5</t>
  </si>
  <si>
    <t>014-61.17.66</t>
  </si>
  <si>
    <t>VBS Delta</t>
  </si>
  <si>
    <t>Van der Bekenlaan 40</t>
  </si>
  <si>
    <t>OUD-TURNHOUT</t>
  </si>
  <si>
    <t>014-45.36.75</t>
  </si>
  <si>
    <t>Heerestraat 140</t>
  </si>
  <si>
    <t>014-41.00.24</t>
  </si>
  <si>
    <t>Steenweg op Mol 157</t>
  </si>
  <si>
    <t>014-45.06.02</t>
  </si>
  <si>
    <t>Pausenstraat 9</t>
  </si>
  <si>
    <t>014-45.21.29</t>
  </si>
  <si>
    <t>GBS Sint-Jan</t>
  </si>
  <si>
    <t>Kerkstraat 11</t>
  </si>
  <si>
    <t>ARENDONK</t>
  </si>
  <si>
    <t>014-67.76.31</t>
  </si>
  <si>
    <t>GBS Voorheide</t>
  </si>
  <si>
    <t>De Brulen 2</t>
  </si>
  <si>
    <t>014-67.77.54</t>
  </si>
  <si>
    <t>VBS Sint-Clara</t>
  </si>
  <si>
    <t>Kloosterbaan 1</t>
  </si>
  <si>
    <t>014-67.85.75</t>
  </si>
  <si>
    <t>GBS De Kleine Wereld</t>
  </si>
  <si>
    <t>Kerkstraat 24</t>
  </si>
  <si>
    <t>014-65.63.86</t>
  </si>
  <si>
    <t>GBS De Verrekijker</t>
  </si>
  <si>
    <t>Koning Albertstraat 59</t>
  </si>
  <si>
    <t>WEELDE</t>
  </si>
  <si>
    <t>014-40.91.70</t>
  </si>
  <si>
    <t>VBS De Negensprong</t>
  </si>
  <si>
    <t>Dorp 2</t>
  </si>
  <si>
    <t>POPPEL</t>
  </si>
  <si>
    <t>014-65.56.57</t>
  </si>
  <si>
    <t>Ginderbuiten 212</t>
  </si>
  <si>
    <t>014-31.50.00</t>
  </si>
  <si>
    <t>GBS MOZAwIEK</t>
  </si>
  <si>
    <t>Schoolstraat 3</t>
  </si>
  <si>
    <t>014-31.50.99</t>
  </si>
  <si>
    <t>VLS Sint-Jan Berchmanscollege</t>
  </si>
  <si>
    <t>Jakob Smitslaan 36</t>
  </si>
  <si>
    <t>014-32.07.51</t>
  </si>
  <si>
    <t>VLS Rozenberg</t>
  </si>
  <si>
    <t>Rozenberg 2</t>
  </si>
  <si>
    <t>014-34.74.09</t>
  </si>
  <si>
    <t>Keiheuvelstraat 7_A</t>
  </si>
  <si>
    <t>014-81.03.16</t>
  </si>
  <si>
    <t>VBS De Toren</t>
  </si>
  <si>
    <t>Jozef Calasanzstraat 2_A</t>
  </si>
  <si>
    <t>014-31.63.23</t>
  </si>
  <si>
    <t>St.-Odradastraat 40</t>
  </si>
  <si>
    <t>014-31.18.96</t>
  </si>
  <si>
    <t>GBS Alles Kids Mol-Gompel</t>
  </si>
  <si>
    <t>Pastoor Vaesstraat 24</t>
  </si>
  <si>
    <t>014-31.28.93</t>
  </si>
  <si>
    <t>VBS Stapsteen</t>
  </si>
  <si>
    <t>Sluis 156</t>
  </si>
  <si>
    <t>014-31.41.44</t>
  </si>
  <si>
    <t>VKS De Tovertuin</t>
  </si>
  <si>
    <t>Rozenberg 4</t>
  </si>
  <si>
    <t>VBS Wijngaard</t>
  </si>
  <si>
    <t>Wijngaard 9</t>
  </si>
  <si>
    <t>014-21.62.49</t>
  </si>
  <si>
    <t>Hoeksken 30</t>
  </si>
  <si>
    <t>014-88.19.65</t>
  </si>
  <si>
    <t>GBS Het Trapleerke</t>
  </si>
  <si>
    <t>Rechtestraat 69</t>
  </si>
  <si>
    <t>014-88.30.20</t>
  </si>
  <si>
    <t>VBS De Wingerd</t>
  </si>
  <si>
    <t>Wijngaard 11</t>
  </si>
  <si>
    <t>POEDERLEE</t>
  </si>
  <si>
    <t>014-88.27.72</t>
  </si>
  <si>
    <t>VBS 't Klavertje</t>
  </si>
  <si>
    <t>Ring 67</t>
  </si>
  <si>
    <t>NOORDERWIJK</t>
  </si>
  <si>
    <t>014-26.38.90</t>
  </si>
  <si>
    <t>VBS De Wegwijzer</t>
  </si>
  <si>
    <t>Streepstraat 2</t>
  </si>
  <si>
    <t>MORKHOVEN</t>
  </si>
  <si>
    <t>014-26.35.05</t>
  </si>
  <si>
    <t>Sint Jozefstraat 12</t>
  </si>
  <si>
    <t>WIEKEVORST</t>
  </si>
  <si>
    <t>014-26.07.98</t>
  </si>
  <si>
    <t>VLS Sint-Jan</t>
  </si>
  <si>
    <t>Pastoriestraat 26</t>
  </si>
  <si>
    <t>014-26.09.83</t>
  </si>
  <si>
    <t>VBS De Knipoog</t>
  </si>
  <si>
    <t>Stationsstraat 1</t>
  </si>
  <si>
    <t>014-22.03.90</t>
  </si>
  <si>
    <t>VBS Toermalijn</t>
  </si>
  <si>
    <t>Lichtaartseweg 129</t>
  </si>
  <si>
    <t>014-21.55.88</t>
  </si>
  <si>
    <t>GBS De Kleine Wijzer</t>
  </si>
  <si>
    <t>Drogebroodstraat 5</t>
  </si>
  <si>
    <t>014-27.95.34</t>
  </si>
  <si>
    <t>GBS De Kriebel</t>
  </si>
  <si>
    <t>Schoolstraat 1</t>
  </si>
  <si>
    <t>014-25.74.56</t>
  </si>
  <si>
    <t>Laar 1</t>
  </si>
  <si>
    <t>014-58.91.30</t>
  </si>
  <si>
    <t>Aardseweg 2</t>
  </si>
  <si>
    <t>014-85.29.98</t>
  </si>
  <si>
    <t>Vogelzang 64</t>
  </si>
  <si>
    <t>014-58.81.19</t>
  </si>
  <si>
    <t>VBS De Regenboog</t>
  </si>
  <si>
    <t>Kapelstraat 24</t>
  </si>
  <si>
    <t>014-58.79.67</t>
  </si>
  <si>
    <t>SBS De Burgstraat</t>
  </si>
  <si>
    <t>Burgstraat 23</t>
  </si>
  <si>
    <t>014-56.64.40</t>
  </si>
  <si>
    <t>SBS Geel-Zuid</t>
  </si>
  <si>
    <t>Zammelseweg 183</t>
  </si>
  <si>
    <t>014-56.65.20</t>
  </si>
  <si>
    <t>SBS Winkelomheide</t>
  </si>
  <si>
    <t>Winkelomseheide 147</t>
  </si>
  <si>
    <t>014-56.65.00</t>
  </si>
  <si>
    <t>VBS De Omnibus</t>
  </si>
  <si>
    <t>Tielendorp 43</t>
  </si>
  <si>
    <t>TIELEN</t>
  </si>
  <si>
    <t>014-55.63.88</t>
  </si>
  <si>
    <t>Schoolstraat 33</t>
  </si>
  <si>
    <t>LICHTAART</t>
  </si>
  <si>
    <t>014-55.64.89</t>
  </si>
  <si>
    <t>VBS De Parel</t>
  </si>
  <si>
    <t>Kloosterstraat 2_A</t>
  </si>
  <si>
    <t>014-55.20.00</t>
  </si>
  <si>
    <t>VKS 't Bosvriendje</t>
  </si>
  <si>
    <t>Poederleesteenweg 67</t>
  </si>
  <si>
    <t>014-55.70.40</t>
  </si>
  <si>
    <t>Schoolstraat 43</t>
  </si>
  <si>
    <t>GIERLE</t>
  </si>
  <si>
    <t>014-55.76.01</t>
  </si>
  <si>
    <t>GBS De Vlieger</t>
  </si>
  <si>
    <t>Mgr. Heylenstraat 22</t>
  </si>
  <si>
    <t>KASTERLEE</t>
  </si>
  <si>
    <t>014-85.00.67</t>
  </si>
  <si>
    <t>Mgr. Cardijnstraat 39</t>
  </si>
  <si>
    <t>014-85.00.69</t>
  </si>
  <si>
    <t>Boslaan 2</t>
  </si>
  <si>
    <t>014-85.00.66</t>
  </si>
  <si>
    <t>VKS Hoeven</t>
  </si>
  <si>
    <t>Bos en Bremdreef 4</t>
  </si>
  <si>
    <t>014-37.07.78</t>
  </si>
  <si>
    <t>Peperstraat 24</t>
  </si>
  <si>
    <t>RETIE</t>
  </si>
  <si>
    <t>014-37.75.55</t>
  </si>
  <si>
    <t>VBS Trapop</t>
  </si>
  <si>
    <t>Laarstraat 1</t>
  </si>
  <si>
    <t>014-37.83.13</t>
  </si>
  <si>
    <t>VKS Spelewei</t>
  </si>
  <si>
    <t>Hodonk 35</t>
  </si>
  <si>
    <t>014-37.94.76</t>
  </si>
  <si>
    <t>VBS Weg-Wijzer</t>
  </si>
  <si>
    <t>Hannekestraat 22</t>
  </si>
  <si>
    <t>014-37.80.06</t>
  </si>
  <si>
    <t>GBS De Kangoeroe</t>
  </si>
  <si>
    <t>Lorzestraat 37</t>
  </si>
  <si>
    <t>014-37.78.72</t>
  </si>
  <si>
    <t>Meistraat 148</t>
  </si>
  <si>
    <t>014-37.78.73</t>
  </si>
  <si>
    <t>GBS De Bosmier</t>
  </si>
  <si>
    <t>Streekweg 11</t>
  </si>
  <si>
    <t>014-74.42.80</t>
  </si>
  <si>
    <t>GBS De Puzzel</t>
  </si>
  <si>
    <t>St.-Rochusstraat 91</t>
  </si>
  <si>
    <t>014-74.42.50</t>
  </si>
  <si>
    <t>GBS De Bijenkorf</t>
  </si>
  <si>
    <t>Haverstraat 6</t>
  </si>
  <si>
    <t>014-74.42.70</t>
  </si>
  <si>
    <t>VBS Balen Centrum</t>
  </si>
  <si>
    <t>Gustaaf Woutersstraat 31</t>
  </si>
  <si>
    <t>014-81.19.25</t>
  </si>
  <si>
    <t>OLMEN</t>
  </si>
  <si>
    <t>014-30.11.02</t>
  </si>
  <si>
    <t>VKS Sint-Ursula Klim Op</t>
  </si>
  <si>
    <t>Mechelsestraat 25</t>
  </si>
  <si>
    <t>03-491.92.36</t>
  </si>
  <si>
    <t>Kesselsesteenweg 1</t>
  </si>
  <si>
    <t>03-480.12.20</t>
  </si>
  <si>
    <t>VLS Sint-Ursula Klim Op</t>
  </si>
  <si>
    <t>03-491.92.35</t>
  </si>
  <si>
    <t>VBS Sint-Ursula-Lisp</t>
  </si>
  <si>
    <t>Frankenweg 6</t>
  </si>
  <si>
    <t>03-480.26.91</t>
  </si>
  <si>
    <t>VBS Pullaar</t>
  </si>
  <si>
    <t>Rode-Kruislaan 1</t>
  </si>
  <si>
    <t>03-480.33.29</t>
  </si>
  <si>
    <t>VBS Het Spoor</t>
  </si>
  <si>
    <t>Spoorweglei 6</t>
  </si>
  <si>
    <t>03-480.63.23</t>
  </si>
  <si>
    <t>Kessel-Dorp 42_A</t>
  </si>
  <si>
    <t>03-410.01.50</t>
  </si>
  <si>
    <t>Emblemsesteenweg 1_A</t>
  </si>
  <si>
    <t>03-480.27.44</t>
  </si>
  <si>
    <t>VBS Kinderpad</t>
  </si>
  <si>
    <t>Kinderpad 1</t>
  </si>
  <si>
    <t>BEVEL</t>
  </si>
  <si>
    <t>03-385.04.79</t>
  </si>
  <si>
    <t>GKS Parkschool Mortsel</t>
  </si>
  <si>
    <t>Lusthovenlaan 12</t>
  </si>
  <si>
    <t>03-449.06.28</t>
  </si>
  <si>
    <t>Sint-Reinhildisstraat 15_B</t>
  </si>
  <si>
    <t>03-449.56.39</t>
  </si>
  <si>
    <t>VBS Klimboom</t>
  </si>
  <si>
    <t>Liersesteenweg 314</t>
  </si>
  <si>
    <t>03-455.49.13</t>
  </si>
  <si>
    <t>VLS De Link</t>
  </si>
  <si>
    <t>Patronaatstraat 21</t>
  </si>
  <si>
    <t>03-457.04.22</t>
  </si>
  <si>
    <t>VBS OLVE-Basisschool</t>
  </si>
  <si>
    <t>Rombaut Keldermansstraat 33</t>
  </si>
  <si>
    <t>03-440.16.21</t>
  </si>
  <si>
    <t>VBS Olfa 't Plein</t>
  </si>
  <si>
    <t>Pieter van Maldereplein 8</t>
  </si>
  <si>
    <t>03-449.41.22</t>
  </si>
  <si>
    <t>GBS Andreas Vesalius</t>
  </si>
  <si>
    <t>Gemeenteplein 3</t>
  </si>
  <si>
    <t>03-289.21.50</t>
  </si>
  <si>
    <t>GBS Jan Frans Willems</t>
  </si>
  <si>
    <t>Jef Van Hoofplein 22</t>
  </si>
  <si>
    <t>BOECHOUT</t>
  </si>
  <si>
    <t>03-454.50.71</t>
  </si>
  <si>
    <t>VBS Sint-Gabriëlcollege</t>
  </si>
  <si>
    <t>Lange Kroonstraat 72</t>
  </si>
  <si>
    <t>03-460.32.14</t>
  </si>
  <si>
    <t>VBS Dorpsschool Vremde</t>
  </si>
  <si>
    <t>Dorpsplaats 5</t>
  </si>
  <si>
    <t>VREMDE</t>
  </si>
  <si>
    <t>03-455.22.42</t>
  </si>
  <si>
    <t>VLS Regina Pacis</t>
  </si>
  <si>
    <t>Mortselsesteenweg 70</t>
  </si>
  <si>
    <t>03-454.19.90</t>
  </si>
  <si>
    <t>GBS Albrecht Rodenbach</t>
  </si>
  <si>
    <t>Onderwijsstraat 19</t>
  </si>
  <si>
    <t>03-455.26.34</t>
  </si>
  <si>
    <t>Statiestraat 45</t>
  </si>
  <si>
    <t>LINT</t>
  </si>
  <si>
    <t>03-455.31.41</t>
  </si>
  <si>
    <t>Duffelsesteenweg 48</t>
  </si>
  <si>
    <t>03-455.48.25</t>
  </si>
  <si>
    <t>Molenstraat 32</t>
  </si>
  <si>
    <t>03-457.06.04</t>
  </si>
  <si>
    <t>Antwerpsesteenweg 73</t>
  </si>
  <si>
    <t>03-457.03.43</t>
  </si>
  <si>
    <t>Van Dyckstraat 25</t>
  </si>
  <si>
    <t>03-293.69.68</t>
  </si>
  <si>
    <t>VBS Vosberg</t>
  </si>
  <si>
    <t>Pastoor Slegersstraat 1</t>
  </si>
  <si>
    <t>RUMST</t>
  </si>
  <si>
    <t>015-31.21.27</t>
  </si>
  <si>
    <t>VBS Sleutelhof</t>
  </si>
  <si>
    <t>Kerkstraat 9</t>
  </si>
  <si>
    <t>03-888.01.69</t>
  </si>
  <si>
    <t>GBS Ter Doelhagen</t>
  </si>
  <si>
    <t>Doelhaagstraat 4</t>
  </si>
  <si>
    <t>03-888.14.67</t>
  </si>
  <si>
    <t>GO! BS De Zonnebergen</t>
  </si>
  <si>
    <t>Pastorijstraat 84</t>
  </si>
  <si>
    <t>WALEM</t>
  </si>
  <si>
    <t>015-21.83.48</t>
  </si>
  <si>
    <t>GBS 't Kompas</t>
  </si>
  <si>
    <t>Nieuwstraat 11_B</t>
  </si>
  <si>
    <t>015-31.25.80</t>
  </si>
  <si>
    <t>Mijlstraat 91</t>
  </si>
  <si>
    <t>015-31.19.06</t>
  </si>
  <si>
    <t>GBS 't Kofschip</t>
  </si>
  <si>
    <t>Kwakkelenberg 51</t>
  </si>
  <si>
    <t>015-31.11.02</t>
  </si>
  <si>
    <t>VBS De Basis</t>
  </si>
  <si>
    <t>Kwakkelenberg 5</t>
  </si>
  <si>
    <t>015-31.21.47</t>
  </si>
  <si>
    <t>Stationsstraat 2</t>
  </si>
  <si>
    <t>015-30.38.32</t>
  </si>
  <si>
    <t>Oude Baan 1</t>
  </si>
  <si>
    <t>WAARLOOS</t>
  </si>
  <si>
    <t>015-31.57.57</t>
  </si>
  <si>
    <t>Schoolstraat 10</t>
  </si>
  <si>
    <t>03-482.15.91</t>
  </si>
  <si>
    <t>VBS Heilig Hart</t>
  </si>
  <si>
    <t>Albertstraat 38</t>
  </si>
  <si>
    <t>SINT-KATELIJNE-WAVER</t>
  </si>
  <si>
    <t>015-20.96.14</t>
  </si>
  <si>
    <t>GBS G.L.O.C.</t>
  </si>
  <si>
    <t>Daliastraat 35</t>
  </si>
  <si>
    <t>015-31.28.22</t>
  </si>
  <si>
    <t>GBS Octopus</t>
  </si>
  <si>
    <t>Clemenceaustraat 115</t>
  </si>
  <si>
    <t>015-21.01.79</t>
  </si>
  <si>
    <t>GBS Dijkstein</t>
  </si>
  <si>
    <t>Maanhoeveweg 33</t>
  </si>
  <si>
    <t>015-55.36.90</t>
  </si>
  <si>
    <t>VBS Sint-Katarina</t>
  </si>
  <si>
    <t>Generaal Deschachtstraat 18</t>
  </si>
  <si>
    <t>015-33.96.69</t>
  </si>
  <si>
    <t>Pastorijstraat 3</t>
  </si>
  <si>
    <t>BERLAAR</t>
  </si>
  <si>
    <t>03-482.41.93</t>
  </si>
  <si>
    <t>VBS Berlaar (CKG)</t>
  </si>
  <si>
    <t>Ballaarweg 1</t>
  </si>
  <si>
    <t>03-422.52.49</t>
  </si>
  <si>
    <t>Aarschotsebaan 60</t>
  </si>
  <si>
    <t>015-24.57.43</t>
  </si>
  <si>
    <t>Markgravelei 149</t>
  </si>
  <si>
    <t>03-432.02.60</t>
  </si>
  <si>
    <t>SBS De Boomhut</t>
  </si>
  <si>
    <t>Ramskapellestraat 43</t>
  </si>
  <si>
    <t>BERCHEM</t>
  </si>
  <si>
    <t>03-334.43.70</t>
  </si>
  <si>
    <t>SBS Leopold III</t>
  </si>
  <si>
    <t>Mellinetplein 13</t>
  </si>
  <si>
    <t>03-502.08.40</t>
  </si>
  <si>
    <t>SBS Fruithof</t>
  </si>
  <si>
    <t>Flor Alpaertsstraat 45</t>
  </si>
  <si>
    <t>03-432.41.30</t>
  </si>
  <si>
    <t>SBS Klavertjevier</t>
  </si>
  <si>
    <t>Jozef Balstraat 6</t>
  </si>
  <si>
    <t>03-502.10.80</t>
  </si>
  <si>
    <t>VLS O.L.Vrouw Pulhof</t>
  </si>
  <si>
    <t>Grotesteenweg 489</t>
  </si>
  <si>
    <t>03-230.12.78</t>
  </si>
  <si>
    <t>VBS De Schatkist</t>
  </si>
  <si>
    <t>Ferdinand Coosemansstraat 15</t>
  </si>
  <si>
    <t>03-239.27.87</t>
  </si>
  <si>
    <t>Gustaaf Garittestraat 1</t>
  </si>
  <si>
    <t>03-230.46.92</t>
  </si>
  <si>
    <t>Jan Moorkensstraat 95</t>
  </si>
  <si>
    <t>03-239.17.88</t>
  </si>
  <si>
    <t>Floraliënlaan 370_2</t>
  </si>
  <si>
    <t>VBS Neerland</t>
  </si>
  <si>
    <t>Mogendhedenlaan 1</t>
  </si>
  <si>
    <t>03-825.84.30</t>
  </si>
  <si>
    <t>SBS De Letter</t>
  </si>
  <si>
    <t>Letterkundestraat 39</t>
  </si>
  <si>
    <t>03-292.22.10</t>
  </si>
  <si>
    <t>SBS Prins Boudewijn</t>
  </si>
  <si>
    <t>Spoorweglaan 145</t>
  </si>
  <si>
    <t>03-432.30.10</t>
  </si>
  <si>
    <t>Kerkhofstraat 1_a</t>
  </si>
  <si>
    <t>03-827.92.93</t>
  </si>
  <si>
    <t>Valkenveld 73</t>
  </si>
  <si>
    <t>03-827.93.21</t>
  </si>
  <si>
    <t>VLS Sint-Ursula Instituut</t>
  </si>
  <si>
    <t>Kerkhofstraat 1</t>
  </si>
  <si>
    <t>Heistraat 255</t>
  </si>
  <si>
    <t>03-828.25.87</t>
  </si>
  <si>
    <t>VBS Johannes</t>
  </si>
  <si>
    <t>Frans Stienletlaan 39</t>
  </si>
  <si>
    <t>03-827.64.95</t>
  </si>
  <si>
    <t>VBS Zonnekesschool</t>
  </si>
  <si>
    <t>Heiligstraat 6</t>
  </si>
  <si>
    <t>HEMIKSEM</t>
  </si>
  <si>
    <t>03-887.69.78</t>
  </si>
  <si>
    <t>Provinciale steenweg 11</t>
  </si>
  <si>
    <t>03-887.43.83</t>
  </si>
  <si>
    <t>GBS Het Klaverbos</t>
  </si>
  <si>
    <t>Jan Sanderslaan 154</t>
  </si>
  <si>
    <t>03-887.43.71</t>
  </si>
  <si>
    <t>Peperstraat 17</t>
  </si>
  <si>
    <t>SCHELLE</t>
  </si>
  <si>
    <t>03-887.42.06</t>
  </si>
  <si>
    <t>GBS De Klim</t>
  </si>
  <si>
    <t>Provinciale Steenweg 100</t>
  </si>
  <si>
    <t>03-887.61.26</t>
  </si>
  <si>
    <t>VBS Sint-Jan Berchmans</t>
  </si>
  <si>
    <t>Zoete Moederstraat 30</t>
  </si>
  <si>
    <t>03-774.43.88</t>
  </si>
  <si>
    <t>Carillolei 16</t>
  </si>
  <si>
    <t>03-887.58.04</t>
  </si>
  <si>
    <t>Rozenlaan 44</t>
  </si>
  <si>
    <t>REET</t>
  </si>
  <si>
    <t>03-888.35.56</t>
  </si>
  <si>
    <t>Molenstraat 6</t>
  </si>
  <si>
    <t>03-888.43.02</t>
  </si>
  <si>
    <t>GBS Eikenlaar</t>
  </si>
  <si>
    <t>Processieweg 2</t>
  </si>
  <si>
    <t>03-888.57.23</t>
  </si>
  <si>
    <t>GO! BS De Parel</t>
  </si>
  <si>
    <t>Veldstraat 1</t>
  </si>
  <si>
    <t>NIEL</t>
  </si>
  <si>
    <t>03-888.25.22</t>
  </si>
  <si>
    <t>Kerkstraat 5</t>
  </si>
  <si>
    <t>03-888.37.62</t>
  </si>
  <si>
    <t>VBS Sint-Henricus</t>
  </si>
  <si>
    <t>Gelaagstraat 161</t>
  </si>
  <si>
    <t>STEENDORP</t>
  </si>
  <si>
    <t>03-774.23.10</t>
  </si>
  <si>
    <t>VBS De Reuzenboom</t>
  </si>
  <si>
    <t>Spoorweglaan 25</t>
  </si>
  <si>
    <t>03-888.92.92</t>
  </si>
  <si>
    <t>VBS De Kade</t>
  </si>
  <si>
    <t>Bassinstraat 15_A</t>
  </si>
  <si>
    <t>03-880.27.40</t>
  </si>
  <si>
    <t>VBS De Krinkel</t>
  </si>
  <si>
    <t>Ruisbroek-Dorp 38</t>
  </si>
  <si>
    <t>03-886.89.70</t>
  </si>
  <si>
    <t>VBS Sint-Carolus</t>
  </si>
  <si>
    <t>03-886.64.76</t>
  </si>
  <si>
    <t>VBS Klavertjevier</t>
  </si>
  <si>
    <t>Breendonk-Dorp 94</t>
  </si>
  <si>
    <t>BREENDONK</t>
  </si>
  <si>
    <t>03-886.50.30</t>
  </si>
  <si>
    <t>August Van Landeghemstraat 117</t>
  </si>
  <si>
    <t>WILLEBROEK</t>
  </si>
  <si>
    <t>03-886.93.68</t>
  </si>
  <si>
    <t>GO! BS 't Venneke</t>
  </si>
  <si>
    <t>Kerkstraat 4</t>
  </si>
  <si>
    <t>03-886.69.09</t>
  </si>
  <si>
    <t>Adrien Dezaegerplein 12_A</t>
  </si>
  <si>
    <t>03-886.66.39</t>
  </si>
  <si>
    <t>GO! BS 't Pleintje</t>
  </si>
  <si>
    <t>August Van Landeghemplein 4</t>
  </si>
  <si>
    <t>03-886.66.66</t>
  </si>
  <si>
    <t>Mechelsesteenweg 226</t>
  </si>
  <si>
    <t>BLAASVELD</t>
  </si>
  <si>
    <t>03-886.57.09</t>
  </si>
  <si>
    <t>Kardinaal Cardijnlaan 1_A</t>
  </si>
  <si>
    <t>TISSELT</t>
  </si>
  <si>
    <t>03-886.42.58</t>
  </si>
  <si>
    <t>GO! BS Himo</t>
  </si>
  <si>
    <t>Louis Mommaertsstraat 10</t>
  </si>
  <si>
    <t>03-886.68.95</t>
  </si>
  <si>
    <t>VLS Twinkelveld</t>
  </si>
  <si>
    <t>Winkelveld 1</t>
  </si>
  <si>
    <t>03-889.14.23</t>
  </si>
  <si>
    <t>Coolhemveldstraat 3</t>
  </si>
  <si>
    <t>03-889.82.88</t>
  </si>
  <si>
    <t>VBS Huveneersschool</t>
  </si>
  <si>
    <t>Victor Kegelsstraat 1</t>
  </si>
  <si>
    <t>03-889.08.62</t>
  </si>
  <si>
    <t>VBS Liezele</t>
  </si>
  <si>
    <t>Turkenhofdreef 2</t>
  </si>
  <si>
    <t>LIEZELE</t>
  </si>
  <si>
    <t>03-899.17.30</t>
  </si>
  <si>
    <t>VBS Libos</t>
  </si>
  <si>
    <t>Lippelodorp 48</t>
  </si>
  <si>
    <t>LIPPELO</t>
  </si>
  <si>
    <t>052-34.24.40</t>
  </si>
  <si>
    <t>VBS De Kameleon</t>
  </si>
  <si>
    <t>Oppuursdorp 41</t>
  </si>
  <si>
    <t>OPPUURS</t>
  </si>
  <si>
    <t>03-889.56.00</t>
  </si>
  <si>
    <t>Driesstraat 12</t>
  </si>
  <si>
    <t>03-889.44.26</t>
  </si>
  <si>
    <t>VBS De Appelboom</t>
  </si>
  <si>
    <t>Pastoor Peetersstraat 10</t>
  </si>
  <si>
    <t>03-889.39.16</t>
  </si>
  <si>
    <t>VBS Sint-Bernardus</t>
  </si>
  <si>
    <t>Sint-Amandsesteenweg 256</t>
  </si>
  <si>
    <t>03-889.13.18</t>
  </si>
  <si>
    <t>VLS Zonnebloem</t>
  </si>
  <si>
    <t>Hekkestraat 1</t>
  </si>
  <si>
    <t>052-33.47.43</t>
  </si>
  <si>
    <t>052-33.52.23</t>
  </si>
  <si>
    <t>Jan Hammeneckerstraat 99</t>
  </si>
  <si>
    <t>MARIEKERKE</t>
  </si>
  <si>
    <t>052-34.03.75</t>
  </si>
  <si>
    <t>Kaaistraat 1</t>
  </si>
  <si>
    <t>TIELRODE</t>
  </si>
  <si>
    <t>03-771.08.43</t>
  </si>
  <si>
    <t>Hollebeek 6</t>
  </si>
  <si>
    <t>03-711.32.53</t>
  </si>
  <si>
    <t>Hollebeek 2</t>
  </si>
  <si>
    <t>03-771.37.62</t>
  </si>
  <si>
    <t>Velle 129</t>
  </si>
  <si>
    <t>03-711.08.03</t>
  </si>
  <si>
    <t>Collegestraat 31</t>
  </si>
  <si>
    <t>03-780.71.65</t>
  </si>
  <si>
    <t>Watermolendreef 167</t>
  </si>
  <si>
    <t>03-776.45.22</t>
  </si>
  <si>
    <t>VLS H. Familie</t>
  </si>
  <si>
    <t>Rich. Van Britsomstraat 1</t>
  </si>
  <si>
    <t>03-777.82.82</t>
  </si>
  <si>
    <t>VBS St Carolus</t>
  </si>
  <si>
    <t>Lodewijk De Meesterstraat 1</t>
  </si>
  <si>
    <t>03-780.51.90</t>
  </si>
  <si>
    <t>VBS Berkenboom</t>
  </si>
  <si>
    <t>Ankerstraat 39</t>
  </si>
  <si>
    <t>03-760.41.62</t>
  </si>
  <si>
    <t>Oude Molenstraat 58</t>
  </si>
  <si>
    <t>03-776.41.20</t>
  </si>
  <si>
    <t>VBS Don Bosco A</t>
  </si>
  <si>
    <t>Tulpenstraat 16</t>
  </si>
  <si>
    <t>03-776.55.88</t>
  </si>
  <si>
    <t>Tereken 33_B</t>
  </si>
  <si>
    <t>03-776.28.14</t>
  </si>
  <si>
    <t>SBS Polderstadschool</t>
  </si>
  <si>
    <t>Veerdamlaan 15</t>
  </si>
  <si>
    <t>HOBOKEN</t>
  </si>
  <si>
    <t>03-820.18.20</t>
  </si>
  <si>
    <t>SBS Edison</t>
  </si>
  <si>
    <t>Onderwijzersstraat 13</t>
  </si>
  <si>
    <t>SBS Het Kompas</t>
  </si>
  <si>
    <t>Montessoristraat 15</t>
  </si>
  <si>
    <t>03-432.30.80</t>
  </si>
  <si>
    <t>SBS Accent</t>
  </si>
  <si>
    <t>Jules Baeckelmanslaan 29</t>
  </si>
  <si>
    <t>03-291.13.70</t>
  </si>
  <si>
    <t>VLS Sint-Agnes</t>
  </si>
  <si>
    <t>Dokter Coenstraat 18</t>
  </si>
  <si>
    <t>03-827.78.78</t>
  </si>
  <si>
    <t>Oudestraat 83</t>
  </si>
  <si>
    <t>03-827.80.99</t>
  </si>
  <si>
    <t>VBS De Puzzel</t>
  </si>
  <si>
    <t>Krugerstraat 103</t>
  </si>
  <si>
    <t>03-827.90.45</t>
  </si>
  <si>
    <t>Sint-Bernardsesteenweg 665</t>
  </si>
  <si>
    <t>03-825.07.76</t>
  </si>
  <si>
    <t>Oudestraat 119</t>
  </si>
  <si>
    <t>03-827.65.64</t>
  </si>
  <si>
    <t>Idsteinlaan 16</t>
  </si>
  <si>
    <t>BURCHT</t>
  </si>
  <si>
    <t>03-252.82.38</t>
  </si>
  <si>
    <t>Idsteinlaan 18</t>
  </si>
  <si>
    <t>VLS De Krinkel 2</t>
  </si>
  <si>
    <t>Schoolstraat 32</t>
  </si>
  <si>
    <t>03-252.76.03</t>
  </si>
  <si>
    <t>Schoolstraat 34</t>
  </si>
  <si>
    <t>Vrije kleuterschool</t>
  </si>
  <si>
    <t>Regenbooglaan 20</t>
  </si>
  <si>
    <t>03-252.58.88</t>
  </si>
  <si>
    <t>VKS OLV van Gaverland</t>
  </si>
  <si>
    <t>Sint-Elisabethstraat 62</t>
  </si>
  <si>
    <t>MELSELE</t>
  </si>
  <si>
    <t>03-775.74.76</t>
  </si>
  <si>
    <t>VLS OLV Van Gaverland</t>
  </si>
  <si>
    <t>Sint-Elisabethstraat 66</t>
  </si>
  <si>
    <t>03-775.74.51</t>
  </si>
  <si>
    <t>Schoolstraat 15</t>
  </si>
  <si>
    <t>03-750.17.75</t>
  </si>
  <si>
    <t>GBS Centrumschool Beveren</t>
  </si>
  <si>
    <t>Bosdamlaan 1</t>
  </si>
  <si>
    <t>03-750.10.90</t>
  </si>
  <si>
    <t>Leon Labytstraat 41</t>
  </si>
  <si>
    <t>03-775.60.85</t>
  </si>
  <si>
    <t>VBS Sint-Lodewijk</t>
  </si>
  <si>
    <t>Stationsstraat 7</t>
  </si>
  <si>
    <t>03-775.62.80</t>
  </si>
  <si>
    <t>VBS Wegwijzer</t>
  </si>
  <si>
    <t>Pastoor Steenssensstraat 110</t>
  </si>
  <si>
    <t>03-775.97.80</t>
  </si>
  <si>
    <t>VBSSancta Maria</t>
  </si>
  <si>
    <t>Kallobaan 1_A</t>
  </si>
  <si>
    <t>03-775.45.33</t>
  </si>
  <si>
    <t>Poerdam 1</t>
  </si>
  <si>
    <t>HAASDONK</t>
  </si>
  <si>
    <t>03-775.72.00</t>
  </si>
  <si>
    <t>Edmond Gorrebeeckstraat 14_A</t>
  </si>
  <si>
    <t>03-774.22.03</t>
  </si>
  <si>
    <t>Ambachtstraat 7_b</t>
  </si>
  <si>
    <t>03-774.28.76</t>
  </si>
  <si>
    <t>Turkyen 1</t>
  </si>
  <si>
    <t>NIEUWKERKEN-WAAS</t>
  </si>
  <si>
    <t>03-776.20.18</t>
  </si>
  <si>
    <t>Gavermolenstraat 83</t>
  </si>
  <si>
    <t>BELSELE</t>
  </si>
  <si>
    <t>03-778.39.00</t>
  </si>
  <si>
    <t>VKS Pieternel</t>
  </si>
  <si>
    <t>Zandstraat 23</t>
  </si>
  <si>
    <t>SINT-PAUWELS</t>
  </si>
  <si>
    <t>03-777.14.93</t>
  </si>
  <si>
    <t>VBS De Klimop</t>
  </si>
  <si>
    <t>Kerkstraat 91</t>
  </si>
  <si>
    <t>03-770.65.61</t>
  </si>
  <si>
    <t>VBS Eeckberger</t>
  </si>
  <si>
    <t>Stroperstraat 5_A</t>
  </si>
  <si>
    <t>03-770.66.85</t>
  </si>
  <si>
    <t>Zandstraat 16</t>
  </si>
  <si>
    <t>03-780.19.10</t>
  </si>
  <si>
    <t>GBS Reynaerdijn</t>
  </si>
  <si>
    <t>Stationsstraat 18</t>
  </si>
  <si>
    <t>03-779.79.00</t>
  </si>
  <si>
    <t>VBS De Hoge Geest</t>
  </si>
  <si>
    <t>Hulststraat 42</t>
  </si>
  <si>
    <t>DE KLINGE</t>
  </si>
  <si>
    <t>03-770.70.09</t>
  </si>
  <si>
    <t>VBS De Zonnepit</t>
  </si>
  <si>
    <t>Cauwenstraat 9</t>
  </si>
  <si>
    <t>VRASENE</t>
  </si>
  <si>
    <t>03-775.43.30</t>
  </si>
  <si>
    <t>Willem Van Doornyckstraat 69</t>
  </si>
  <si>
    <t>03-750.10.85</t>
  </si>
  <si>
    <t>VBS De Verrekijker</t>
  </si>
  <si>
    <t>Sint-Laurentiusstraat 17</t>
  </si>
  <si>
    <t>VERREBROEK</t>
  </si>
  <si>
    <t>03-773.52.39</t>
  </si>
  <si>
    <t>GBS De droomwolk</t>
  </si>
  <si>
    <t>Molenstraat 58</t>
  </si>
  <si>
    <t>03-750.18.50</t>
  </si>
  <si>
    <t>VBS De Kreek</t>
  </si>
  <si>
    <t>Kreek 1_F</t>
  </si>
  <si>
    <t>03-773.40.15</t>
  </si>
  <si>
    <t>015-41.45.26</t>
  </si>
  <si>
    <t>Molenbergstraat 6</t>
  </si>
  <si>
    <t>015-21.08.31</t>
  </si>
  <si>
    <t>Grote Nieuwedijkstraat 58</t>
  </si>
  <si>
    <t>015-55.76.27</t>
  </si>
  <si>
    <t>VBS OLV van De Ham</t>
  </si>
  <si>
    <t>Augustijnenstraat 76</t>
  </si>
  <si>
    <t>015-20.50.85</t>
  </si>
  <si>
    <t>VBS De Ark</t>
  </si>
  <si>
    <t>Wolverbosstraat 25</t>
  </si>
  <si>
    <t>015-27.15.10</t>
  </si>
  <si>
    <t>VBS Sint-Jozef Coloma</t>
  </si>
  <si>
    <t>Colomalaan 3</t>
  </si>
  <si>
    <t>015-41.68.65</t>
  </si>
  <si>
    <t>VBS Ursulinen</t>
  </si>
  <si>
    <t>Hoogstraat 35</t>
  </si>
  <si>
    <t>015-28.84.41</t>
  </si>
  <si>
    <t>VBS Sint-Romboutscollege</t>
  </si>
  <si>
    <t>Veemarkt 56</t>
  </si>
  <si>
    <t>015-20.24.10</t>
  </si>
  <si>
    <t>VBS Scheppers</t>
  </si>
  <si>
    <t>Melaan 16</t>
  </si>
  <si>
    <t>015-28.79.10</t>
  </si>
  <si>
    <t>VBS School met De Bijbel De Wegwijzer</t>
  </si>
  <si>
    <t>Lakenmakersstraat 158</t>
  </si>
  <si>
    <t>015-55.64.74</t>
  </si>
  <si>
    <t>GO! BS Maurits Sabbe</t>
  </si>
  <si>
    <t>Ieperleestraat 19</t>
  </si>
  <si>
    <t>015-20.51.79</t>
  </si>
  <si>
    <t>GO! BS Victor Van De Walle</t>
  </si>
  <si>
    <t>Brusselsesteenweg 168</t>
  </si>
  <si>
    <t>015-41.51.80</t>
  </si>
  <si>
    <t>Oude Antwerpsebaan 92</t>
  </si>
  <si>
    <t>015-20.38.96</t>
  </si>
  <si>
    <t>GO! BS De Puzzel</t>
  </si>
  <si>
    <t>Leuvensesteenweg 41</t>
  </si>
  <si>
    <t>015-41.54.18</t>
  </si>
  <si>
    <t>GO! BS De Spreeuwen</t>
  </si>
  <si>
    <t>Battelsesteenweg 259</t>
  </si>
  <si>
    <t>015-27.29.86</t>
  </si>
  <si>
    <t>Louizastraat 3</t>
  </si>
  <si>
    <t>015-41.20.02</t>
  </si>
  <si>
    <t>Schommen 1</t>
  </si>
  <si>
    <t>BONHEIDEN</t>
  </si>
  <si>
    <t>015-51.26.38</t>
  </si>
  <si>
    <t>GKS GEKKO</t>
  </si>
  <si>
    <t>Dorp 19</t>
  </si>
  <si>
    <t>015-51.22.61</t>
  </si>
  <si>
    <t>VBS Sinte-Maria</t>
  </si>
  <si>
    <t>Zwarte Leeuwstraat 18</t>
  </si>
  <si>
    <t>015-55.12.27</t>
  </si>
  <si>
    <t>Peulisstraat 18</t>
  </si>
  <si>
    <t>015-75.66.41</t>
  </si>
  <si>
    <t>Kloosterstraat 14</t>
  </si>
  <si>
    <t>RIJMENAM</t>
  </si>
  <si>
    <t>015-51.42.95</t>
  </si>
  <si>
    <t>Verhaegenlaan 7</t>
  </si>
  <si>
    <t>HAACHT</t>
  </si>
  <si>
    <t>016-60.35.89</t>
  </si>
  <si>
    <t>VBS Don Bosco De Puzzel</t>
  </si>
  <si>
    <t>Werchtersesteenweg 38</t>
  </si>
  <si>
    <t>016-60.38.55</t>
  </si>
  <si>
    <t>Kempenlaan 16</t>
  </si>
  <si>
    <t>015-50.90.68</t>
  </si>
  <si>
    <t>VBS Sint-Michiel</t>
  </si>
  <si>
    <t>Kempenlaan 29</t>
  </si>
  <si>
    <t>015-51.74.44</t>
  </si>
  <si>
    <t>VBS Wavo</t>
  </si>
  <si>
    <t>Leemstraat 20</t>
  </si>
  <si>
    <t>ONZE-LIEVE-VROUW-WAVER</t>
  </si>
  <si>
    <t>015-76.03.10</t>
  </si>
  <si>
    <t>Berlaarbaan 229</t>
  </si>
  <si>
    <t>015-56.05.30</t>
  </si>
  <si>
    <t>VBS Grasheide</t>
  </si>
  <si>
    <t>Meester van der Borghtstraat 148</t>
  </si>
  <si>
    <t>015-23.48.55</t>
  </si>
  <si>
    <t>VBS Putte</t>
  </si>
  <si>
    <t>Waverlei 22</t>
  </si>
  <si>
    <t>015-75.71.33</t>
  </si>
  <si>
    <t>Bergstraatje 10</t>
  </si>
  <si>
    <t>015-75.74.67</t>
  </si>
  <si>
    <t>VBS De Groeituin</t>
  </si>
  <si>
    <t>Leuvensebaan 25</t>
  </si>
  <si>
    <t>SCHRIEK</t>
  </si>
  <si>
    <t>015-73.04.56</t>
  </si>
  <si>
    <t>GBS Centrumschool</t>
  </si>
  <si>
    <t>Stationsstraat 58</t>
  </si>
  <si>
    <t>LONDERZEEL</t>
  </si>
  <si>
    <t>052-30.00.63</t>
  </si>
  <si>
    <t>GBS Kouterschool</t>
  </si>
  <si>
    <t>Kouterbaan 17</t>
  </si>
  <si>
    <t>MALDEREN</t>
  </si>
  <si>
    <t>052-33.50.60</t>
  </si>
  <si>
    <t>VBS Virgo De Heide</t>
  </si>
  <si>
    <t>Topmolen 77</t>
  </si>
  <si>
    <t>052-30.98.98</t>
  </si>
  <si>
    <t>VLS Virgo Sapiens</t>
  </si>
  <si>
    <t>Heldenplein 3</t>
  </si>
  <si>
    <t>052-30.28.78</t>
  </si>
  <si>
    <t>GLS Ter Elst</t>
  </si>
  <si>
    <t>J. Van Doorslaerstraat 47</t>
  </si>
  <si>
    <t>STEENHUFFEL</t>
  </si>
  <si>
    <t>052-30.35.82</t>
  </si>
  <si>
    <t>VKS De Huffeltjes</t>
  </si>
  <si>
    <t>052-30.02.20</t>
  </si>
  <si>
    <t>VBS Sint-Amandus</t>
  </si>
  <si>
    <t>Kloosterstraat 21</t>
  </si>
  <si>
    <t>052-33.25.71</t>
  </si>
  <si>
    <t>VBS De Pepel</t>
  </si>
  <si>
    <t>Mechelseweg 96</t>
  </si>
  <si>
    <t>KAPELLE-OP-DEN-BOS</t>
  </si>
  <si>
    <t>015-71.18.01</t>
  </si>
  <si>
    <t>Oudstrijdersstraat 28</t>
  </si>
  <si>
    <t>015-71.18.60</t>
  </si>
  <si>
    <t>GO! BS De Esdoorn</t>
  </si>
  <si>
    <t>Bankstraat 29</t>
  </si>
  <si>
    <t>HOMBEEK</t>
  </si>
  <si>
    <t>015-41.45.03</t>
  </si>
  <si>
    <t>GO! BS De Spiegel</t>
  </si>
  <si>
    <t>Ten Moortele 3</t>
  </si>
  <si>
    <t>LEEST</t>
  </si>
  <si>
    <t>015-27.28.16</t>
  </si>
  <si>
    <t>VBS Sint-Niklaas</t>
  </si>
  <si>
    <t>Dorpstraat 10</t>
  </si>
  <si>
    <t>015-27.78.96</t>
  </si>
  <si>
    <t>GBS De Pimpernel</t>
  </si>
  <si>
    <t>Spiltstraat 274</t>
  </si>
  <si>
    <t>ZEMST</t>
  </si>
  <si>
    <t>015-62.73.30</t>
  </si>
  <si>
    <t>VBS Tuimeling</t>
  </si>
  <si>
    <t>Brusselsesteenweg 23</t>
  </si>
  <si>
    <t>015-61.03.31</t>
  </si>
  <si>
    <t>VBS De Kriekelaar</t>
  </si>
  <si>
    <t>de Tilbourgstraat 16</t>
  </si>
  <si>
    <t>015-61.09.84</t>
  </si>
  <si>
    <t>Molenveld 26</t>
  </si>
  <si>
    <t>ELEWIJT</t>
  </si>
  <si>
    <t>015-62.73.40</t>
  </si>
  <si>
    <t>VBS Sint-Lambertus</t>
  </si>
  <si>
    <t>Leuvensesteenweg 641</t>
  </si>
  <si>
    <t>MUIZEN</t>
  </si>
  <si>
    <t>015-41.95.94</t>
  </si>
  <si>
    <t>VBS Kringeling</t>
  </si>
  <si>
    <t>Ravesteinstraat 2</t>
  </si>
  <si>
    <t>HEVER</t>
  </si>
  <si>
    <t>015-51.86.25</t>
  </si>
  <si>
    <t>VBS_De Wegwijzer</t>
  </si>
  <si>
    <t>Hanswijkstraat 20</t>
  </si>
  <si>
    <t>BOORTMEERBEEK</t>
  </si>
  <si>
    <t>015-51.28.83</t>
  </si>
  <si>
    <t>Beringstraat 107</t>
  </si>
  <si>
    <t>015-51.52.79</t>
  </si>
  <si>
    <t>VKS Pit</t>
  </si>
  <si>
    <t>Nieuwstraat 1</t>
  </si>
  <si>
    <t>WESPELAAR</t>
  </si>
  <si>
    <t>016-60.51.71</t>
  </si>
  <si>
    <t>VBS Haacht Station De Wieltjes</t>
  </si>
  <si>
    <t>Neysetterstraat 3</t>
  </si>
  <si>
    <t>016-60.25.71</t>
  </si>
  <si>
    <t>VBS Lambertzhoeve</t>
  </si>
  <si>
    <t>Kouterstraat 2</t>
  </si>
  <si>
    <t>TILDONK</t>
  </si>
  <si>
    <t>016-56.84.00</t>
  </si>
  <si>
    <t>VBS Paridaens</t>
  </si>
  <si>
    <t>VBS Sint-Jansschool</t>
  </si>
  <si>
    <t>Mechelsevest 2</t>
  </si>
  <si>
    <t>016-23.35.31</t>
  </si>
  <si>
    <t>Sint-Jacobsplein 15_A</t>
  </si>
  <si>
    <t>016-30.90.26</t>
  </si>
  <si>
    <t>GBS Toverveld</t>
  </si>
  <si>
    <t>Overstraat 60</t>
  </si>
  <si>
    <t>VELTEM-BEISEM</t>
  </si>
  <si>
    <t>016-85.32.50</t>
  </si>
  <si>
    <t>VBS Pastoor De Clerck</t>
  </si>
  <si>
    <t>Pastoor De Clerckstraat 1</t>
  </si>
  <si>
    <t>016-48.23.91</t>
  </si>
  <si>
    <t>VBS Bleydenberg</t>
  </si>
  <si>
    <t>Albert Woutersstraat 15 bus 1</t>
  </si>
  <si>
    <t>016-23.85.81</t>
  </si>
  <si>
    <t>VBS De Bosstraat</t>
  </si>
  <si>
    <t>016-44.58.83</t>
  </si>
  <si>
    <t>VLS De Ark</t>
  </si>
  <si>
    <t>Martelarenlaan 313</t>
  </si>
  <si>
    <t>016-25.96.63</t>
  </si>
  <si>
    <t>VBS Don Bosco Sint-Lambertus</t>
  </si>
  <si>
    <t>Waversebaan 95</t>
  </si>
  <si>
    <t>016-22.44.09</t>
  </si>
  <si>
    <t>VBS Terbank-Egenhoven</t>
  </si>
  <si>
    <t>Egenhovenweg 43</t>
  </si>
  <si>
    <t>016-22.36.23</t>
  </si>
  <si>
    <t>VLS Heilig Hart</t>
  </si>
  <si>
    <t>Naamsesteenweg 355</t>
  </si>
  <si>
    <t>016-39.90.23</t>
  </si>
  <si>
    <t>Groenveldstraat 46</t>
  </si>
  <si>
    <t>016-20.80.26</t>
  </si>
  <si>
    <t>GBS De Letterberg</t>
  </si>
  <si>
    <t>Dorpsstraat 81</t>
  </si>
  <si>
    <t>OUD-HEVERLEE</t>
  </si>
  <si>
    <t>016-39.41.60</t>
  </si>
  <si>
    <t>VBS Sint-Pietersschool</t>
  </si>
  <si>
    <t>Kloosterstraat 2</t>
  </si>
  <si>
    <t>KORBEEK-LO</t>
  </si>
  <si>
    <t>016-46.03.60</t>
  </si>
  <si>
    <t>GBS 't Klavertje Bierbeek</t>
  </si>
  <si>
    <t>Schoolstraat 37</t>
  </si>
  <si>
    <t>BIERBEEK</t>
  </si>
  <si>
    <t>016-46.37.02</t>
  </si>
  <si>
    <t>VBS De Kinderberg</t>
  </si>
  <si>
    <t>Bergstraat 18</t>
  </si>
  <si>
    <t>016-46.40.37</t>
  </si>
  <si>
    <t>Armand Verheydenstraat 19</t>
  </si>
  <si>
    <t>HAASRODE</t>
  </si>
  <si>
    <t>016-39.41.70</t>
  </si>
  <si>
    <t>GBS De Lijsterboom</t>
  </si>
  <si>
    <t>Bierbeekstraat 4</t>
  </si>
  <si>
    <t>BLANDEN</t>
  </si>
  <si>
    <t>016-39.41.50</t>
  </si>
  <si>
    <t>Pastoor Tilemansstraat 4</t>
  </si>
  <si>
    <t>SINT-JORIS-WEERT</t>
  </si>
  <si>
    <t>016-47.73.18</t>
  </si>
  <si>
    <t>GBS De Letterboom</t>
  </si>
  <si>
    <t>Wilgenpad 1</t>
  </si>
  <si>
    <t>OTTENBURG</t>
  </si>
  <si>
    <t>02-302.43.90</t>
  </si>
  <si>
    <t>GBS Den Elzas</t>
  </si>
  <si>
    <t>Elzasstraat 19</t>
  </si>
  <si>
    <t>HULDENBERG</t>
  </si>
  <si>
    <t>02-302.43.80</t>
  </si>
  <si>
    <t>GBS 't Zonneveld</t>
  </si>
  <si>
    <t>A.E. Verbiststraat 6</t>
  </si>
  <si>
    <t>BERTEM</t>
  </si>
  <si>
    <t>016-48.06.58</t>
  </si>
  <si>
    <t>VBS De Waaier</t>
  </si>
  <si>
    <t>Egenhovenstraat 24_A</t>
  </si>
  <si>
    <t>016-48.93.08</t>
  </si>
  <si>
    <t>Dorpstraat 540</t>
  </si>
  <si>
    <t>LEEFDAAL</t>
  </si>
  <si>
    <t>02-767.51.01</t>
  </si>
  <si>
    <t>Kloosterstraat 10</t>
  </si>
  <si>
    <t>02-759.60.69</t>
  </si>
  <si>
    <t>GBS De Klimop</t>
  </si>
  <si>
    <t>Kwerpsebaan 249</t>
  </si>
  <si>
    <t>ERPS-KWERPS</t>
  </si>
  <si>
    <t>02-759.64.59</t>
  </si>
  <si>
    <t>Engerstraat 10</t>
  </si>
  <si>
    <t>02-759.65.33</t>
  </si>
  <si>
    <t>Burggrachtstraat 1_a</t>
  </si>
  <si>
    <t>NOSSEGEM</t>
  </si>
  <si>
    <t>02-759.46.04</t>
  </si>
  <si>
    <t>GBS De Negensprong</t>
  </si>
  <si>
    <t>Annonciadenstraat 1</t>
  </si>
  <si>
    <t>EVERBERG</t>
  </si>
  <si>
    <t>02-759.96.22</t>
  </si>
  <si>
    <t>GBS De Boemerang</t>
  </si>
  <si>
    <t>Alfons Dewitstraat 7</t>
  </si>
  <si>
    <t>MEERBEEK</t>
  </si>
  <si>
    <t>02-759.63.60</t>
  </si>
  <si>
    <t>Van Frachenlaan 25</t>
  </si>
  <si>
    <t>STEENOKKERZEEL</t>
  </si>
  <si>
    <t>02-759.97.43</t>
  </si>
  <si>
    <t>GBS Piramide &amp; Tilia</t>
  </si>
  <si>
    <t>02-756.55.00</t>
  </si>
  <si>
    <t>Brouwerijstraat 2</t>
  </si>
  <si>
    <t>016-65.74.86</t>
  </si>
  <si>
    <t>GBS De Toverberg &amp; Het Klimtouw</t>
  </si>
  <si>
    <t>Torfbroeklaan 25</t>
  </si>
  <si>
    <t>BERG</t>
  </si>
  <si>
    <t>016-65.99.77</t>
  </si>
  <si>
    <t>VKS 't Okkerzeeltje</t>
  </si>
  <si>
    <t>Bogaertstraat 4</t>
  </si>
  <si>
    <t>NEDEROKKERZEEL</t>
  </si>
  <si>
    <t>016-65.54.85</t>
  </si>
  <si>
    <t>Biekorfstraat 8</t>
  </si>
  <si>
    <t>015-22.10.10</t>
  </si>
  <si>
    <t>VBS Heist-Centrum</t>
  </si>
  <si>
    <t>015-24.78.62</t>
  </si>
  <si>
    <t>Pastoor Mellaertsstraat 32</t>
  </si>
  <si>
    <t>015-24.76.64</t>
  </si>
  <si>
    <t>L. Carréstraat 16_c</t>
  </si>
  <si>
    <t>HALLAAR</t>
  </si>
  <si>
    <t>015-24.11.20</t>
  </si>
  <si>
    <t>GBS De Straal</t>
  </si>
  <si>
    <t>Kapelstraat 45</t>
  </si>
  <si>
    <t>ROTSELAAR</t>
  </si>
  <si>
    <t>016-61.64.60</t>
  </si>
  <si>
    <t>Schoolstraat 44</t>
  </si>
  <si>
    <t>016-61.64.70</t>
  </si>
  <si>
    <t>Steenweg op Nieuwrode 43</t>
  </si>
  <si>
    <t>WEZEMAAL</t>
  </si>
  <si>
    <t>016-61.64.90</t>
  </si>
  <si>
    <t>VKS De Rank</t>
  </si>
  <si>
    <t>Aarschotsesteenweg 172</t>
  </si>
  <si>
    <t>016-58.20.68</t>
  </si>
  <si>
    <t>Pastoriestraat 48</t>
  </si>
  <si>
    <t>016-60.88.85</t>
  </si>
  <si>
    <t>Astridstraat 4</t>
  </si>
  <si>
    <t>016-53.37.32</t>
  </si>
  <si>
    <t>VBS Sint-Annaschool</t>
  </si>
  <si>
    <t>Baalsebaan 330</t>
  </si>
  <si>
    <t>BAAL</t>
  </si>
  <si>
    <t>016-53.40.23</t>
  </si>
  <si>
    <t>De Bruynlaan 19</t>
  </si>
  <si>
    <t>BEGIJNENDIJK</t>
  </si>
  <si>
    <t>016-53.09.17</t>
  </si>
  <si>
    <t>Schoolstraat 26</t>
  </si>
  <si>
    <t>RAMSEL</t>
  </si>
  <si>
    <t>016-69.71.44</t>
  </si>
  <si>
    <t>VBS Houtvenne</t>
  </si>
  <si>
    <t>Langestraat 11</t>
  </si>
  <si>
    <t>HOUTVENNE</t>
  </si>
  <si>
    <t>016-69.93.14</t>
  </si>
  <si>
    <t>VBS Booischot</t>
  </si>
  <si>
    <t>Ter Laken 7</t>
  </si>
  <si>
    <t>BOOISCHOT</t>
  </si>
  <si>
    <t>0473-11.13.49</t>
  </si>
  <si>
    <t>GBS De Hei</t>
  </si>
  <si>
    <t>Schrieksesteenweg 30</t>
  </si>
  <si>
    <t>015-22.27.17</t>
  </si>
  <si>
    <t>Mgr. Raeymaekersstraat 15</t>
  </si>
  <si>
    <t>WESTMEERBEEK</t>
  </si>
  <si>
    <t>016-69.93.33</t>
  </si>
  <si>
    <t>Strepestraat 21</t>
  </si>
  <si>
    <t>HULSHOUT</t>
  </si>
  <si>
    <t>015-22.22.98</t>
  </si>
  <si>
    <t>VBS De Graankorrel</t>
  </si>
  <si>
    <t>Blaubergsesteenweg 172</t>
  </si>
  <si>
    <t>014-54.90.00</t>
  </si>
  <si>
    <t>VBS Bergom</t>
  </si>
  <si>
    <t>Hoge Dreef 7</t>
  </si>
  <si>
    <t>014-54.73.93</t>
  </si>
  <si>
    <t>VBS Ter Veste</t>
  </si>
  <si>
    <t>Maria Gorettistraat 4</t>
  </si>
  <si>
    <t>014-54.92.56</t>
  </si>
  <si>
    <t>VBS Oosterwijk</t>
  </si>
  <si>
    <t>Emiel Stalmanslaan 2</t>
  </si>
  <si>
    <t>014-26.54.39</t>
  </si>
  <si>
    <t>VBS Het Rietje</t>
  </si>
  <si>
    <t>de Merodedreef 110</t>
  </si>
  <si>
    <t>014-54.51.71</t>
  </si>
  <si>
    <t>Jaak Lemmenslaan 12</t>
  </si>
  <si>
    <t>014-54.82.90</t>
  </si>
  <si>
    <t>VBS 't Grafiekje</t>
  </si>
  <si>
    <t>Abdijstraat 3</t>
  </si>
  <si>
    <t>TONGERLO</t>
  </si>
  <si>
    <t>014-54.42.87</t>
  </si>
  <si>
    <t>Stijn Streuvelsstraat 11</t>
  </si>
  <si>
    <t>014-26.50.33</t>
  </si>
  <si>
    <t>GBS Oevel - Het Lo</t>
  </si>
  <si>
    <t>Gemeentestraat 9</t>
  </si>
  <si>
    <t>OEVEL</t>
  </si>
  <si>
    <t>014-23.44.46</t>
  </si>
  <si>
    <t>GBS De Klimboom Heultje</t>
  </si>
  <si>
    <t>016-69.97.80</t>
  </si>
  <si>
    <t>Jozef Pierrestraat 104</t>
  </si>
  <si>
    <t>016-25.18.53</t>
  </si>
  <si>
    <t>VBS Vlierbeek</t>
  </si>
  <si>
    <t>Molenstraat 90</t>
  </si>
  <si>
    <t>016-26.03.63</t>
  </si>
  <si>
    <t>VBS Boven-Lo</t>
  </si>
  <si>
    <t>Heidebergstraat 275</t>
  </si>
  <si>
    <t>016-25.30.82</t>
  </si>
  <si>
    <t>Patroonschapstraat 5</t>
  </si>
  <si>
    <t>016-25.28.56</t>
  </si>
  <si>
    <t>VBS De Plein</t>
  </si>
  <si>
    <t>Klein Langeveld 30</t>
  </si>
  <si>
    <t>HOLSBEEK</t>
  </si>
  <si>
    <t>016-44.90.43</t>
  </si>
  <si>
    <t>Wolvendreef 1</t>
  </si>
  <si>
    <t>LINDEN</t>
  </si>
  <si>
    <t>016-62.24.13</t>
  </si>
  <si>
    <t>Tiensesteenweg 4</t>
  </si>
  <si>
    <t>016-64.06.97</t>
  </si>
  <si>
    <t>VBS 't Hagekind</t>
  </si>
  <si>
    <t>Rillaarseweg 23</t>
  </si>
  <si>
    <t>016-63.44.45</t>
  </si>
  <si>
    <t>Dorpsstraat 18</t>
  </si>
  <si>
    <t>LUBBEEK</t>
  </si>
  <si>
    <t>016-63.42.78</t>
  </si>
  <si>
    <t>Haldertstraat 13</t>
  </si>
  <si>
    <t>HOUWAART</t>
  </si>
  <si>
    <t>016-63.20.73</t>
  </si>
  <si>
    <t>Bekaflaan 65</t>
  </si>
  <si>
    <t>016-55.11.34</t>
  </si>
  <si>
    <t>Kard. Mercierstraat 10</t>
  </si>
  <si>
    <t>016-56.74.92</t>
  </si>
  <si>
    <t>Kerkstraat 27</t>
  </si>
  <si>
    <t>016-56.12.58</t>
  </si>
  <si>
    <t>Pastoor Dergentstraat 109</t>
  </si>
  <si>
    <t>GELRODE</t>
  </si>
  <si>
    <t>016-56.61.50</t>
  </si>
  <si>
    <t>Pastoor Pitetlaan 26</t>
  </si>
  <si>
    <t>BETEKOM</t>
  </si>
  <si>
    <t>016-56.25.72</t>
  </si>
  <si>
    <t>Prof.Scharpélaan 47</t>
  </si>
  <si>
    <t>016-56.36.75</t>
  </si>
  <si>
    <t>Veerlestraat 7</t>
  </si>
  <si>
    <t>LANGDORP</t>
  </si>
  <si>
    <t>013-77.56.44</t>
  </si>
  <si>
    <t>Hombergstraat 1</t>
  </si>
  <si>
    <t>016-56.91.41</t>
  </si>
  <si>
    <t>VBS 't Minnepoortje</t>
  </si>
  <si>
    <t>Minnestraat 9</t>
  </si>
  <si>
    <t>ASSENT</t>
  </si>
  <si>
    <t>013-31.20.88</t>
  </si>
  <si>
    <t>GBS De Verre Kijker</t>
  </si>
  <si>
    <t>Staatsbaan 181</t>
  </si>
  <si>
    <t>BEKKEVOORT</t>
  </si>
  <si>
    <t>013-31.46.11</t>
  </si>
  <si>
    <t>VBS De Zonnebloem</t>
  </si>
  <si>
    <t>Oude Diestsestraat 4</t>
  </si>
  <si>
    <t>WAANRODE</t>
  </si>
  <si>
    <t>016-77.72.67</t>
  </si>
  <si>
    <t>VBS Sint-Jozefsschool Schoonderbuken</t>
  </si>
  <si>
    <t>Houwaartstraat 305</t>
  </si>
  <si>
    <t>SCHERPENHEUVEL</t>
  </si>
  <si>
    <t>013-77.31.85</t>
  </si>
  <si>
    <t>Rozenkranslaan 4_b</t>
  </si>
  <si>
    <t>013-77.20.30</t>
  </si>
  <si>
    <t>VBS Ons Wereldje</t>
  </si>
  <si>
    <t>Brabantsebaan 46</t>
  </si>
  <si>
    <t>ZICHEM</t>
  </si>
  <si>
    <t>013-77.70.88</t>
  </si>
  <si>
    <t>VBS De Vlindertuin</t>
  </si>
  <si>
    <t>Herseltsebaan 1</t>
  </si>
  <si>
    <t>AVERBODE</t>
  </si>
  <si>
    <t>013-77.36.58</t>
  </si>
  <si>
    <t>VBS Den Hulst</t>
  </si>
  <si>
    <t>Hulst 16</t>
  </si>
  <si>
    <t>TESTELT</t>
  </si>
  <si>
    <t>013-77.19.29</t>
  </si>
  <si>
    <t>SBS Zichem-Keiberg-Scherpenheuvel</t>
  </si>
  <si>
    <t>Lobbensestraat 124</t>
  </si>
  <si>
    <t>013-77.45.16</t>
  </si>
  <si>
    <t>Demerstraat 12</t>
  </si>
  <si>
    <t>013-33.46.31</t>
  </si>
  <si>
    <t>VKS De Notelaar</t>
  </si>
  <si>
    <t>Groenenweg 1</t>
  </si>
  <si>
    <t>KAGGEVINNE</t>
  </si>
  <si>
    <t>013-31.47.95</t>
  </si>
  <si>
    <t>Vroentestraat 22</t>
  </si>
  <si>
    <t>SCHAFFEN</t>
  </si>
  <si>
    <t>013-32.69.23</t>
  </si>
  <si>
    <t>Alexianenweg 25</t>
  </si>
  <si>
    <t>016-82.59.44</t>
  </si>
  <si>
    <t>Waaibergstraat 5</t>
  </si>
  <si>
    <t>016-81.98.02</t>
  </si>
  <si>
    <t>GO! BS De Uilenboom Tienen</t>
  </si>
  <si>
    <t>Aarschotsesteenweg 638</t>
  </si>
  <si>
    <t>VISSENAKEN</t>
  </si>
  <si>
    <t>016-81.81.86</t>
  </si>
  <si>
    <t>Pastorijstraat 78</t>
  </si>
  <si>
    <t>016-81.83.88</t>
  </si>
  <si>
    <t>Rijschoolstraat 2</t>
  </si>
  <si>
    <t>016-81.48.10</t>
  </si>
  <si>
    <t>VBS De Duizendpoot</t>
  </si>
  <si>
    <t>Schoolstraat 27</t>
  </si>
  <si>
    <t>BUNSBEEK</t>
  </si>
  <si>
    <t>016-77.75.20</t>
  </si>
  <si>
    <t>VBS Stap Voor Stap</t>
  </si>
  <si>
    <t>Hollestraat 22</t>
  </si>
  <si>
    <t>HAKENDOVER</t>
  </si>
  <si>
    <t>016-78.01.65</t>
  </si>
  <si>
    <t>VBS Vroenhof</t>
  </si>
  <si>
    <t>Groenhofstraat 15</t>
  </si>
  <si>
    <t>KUMTICH</t>
  </si>
  <si>
    <t>016-81.23.18</t>
  </si>
  <si>
    <t>VBS Mariadal</t>
  </si>
  <si>
    <t>Klein Overlaar 3</t>
  </si>
  <si>
    <t>HOEGAARDEN</t>
  </si>
  <si>
    <t>016-76.54.95</t>
  </si>
  <si>
    <t>Doelstraat 76</t>
  </si>
  <si>
    <t>016-76.87.87</t>
  </si>
  <si>
    <t>Sint-Genovevaplein 8</t>
  </si>
  <si>
    <t>OPLINTER</t>
  </si>
  <si>
    <t>016-82.14.58</t>
  </si>
  <si>
    <t>Grote Steenweg 282</t>
  </si>
  <si>
    <t>DRIESLINTER</t>
  </si>
  <si>
    <t>011-78.13.39</t>
  </si>
  <si>
    <t>GBS De Zandloper</t>
  </si>
  <si>
    <t>Zandstraat 14</t>
  </si>
  <si>
    <t>WOMMERSOM</t>
  </si>
  <si>
    <t>016-78.89.65</t>
  </si>
  <si>
    <t>Rectorijstraat 2</t>
  </si>
  <si>
    <t>RANSBERG</t>
  </si>
  <si>
    <t>011-58.78.70</t>
  </si>
  <si>
    <t>Kerkomsesteenweg 45</t>
  </si>
  <si>
    <t>BOUTERSEM</t>
  </si>
  <si>
    <t>016-73.33.41</t>
  </si>
  <si>
    <t>Lubbeeksestraat 42</t>
  </si>
  <si>
    <t>016-73.50.91</t>
  </si>
  <si>
    <t>GBS De Springplank</t>
  </si>
  <si>
    <t>Dries 26</t>
  </si>
  <si>
    <t>GLABBEEK</t>
  </si>
  <si>
    <t>016-77.77.77</t>
  </si>
  <si>
    <t>Gemeentelijke Kleuterschool</t>
  </si>
  <si>
    <t>Kersbeek-Dorp 17</t>
  </si>
  <si>
    <t>KERSBEEK-MISKOM</t>
  </si>
  <si>
    <t>016-77.84.11</t>
  </si>
  <si>
    <t>VBS Het Toverpotlood</t>
  </si>
  <si>
    <t>Hoeledensebaan 84_a</t>
  </si>
  <si>
    <t>HOELEDEN</t>
  </si>
  <si>
    <t>016-77.15.72</t>
  </si>
  <si>
    <t>VBS 't Scholeke</t>
  </si>
  <si>
    <t>Halensebaan 102</t>
  </si>
  <si>
    <t>MOLENBEEK-WERSBEEK</t>
  </si>
  <si>
    <t>016-77.73.80</t>
  </si>
  <si>
    <t>GO! BS Wonderwijs Walshoutem</t>
  </si>
  <si>
    <t>Walshoutemstraat 55</t>
  </si>
  <si>
    <t>WALSHOUTEM</t>
  </si>
  <si>
    <t>011-88.12.45</t>
  </si>
  <si>
    <t>Hannuitstraat 4</t>
  </si>
  <si>
    <t>MONTENAKEN</t>
  </si>
  <si>
    <t>011-88.45.82</t>
  </si>
  <si>
    <t>GKS De Kleine Picasso</t>
  </si>
  <si>
    <t>Vinnestraat 45</t>
  </si>
  <si>
    <t>HALLE-BOOIENHOVEN</t>
  </si>
  <si>
    <t>011-78.27.94</t>
  </si>
  <si>
    <t>VKS De Wegwijzer</t>
  </si>
  <si>
    <t>Oude Kerkstraat 2</t>
  </si>
  <si>
    <t>ORSMAAL-GUSSENHOVEN</t>
  </si>
  <si>
    <t>011-58.41.44</t>
  </si>
  <si>
    <t>Stationsstraat 16</t>
  </si>
  <si>
    <t>ZOUTLEEUW</t>
  </si>
  <si>
    <t>011-78.20.88</t>
  </si>
  <si>
    <t>Linterseweg 10</t>
  </si>
  <si>
    <t>BUDINGEN</t>
  </si>
  <si>
    <t>011-58.86.92</t>
  </si>
  <si>
    <t>Dorpsstraat 7_b</t>
  </si>
  <si>
    <t>GEETBETS</t>
  </si>
  <si>
    <t>011-58.46.53</t>
  </si>
  <si>
    <t>KORTENAKEN</t>
  </si>
  <si>
    <t>011-58.84.79</t>
  </si>
  <si>
    <t>Ketelstraat 27_a</t>
  </si>
  <si>
    <t>RUMMEN</t>
  </si>
  <si>
    <t>011-58.11.43</t>
  </si>
  <si>
    <t>Dorpsstraat 39</t>
  </si>
  <si>
    <t>ZELEM</t>
  </si>
  <si>
    <t>013-44.33.63</t>
  </si>
  <si>
    <t>VBS De Hazelaar</t>
  </si>
  <si>
    <t>Persoonstraat 1</t>
  </si>
  <si>
    <t>011-22.14.48</t>
  </si>
  <si>
    <t>VBS De Boomgaard</t>
  </si>
  <si>
    <t>Boomkensstraat 11</t>
  </si>
  <si>
    <t>011-27.04.92</t>
  </si>
  <si>
    <t>VBS De Kievit</t>
  </si>
  <si>
    <t>Vijversstraat 6</t>
  </si>
  <si>
    <t>011-21.23.24</t>
  </si>
  <si>
    <t>VBS De Tuimelaar</t>
  </si>
  <si>
    <t>Pater Valentinuslaan 36</t>
  </si>
  <si>
    <t>011-27.13.17</t>
  </si>
  <si>
    <t>Vrije Jenaplanschool De Krullevaar</t>
  </si>
  <si>
    <t>Bakkerslaan 20</t>
  </si>
  <si>
    <t>011-27.23.08</t>
  </si>
  <si>
    <t>Bieststraat 40</t>
  </si>
  <si>
    <t>011-27.20.66</t>
  </si>
  <si>
    <t>VBS Tuinwijk</t>
  </si>
  <si>
    <t>Lazarijstraat 120</t>
  </si>
  <si>
    <t>011-25.31.02</t>
  </si>
  <si>
    <t>VKS Kindercampus Mozaïek</t>
  </si>
  <si>
    <t>Zegestraat 40</t>
  </si>
  <si>
    <t>011-21.17.64</t>
  </si>
  <si>
    <t>VBS 't Kabaske</t>
  </si>
  <si>
    <t>Diestersteenweg 237</t>
  </si>
  <si>
    <t>KERMT</t>
  </si>
  <si>
    <t>011-25.04.48</t>
  </si>
  <si>
    <t>Diestersteenweg 165</t>
  </si>
  <si>
    <t>011-25.11.60</t>
  </si>
  <si>
    <t>Joris van Oostenrijkstraat 53</t>
  </si>
  <si>
    <t>KURINGEN</t>
  </si>
  <si>
    <t>011-25.52.88</t>
  </si>
  <si>
    <t>VBS De Horizon</t>
  </si>
  <si>
    <t>Kievitveldstraat 7</t>
  </si>
  <si>
    <t>011-82.44.44</t>
  </si>
  <si>
    <t>VBS De Startbaan</t>
  </si>
  <si>
    <t>Schelstraat 10</t>
  </si>
  <si>
    <t>011-81.47.45</t>
  </si>
  <si>
    <t>Molenweg 73</t>
  </si>
  <si>
    <t>011-82.43.66</t>
  </si>
  <si>
    <t>VKS De Kleurdoos</t>
  </si>
  <si>
    <t>Klodsbergweg 9</t>
  </si>
  <si>
    <t>011-81.40.74</t>
  </si>
  <si>
    <t>VBS De Schakel</t>
  </si>
  <si>
    <t>Kleuterweg 15</t>
  </si>
  <si>
    <t>011-60.48.33</t>
  </si>
  <si>
    <t>GBS 't Centrum</t>
  </si>
  <si>
    <t>Guldensporenlaan 13</t>
  </si>
  <si>
    <t>011-49.23.90</t>
  </si>
  <si>
    <t>GLS De Griffel</t>
  </si>
  <si>
    <t>Hortensiastraat 3</t>
  </si>
  <si>
    <t>011-49.23.93</t>
  </si>
  <si>
    <t>GKS De Kleine Kunstenaar</t>
  </si>
  <si>
    <t>Edelweisstraat 4</t>
  </si>
  <si>
    <t>011-49.23.92</t>
  </si>
  <si>
    <t>GLS De Lakerberg</t>
  </si>
  <si>
    <t>Kerkhofstraat 88</t>
  </si>
  <si>
    <t>011-49.23.91</t>
  </si>
  <si>
    <t>VKS De Kleine Reus</t>
  </si>
  <si>
    <t>Kerkhofstraat 90</t>
  </si>
  <si>
    <t>011-60.64.94</t>
  </si>
  <si>
    <t>VBS Lillo's Klavertje</t>
  </si>
  <si>
    <t>Meester Surinxstraat 16</t>
  </si>
  <si>
    <t>011-57.38.04</t>
  </si>
  <si>
    <t>Maastrichtsestraat 12</t>
  </si>
  <si>
    <t>011-52.18.14</t>
  </si>
  <si>
    <t>VKS Don Bosco Klim-Op</t>
  </si>
  <si>
    <t>Muveld 25</t>
  </si>
  <si>
    <t>HELCHTEREN</t>
  </si>
  <si>
    <t>011-52.18.67</t>
  </si>
  <si>
    <t>VBS 't Molenholleke</t>
  </si>
  <si>
    <t>Heldenplein 15</t>
  </si>
  <si>
    <t>HEUSDEN-ZOLDER</t>
  </si>
  <si>
    <t>011-53.68.54</t>
  </si>
  <si>
    <t>VBS Bolderberg</t>
  </si>
  <si>
    <t>Kluisstraat 15</t>
  </si>
  <si>
    <t>011-25.44.35</t>
  </si>
  <si>
    <t>VBS Viversel Sint-Jan Berchmans</t>
  </si>
  <si>
    <t>Poothof 4</t>
  </si>
  <si>
    <t>011-42.95.87</t>
  </si>
  <si>
    <t>VBS Boekt</t>
  </si>
  <si>
    <t>Reitveld 7</t>
  </si>
  <si>
    <t>011-53.78.69</t>
  </si>
  <si>
    <t>011-53.81.12</t>
  </si>
  <si>
    <t>VKS De Toverfluit</t>
  </si>
  <si>
    <t>Brugstraat 16</t>
  </si>
  <si>
    <t>011-45.11.24</t>
  </si>
  <si>
    <t>Everselkiezel 55</t>
  </si>
  <si>
    <t>011-45.58.30</t>
  </si>
  <si>
    <t>Brugstraat 16_1</t>
  </si>
  <si>
    <t>011-42.59.42</t>
  </si>
  <si>
    <t>VKS Pagadder</t>
  </si>
  <si>
    <t>Sint-Maartenlaan 6</t>
  </si>
  <si>
    <t>011-57.26.30</t>
  </si>
  <si>
    <t>Pastoor Paquaylaan 123</t>
  </si>
  <si>
    <t>011-57.36.20</t>
  </si>
  <si>
    <t>Heerbaan 241</t>
  </si>
  <si>
    <t>011-42.26.47</t>
  </si>
  <si>
    <t>Kerkplein 40</t>
  </si>
  <si>
    <t>011-42.23.96</t>
  </si>
  <si>
    <t>Pieter Vanhoudtstraat 44</t>
  </si>
  <si>
    <t>011-42.21.15</t>
  </si>
  <si>
    <t>VLS De Zandkorrel</t>
  </si>
  <si>
    <t>Twaalf septemberstraat 9</t>
  </si>
  <si>
    <t>011-73.29.20</t>
  </si>
  <si>
    <t>VKS De Zandkorrel</t>
  </si>
  <si>
    <t>Rhijnweg 5</t>
  </si>
  <si>
    <t>VBS De Dommelbrug</t>
  </si>
  <si>
    <t>Grotstraat 5</t>
  </si>
  <si>
    <t>011-79.13.78</t>
  </si>
  <si>
    <t>VBS Pieter Brueghel</t>
  </si>
  <si>
    <t>Dorpsstraat 19</t>
  </si>
  <si>
    <t>GROTE-BROGEL</t>
  </si>
  <si>
    <t>011-61.20.97</t>
  </si>
  <si>
    <t>VBS Ticheleer</t>
  </si>
  <si>
    <t>Tichelovenstraat 2</t>
  </si>
  <si>
    <t>WIJCHMAAL</t>
  </si>
  <si>
    <t>011-63.30.32</t>
  </si>
  <si>
    <t>VBS Wonderwijs</t>
  </si>
  <si>
    <t>Kerkstraat 16</t>
  </si>
  <si>
    <t>089-46.33.86</t>
  </si>
  <si>
    <t>011-63.64.84</t>
  </si>
  <si>
    <t>VLS Klim-Op</t>
  </si>
  <si>
    <t>Kloosterstraat 9</t>
  </si>
  <si>
    <t>011-79.26.22</t>
  </si>
  <si>
    <t>VBS Klim-Op</t>
  </si>
  <si>
    <t>011-79.26.81</t>
  </si>
  <si>
    <t>VBS Regenboog</t>
  </si>
  <si>
    <t>Grote Heide 14</t>
  </si>
  <si>
    <t>011-64.18.90</t>
  </si>
  <si>
    <t>VBS Boseind</t>
  </si>
  <si>
    <t>Lepelstraat 23</t>
  </si>
  <si>
    <t>011-64.08.08</t>
  </si>
  <si>
    <t>VBS Jaak Tassetschool</t>
  </si>
  <si>
    <t>Jaak Tassetstraat 20_2</t>
  </si>
  <si>
    <t>011-64.72.36</t>
  </si>
  <si>
    <t>VBS De Achellier</t>
  </si>
  <si>
    <t>Grevenbroekstraat 9</t>
  </si>
  <si>
    <t>011-64.21.94</t>
  </si>
  <si>
    <t>VBS Corneliusschool</t>
  </si>
  <si>
    <t>Parkstraat 15</t>
  </si>
  <si>
    <t>011-64.17.34</t>
  </si>
  <si>
    <t>VLS De Linde</t>
  </si>
  <si>
    <t>Lindepaadje 1</t>
  </si>
  <si>
    <t>011-64.26.41</t>
  </si>
  <si>
    <t>VKS De Linde</t>
  </si>
  <si>
    <t>Vloeterstraat 2_A</t>
  </si>
  <si>
    <t>Groenstraat 8</t>
  </si>
  <si>
    <t>EKSEL</t>
  </si>
  <si>
    <t>011-73.43.51</t>
  </si>
  <si>
    <t>VBS Viejool</t>
  </si>
  <si>
    <t>Schoolstraat 18</t>
  </si>
  <si>
    <t>011-73.33.65</t>
  </si>
  <si>
    <t>'t Lo 13</t>
  </si>
  <si>
    <t>011-44.71.18</t>
  </si>
  <si>
    <t>Wal 14</t>
  </si>
  <si>
    <t>011-44.58.10</t>
  </si>
  <si>
    <t>VBS De Boomhut</t>
  </si>
  <si>
    <t>Hamonterweg 136</t>
  </si>
  <si>
    <t>011-62.16.13</t>
  </si>
  <si>
    <t>Bergerheidestraat 4</t>
  </si>
  <si>
    <t>089-46.46.17</t>
  </si>
  <si>
    <t>VKS 't Vliegerke</t>
  </si>
  <si>
    <t>Kaulillerdorp 43</t>
  </si>
  <si>
    <t>KAULILLE</t>
  </si>
  <si>
    <t>011-44.71.32</t>
  </si>
  <si>
    <t>Kaulillerdorp 51</t>
  </si>
  <si>
    <t>011-44.63.35</t>
  </si>
  <si>
    <t>089-36.35.33</t>
  </si>
  <si>
    <t>VBS Mickey Mouse- De Sleutel</t>
  </si>
  <si>
    <t>Brandweg 1</t>
  </si>
  <si>
    <t>089-61.23.74</t>
  </si>
  <si>
    <t>VBS Sterrenrijk</t>
  </si>
  <si>
    <t>Kuurstraat 6</t>
  </si>
  <si>
    <t>011-22.93.75</t>
  </si>
  <si>
    <t>Plattewijerstraat 4</t>
  </si>
  <si>
    <t>089-36.78.13</t>
  </si>
  <si>
    <t>Driehoevenstraat 82</t>
  </si>
  <si>
    <t>089-38.14.98</t>
  </si>
  <si>
    <t>VBS Oud-Waterschei 't Schoolke</t>
  </si>
  <si>
    <t>Oude Driesstraat 8</t>
  </si>
  <si>
    <t>089-38.12.87</t>
  </si>
  <si>
    <t>VBS St.-Michiel</t>
  </si>
  <si>
    <t>Margarethalaan 70</t>
  </si>
  <si>
    <t>089-35.30.57</t>
  </si>
  <si>
    <t>Boxbergstraat 1</t>
  </si>
  <si>
    <t>089-35.13.35</t>
  </si>
  <si>
    <t>VBS School met de Bijbel De Padvinder</t>
  </si>
  <si>
    <t>Evence Coppéelaan 27</t>
  </si>
  <si>
    <t>089-30.43.50</t>
  </si>
  <si>
    <t>Schabartstraat 10</t>
  </si>
  <si>
    <t>089-35.24.81</t>
  </si>
  <si>
    <t>Schoolstraat 5</t>
  </si>
  <si>
    <t>ZUTENDAAL</t>
  </si>
  <si>
    <t>089-61.11.56</t>
  </si>
  <si>
    <t>VBS De Stapsteen</t>
  </si>
  <si>
    <t>Jachthoornplein 4</t>
  </si>
  <si>
    <t>089-61.20.21</t>
  </si>
  <si>
    <t>VLS De Parel</t>
  </si>
  <si>
    <t>Schoolstraat 6</t>
  </si>
  <si>
    <t>089-61.11.57</t>
  </si>
  <si>
    <t>Kloosterstraat 34</t>
  </si>
  <si>
    <t>DIEPENBEEK</t>
  </si>
  <si>
    <t>011-32.33.68</t>
  </si>
  <si>
    <t>Wijkstraat 16_4</t>
  </si>
  <si>
    <t>011-35.23.44</t>
  </si>
  <si>
    <t>Wijkstraat 16_5</t>
  </si>
  <si>
    <t>011-35.23.43</t>
  </si>
  <si>
    <t>Heidestraat 157</t>
  </si>
  <si>
    <t>011-32.19.48</t>
  </si>
  <si>
    <t>VBS De Wilg</t>
  </si>
  <si>
    <t>Schoolstraat 45</t>
  </si>
  <si>
    <t>089-49.12.48</t>
  </si>
  <si>
    <t>VBS Talentenhuis</t>
  </si>
  <si>
    <t>Zonhoevestraat 32</t>
  </si>
  <si>
    <t>089-41.54.07</t>
  </si>
  <si>
    <t>GBS Rekem</t>
  </si>
  <si>
    <t>Populierenlaan 14</t>
  </si>
  <si>
    <t>REKEM</t>
  </si>
  <si>
    <t>089-71.31.06</t>
  </si>
  <si>
    <t>VBS De Zonnewijzer</t>
  </si>
  <si>
    <t>OPGRIMBIE</t>
  </si>
  <si>
    <t>089-76.54.57</t>
  </si>
  <si>
    <t>VBS Sint-Willibrordus</t>
  </si>
  <si>
    <t>Langstraat 30</t>
  </si>
  <si>
    <t>089-76.41.76</t>
  </si>
  <si>
    <t>St-Jorisstraat 11</t>
  </si>
  <si>
    <t>BOORSEM</t>
  </si>
  <si>
    <t>089-76.97.40</t>
  </si>
  <si>
    <t>Molenstraat 127</t>
  </si>
  <si>
    <t>MEESWIJK</t>
  </si>
  <si>
    <t>089-75.20.53</t>
  </si>
  <si>
    <t>VBS Driestap</t>
  </si>
  <si>
    <t>Steenakkerstraat 8</t>
  </si>
  <si>
    <t>089-75.55.37</t>
  </si>
  <si>
    <t>SBS 1</t>
  </si>
  <si>
    <t>Koning Boudewijnplein 4</t>
  </si>
  <si>
    <t>089-79.08.70</t>
  </si>
  <si>
    <t>Haagstraat 19</t>
  </si>
  <si>
    <t>089-75.60.02</t>
  </si>
  <si>
    <t>SBS Dilsen</t>
  </si>
  <si>
    <t>089-79.08.69</t>
  </si>
  <si>
    <t>VBS De Startbaan Lanklaar</t>
  </si>
  <si>
    <t>Groenstraat 22</t>
  </si>
  <si>
    <t>089-75.52.89</t>
  </si>
  <si>
    <t>VBS De Twinkelaar Elen</t>
  </si>
  <si>
    <t>Langstraat 24</t>
  </si>
  <si>
    <t>089-56.53.44</t>
  </si>
  <si>
    <t>VBS Uiterwaard Stokkem</t>
  </si>
  <si>
    <t>Gallestraat 6</t>
  </si>
  <si>
    <t>089-75.55.82</t>
  </si>
  <si>
    <t>Kleine Stadenstraat 4</t>
  </si>
  <si>
    <t>HOOGLEDE</t>
  </si>
  <si>
    <t>051-20.37.62</t>
  </si>
  <si>
    <t>VKS Sint-Lambertus</t>
  </si>
  <si>
    <t>Gildenstraat 28</t>
  </si>
  <si>
    <t>089-85.52.71</t>
  </si>
  <si>
    <t>VBS Floor en Tijn</t>
  </si>
  <si>
    <t>Floxstraat 4</t>
  </si>
  <si>
    <t>089-85.56.17</t>
  </si>
  <si>
    <t>VLS Sint-Lambertus</t>
  </si>
  <si>
    <t>Gildenstraat 24</t>
  </si>
  <si>
    <t>089-85.48.24</t>
  </si>
  <si>
    <t>Kerkstraat 6</t>
  </si>
  <si>
    <t>089-65.73.84</t>
  </si>
  <si>
    <t>GBS As</t>
  </si>
  <si>
    <t>NIEL-BIJ-AS</t>
  </si>
  <si>
    <t>089-39.10.50</t>
  </si>
  <si>
    <t>VBS De Wissel</t>
  </si>
  <si>
    <t>Maaseikerlaan 2_A</t>
  </si>
  <si>
    <t>NEEROETEREN</t>
  </si>
  <si>
    <t>089-86.33.40</t>
  </si>
  <si>
    <t>VBS Oogappel</t>
  </si>
  <si>
    <t>Molenweg 79</t>
  </si>
  <si>
    <t>089-86.74.36</t>
  </si>
  <si>
    <t>VBS Kornuit</t>
  </si>
  <si>
    <t>Weg naar As 78</t>
  </si>
  <si>
    <t>OPOETEREN</t>
  </si>
  <si>
    <t>089-85.84.36</t>
  </si>
  <si>
    <t>VBS Hink Stap Sprong</t>
  </si>
  <si>
    <t>089-86.53.53</t>
  </si>
  <si>
    <t>VKS De Beverburcht</t>
  </si>
  <si>
    <t>Eerste Straat 23</t>
  </si>
  <si>
    <t>089-56.71.66</t>
  </si>
  <si>
    <t>Nelisveld 5</t>
  </si>
  <si>
    <t>KINROOI</t>
  </si>
  <si>
    <t>089-70.25.46</t>
  </si>
  <si>
    <t>GBS De Maaskei</t>
  </si>
  <si>
    <t>De Belder 21</t>
  </si>
  <si>
    <t>089-56.53.47</t>
  </si>
  <si>
    <t>VBS De Wieken</t>
  </si>
  <si>
    <t>Kleine Scheurestraat 1</t>
  </si>
  <si>
    <t>089-70.15.54</t>
  </si>
  <si>
    <t>VBS De Bommesaar</t>
  </si>
  <si>
    <t>Meierstraat 46</t>
  </si>
  <si>
    <t>089-56.59.54</t>
  </si>
  <si>
    <t>Grauwe Torenwal 16</t>
  </si>
  <si>
    <t>089-46.50.81</t>
  </si>
  <si>
    <t>VBS De Kei</t>
  </si>
  <si>
    <t>Jef van Hoofstraat 3</t>
  </si>
  <si>
    <t>089-46.16.77</t>
  </si>
  <si>
    <t>VBS Don Bosco Gerdingen</t>
  </si>
  <si>
    <t>Schoolstraat 58</t>
  </si>
  <si>
    <t>089-46.39.40</t>
  </si>
  <si>
    <t>Opitterkiezel 240_A</t>
  </si>
  <si>
    <t>OPITTER</t>
  </si>
  <si>
    <t>089-86.43.53</t>
  </si>
  <si>
    <t>VBS Kadee Tongerlo</t>
  </si>
  <si>
    <t>Bosstraat 23</t>
  </si>
  <si>
    <t>089-86.69.16</t>
  </si>
  <si>
    <t>VBS Royke</t>
  </si>
  <si>
    <t>Breekiezel 27</t>
  </si>
  <si>
    <t>089-81.13.08</t>
  </si>
  <si>
    <t>VBS Spelenderwijs</t>
  </si>
  <si>
    <t>Loostraat 13</t>
  </si>
  <si>
    <t>089-85.69.22</t>
  </si>
  <si>
    <t>VKS 't Reepje</t>
  </si>
  <si>
    <t>Sint-Laurensstraat 9</t>
  </si>
  <si>
    <t>012-23.85.52</t>
  </si>
  <si>
    <t>Kerkhenis 55</t>
  </si>
  <si>
    <t>012-80.02.71</t>
  </si>
  <si>
    <t>VBS Picpussen</t>
  </si>
  <si>
    <t>Watertorenstraat 5_C</t>
  </si>
  <si>
    <t>012-23.23.64</t>
  </si>
  <si>
    <t>VBS Sint-Lutgart</t>
  </si>
  <si>
    <t>Beemdstraat 4</t>
  </si>
  <si>
    <t>012-23.12.14</t>
  </si>
  <si>
    <t>VKS Campus "Sint-Jan"</t>
  </si>
  <si>
    <t>Sint-Jansstraat 15</t>
  </si>
  <si>
    <t>012-22.00.10</t>
  </si>
  <si>
    <t>VKS De Puzzel</t>
  </si>
  <si>
    <t>Merestraat 24</t>
  </si>
  <si>
    <t>PIRINGEN</t>
  </si>
  <si>
    <t>012-26.16.12</t>
  </si>
  <si>
    <t>VKS Evermaruske</t>
  </si>
  <si>
    <t>Rechtstraat 22_A</t>
  </si>
  <si>
    <t>012-39.16.74</t>
  </si>
  <si>
    <t>Fonteinstraat 9</t>
  </si>
  <si>
    <t>VLIERMAALROOT</t>
  </si>
  <si>
    <t>011-37.95.62</t>
  </si>
  <si>
    <t>Brandstraat 3_A</t>
  </si>
  <si>
    <t>GUIGOVEN</t>
  </si>
  <si>
    <t>011-37.69.61</t>
  </si>
  <si>
    <t>VBS Spelenderwijs - De 2-Sprong</t>
  </si>
  <si>
    <t>Beukenlaan 35</t>
  </si>
  <si>
    <t>HOESELT</t>
  </si>
  <si>
    <t>089-41.67.77</t>
  </si>
  <si>
    <t>VBS Wonderwijs KODB vzw</t>
  </si>
  <si>
    <t>Beukenlaan 27</t>
  </si>
  <si>
    <t>089-41.49.10</t>
  </si>
  <si>
    <t>GBS Alt Hoeselt</t>
  </si>
  <si>
    <t>Sportpleinstraat 2</t>
  </si>
  <si>
    <t>012-23.75.16</t>
  </si>
  <si>
    <t>VBS 't Nederwijsje-Het Opwermerke</t>
  </si>
  <si>
    <t>Nederstraat 30</t>
  </si>
  <si>
    <t>089-41.39.71</t>
  </si>
  <si>
    <t>VBS Sint-Mauritius</t>
  </si>
  <si>
    <t>Kloosterwal 10</t>
  </si>
  <si>
    <t>089-51.12.00</t>
  </si>
  <si>
    <t>VBS H. Graf</t>
  </si>
  <si>
    <t>Kloosterwal 11</t>
  </si>
  <si>
    <t>089-41.37.38</t>
  </si>
  <si>
    <t>VBS 't Scholierke-Het Klein Kasteeltje</t>
  </si>
  <si>
    <t>VBS de Bammerd-Beukenbroekje</t>
  </si>
  <si>
    <t>Frans-Ceulemansstraat 2</t>
  </si>
  <si>
    <t>GROTE-SPOUWEN</t>
  </si>
  <si>
    <t>012-45.22.35</t>
  </si>
  <si>
    <t>VBS De Breg</t>
  </si>
  <si>
    <t>Winkelomstraat 10</t>
  </si>
  <si>
    <t>EIGENBILZEN</t>
  </si>
  <si>
    <t>089-51.51.02</t>
  </si>
  <si>
    <t>Appelboomgaardstraat 7</t>
  </si>
  <si>
    <t>MUNSTERBILZEN</t>
  </si>
  <si>
    <t>089-41.62.69</t>
  </si>
  <si>
    <t>SBS Munsterbilzen-Hoelbeek-Martenslinde</t>
  </si>
  <si>
    <t>Appelboomgaardstraat 9</t>
  </si>
  <si>
    <t>Kloosterstraat 18</t>
  </si>
  <si>
    <t>RIEMST</t>
  </si>
  <si>
    <t>012-45.39.40</t>
  </si>
  <si>
    <t>Klein Lafeltstraat 2</t>
  </si>
  <si>
    <t>012-26.88.32</t>
  </si>
  <si>
    <t>VBS Aan De Basis</t>
  </si>
  <si>
    <t>Maastrichterweg 261</t>
  </si>
  <si>
    <t>LANAKEN</t>
  </si>
  <si>
    <t>089-71.40.76</t>
  </si>
  <si>
    <t>VBS De Bolster</t>
  </si>
  <si>
    <t>Heirbaan 81</t>
  </si>
  <si>
    <t>NEERHAREN</t>
  </si>
  <si>
    <t>089-71.64.63</t>
  </si>
  <si>
    <t>VBS 't Bieske</t>
  </si>
  <si>
    <t>Biesweg 14</t>
  </si>
  <si>
    <t>GELLIK</t>
  </si>
  <si>
    <t>089-71.30.35</t>
  </si>
  <si>
    <t>VKS 't Regenboogje</t>
  </si>
  <si>
    <t>Nelissenlaan 13</t>
  </si>
  <si>
    <t>012-45.53.64</t>
  </si>
  <si>
    <t>VBS Het Wezeltje</t>
  </si>
  <si>
    <t>Berenhofstraat 32</t>
  </si>
  <si>
    <t>VELDWEZELT</t>
  </si>
  <si>
    <t>089-71.68.95</t>
  </si>
  <si>
    <t>Wijnstraat 2</t>
  </si>
  <si>
    <t>012-23.58.16</t>
  </si>
  <si>
    <t>GBS De Boomhut</t>
  </si>
  <si>
    <t>Kleinmeersstraat 1</t>
  </si>
  <si>
    <t>012-80.02.78</t>
  </si>
  <si>
    <t>Vrerenstraat 16</t>
  </si>
  <si>
    <t>VREREN</t>
  </si>
  <si>
    <t>012-80.02.65</t>
  </si>
  <si>
    <t>GBS De Driesprong</t>
  </si>
  <si>
    <t>Kattestraat 7</t>
  </si>
  <si>
    <t>012-26.88.10</t>
  </si>
  <si>
    <t>Nieuweweg 11</t>
  </si>
  <si>
    <t>012-45.21.30</t>
  </si>
  <si>
    <t>VBS Sint-Jozef De Plank</t>
  </si>
  <si>
    <t>De Plank 81</t>
  </si>
  <si>
    <t>VOEREN</t>
  </si>
  <si>
    <t>04-381.10.59</t>
  </si>
  <si>
    <t>Hoeneveldje 1</t>
  </si>
  <si>
    <t>'S GRAVENVOEREN</t>
  </si>
  <si>
    <t>04-381.91.01</t>
  </si>
  <si>
    <t>VBS 't Zonnetje</t>
  </si>
  <si>
    <t>Schoolstraat 8</t>
  </si>
  <si>
    <t>011-68.33.80</t>
  </si>
  <si>
    <t>Gazometerstraat 5</t>
  </si>
  <si>
    <t>011-68.93.71</t>
  </si>
  <si>
    <t>DURAS</t>
  </si>
  <si>
    <t>011-68.42.31</t>
  </si>
  <si>
    <t>GKS Goudhaantje</t>
  </si>
  <si>
    <t>Molenstraat 8</t>
  </si>
  <si>
    <t>BINDERVELD</t>
  </si>
  <si>
    <t>011-68.19.94</t>
  </si>
  <si>
    <t>VBS Het Blavierke</t>
  </si>
  <si>
    <t>Stokstraat 1</t>
  </si>
  <si>
    <t>ZEPPEREN</t>
  </si>
  <si>
    <t>011-71.90.00</t>
  </si>
  <si>
    <t>Kapelhof 8</t>
  </si>
  <si>
    <t>BRUSTEM</t>
  </si>
  <si>
    <t>011-68.39.50</t>
  </si>
  <si>
    <t>VBS 't Nieverke</t>
  </si>
  <si>
    <t>Kerkstraat 126</t>
  </si>
  <si>
    <t>NIEUWERKERKEN</t>
  </si>
  <si>
    <t>011-68.99.87</t>
  </si>
  <si>
    <t>VBS 't Laantje</t>
  </si>
  <si>
    <t>St. Aldegondislaan 2</t>
  </si>
  <si>
    <t>ALKEN</t>
  </si>
  <si>
    <t>011-31.22.33</t>
  </si>
  <si>
    <t>Schoolstraat 13</t>
  </si>
  <si>
    <t>011-31.26.85</t>
  </si>
  <si>
    <t>VBS De Kleine Reus</t>
  </si>
  <si>
    <t>Parkstraat 11</t>
  </si>
  <si>
    <t>011-31.57.67</t>
  </si>
  <si>
    <t>GBS de B@sis</t>
  </si>
  <si>
    <t>Motstraat 10</t>
  </si>
  <si>
    <t>011-31.67.17</t>
  </si>
  <si>
    <t>Pastorijstraat 23</t>
  </si>
  <si>
    <t>SINT-LAMBRECHTS-HERK</t>
  </si>
  <si>
    <t>011-31.37.31</t>
  </si>
  <si>
    <t>Bloemenstraat 1</t>
  </si>
  <si>
    <t>012-74.26.89</t>
  </si>
  <si>
    <t>VBS Nieuwland</t>
  </si>
  <si>
    <t>Nieuwland 12_A</t>
  </si>
  <si>
    <t>BORGLOON</t>
  </si>
  <si>
    <t>012-74.21.16</t>
  </si>
  <si>
    <t>VBS De Letterboom</t>
  </si>
  <si>
    <t>Jesserenstraat 57</t>
  </si>
  <si>
    <t>012-74.30.68</t>
  </si>
  <si>
    <t>Tongersesteenweg 332_A</t>
  </si>
  <si>
    <t>BOMMERSHOVEN</t>
  </si>
  <si>
    <t>012-74.17.82</t>
  </si>
  <si>
    <t>Langegrachtstraat 1</t>
  </si>
  <si>
    <t>HOEPERTINGEN</t>
  </si>
  <si>
    <t>012-74.40.24</t>
  </si>
  <si>
    <t>VBS Centrale Vrije School</t>
  </si>
  <si>
    <t>Ridderstraat 13</t>
  </si>
  <si>
    <t>011-48.65.74</t>
  </si>
  <si>
    <t>GO! BS De Groeiboog</t>
  </si>
  <si>
    <t>Houtstraat 117</t>
  </si>
  <si>
    <t>JEUK</t>
  </si>
  <si>
    <t>011-48.69.24</t>
  </si>
  <si>
    <t>SBS De Schommel</t>
  </si>
  <si>
    <t>Haardstraat 20</t>
  </si>
  <si>
    <t>LOMMEL</t>
  </si>
  <si>
    <t>011-54.46.76</t>
  </si>
  <si>
    <t>Slinkerstraat 62</t>
  </si>
  <si>
    <t>011-54.02.58</t>
  </si>
  <si>
    <t>VBS BaLu</t>
  </si>
  <si>
    <t>Hanekapstraat 8</t>
  </si>
  <si>
    <t>011-54.05.16</t>
  </si>
  <si>
    <t>VBS Boudewijnschool</t>
  </si>
  <si>
    <t>Einde 5</t>
  </si>
  <si>
    <t>011-54.46.74</t>
  </si>
  <si>
    <t>VLS De Speling</t>
  </si>
  <si>
    <t>011-54.42.24</t>
  </si>
  <si>
    <t>VBS Sint-Jan</t>
  </si>
  <si>
    <t>Kerkweg 22</t>
  </si>
  <si>
    <t>011-34.42.20</t>
  </si>
  <si>
    <t>VBS Lommel-West</t>
  </si>
  <si>
    <t>Godfried Bomansstraat 17</t>
  </si>
  <si>
    <t>011-54.03.50</t>
  </si>
  <si>
    <t>VBS De Klimtoren</t>
  </si>
  <si>
    <t>Luikersteenweg 243</t>
  </si>
  <si>
    <t>011-64.03.18</t>
  </si>
  <si>
    <t>VKS De Speling</t>
  </si>
  <si>
    <t>Kloosterstraat 11</t>
  </si>
  <si>
    <t>011-54.08.56</t>
  </si>
  <si>
    <t>Luikersteenweg 447</t>
  </si>
  <si>
    <t>011-64.23.77</t>
  </si>
  <si>
    <t>VBS 't Leer-rijk</t>
  </si>
  <si>
    <t>Schoolstraat 16</t>
  </si>
  <si>
    <t>013-55.40.37</t>
  </si>
  <si>
    <t>Diestsesteenweg 11</t>
  </si>
  <si>
    <t>013-55.29.66</t>
  </si>
  <si>
    <t>VBS De Zeppelin</t>
  </si>
  <si>
    <t>Dorpsstraat 29</t>
  </si>
  <si>
    <t>DONK</t>
  </si>
  <si>
    <t>013-44.40.22</t>
  </si>
  <si>
    <t>Kerkstraat 19</t>
  </si>
  <si>
    <t>SCHULEN</t>
  </si>
  <si>
    <t>013-55.40.29</t>
  </si>
  <si>
    <t>Kapelstraat 28</t>
  </si>
  <si>
    <t>013-55.45.93</t>
  </si>
  <si>
    <t>VBS Stevoort</t>
  </si>
  <si>
    <t>Kolmenstraat 7</t>
  </si>
  <si>
    <t>STEVOORT</t>
  </si>
  <si>
    <t>011-31.41.54</t>
  </si>
  <si>
    <t>GLS De Zonnebloem</t>
  </si>
  <si>
    <t>Geneikenstraat 15</t>
  </si>
  <si>
    <t>LUMMEN</t>
  </si>
  <si>
    <t>013-39.04.85</t>
  </si>
  <si>
    <t>VBS Domino Genenbos</t>
  </si>
  <si>
    <t>Genenbosstraat 82</t>
  </si>
  <si>
    <t>011-42.48.80</t>
  </si>
  <si>
    <t>VBS 't Klinkertje</t>
  </si>
  <si>
    <t>Sint-Trudostraat 9</t>
  </si>
  <si>
    <t>013-44.15.21</t>
  </si>
  <si>
    <t>VLS De Buiteling</t>
  </si>
  <si>
    <t>Meldertsesteenweg 13</t>
  </si>
  <si>
    <t>011-42.69.98</t>
  </si>
  <si>
    <t>VKS Hand in Hand</t>
  </si>
  <si>
    <t>011-36.46.46</t>
  </si>
  <si>
    <t>Bogaarsveldstraat 20</t>
  </si>
  <si>
    <t>BERINGEN</t>
  </si>
  <si>
    <t>011-49.33.70</t>
  </si>
  <si>
    <t>VBS 'De Beerring'</t>
  </si>
  <si>
    <t>Koerselsesteenweg 25</t>
  </si>
  <si>
    <t>011-42.27.86</t>
  </si>
  <si>
    <t>Houtpark 20</t>
  </si>
  <si>
    <t>011-42.82.92</t>
  </si>
  <si>
    <t>VBS Westakker</t>
  </si>
  <si>
    <t>Onderwijsstraat 15</t>
  </si>
  <si>
    <t>BEVERLO</t>
  </si>
  <si>
    <t>011-34.42.27</t>
  </si>
  <si>
    <t>GBS De Hoeksteen</t>
  </si>
  <si>
    <t>Vossenhoek 10</t>
  </si>
  <si>
    <t>011-34.46.21</t>
  </si>
  <si>
    <t>Poststraat 6</t>
  </si>
  <si>
    <t>013-66.57.87</t>
  </si>
  <si>
    <t>Schoolstraat 7</t>
  </si>
  <si>
    <t>011-34.38.01</t>
  </si>
  <si>
    <t>VLS Sint-Michiel</t>
  </si>
  <si>
    <t>Diestersteenweg 13</t>
  </si>
  <si>
    <t>011-40.12.12</t>
  </si>
  <si>
    <t>Diestersteenweg 7</t>
  </si>
  <si>
    <t>011-34.31.34</t>
  </si>
  <si>
    <t>VBS De Heppening</t>
  </si>
  <si>
    <t>HEPPEN</t>
  </si>
  <si>
    <t>011-34.35.49</t>
  </si>
  <si>
    <t>VLS HARTeLU(s)T, campus Kerkstraat</t>
  </si>
  <si>
    <t>Kerkstraat 4_B</t>
  </si>
  <si>
    <t>013-66.27.36</t>
  </si>
  <si>
    <t>VBS De Lettertrein</t>
  </si>
  <si>
    <t>Lindenstraat 5</t>
  </si>
  <si>
    <t>013-33.75.19</t>
  </si>
  <si>
    <t>VBS Wereldwijzer</t>
  </si>
  <si>
    <t>Hofstraat 92</t>
  </si>
  <si>
    <t>013-66.31.71</t>
  </si>
  <si>
    <t>VLS Hartelust</t>
  </si>
  <si>
    <t>VKS Wiebelwoud Schoot</t>
  </si>
  <si>
    <t>Schoterweg 284_A</t>
  </si>
  <si>
    <t>013-67.17.59</t>
  </si>
  <si>
    <t>VKS Wiebelwoud</t>
  </si>
  <si>
    <t>Kerkstraat 4_C</t>
  </si>
  <si>
    <t>GBS De Schans</t>
  </si>
  <si>
    <t>Veerledorp 18</t>
  </si>
  <si>
    <t>014-84.12.80</t>
  </si>
  <si>
    <t>VBS De Wijngaard</t>
  </si>
  <si>
    <t>Veerledorp 39</t>
  </si>
  <si>
    <t>014-84.13.96</t>
  </si>
  <si>
    <t>GBS De Duizendpoot</t>
  </si>
  <si>
    <t>014-30.31.62</t>
  </si>
  <si>
    <t>VBS de Klimmuur</t>
  </si>
  <si>
    <t>Gestelsesteenweg 104</t>
  </si>
  <si>
    <t>0486-13.06.17</t>
  </si>
  <si>
    <t>Smissestraat 50</t>
  </si>
  <si>
    <t>LAAKDAL</t>
  </si>
  <si>
    <t>013-66.12.59</t>
  </si>
  <si>
    <t>Meerlaarstraat 95</t>
  </si>
  <si>
    <t>013-66.17.27</t>
  </si>
  <si>
    <t>Schoolstraat 42</t>
  </si>
  <si>
    <t>EINDHOUT</t>
  </si>
  <si>
    <t>014-86.63.40</t>
  </si>
  <si>
    <t>VBS Christus-Koning Sint-Lodewijscollege</t>
  </si>
  <si>
    <t>Gerard Davidstraat 6</t>
  </si>
  <si>
    <t>050-31.16.39</t>
  </si>
  <si>
    <t>VBS SLHD De Lenaard</t>
  </si>
  <si>
    <t>Sint-Lenardsstraat 58</t>
  </si>
  <si>
    <t>DUDZELE</t>
  </si>
  <si>
    <t>050-59.94.78</t>
  </si>
  <si>
    <t>VBS SLHD De Komme</t>
  </si>
  <si>
    <t>Ronsaardbekestraat 57</t>
  </si>
  <si>
    <t>050-33.56.97</t>
  </si>
  <si>
    <t>Sint-Jansstraat 16</t>
  </si>
  <si>
    <t>050-33.15.43</t>
  </si>
  <si>
    <t>VBS Het Kleurenpalet</t>
  </si>
  <si>
    <t>VBS SLHD Sint-Leo - Sint-Pieters</t>
  </si>
  <si>
    <t>Blankenbergse Steenweg 219</t>
  </si>
  <si>
    <t>050-31.21.39</t>
  </si>
  <si>
    <t>VBS SLHD Sint-Leo Sint-Pieters (afd.B)</t>
  </si>
  <si>
    <t>Potentestraat 28</t>
  </si>
  <si>
    <t>VBS Sint-Andreas - Brugge</t>
  </si>
  <si>
    <t>050-47.09.67</t>
  </si>
  <si>
    <t>Kortrijksestraat 47_G</t>
  </si>
  <si>
    <t>050-82.68.44</t>
  </si>
  <si>
    <t>VBS De Vaart</t>
  </si>
  <si>
    <t>Patersonstraat 98</t>
  </si>
  <si>
    <t>050-82.62.67</t>
  </si>
  <si>
    <t>VBS Sint-Maartensschool Loppem</t>
  </si>
  <si>
    <t>Ieperweg 9</t>
  </si>
  <si>
    <t>LOPPEM</t>
  </si>
  <si>
    <t>050-36.42.00</t>
  </si>
  <si>
    <t>Schooldreef 5</t>
  </si>
  <si>
    <t>050-78.88.91</t>
  </si>
  <si>
    <t>GBS De Notelaar</t>
  </si>
  <si>
    <t>Knesselarestraat 28</t>
  </si>
  <si>
    <t>050-78.88.32</t>
  </si>
  <si>
    <t>SINT-JORIS</t>
  </si>
  <si>
    <t>050-78.99.66</t>
  </si>
  <si>
    <t>VBS Baliebrugge</t>
  </si>
  <si>
    <t>Torhoutsestraat 268</t>
  </si>
  <si>
    <t>RUDDERVOORDE</t>
  </si>
  <si>
    <t>050-27.59.63</t>
  </si>
  <si>
    <t>VBS De Kiem</t>
  </si>
  <si>
    <t>Leegtestraat 1</t>
  </si>
  <si>
    <t>050-27.88.50</t>
  </si>
  <si>
    <t>VBS De Sprong</t>
  </si>
  <si>
    <t>Sint-Blasiusstraat 1</t>
  </si>
  <si>
    <t>WAARDAMME</t>
  </si>
  <si>
    <t>050-27.76.95</t>
  </si>
  <si>
    <t>Zandbergstraat 19</t>
  </si>
  <si>
    <t>WINGENE</t>
  </si>
  <si>
    <t>051-65.68.52</t>
  </si>
  <si>
    <t>Balgerhoekstraat 80</t>
  </si>
  <si>
    <t>051-65.75.57</t>
  </si>
  <si>
    <t>VBS Wildenburg</t>
  </si>
  <si>
    <t>Beernemsteenweg 117</t>
  </si>
  <si>
    <t>VLS De Regenboog</t>
  </si>
  <si>
    <t>Regenboogstraat 50</t>
  </si>
  <si>
    <t>ZWEVEZELE</t>
  </si>
  <si>
    <t>051-61.27.39</t>
  </si>
  <si>
    <t>VBS De Vlieger &amp; De Horizon</t>
  </si>
  <si>
    <t>Sint-Jozefsstraat 7_A</t>
  </si>
  <si>
    <t>051-61.13.09</t>
  </si>
  <si>
    <t>GBS Het Beverbos</t>
  </si>
  <si>
    <t>Beverenstraat 18</t>
  </si>
  <si>
    <t>051-72.25.28</t>
  </si>
  <si>
    <t>VBS 'tVlot</t>
  </si>
  <si>
    <t>Statiestraat 38</t>
  </si>
  <si>
    <t>051-72.62.21</t>
  </si>
  <si>
    <t>VBS De Kiem A</t>
  </si>
  <si>
    <t>Pensionaatstraat 23</t>
  </si>
  <si>
    <t>RUISELEDE</t>
  </si>
  <si>
    <t>051-68.94.31</t>
  </si>
  <si>
    <t>Brandstraat 24</t>
  </si>
  <si>
    <t>051-68.73.37</t>
  </si>
  <si>
    <t>VBS De Kiem B</t>
  </si>
  <si>
    <t>051-68.70.37</t>
  </si>
  <si>
    <t>Herderstraat 1</t>
  </si>
  <si>
    <t>050-22.05.46</t>
  </si>
  <si>
    <t>VBS De Revinze</t>
  </si>
  <si>
    <t>Revinzestraat 35</t>
  </si>
  <si>
    <t>050-21.13.21</t>
  </si>
  <si>
    <t>Sint-Henricusstraat 4</t>
  </si>
  <si>
    <t>051-72.36.43</t>
  </si>
  <si>
    <t>VBS Wijnendale</t>
  </si>
  <si>
    <t>Kloosterstraat 5</t>
  </si>
  <si>
    <t>050-21.19.79</t>
  </si>
  <si>
    <t>VBS Oefenschool Torhout</t>
  </si>
  <si>
    <t>Bruggestraat 23</t>
  </si>
  <si>
    <t>050-23.15.11</t>
  </si>
  <si>
    <t>Handzamestraat 14</t>
  </si>
  <si>
    <t>KORTEMARK</t>
  </si>
  <si>
    <t>051-56.91.66</t>
  </si>
  <si>
    <t>Ieperstraat 47</t>
  </si>
  <si>
    <t>051-56.93.72</t>
  </si>
  <si>
    <t>VBS De Tweesprong</t>
  </si>
  <si>
    <t>Kronevoordestraat 62</t>
  </si>
  <si>
    <t>HANDZAME</t>
  </si>
  <si>
    <t>051-56.84.57</t>
  </si>
  <si>
    <t>GBS De Kreke</t>
  </si>
  <si>
    <t>Torhoutstraat 38</t>
  </si>
  <si>
    <t>051-56.66.15</t>
  </si>
  <si>
    <t>Bruggestraat 24</t>
  </si>
  <si>
    <t>051-70.07.47</t>
  </si>
  <si>
    <t>VBS Schooltrio</t>
  </si>
  <si>
    <t>Schoolstraat 90</t>
  </si>
  <si>
    <t>KLERKEN</t>
  </si>
  <si>
    <t>051-50.41.52</t>
  </si>
  <si>
    <t>VBS Houthulst</t>
  </si>
  <si>
    <t>Terreststraat 4_D</t>
  </si>
  <si>
    <t>HOUTHULST</t>
  </si>
  <si>
    <t>051-70.24.75</t>
  </si>
  <si>
    <t>VBS Kouterkind Merkem</t>
  </si>
  <si>
    <t>Kouterstraat 28_b</t>
  </si>
  <si>
    <t>MERKEM</t>
  </si>
  <si>
    <t>051-54.54.33</t>
  </si>
  <si>
    <t>GBS klavertje vier Esen- Leke- Beerst</t>
  </si>
  <si>
    <t>Roeselarestraat 18</t>
  </si>
  <si>
    <t>ESEN</t>
  </si>
  <si>
    <t>Beerststraat 36</t>
  </si>
  <si>
    <t>VLADSLO</t>
  </si>
  <si>
    <t>051-50.38.12</t>
  </si>
  <si>
    <t>Nieuwpoortstraat 4</t>
  </si>
  <si>
    <t>PERVIJZE</t>
  </si>
  <si>
    <t>051-55.50.62</t>
  </si>
  <si>
    <t>Iepersteenweg 8</t>
  </si>
  <si>
    <t>WOUMEN</t>
  </si>
  <si>
    <t>051-50.38.65</t>
  </si>
  <si>
    <t>Mgr. Schottestraat 3_b</t>
  </si>
  <si>
    <t>051-62.71.34</t>
  </si>
  <si>
    <t>Hoogstraat 15</t>
  </si>
  <si>
    <t>ALVERINGEM</t>
  </si>
  <si>
    <t>058-28.91.03</t>
  </si>
  <si>
    <t>GBS Spelenderwijs</t>
  </si>
  <si>
    <t>Nieuwstraat 50</t>
  </si>
  <si>
    <t>058-28.89.48</t>
  </si>
  <si>
    <t>Gistelse Steenweg 440</t>
  </si>
  <si>
    <t>050-40.68.90</t>
  </si>
  <si>
    <t>VBS Sint-Lodewijkscollege_- De Zessprong</t>
  </si>
  <si>
    <t>Doornstraat 3</t>
  </si>
  <si>
    <t>050-40.68.77</t>
  </si>
  <si>
    <t>VBS Sint-Lodewijkscollege-afd.Zandstraat</t>
  </si>
  <si>
    <t>Zandstraat 69</t>
  </si>
  <si>
    <t>050-31.63.22</t>
  </si>
  <si>
    <t>VBS Sint-Lodewijkscollege-afd.Immaculata</t>
  </si>
  <si>
    <t>Koningin Astridlaan 4</t>
  </si>
  <si>
    <t>SINT-MICHIELS</t>
  </si>
  <si>
    <t>050-40.45.07</t>
  </si>
  <si>
    <t>VBS Sint-Lodewijkscollege</t>
  </si>
  <si>
    <t>Spoorwegstraat 250</t>
  </si>
  <si>
    <t>050-39.45.93</t>
  </si>
  <si>
    <t>SBS De Triangel</t>
  </si>
  <si>
    <t>Diksmuidse Heerweg 159</t>
  </si>
  <si>
    <t>050-39.13.23</t>
  </si>
  <si>
    <t>VBS De Wassenaard</t>
  </si>
  <si>
    <t>Westernieuwweg 5</t>
  </si>
  <si>
    <t>VARSENARE</t>
  </si>
  <si>
    <t>050-38.65.43</t>
  </si>
  <si>
    <t>Groenestraat 29</t>
  </si>
  <si>
    <t>050-20.93.40</t>
  </si>
  <si>
    <t>VBS De Leeuw</t>
  </si>
  <si>
    <t>Pastoor Staelensstraat 3_A</t>
  </si>
  <si>
    <t>050-20.97.90</t>
  </si>
  <si>
    <t>050-27.62.12</t>
  </si>
  <si>
    <t>Kapellestraat 16</t>
  </si>
  <si>
    <t>050-81.27.14</t>
  </si>
  <si>
    <t>VBS De Loopbrug Zerkegem-Snellegem</t>
  </si>
  <si>
    <t>Vedastusstraat 96</t>
  </si>
  <si>
    <t>ZERKEGEM</t>
  </si>
  <si>
    <t>050-81.18.10</t>
  </si>
  <si>
    <t>VBS 't Boompje</t>
  </si>
  <si>
    <t>Cathilleweg 82</t>
  </si>
  <si>
    <t>STALHILLE</t>
  </si>
  <si>
    <t>050-81.42.98</t>
  </si>
  <si>
    <t>VBS H.Familie</t>
  </si>
  <si>
    <t>Stedebeekpad 2</t>
  </si>
  <si>
    <t>059-26.52.55</t>
  </si>
  <si>
    <t>Gravenbos 6</t>
  </si>
  <si>
    <t>059-27.63.63</t>
  </si>
  <si>
    <t>VBS Driespan</t>
  </si>
  <si>
    <t>Tempeldreef 6</t>
  </si>
  <si>
    <t>059-27.83.40</t>
  </si>
  <si>
    <t>Vrijheidsstraat 1</t>
  </si>
  <si>
    <t>SNAASKERKE</t>
  </si>
  <si>
    <t>059-27.82.95</t>
  </si>
  <si>
    <t>Stationsstraat 1_A</t>
  </si>
  <si>
    <t>EERNEGEM</t>
  </si>
  <si>
    <t>059-29.99.88</t>
  </si>
  <si>
    <t>Westkerkestraat 53</t>
  </si>
  <si>
    <t>059-29.92.98</t>
  </si>
  <si>
    <t>VBS de Fonkel</t>
  </si>
  <si>
    <t>AARTRIJKE</t>
  </si>
  <si>
    <t>050-24.11.31</t>
  </si>
  <si>
    <t>Koekelarestraat 14</t>
  </si>
  <si>
    <t>ICHTEGEM</t>
  </si>
  <si>
    <t>051-58.97.94</t>
  </si>
  <si>
    <t>Kerkstraat 2_A</t>
  </si>
  <si>
    <t>051-58.90.26</t>
  </si>
  <si>
    <t>VBS De Driemaster</t>
  </si>
  <si>
    <t>Pastoor de Neveplein 18</t>
  </si>
  <si>
    <t>KNOKKE</t>
  </si>
  <si>
    <t>050-60.07.09</t>
  </si>
  <si>
    <t>Kragendijk 182</t>
  </si>
  <si>
    <t>050-63.08.60</t>
  </si>
  <si>
    <t>VBS Sint-Margaretaschool</t>
  </si>
  <si>
    <t>Sportlaan 8</t>
  </si>
  <si>
    <t>050-60.05.06</t>
  </si>
  <si>
    <t>Keuvelhoekstraat 100</t>
  </si>
  <si>
    <t>050-60.43.10</t>
  </si>
  <si>
    <t>VBS H-Hart</t>
  </si>
  <si>
    <t>Jef Mennekenslaan 3</t>
  </si>
  <si>
    <t>050-60.04.72</t>
  </si>
  <si>
    <t>De Linde 94</t>
  </si>
  <si>
    <t>050-35.14.25</t>
  </si>
  <si>
    <t>VLS Sint-Andreaslyceum</t>
  </si>
  <si>
    <t>Fortuinstraat 29</t>
  </si>
  <si>
    <t>050-28.85.10</t>
  </si>
  <si>
    <t>VBS - OLVA De Touwladder</t>
  </si>
  <si>
    <t>Collegestraat 24_BI</t>
  </si>
  <si>
    <t>050-37.34.78</t>
  </si>
  <si>
    <t>VBS OLVA De Meersen</t>
  </si>
  <si>
    <t>Astridlaan 400</t>
  </si>
  <si>
    <t>050-35.15.97</t>
  </si>
  <si>
    <t>VBS OLVA Katrientje</t>
  </si>
  <si>
    <t>Sint-Katarinastraat 132</t>
  </si>
  <si>
    <t>050-35.55.98</t>
  </si>
  <si>
    <t>VBS OLVA Steenbrugge</t>
  </si>
  <si>
    <t>Baron Ruzettelaan 439</t>
  </si>
  <si>
    <t>050-35.81.18</t>
  </si>
  <si>
    <t>VBS Ter Bunen</t>
  </si>
  <si>
    <t>Bruggestraat 30_A</t>
  </si>
  <si>
    <t>OEDELEM</t>
  </si>
  <si>
    <t>050-78.97.22</t>
  </si>
  <si>
    <t>VBS Sint-Maarten</t>
  </si>
  <si>
    <t>Kloosterstraat 4_A</t>
  </si>
  <si>
    <t>SIJSELE</t>
  </si>
  <si>
    <t>050-36.32.25</t>
  </si>
  <si>
    <t>GBS Het Spoor</t>
  </si>
  <si>
    <t>Stationsstraat 13</t>
  </si>
  <si>
    <t>050-35.04.15</t>
  </si>
  <si>
    <t>Bradericplein 16_A</t>
  </si>
  <si>
    <t>DAMME</t>
  </si>
  <si>
    <t>050-35.47.87</t>
  </si>
  <si>
    <t>VBS Lapscheure</t>
  </si>
  <si>
    <t>Vredestraat 1 bus 2</t>
  </si>
  <si>
    <t>LAPSCHEURE</t>
  </si>
  <si>
    <t>050-50.10.41</t>
  </si>
  <si>
    <t>VBS Sint-Jozef Sint-Pieter Campus Westst</t>
  </si>
  <si>
    <t>Weststraat 117</t>
  </si>
  <si>
    <t>050-41.14.89</t>
  </si>
  <si>
    <t>VBS Sint-Jozef Sint-Pieter Campus Schaap</t>
  </si>
  <si>
    <t>Schaapstraat 8</t>
  </si>
  <si>
    <t>050-41.44.80</t>
  </si>
  <si>
    <t>GBS Brugge-Noord</t>
  </si>
  <si>
    <t>Stationsstraat 25</t>
  </si>
  <si>
    <t>LISSEWEGE</t>
  </si>
  <si>
    <t>050-54.48.28</t>
  </si>
  <si>
    <t>VBS De Lisblomme</t>
  </si>
  <si>
    <t>Zeebruggelaan 41</t>
  </si>
  <si>
    <t>050-55.10.71</t>
  </si>
  <si>
    <t>VBS Roezemoes</t>
  </si>
  <si>
    <t>Zustersstraat 9</t>
  </si>
  <si>
    <t>ZEEBRUGGE</t>
  </si>
  <si>
    <t>050-54.50.96</t>
  </si>
  <si>
    <t>GBS Het Anker</t>
  </si>
  <si>
    <t>Pannenstraat 132</t>
  </si>
  <si>
    <t>HEIST-AAN-ZEE</t>
  </si>
  <si>
    <t>050-63.08.70</t>
  </si>
  <si>
    <t>VBS OLVO</t>
  </si>
  <si>
    <t>Stadhuisstraat 4</t>
  </si>
  <si>
    <t>050-51.29.25</t>
  </si>
  <si>
    <t>GO! BS Freinet De Zonnebloem</t>
  </si>
  <si>
    <t>Ieperstraat 5</t>
  </si>
  <si>
    <t>059-80.78.75</t>
  </si>
  <si>
    <t>Stuiverstraat 81</t>
  </si>
  <si>
    <t>059-70.87.46</t>
  </si>
  <si>
    <t>Kroonlaan 18</t>
  </si>
  <si>
    <t>059-70.42.95</t>
  </si>
  <si>
    <t>Schermplantenstraat 36</t>
  </si>
  <si>
    <t>059-70.95.12</t>
  </si>
  <si>
    <t>GO! BS de morootjes</t>
  </si>
  <si>
    <t>Thomas Van Loostraat 56</t>
  </si>
  <si>
    <t>059-32.27.45</t>
  </si>
  <si>
    <t>059-26.82.75</t>
  </si>
  <si>
    <t>Guido Gezellestraat 19</t>
  </si>
  <si>
    <t>059-50.22.97</t>
  </si>
  <si>
    <t>Aartshertoginnestraat 38</t>
  </si>
  <si>
    <t>059-70.55.62</t>
  </si>
  <si>
    <t>VBS OLV College</t>
  </si>
  <si>
    <t>Gerststraat 109</t>
  </si>
  <si>
    <t>059-70.07.75</t>
  </si>
  <si>
    <t>Lijsterbeslaan 5</t>
  </si>
  <si>
    <t>059-70.99.15</t>
  </si>
  <si>
    <t>VBS Sint-Andreas</t>
  </si>
  <si>
    <t>Schapenstraat 32</t>
  </si>
  <si>
    <t>059-70.67.68</t>
  </si>
  <si>
    <t>Aartshertogstraat 26</t>
  </si>
  <si>
    <t>059-50.55.47</t>
  </si>
  <si>
    <t>Steensedijk 151_1</t>
  </si>
  <si>
    <t>059-42.75.27</t>
  </si>
  <si>
    <t>VBS Onze-Lieve-Vrouwecollege</t>
  </si>
  <si>
    <t>Kaaistraat 22</t>
  </si>
  <si>
    <t>059-70.20.03</t>
  </si>
  <si>
    <t>Stanleylaan 55</t>
  </si>
  <si>
    <t>059-32.24.67</t>
  </si>
  <si>
    <t>Peter Benoitlaan 15</t>
  </si>
  <si>
    <t>BREDENE</t>
  </si>
  <si>
    <t>059-32.24.87</t>
  </si>
  <si>
    <t>Nukkerstraat 106</t>
  </si>
  <si>
    <t>059-32.23.45</t>
  </si>
  <si>
    <t>VLS (CKG)</t>
  </si>
  <si>
    <t>Prinses Elisabethlaan 1</t>
  </si>
  <si>
    <t>059-32.24.84</t>
  </si>
  <si>
    <t>VBS H.Hart</t>
  </si>
  <si>
    <t>Kerkstraat 70</t>
  </si>
  <si>
    <t>WENDUINE</t>
  </si>
  <si>
    <t>050-41.69.68</t>
  </si>
  <si>
    <t>Brugsesteenweg 2</t>
  </si>
  <si>
    <t>050-41.33.17</t>
  </si>
  <si>
    <t>GBS 't Polderhart Zuienkerke</t>
  </si>
  <si>
    <t>Nieuwe Steenweg 37</t>
  </si>
  <si>
    <t>ZUIENKERKE</t>
  </si>
  <si>
    <t>050-41.84.30</t>
  </si>
  <si>
    <t>VBS De Zeeboon</t>
  </si>
  <si>
    <t>Grotestraat 18</t>
  </si>
  <si>
    <t>059-23.57.26</t>
  </si>
  <si>
    <t>VBS Heideschool</t>
  </si>
  <si>
    <t>Heidelaan 24</t>
  </si>
  <si>
    <t>059-23.77.05</t>
  </si>
  <si>
    <t>Kerkstraat 41_A</t>
  </si>
  <si>
    <t>MIDDELKERKE</t>
  </si>
  <si>
    <t>059-30.19.39</t>
  </si>
  <si>
    <t>GBS Middelkerke 1</t>
  </si>
  <si>
    <t>Onderwijsstraat 5</t>
  </si>
  <si>
    <t>059-30.70.30</t>
  </si>
  <si>
    <t>GBS Middelkerke 2</t>
  </si>
  <si>
    <t>Bonte Pierstraat 22</t>
  </si>
  <si>
    <t>LEFFINGE</t>
  </si>
  <si>
    <t>059-30.29.41</t>
  </si>
  <si>
    <t>Santhovenstraat 1_B</t>
  </si>
  <si>
    <t>LOMBARDSIJDE</t>
  </si>
  <si>
    <t>058-23.56.35</t>
  </si>
  <si>
    <t>VBS St-Lutgardis</t>
  </si>
  <si>
    <t>Westendelaan 344</t>
  </si>
  <si>
    <t>WESTENDE</t>
  </si>
  <si>
    <t>058-23.35.34</t>
  </si>
  <si>
    <t>VBS Nieuwpoort Stella Maris</t>
  </si>
  <si>
    <t>Willem De Roolaan 72</t>
  </si>
  <si>
    <t>058-23.22.11</t>
  </si>
  <si>
    <t>GBS De Pagaaier</t>
  </si>
  <si>
    <t>Sint-Jorisplein 31</t>
  </si>
  <si>
    <t>058-23.51.34</t>
  </si>
  <si>
    <t>Vrijheidstraat 8</t>
  </si>
  <si>
    <t>OOSTDUINKERKE</t>
  </si>
  <si>
    <t>058-51.55.72</t>
  </si>
  <si>
    <t>Dorpsstraat 4</t>
  </si>
  <si>
    <t>058-51.43.49</t>
  </si>
  <si>
    <t>Helvetiastraat 28</t>
  </si>
  <si>
    <t>058-52.34.18</t>
  </si>
  <si>
    <t>Abdijstraat 101</t>
  </si>
  <si>
    <t>058-51.18.28</t>
  </si>
  <si>
    <t>Kloosterweg 2</t>
  </si>
  <si>
    <t>058-41.50.25</t>
  </si>
  <si>
    <t>VBS Immaculata</t>
  </si>
  <si>
    <t>E. D'Arripelaan 2</t>
  </si>
  <si>
    <t>058-41.24.00</t>
  </si>
  <si>
    <t>GBS De Leerplaneet</t>
  </si>
  <si>
    <t>Dorpsstraat 24</t>
  </si>
  <si>
    <t>ADINKERKE</t>
  </si>
  <si>
    <t>058-41.27.10</t>
  </si>
  <si>
    <t>VBS Houtmarkt 64</t>
  </si>
  <si>
    <t>Houtmarkt 14</t>
  </si>
  <si>
    <t>058-31.37.41</t>
  </si>
  <si>
    <t>VBS Houtmarkt 72</t>
  </si>
  <si>
    <t>VKS Steenkerke</t>
  </si>
  <si>
    <t>Brugse Steenweg 77</t>
  </si>
  <si>
    <t>058-31.26.73</t>
  </si>
  <si>
    <t>VBS Nieuwstad - Bulskamp</t>
  </si>
  <si>
    <t>Groeneplaats 1_A</t>
  </si>
  <si>
    <t>VINKEM</t>
  </si>
  <si>
    <t>058-29.83.80</t>
  </si>
  <si>
    <t>VBS Het Talent Houtem</t>
  </si>
  <si>
    <t>Kerkhoek 8</t>
  </si>
  <si>
    <t>HOUTEM</t>
  </si>
  <si>
    <t>058-29.90.25</t>
  </si>
  <si>
    <t>Pottelberg 15_A</t>
  </si>
  <si>
    <t>056-21.67.14</t>
  </si>
  <si>
    <t>VBS Sint-Theresia</t>
  </si>
  <si>
    <t>Oudenaardsesteenweg 204</t>
  </si>
  <si>
    <t>056-25.38.36</t>
  </si>
  <si>
    <t>Krysantenlaan 6</t>
  </si>
  <si>
    <t>056-22.50.27</t>
  </si>
  <si>
    <t>VBS Sint-Amands Noord</t>
  </si>
  <si>
    <t>Kollegestraat 8</t>
  </si>
  <si>
    <t>056-96.98.87</t>
  </si>
  <si>
    <t>VBS 't Fort</t>
  </si>
  <si>
    <t>Plein 9</t>
  </si>
  <si>
    <t>056-22.81.89</t>
  </si>
  <si>
    <t>Veldstraat 168</t>
  </si>
  <si>
    <t>056-22.66.39</t>
  </si>
  <si>
    <t>VBS O.L.V.Van Vlaanderen</t>
  </si>
  <si>
    <t>Beverlaai 75</t>
  </si>
  <si>
    <t>056-17.09.00</t>
  </si>
  <si>
    <t>VBS Kinderland</t>
  </si>
  <si>
    <t>Sint-Anna 41</t>
  </si>
  <si>
    <t>056-20.10.64</t>
  </si>
  <si>
    <t>VBS Sint-Paulus</t>
  </si>
  <si>
    <t>056-21.32.10</t>
  </si>
  <si>
    <t>VBS Pius X</t>
  </si>
  <si>
    <t>Sint-Elooisdreef 56_A</t>
  </si>
  <si>
    <t>056-35.57.40</t>
  </si>
  <si>
    <t>056-21.08.31</t>
  </si>
  <si>
    <t>VBS Rodenburg</t>
  </si>
  <si>
    <t>Rodenburgplein 31</t>
  </si>
  <si>
    <t>056-21.17.37</t>
  </si>
  <si>
    <t>Lauwsestraat 11</t>
  </si>
  <si>
    <t>AALBEKE</t>
  </si>
  <si>
    <t>056-41.03.75</t>
  </si>
  <si>
    <t>VBS De Stap</t>
  </si>
  <si>
    <t>Wevelgemstraat 2_A</t>
  </si>
  <si>
    <t>056-41.34.97</t>
  </si>
  <si>
    <t>Hospitaalstraat 14</t>
  </si>
  <si>
    <t>056-41.14.72</t>
  </si>
  <si>
    <t>Kasteeldreef 5</t>
  </si>
  <si>
    <t>REKKEM</t>
  </si>
  <si>
    <t>056-41.35.93</t>
  </si>
  <si>
    <t>GBS Barthel</t>
  </si>
  <si>
    <t>Moeskroenstraat 525</t>
  </si>
  <si>
    <t>056-41.47.88</t>
  </si>
  <si>
    <t>Bellegemkerkdreef 1</t>
  </si>
  <si>
    <t>BELLEGEM</t>
  </si>
  <si>
    <t>056-21.56.80</t>
  </si>
  <si>
    <t>Halenplein 11</t>
  </si>
  <si>
    <t>056-21.52.56</t>
  </si>
  <si>
    <t>Theophiel Toyeplein 8</t>
  </si>
  <si>
    <t>056-75.53.76</t>
  </si>
  <si>
    <t>Sint-Jozefsstraat 11</t>
  </si>
  <si>
    <t>056-75.58.34</t>
  </si>
  <si>
    <t>VBS Otegem</t>
  </si>
  <si>
    <t>Zwevegemstraat 5</t>
  </si>
  <si>
    <t>OTEGEM</t>
  </si>
  <si>
    <t>056-77.82.20</t>
  </si>
  <si>
    <t>Hendrik Consciencestraat 28_A</t>
  </si>
  <si>
    <t>056-28.54.50</t>
  </si>
  <si>
    <t>Kerkdreef 4</t>
  </si>
  <si>
    <t>VICHTE</t>
  </si>
  <si>
    <t>056-77.73.03</t>
  </si>
  <si>
    <t>Pastoor Verrieststraat 12</t>
  </si>
  <si>
    <t>INGOOIGEM</t>
  </si>
  <si>
    <t>056-77.92.46</t>
  </si>
  <si>
    <t>ANZEGEM</t>
  </si>
  <si>
    <t>056-65.18.90</t>
  </si>
  <si>
    <t>VBS Sint- Theresia</t>
  </si>
  <si>
    <t>Vichtsesteenweg 109</t>
  </si>
  <si>
    <t>056-68.93.92</t>
  </si>
  <si>
    <t>VBS leefschool Groene Poortje</t>
  </si>
  <si>
    <t>Groeningestraat 11</t>
  </si>
  <si>
    <t>KASTER</t>
  </si>
  <si>
    <t>056-68.85.44</t>
  </si>
  <si>
    <t>Neerstraat 1</t>
  </si>
  <si>
    <t>TIEGEM</t>
  </si>
  <si>
    <t>056-68.05.15</t>
  </si>
  <si>
    <t>Ruggestraat 39</t>
  </si>
  <si>
    <t>056-64.77.90</t>
  </si>
  <si>
    <t>056-64.65.36</t>
  </si>
  <si>
    <t>Doorniksesteenweg 557</t>
  </si>
  <si>
    <t>BOSSUIT</t>
  </si>
  <si>
    <t>056-45.68.30</t>
  </si>
  <si>
    <t>Oudenaardseweg 75</t>
  </si>
  <si>
    <t>SPIERE-HELKIJN</t>
  </si>
  <si>
    <t>056-45.53.53</t>
  </si>
  <si>
    <t>Moenplaats 10</t>
  </si>
  <si>
    <t>MOEN</t>
  </si>
  <si>
    <t>056-64.44.83</t>
  </si>
  <si>
    <t>Dalestraat 40</t>
  </si>
  <si>
    <t>SINT-DENIJS</t>
  </si>
  <si>
    <t>056-45.57.72</t>
  </si>
  <si>
    <t>Kerkhofplein 3</t>
  </si>
  <si>
    <t>HEESTERT</t>
  </si>
  <si>
    <t>056-28.54.30</t>
  </si>
  <si>
    <t>J. en M. Sabbestraat 132</t>
  </si>
  <si>
    <t>MENEN</t>
  </si>
  <si>
    <t>056-51.28.90</t>
  </si>
  <si>
    <t>VBS VLAM</t>
  </si>
  <si>
    <t>Vlamingenstraat 172</t>
  </si>
  <si>
    <t>056-51.30.74</t>
  </si>
  <si>
    <t>St. Jansmolenstraat 7</t>
  </si>
  <si>
    <t>056-51.28.89</t>
  </si>
  <si>
    <t>VBS Blijdhove</t>
  </si>
  <si>
    <t>Guido Gezellelaan 77</t>
  </si>
  <si>
    <t>056-51.10.01</t>
  </si>
  <si>
    <t>VBS Binnenhof</t>
  </si>
  <si>
    <t>Binnenhof 53</t>
  </si>
  <si>
    <t>056-51.29.05</t>
  </si>
  <si>
    <t>VBS Wijnberg</t>
  </si>
  <si>
    <t>Kleine Wijnbergstraat 6</t>
  </si>
  <si>
    <t>056-41.36.65</t>
  </si>
  <si>
    <t>056-41.42.77</t>
  </si>
  <si>
    <t>Normandiëstraat 57</t>
  </si>
  <si>
    <t>056-42.76.83</t>
  </si>
  <si>
    <t>Hoogstraat 10</t>
  </si>
  <si>
    <t>056-42.69.62</t>
  </si>
  <si>
    <t>Driekerkenstraat 6</t>
  </si>
  <si>
    <t>BISSEGEM</t>
  </si>
  <si>
    <t>056-35.62.72</t>
  </si>
  <si>
    <t>Hendrik Dewildestraat 4</t>
  </si>
  <si>
    <t>Dorpsplein 29</t>
  </si>
  <si>
    <t>GULLEGEM</t>
  </si>
  <si>
    <t>056-32.79.60</t>
  </si>
  <si>
    <t>Poststraat 20</t>
  </si>
  <si>
    <t>056-41.29.70</t>
  </si>
  <si>
    <t>Bissegemstraat 22</t>
  </si>
  <si>
    <t>VLS BaMo</t>
  </si>
  <si>
    <t>Caesar Gezellestraat 7</t>
  </si>
  <si>
    <t>MOORSELE</t>
  </si>
  <si>
    <t>056-42.54.17</t>
  </si>
  <si>
    <t>Rozenstraat 6</t>
  </si>
  <si>
    <t>VBS De Peereboom</t>
  </si>
  <si>
    <t>Hugo Verriestlaan 49</t>
  </si>
  <si>
    <t>056-50.95.42</t>
  </si>
  <si>
    <t>Rollegemstraat 216</t>
  </si>
  <si>
    <t>ROLLEGEM-KAPELLE</t>
  </si>
  <si>
    <t>VBS 't Brugske Dadizele</t>
  </si>
  <si>
    <t>Plaats 29</t>
  </si>
  <si>
    <t>DADIZELE</t>
  </si>
  <si>
    <t>056-50.93.17</t>
  </si>
  <si>
    <t>VBS 't Brugske Slypskapelle</t>
  </si>
  <si>
    <t>Pastorijstraat 2</t>
  </si>
  <si>
    <t>MOORSLEDE</t>
  </si>
  <si>
    <t>056-50.96.97</t>
  </si>
  <si>
    <t>Oude Zandvoordestraat 1</t>
  </si>
  <si>
    <t>GELUVELD</t>
  </si>
  <si>
    <t>057-46.62.04</t>
  </si>
  <si>
    <t>VBS De Biesweide</t>
  </si>
  <si>
    <t>Kloosterlaan 4</t>
  </si>
  <si>
    <t>BESELARE</t>
  </si>
  <si>
    <t>057-46.64.56</t>
  </si>
  <si>
    <t>Berten Pilstraat 7</t>
  </si>
  <si>
    <t>ZONNEBEKE</t>
  </si>
  <si>
    <t>051-77.82.44</t>
  </si>
  <si>
    <t>VBS De Wijzer Zonnebeke</t>
  </si>
  <si>
    <t>Ieperstraat 2_a</t>
  </si>
  <si>
    <t>051-77.90.95</t>
  </si>
  <si>
    <t>VBS De Bunderboog</t>
  </si>
  <si>
    <t>Stationstraat 49_A</t>
  </si>
  <si>
    <t>051-77.22.68</t>
  </si>
  <si>
    <t>GBS Klavertje Vier</t>
  </si>
  <si>
    <t>Roeselaarsestraat 60</t>
  </si>
  <si>
    <t>051-77.94.52</t>
  </si>
  <si>
    <t>VBS Heilig Hart Izegem</t>
  </si>
  <si>
    <t>Roeselaarsestraat 334</t>
  </si>
  <si>
    <t>051-30.45.11</t>
  </si>
  <si>
    <t>VBS Sint-Rafaël</t>
  </si>
  <si>
    <t>Baronielaan 19</t>
  </si>
  <si>
    <t>051-30.47.77</t>
  </si>
  <si>
    <t>VSB Heilige Familie</t>
  </si>
  <si>
    <t>Leenstraat 110</t>
  </si>
  <si>
    <t>051-30.21.26</t>
  </si>
  <si>
    <t>Prinsessestraat 13</t>
  </si>
  <si>
    <t>051-30.41.85</t>
  </si>
  <si>
    <t>VBS Sint-Vincentiusschool</t>
  </si>
  <si>
    <t>Hogestraat 66</t>
  </si>
  <si>
    <t>KACHTEM</t>
  </si>
  <si>
    <t>051-31.11.64</t>
  </si>
  <si>
    <t>VLS Spes Nostra</t>
  </si>
  <si>
    <t>Koffiestraat 8</t>
  </si>
  <si>
    <t>056-35.23.39</t>
  </si>
  <si>
    <t>056-35.58.87</t>
  </si>
  <si>
    <t>056-35.38.53</t>
  </si>
  <si>
    <t>VKS Spes Nostra</t>
  </si>
  <si>
    <t>Steenstraat 12</t>
  </si>
  <si>
    <t>GBS Centrumschool Kuurne</t>
  </si>
  <si>
    <t>Gasthuisstraat 30</t>
  </si>
  <si>
    <t>056-71.10.32</t>
  </si>
  <si>
    <t>Koning Boudewijnstraat 52</t>
  </si>
  <si>
    <t>056-71.18.51</t>
  </si>
  <si>
    <t>VBS St- Michiel</t>
  </si>
  <si>
    <t>Gen. Eisenhowerstraat 8</t>
  </si>
  <si>
    <t>056-71.40.99</t>
  </si>
  <si>
    <t>Kortrijksestraat 12_01</t>
  </si>
  <si>
    <t>Sint-Michielsweg 2_2</t>
  </si>
  <si>
    <t>056-71.48.06</t>
  </si>
  <si>
    <t>GBS Noord</t>
  </si>
  <si>
    <t>Tieltsestraat 31</t>
  </si>
  <si>
    <t>HULSTE</t>
  </si>
  <si>
    <t>056-73.34.50</t>
  </si>
  <si>
    <t>SBS Zuid</t>
  </si>
  <si>
    <t>Generaal Deprezstraat 91</t>
  </si>
  <si>
    <t>056-73.34.55</t>
  </si>
  <si>
    <t>Tuinstraat 21</t>
  </si>
  <si>
    <t>056-72.43.45</t>
  </si>
  <si>
    <t>VBS Maria</t>
  </si>
  <si>
    <t>Schoolstraat 70</t>
  </si>
  <si>
    <t>056-71.46.42</t>
  </si>
  <si>
    <t>Hoogstraat 41</t>
  </si>
  <si>
    <t>056-70.31.92</t>
  </si>
  <si>
    <t>Breestraat 65</t>
  </si>
  <si>
    <t>056-77.50.75</t>
  </si>
  <si>
    <t>VBS St- Lodewijk</t>
  </si>
  <si>
    <t>Pladijsstraat 296</t>
  </si>
  <si>
    <t>056-77.91.57</t>
  </si>
  <si>
    <t>Sint-Amandusstraat 26</t>
  </si>
  <si>
    <t>056-71.19.49</t>
  </si>
  <si>
    <t>Liebaardstraat 7_A</t>
  </si>
  <si>
    <t>DESSELGEM</t>
  </si>
  <si>
    <t>056-72.67.17</t>
  </si>
  <si>
    <t>Stedelijke Basisschool</t>
  </si>
  <si>
    <t>Koekoekstraat 26</t>
  </si>
  <si>
    <t>SINT-ELOOIS-VIJVE</t>
  </si>
  <si>
    <t>056-60.65.85</t>
  </si>
  <si>
    <t>Koning Albertstraat 41</t>
  </si>
  <si>
    <t>BEVEREN</t>
  </si>
  <si>
    <t>056-71.39.50</t>
  </si>
  <si>
    <t>Koning Albertstraat 31</t>
  </si>
  <si>
    <t>056-32.56.05</t>
  </si>
  <si>
    <t>VBS Het Vlinderbos</t>
  </si>
  <si>
    <t>Monseigneur Debrabanderestraat 23</t>
  </si>
  <si>
    <t>OOIGEM</t>
  </si>
  <si>
    <t>056-66.66.48</t>
  </si>
  <si>
    <t>Bruyelstraat 8</t>
  </si>
  <si>
    <t>BAVIKHOVE</t>
  </si>
  <si>
    <t>056-71.09.98</t>
  </si>
  <si>
    <t>Stationsstraat 8</t>
  </si>
  <si>
    <t>LENDELEDE</t>
  </si>
  <si>
    <t>051-30.00.65</t>
  </si>
  <si>
    <t>SINT-ELOOIS-WINKEL</t>
  </si>
  <si>
    <t>0494-87.87.92</t>
  </si>
  <si>
    <t>VBS Prizma De Wegwijzer</t>
  </si>
  <si>
    <t>051-30.98.87</t>
  </si>
  <si>
    <t>GBS De Wingerd</t>
  </si>
  <si>
    <t>Schoolstraat 4_a</t>
  </si>
  <si>
    <t>051-30.36.13</t>
  </si>
  <si>
    <t>Wielsbekestraat 21</t>
  </si>
  <si>
    <t>OOSTROZEBEKE</t>
  </si>
  <si>
    <t>056-66.80.60</t>
  </si>
  <si>
    <t>Vrije Basisschool Ginsteschool</t>
  </si>
  <si>
    <t>Molstenstraat 83</t>
  </si>
  <si>
    <t>056-66.66.04</t>
  </si>
  <si>
    <t>VBS Springeling</t>
  </si>
  <si>
    <t>Baron van der Bruggenlaan 19</t>
  </si>
  <si>
    <t>WIELSBEKE</t>
  </si>
  <si>
    <t>056-66.64.75</t>
  </si>
  <si>
    <t>GBS De WegWijzer</t>
  </si>
  <si>
    <t>Markegemstraat 49</t>
  </si>
  <si>
    <t>WAKKEN</t>
  </si>
  <si>
    <t>056-60.37.41</t>
  </si>
  <si>
    <t>Brouwerijstraat 2_A</t>
  </si>
  <si>
    <t>MARKEGEM</t>
  </si>
  <si>
    <t>051-63.56.50</t>
  </si>
  <si>
    <t>VBS Keukeldam-Sint-Petrus</t>
  </si>
  <si>
    <t>Keukeldam 19</t>
  </si>
  <si>
    <t>056-60.32.70</t>
  </si>
  <si>
    <t>VBS Duizend+Poot</t>
  </si>
  <si>
    <t>Remi Baertlaan 2</t>
  </si>
  <si>
    <t>056-60.57.62</t>
  </si>
  <si>
    <t>Broekstraat 8</t>
  </si>
  <si>
    <t>056-60.17.41</t>
  </si>
  <si>
    <t>Platanendreef 17</t>
  </si>
  <si>
    <t>056-60.10.44</t>
  </si>
  <si>
    <t>Bieststraat 75</t>
  </si>
  <si>
    <t>056-60.39.41</t>
  </si>
  <si>
    <t>SBS Guido Gezelle</t>
  </si>
  <si>
    <t>Guido Gezellestraat 20</t>
  </si>
  <si>
    <t>056-60.25.53</t>
  </si>
  <si>
    <t>SBS Torenhof</t>
  </si>
  <si>
    <t>Albert Servaeslaan 60</t>
  </si>
  <si>
    <t>056-60.31.48</t>
  </si>
  <si>
    <t>VBS De Vliegeraar</t>
  </si>
  <si>
    <t>Willem Bouvier Cartonstraat 46</t>
  </si>
  <si>
    <t>SINT-BAAFS-VIJVE</t>
  </si>
  <si>
    <t>056-60.77.47</t>
  </si>
  <si>
    <t>SBS De Brug</t>
  </si>
  <si>
    <t>Brugsesteenweg 75</t>
  </si>
  <si>
    <t>051-24.15.23</t>
  </si>
  <si>
    <t>SBS De Octopus</t>
  </si>
  <si>
    <t>Leeuwerikstraat 30</t>
  </si>
  <si>
    <t>051-26.44.40</t>
  </si>
  <si>
    <t>VBS Arkorum 11 Vikingschool</t>
  </si>
  <si>
    <t>Groenestraat 267</t>
  </si>
  <si>
    <t>051-22.42.59</t>
  </si>
  <si>
    <t>VBS Arkorum 02 Mozaïek</t>
  </si>
  <si>
    <t>Nijverheidsstraat 7</t>
  </si>
  <si>
    <t>051-22.23.38</t>
  </si>
  <si>
    <t>VBS Arkorum 03 Lenteland</t>
  </si>
  <si>
    <t>Honzebroekstraat 44</t>
  </si>
  <si>
    <t>051-20.61.76</t>
  </si>
  <si>
    <t>VLS Arkorum 12 De Bever</t>
  </si>
  <si>
    <t>Wijnendalestraat 19</t>
  </si>
  <si>
    <t>051-24.49.56</t>
  </si>
  <si>
    <t>Albrecht Rodenbachstraat 16</t>
  </si>
  <si>
    <t>051-24.28.40</t>
  </si>
  <si>
    <t>VLS Arkorum 09 Sint-Jozef</t>
  </si>
  <si>
    <t>Tulpenstraat 6</t>
  </si>
  <si>
    <t>051-22.35.41</t>
  </si>
  <si>
    <t>Dokter Delbekestraat 28</t>
  </si>
  <si>
    <t>051-22.73.66</t>
  </si>
  <si>
    <t>VBS Arkorum 10 Spanjeschool-De Tassche</t>
  </si>
  <si>
    <t>Vierwegstraat 195</t>
  </si>
  <si>
    <t>051-20.70.87</t>
  </si>
  <si>
    <t>VBS Arkorum 06 De Bever</t>
  </si>
  <si>
    <t>Schoolstraat 11</t>
  </si>
  <si>
    <t>051-25.19.61</t>
  </si>
  <si>
    <t>SBS De Vlieger</t>
  </si>
  <si>
    <t>Hoogstraat 58</t>
  </si>
  <si>
    <t>051-23.19.76</t>
  </si>
  <si>
    <t>VBS Arkorum 16 De Verrekijker</t>
  </si>
  <si>
    <t>051-20.29.28</t>
  </si>
  <si>
    <t>Meensesteenweg 715</t>
  </si>
  <si>
    <t>056-50.21.13</t>
  </si>
  <si>
    <t>VBS Arkorum 17 De Zilverberg</t>
  </si>
  <si>
    <t>Meensesteenweg 417</t>
  </si>
  <si>
    <t>051-22.44.67</t>
  </si>
  <si>
    <t>VBS Arkorum 08 De Ark</t>
  </si>
  <si>
    <t>Sint-Eloois-Winkelsestraat 59</t>
  </si>
  <si>
    <t>OEKENE</t>
  </si>
  <si>
    <t>051-12.30.41</t>
  </si>
  <si>
    <t>Slijperstraat 1_A</t>
  </si>
  <si>
    <t>OOSTNIEUWKERKE</t>
  </si>
  <si>
    <t>051-24.33.05</t>
  </si>
  <si>
    <t>Schoolstraat 9</t>
  </si>
  <si>
    <t>051-20.53.81</t>
  </si>
  <si>
    <t>VBS De Mozaiek</t>
  </si>
  <si>
    <t>Delaeystraat 59</t>
  </si>
  <si>
    <t>051-70.23.95</t>
  </si>
  <si>
    <t>VBS Arkorum 14 De Boomgaard</t>
  </si>
  <si>
    <t>Blekerijstraat 5</t>
  </si>
  <si>
    <t>ARDOOIE</t>
  </si>
  <si>
    <t>051-74.68.98</t>
  </si>
  <si>
    <t>VBS Arkorum 15 De Horizon</t>
  </si>
  <si>
    <t>Ardooisestraat 1_A</t>
  </si>
  <si>
    <t>KOOLSKAMP</t>
  </si>
  <si>
    <t>051-74.69.50</t>
  </si>
  <si>
    <t>Hemelstraat 14</t>
  </si>
  <si>
    <t>051-74.49.16</t>
  </si>
  <si>
    <t>VBS Paandersschool</t>
  </si>
  <si>
    <t>Paanderstraat 49</t>
  </si>
  <si>
    <t>MEULEBEKE</t>
  </si>
  <si>
    <t>051-48.74.03</t>
  </si>
  <si>
    <t>Vrije Basisschool 't Veld</t>
  </si>
  <si>
    <t>Sint-Antoniusstraat 3</t>
  </si>
  <si>
    <t>051-48.61.17</t>
  </si>
  <si>
    <t>VKS Sint-Lutgardis</t>
  </si>
  <si>
    <t>Karel van Manderstraat 33</t>
  </si>
  <si>
    <t>051-48.80.86</t>
  </si>
  <si>
    <t>VBS Marialoopschool</t>
  </si>
  <si>
    <t>Marialoopsteenweg 55</t>
  </si>
  <si>
    <t>051-40.35.67</t>
  </si>
  <si>
    <t>VBS Pit</t>
  </si>
  <si>
    <t>Koolskampstraat 4</t>
  </si>
  <si>
    <t>PITTEM</t>
  </si>
  <si>
    <t>051-46.66.24</t>
  </si>
  <si>
    <t>VBS De Akker</t>
  </si>
  <si>
    <t>Molenakker 97</t>
  </si>
  <si>
    <t>EGEM</t>
  </si>
  <si>
    <t>051-46.76.99</t>
  </si>
  <si>
    <t>VBS 't Nieuwland</t>
  </si>
  <si>
    <t>Ontvangerstraat 7</t>
  </si>
  <si>
    <t>051-40.20.62</t>
  </si>
  <si>
    <t>Driesstraat 1</t>
  </si>
  <si>
    <t>051-40.47.50</t>
  </si>
  <si>
    <t>VBS De Wijzer</t>
  </si>
  <si>
    <t>Molenweg 2</t>
  </si>
  <si>
    <t>AARSELE</t>
  </si>
  <si>
    <t>051-63.31.08</t>
  </si>
  <si>
    <t>VBS Zeppelin</t>
  </si>
  <si>
    <t>Statiestraat 53</t>
  </si>
  <si>
    <t>DENTERGEM</t>
  </si>
  <si>
    <t>051-63.62.36</t>
  </si>
  <si>
    <t>Tieltseweg 66</t>
  </si>
  <si>
    <t>051-40.85.81</t>
  </si>
  <si>
    <t>VBS Sint-Michiels - Sint-Vincentius</t>
  </si>
  <si>
    <t>Elverdingestraat 18</t>
  </si>
  <si>
    <t>057-20.28.61</t>
  </si>
  <si>
    <t>VBS Lyceum Heilige Familie</t>
  </si>
  <si>
    <t>Maloulaan 2</t>
  </si>
  <si>
    <t>057-21.82.39</t>
  </si>
  <si>
    <t>Meenseweg 33</t>
  </si>
  <si>
    <t>057-20.71.24</t>
  </si>
  <si>
    <t>Goudenpoortstraat 4</t>
  </si>
  <si>
    <t>057-20.12.79</t>
  </si>
  <si>
    <t>VBS Capucienen</t>
  </si>
  <si>
    <t>Capucienenstraat 46</t>
  </si>
  <si>
    <t>057-20.04.60</t>
  </si>
  <si>
    <t>Brugseweg 272</t>
  </si>
  <si>
    <t>057-20.19.75</t>
  </si>
  <si>
    <t>Augustijnenstraat 67</t>
  </si>
  <si>
    <t>057-20.65.44</t>
  </si>
  <si>
    <t>VBS Het Nestkastje</t>
  </si>
  <si>
    <t>Schietstraat 16</t>
  </si>
  <si>
    <t>DIKKEBUS</t>
  </si>
  <si>
    <t>057-20.30.13</t>
  </si>
  <si>
    <t>GBS Bikschooltje</t>
  </si>
  <si>
    <t>Bikschotestraat 107</t>
  </si>
  <si>
    <t>BIKSCHOTE</t>
  </si>
  <si>
    <t>051-54.54.27</t>
  </si>
  <si>
    <t>VBS Langemark</t>
  </si>
  <si>
    <t>Zonnebekestraat 27</t>
  </si>
  <si>
    <t>LANGEMARK-POELKAPELLE</t>
  </si>
  <si>
    <t>057-48.82.62</t>
  </si>
  <si>
    <t>Klerkenstraat 128</t>
  </si>
  <si>
    <t>057-48.83.00</t>
  </si>
  <si>
    <t>VBS De Ooievaar</t>
  </si>
  <si>
    <t>Brugseweg 118</t>
  </si>
  <si>
    <t>POELKAPELLE</t>
  </si>
  <si>
    <t>057-48.71.18</t>
  </si>
  <si>
    <t>VBS Boezinge-Zuidschote</t>
  </si>
  <si>
    <t>Boezingestraat 2_A</t>
  </si>
  <si>
    <t>BOEZINGE</t>
  </si>
  <si>
    <t>057-42.33.51</t>
  </si>
  <si>
    <t>Bollemeersstraat 12</t>
  </si>
  <si>
    <t>ELVERDINGE</t>
  </si>
  <si>
    <t>057-42.22.68</t>
  </si>
  <si>
    <t>Staanijzerstraat 53</t>
  </si>
  <si>
    <t>057-44.68.03</t>
  </si>
  <si>
    <t>Rijselstraat 21</t>
  </si>
  <si>
    <t>MESEN</t>
  </si>
  <si>
    <t>057-44.63.99</t>
  </si>
  <si>
    <t>VBS Loker-De Klijte-Kemmel</t>
  </si>
  <si>
    <t>Reningelststraat 56</t>
  </si>
  <si>
    <t>KEMMEL</t>
  </si>
  <si>
    <t>057-44.44.70</t>
  </si>
  <si>
    <t>VBS Nieuwkerke</t>
  </si>
  <si>
    <t>Seulestraat 38</t>
  </si>
  <si>
    <t>NIEUWKERKE</t>
  </si>
  <si>
    <t>057-44.65.91</t>
  </si>
  <si>
    <t>GBS De Zafant</t>
  </si>
  <si>
    <t>Koudekotstraat 5</t>
  </si>
  <si>
    <t>DRANOUTER</t>
  </si>
  <si>
    <t>057-44.57.64</t>
  </si>
  <si>
    <t>Pastoorstraat 4</t>
  </si>
  <si>
    <t>057-33.52.81</t>
  </si>
  <si>
    <t>Schomminkelstraat 20_a</t>
  </si>
  <si>
    <t>WESTOUTER</t>
  </si>
  <si>
    <t>057-44.43.12</t>
  </si>
  <si>
    <t>Hospitaalstraat 13</t>
  </si>
  <si>
    <t>057-20.97.60</t>
  </si>
  <si>
    <t>VBS Sint-Benedictus</t>
  </si>
  <si>
    <t>Boeschepestraat 16</t>
  </si>
  <si>
    <t>057-33.80.18</t>
  </si>
  <si>
    <t>Heilig-Hartstraat 16</t>
  </si>
  <si>
    <t>057-30.92.10</t>
  </si>
  <si>
    <t>Bruggestraat 14</t>
  </si>
  <si>
    <t>Moenaardestraat 12</t>
  </si>
  <si>
    <t>WATOU</t>
  </si>
  <si>
    <t>057-38.83.08</t>
  </si>
  <si>
    <t>Trappistenweg 52</t>
  </si>
  <si>
    <t>057-33.88.20</t>
  </si>
  <si>
    <t>VBS Klavertje 3</t>
  </si>
  <si>
    <t>Hendrik Deberghstraat 8</t>
  </si>
  <si>
    <t>VLETEREN</t>
  </si>
  <si>
    <t>057-40.08.67</t>
  </si>
  <si>
    <t>VBS Onze Ark</t>
  </si>
  <si>
    <t>Woestendorp 4</t>
  </si>
  <si>
    <t>WOESTEN</t>
  </si>
  <si>
    <t>057-42.13.45</t>
  </si>
  <si>
    <t>VBS De Krekel</t>
  </si>
  <si>
    <t>Prof.Rubbrechtstraat 58</t>
  </si>
  <si>
    <t>ROESBRUGGE-HARINGE</t>
  </si>
  <si>
    <t>057-30.06.26</t>
  </si>
  <si>
    <t>VBS De Libel</t>
  </si>
  <si>
    <t>Leiseledorp 17</t>
  </si>
  <si>
    <t>LEISELE</t>
  </si>
  <si>
    <t>058-29.81.87</t>
  </si>
  <si>
    <t>VBS De Kastanje</t>
  </si>
  <si>
    <t>Alexisplein 15</t>
  </si>
  <si>
    <t>PROVEN</t>
  </si>
  <si>
    <t>057-30.05.33</t>
  </si>
  <si>
    <t>SBS De Spiegel</t>
  </si>
  <si>
    <t>Zwijnaardsesteenweg 250</t>
  </si>
  <si>
    <t>09-243.80.20</t>
  </si>
  <si>
    <t>09-323.54.80</t>
  </si>
  <si>
    <t>SBS Het Trappenhuis</t>
  </si>
  <si>
    <t>Lucas Munichstraat 29</t>
  </si>
  <si>
    <t>09-224.05.04</t>
  </si>
  <si>
    <t>Slinke Molenstraat 26_A</t>
  </si>
  <si>
    <t>09-323.54.60</t>
  </si>
  <si>
    <t>SBS De Dialoog</t>
  </si>
  <si>
    <t>Frans van Ryhovelaan 191</t>
  </si>
  <si>
    <t>09-226.14.57</t>
  </si>
  <si>
    <t>Bagattenstraat 155</t>
  </si>
  <si>
    <t>09-323.50.20</t>
  </si>
  <si>
    <t>SBS De Muze</t>
  </si>
  <si>
    <t>Begijnhofdries 42</t>
  </si>
  <si>
    <t>09-225.14.55</t>
  </si>
  <si>
    <t>SBS Daltonschool De Lotus</t>
  </si>
  <si>
    <t>Grensstraat 202</t>
  </si>
  <si>
    <t>09-323.52.10</t>
  </si>
  <si>
    <t>SBS Bollekensschool</t>
  </si>
  <si>
    <t>Neermeerskaai 2</t>
  </si>
  <si>
    <t>SBS Désiré van Monckhoven</t>
  </si>
  <si>
    <t>Désiré Van Monckhovenstraat 34</t>
  </si>
  <si>
    <t>09-222.29.45</t>
  </si>
  <si>
    <t>SBS Jenaplanschool De Feniks</t>
  </si>
  <si>
    <t>Acaciastraat 11</t>
  </si>
  <si>
    <t>VBS Crombeen</t>
  </si>
  <si>
    <t>Tentoonstellingslaan 4</t>
  </si>
  <si>
    <t>09-269.06.43</t>
  </si>
  <si>
    <t>Ebergiste De Deynestraat 2_B</t>
  </si>
  <si>
    <t>09-222.11.68</t>
  </si>
  <si>
    <t>VLS KLIM</t>
  </si>
  <si>
    <t>Sint-Pietersaalststraat 86</t>
  </si>
  <si>
    <t>09-221.23.53</t>
  </si>
  <si>
    <t>VKS KLIM</t>
  </si>
  <si>
    <t>Sint-Pietersaalststraat 82</t>
  </si>
  <si>
    <t>09-221.15.11</t>
  </si>
  <si>
    <t>SBS De Stadspoort</t>
  </si>
  <si>
    <t>Coupure Rechts 54</t>
  </si>
  <si>
    <t>09-225.59.28</t>
  </si>
  <si>
    <t>SKS Ter Leie</t>
  </si>
  <si>
    <t>Gordunakaai 58</t>
  </si>
  <si>
    <t>09-323.55.20</t>
  </si>
  <si>
    <t>Sint-Salvatorstraat 14 bus A</t>
  </si>
  <si>
    <t>09-223.68.44</t>
  </si>
  <si>
    <t>VBS VLOM</t>
  </si>
  <si>
    <t>Kartuizerlaan 20</t>
  </si>
  <si>
    <t>09-225.05.20</t>
  </si>
  <si>
    <t>SBS Victor Carpentier</t>
  </si>
  <si>
    <t>Meulesteedsesteenweg 390</t>
  </si>
  <si>
    <t>09-251.04.24</t>
  </si>
  <si>
    <t>SBS Francois Laurentinstituut</t>
  </si>
  <si>
    <t>Onderstraat 10</t>
  </si>
  <si>
    <t>VBS Sint-Bavo</t>
  </si>
  <si>
    <t>Apostelhuizen 2</t>
  </si>
  <si>
    <t>09-235.22.00</t>
  </si>
  <si>
    <t>VBS De Mozaïek</t>
  </si>
  <si>
    <t>Sint-Margrietstraat 33</t>
  </si>
  <si>
    <t>09-233.78.64</t>
  </si>
  <si>
    <t>Reinaertstraat 26</t>
  </si>
  <si>
    <t>09-227.82.95</t>
  </si>
  <si>
    <t>Boomstraat 77</t>
  </si>
  <si>
    <t>09-227.85.15</t>
  </si>
  <si>
    <t>VBS School met De Bijbel De Gaspard</t>
  </si>
  <si>
    <t>Rijsenbergstraat 40</t>
  </si>
  <si>
    <t>09-222.65.47</t>
  </si>
  <si>
    <t>VBS St Paulus</t>
  </si>
  <si>
    <t>Smidsestraat 76</t>
  </si>
  <si>
    <t>09-222.21.97</t>
  </si>
  <si>
    <t>Meersstraat 131</t>
  </si>
  <si>
    <t>09-221.56.54</t>
  </si>
  <si>
    <t>Nederkouter 112</t>
  </si>
  <si>
    <t>09-265.70.60</t>
  </si>
  <si>
    <t>VBS Sint-Barbaracollege</t>
  </si>
  <si>
    <t>Savaanstraat 118</t>
  </si>
  <si>
    <t>09-235.72.60</t>
  </si>
  <si>
    <t>VBS Nieuwen Bosch</t>
  </si>
  <si>
    <t>Tweebruggenstraat 34</t>
  </si>
  <si>
    <t>09-225.54.85</t>
  </si>
  <si>
    <t>VBS Mariavreugde</t>
  </si>
  <si>
    <t>Vinkeslagstraat 2</t>
  </si>
  <si>
    <t>WONDELGEM</t>
  </si>
  <si>
    <t>09-253.87.18</t>
  </si>
  <si>
    <t>SBS De Regenboog</t>
  </si>
  <si>
    <t>Sint-Sebastiaanstraat 8</t>
  </si>
  <si>
    <t>09-253.84.19</t>
  </si>
  <si>
    <t>VLS Slotendries</t>
  </si>
  <si>
    <t>Onze Lieve Vrouwdreef 2</t>
  </si>
  <si>
    <t>09-259.02.93</t>
  </si>
  <si>
    <t>VBS Sint-Vincentius</t>
  </si>
  <si>
    <t>Sint-Rafaëlstraat 14</t>
  </si>
  <si>
    <t>09-259.21.01</t>
  </si>
  <si>
    <t>VKS Edugo Lourdes - Meerhout</t>
  </si>
  <si>
    <t>Groenstraat 31</t>
  </si>
  <si>
    <t>09-259.02.92</t>
  </si>
  <si>
    <t>SBS De Panda</t>
  </si>
  <si>
    <t>August Vermeylenstraat 2</t>
  </si>
  <si>
    <t>09-221.61.03</t>
  </si>
  <si>
    <t>GBS Belzele</t>
  </si>
  <si>
    <t>Oosteindestraat 69</t>
  </si>
  <si>
    <t>09-210.48.70</t>
  </si>
  <si>
    <t>VBS St.-Franciscus</t>
  </si>
  <si>
    <t>Schepenhuisstraat 10</t>
  </si>
  <si>
    <t>09-253.98.80</t>
  </si>
  <si>
    <t>VBS Braambos</t>
  </si>
  <si>
    <t>Doornzele Dries 55</t>
  </si>
  <si>
    <t>09-253.71.38</t>
  </si>
  <si>
    <t>GBS De Krekel</t>
  </si>
  <si>
    <t>Emiel Caluslaan 9</t>
  </si>
  <si>
    <t>09-344.63.39</t>
  </si>
  <si>
    <t>Assenedesteenweg 115</t>
  </si>
  <si>
    <t>09-344.00.32</t>
  </si>
  <si>
    <t>VBS de Cocon</t>
  </si>
  <si>
    <t>Riemewegel 39_G</t>
  </si>
  <si>
    <t>09-344.63.63</t>
  </si>
  <si>
    <t>KLUIZEN</t>
  </si>
  <si>
    <t>09-357.75.11</t>
  </si>
  <si>
    <t>Overslag 1</t>
  </si>
  <si>
    <t>09-345.85.54</t>
  </si>
  <si>
    <t>VKS Sint-Laurens</t>
  </si>
  <si>
    <t>Dorp 43_A</t>
  </si>
  <si>
    <t>09-345.06.70</t>
  </si>
  <si>
    <t>Langelede 146</t>
  </si>
  <si>
    <t>09-345.72.84</t>
  </si>
  <si>
    <t>09-345.95.24</t>
  </si>
  <si>
    <t>VBS De Sprankel</t>
  </si>
  <si>
    <t>Kloosterstraat 33</t>
  </si>
  <si>
    <t>BEERVELDE</t>
  </si>
  <si>
    <t>09-355.88.00</t>
  </si>
  <si>
    <t>VBS De Weg-Wijzer</t>
  </si>
  <si>
    <t>Zaffelare-Dorp 6</t>
  </si>
  <si>
    <t>ZAFFELARE</t>
  </si>
  <si>
    <t>09-355.13.82</t>
  </si>
  <si>
    <t>VBS De Palster</t>
  </si>
  <si>
    <t>Crevestraat 27</t>
  </si>
  <si>
    <t>MOERBEKE-WAAS</t>
  </si>
  <si>
    <t>09-346.69.12</t>
  </si>
  <si>
    <t>GBS De Vlinderdreef</t>
  </si>
  <si>
    <t>Zwaaikom 1</t>
  </si>
  <si>
    <t>09-346.88.34</t>
  </si>
  <si>
    <t>VBS Toermalijn Groen</t>
  </si>
  <si>
    <t>Kerkstraat 63</t>
  </si>
  <si>
    <t>03-779.76.59</t>
  </si>
  <si>
    <t>VBS Toermalijn Geel</t>
  </si>
  <si>
    <t>Kerkstraat 12</t>
  </si>
  <si>
    <t>VBS 3 Beuken</t>
  </si>
  <si>
    <t>Pastoor van Lierdestraat 2</t>
  </si>
  <si>
    <t>03-779.76.68</t>
  </si>
  <si>
    <t>VBS 7-sprong</t>
  </si>
  <si>
    <t>Nationalestraat 50</t>
  </si>
  <si>
    <t>KEMZEKE</t>
  </si>
  <si>
    <t>03-779.85.07</t>
  </si>
  <si>
    <t>VBS Tuimelaar</t>
  </si>
  <si>
    <t>Pannenhuisstraat 7</t>
  </si>
  <si>
    <t>09-346.95.61</t>
  </si>
  <si>
    <t>Koewacht 110</t>
  </si>
  <si>
    <t>03-779.84.65</t>
  </si>
  <si>
    <t>Eksaarde-dorp 119</t>
  </si>
  <si>
    <t>EKSAARDE</t>
  </si>
  <si>
    <t>09-346.90.90</t>
  </si>
  <si>
    <t>VKS Duizendvoet</t>
  </si>
  <si>
    <t>Dwarsstraat 1_A</t>
  </si>
  <si>
    <t>09-349.44.23</t>
  </si>
  <si>
    <t>VBS Boskesschool</t>
  </si>
  <si>
    <t>Slagveldstraat 48</t>
  </si>
  <si>
    <t>09-348.31.90</t>
  </si>
  <si>
    <t>VBS Heiende</t>
  </si>
  <si>
    <t>Heiendestraat 2</t>
  </si>
  <si>
    <t>09-348.56.34</t>
  </si>
  <si>
    <t>Fernand Hanusdreef 39</t>
  </si>
  <si>
    <t>09-355.79.06</t>
  </si>
  <si>
    <t>VBS Bengel</t>
  </si>
  <si>
    <t>Zelebaan 9</t>
  </si>
  <si>
    <t>09-348.67.18</t>
  </si>
  <si>
    <t>VBS Veertjesplein</t>
  </si>
  <si>
    <t>Veerstraat 10</t>
  </si>
  <si>
    <t>09-348.46.92</t>
  </si>
  <si>
    <t>H.-Hartlaan 1_B</t>
  </si>
  <si>
    <t>09-348.72.46</t>
  </si>
  <si>
    <t>Doorslaardorp 72</t>
  </si>
  <si>
    <t>09-348.64.28</t>
  </si>
  <si>
    <t>VBS Sint-Janscollege Visitatie</t>
  </si>
  <si>
    <t>Joseph Gérardstraat 16</t>
  </si>
  <si>
    <t>09-228.52.67</t>
  </si>
  <si>
    <t>09-228.60.71</t>
  </si>
  <si>
    <t>VBS Sint-Janscollege Heiveld</t>
  </si>
  <si>
    <t>Heiveldstraat 127_a</t>
  </si>
  <si>
    <t>09-228.87.65</t>
  </si>
  <si>
    <t>VBS Sint-Janscollege - Oude Bareel</t>
  </si>
  <si>
    <t>Antwerpsesteenweg 988</t>
  </si>
  <si>
    <t>09-229.25.07</t>
  </si>
  <si>
    <t>Dendermondesteenweg 462</t>
  </si>
  <si>
    <t>09-228.49.87</t>
  </si>
  <si>
    <t>Kerkham 1</t>
  </si>
  <si>
    <t>09-228.44.70</t>
  </si>
  <si>
    <t>Bredenakkerstraat 31</t>
  </si>
  <si>
    <t>09-228.36.69</t>
  </si>
  <si>
    <t>LOCHRISTI</t>
  </si>
  <si>
    <t>09-331.53.63</t>
  </si>
  <si>
    <t>VBS St.Jozef</t>
  </si>
  <si>
    <t>Bosdreef 2_A</t>
  </si>
  <si>
    <t>09-355.76.17</t>
  </si>
  <si>
    <t>VBS Sint-Elooischool</t>
  </si>
  <si>
    <t>Sint-Elooistraat 58</t>
  </si>
  <si>
    <t>09-355.73.20</t>
  </si>
  <si>
    <t>VBS Heikant</t>
  </si>
  <si>
    <t>Bosstraat 179</t>
  </si>
  <si>
    <t>ZELE</t>
  </si>
  <si>
    <t>052-45.09.66</t>
  </si>
  <si>
    <t>VBS Pius X-basis</t>
  </si>
  <si>
    <t>Rotstraat 4</t>
  </si>
  <si>
    <t>052-44.87.32</t>
  </si>
  <si>
    <t>VKS De KleuterKouter</t>
  </si>
  <si>
    <t>Julie Billiartplein 2</t>
  </si>
  <si>
    <t>052-45.03.88</t>
  </si>
  <si>
    <t>Bookmolenstraat 2</t>
  </si>
  <si>
    <t>052-45.80.60</t>
  </si>
  <si>
    <t>Rootjensweg 78</t>
  </si>
  <si>
    <t>GREMBERGEN</t>
  </si>
  <si>
    <t>052-21.15.28</t>
  </si>
  <si>
    <t>Rootjensweg 76</t>
  </si>
  <si>
    <t>052-21.28.95</t>
  </si>
  <si>
    <t>VBS KOHa Heilige Familie</t>
  </si>
  <si>
    <t>Dokter H. Hyleboslaan 1</t>
  </si>
  <si>
    <t>052-47.03.46</t>
  </si>
  <si>
    <t>VBS KOHa Sint-Anna</t>
  </si>
  <si>
    <t>Sint-Annastraat 167</t>
  </si>
  <si>
    <t>052-47.16.91</t>
  </si>
  <si>
    <t>VBS KOHa Sint-Pieter</t>
  </si>
  <si>
    <t>Slangstraat 12</t>
  </si>
  <si>
    <t>052-47.24.97</t>
  </si>
  <si>
    <t>VBS KOHa Zogge</t>
  </si>
  <si>
    <t>Zogge 18</t>
  </si>
  <si>
    <t>052-47.18.35</t>
  </si>
  <si>
    <t>GKS Ondersteboven</t>
  </si>
  <si>
    <t>Kaaiplein 29</t>
  </si>
  <si>
    <t>052-48.03.82</t>
  </si>
  <si>
    <t>Dorpstraat 107</t>
  </si>
  <si>
    <t>ELVERSELE</t>
  </si>
  <si>
    <t>052-46.42.78</t>
  </si>
  <si>
    <t>VBS KOHa De 5-Sprong</t>
  </si>
  <si>
    <t>Killestraat 43</t>
  </si>
  <si>
    <t>MOERZEKE</t>
  </si>
  <si>
    <t>052-47.36.48</t>
  </si>
  <si>
    <t>GBS De Dobbelsteen</t>
  </si>
  <si>
    <t>Vredestraat 1</t>
  </si>
  <si>
    <t>052-47.36.30</t>
  </si>
  <si>
    <t>VBS Sint-Franciscus</t>
  </si>
  <si>
    <t>052-46.93.90</t>
  </si>
  <si>
    <t>Kerkstraat 13</t>
  </si>
  <si>
    <t>03-772.35.12</t>
  </si>
  <si>
    <t>VBS De Fontein</t>
  </si>
  <si>
    <t>Nijverheidsstraat 35</t>
  </si>
  <si>
    <t>03-777.05.35</t>
  </si>
  <si>
    <t>Vleeshouwersstraat 2</t>
  </si>
  <si>
    <t>SINAAI-WAAS</t>
  </si>
  <si>
    <t>03-772.34.43</t>
  </si>
  <si>
    <t>03-772.50.00</t>
  </si>
  <si>
    <t>GKS 't Kleuterboompje</t>
  </si>
  <si>
    <t>Boomkwekerijstraat 26</t>
  </si>
  <si>
    <t>09-369.53.94</t>
  </si>
  <si>
    <t>Florimond Leirensstraat 31</t>
  </si>
  <si>
    <t>09-366.15.54</t>
  </si>
  <si>
    <t>Edeschoolstraat 4</t>
  </si>
  <si>
    <t>09-252.38.15</t>
  </si>
  <si>
    <t>Cooppallaan 126</t>
  </si>
  <si>
    <t>09-369.79.80</t>
  </si>
  <si>
    <t>VKS De Spelewei</t>
  </si>
  <si>
    <t>Ten Ede Dorp 14</t>
  </si>
  <si>
    <t>09-252.39.63</t>
  </si>
  <si>
    <t>SCHELLEBELLE</t>
  </si>
  <si>
    <t>09-369.51.11</t>
  </si>
  <si>
    <t>Dorpstraat 53</t>
  </si>
  <si>
    <t>SERSKAMP</t>
  </si>
  <si>
    <t>09-369.24.27</t>
  </si>
  <si>
    <t>GBS GIBO Wichelen</t>
  </si>
  <si>
    <t>09-369.47.61</t>
  </si>
  <si>
    <t>Zandakkerlaan 14</t>
  </si>
  <si>
    <t>HEUSDEN</t>
  </si>
  <si>
    <t>09-230.63.56</t>
  </si>
  <si>
    <t>Steenvoordestraat 13</t>
  </si>
  <si>
    <t>09-230.81.51</t>
  </si>
  <si>
    <t>SBS De Kleurdoos</t>
  </si>
  <si>
    <t>Onderwijsstraat 10</t>
  </si>
  <si>
    <t>LEDEBERG</t>
  </si>
  <si>
    <t>09-231.22.78</t>
  </si>
  <si>
    <t>Langestraat 70</t>
  </si>
  <si>
    <t>0470-97.97.08</t>
  </si>
  <si>
    <t>Gentbruggekouter 8</t>
  </si>
  <si>
    <t>09-230.31.03</t>
  </si>
  <si>
    <t>Alfons Biebuycklaan 24</t>
  </si>
  <si>
    <t>09-230.82.40</t>
  </si>
  <si>
    <t>SBS Henri D'Haese</t>
  </si>
  <si>
    <t>Tweekapellenstraat 38</t>
  </si>
  <si>
    <t>SBS De Sportschool</t>
  </si>
  <si>
    <t>Jules de Saint-Genoisstraat 93</t>
  </si>
  <si>
    <t>VBS Paus Johannescollege</t>
  </si>
  <si>
    <t>Hundelgemsesteenweg 239</t>
  </si>
  <si>
    <t>09-230.76.48</t>
  </si>
  <si>
    <t>VBS Sint Michielsschool</t>
  </si>
  <si>
    <t>Bergstraat 34</t>
  </si>
  <si>
    <t>09-230.71.88</t>
  </si>
  <si>
    <t>Sint-Elooistraat 79</t>
  </si>
  <si>
    <t>09-362.64.95</t>
  </si>
  <si>
    <t>GBS Gilko Merelbeke</t>
  </si>
  <si>
    <t>Kloosterstraat 19</t>
  </si>
  <si>
    <t>09-210.35.70</t>
  </si>
  <si>
    <t>Wezenstraat 8</t>
  </si>
  <si>
    <t>MELLE</t>
  </si>
  <si>
    <t>09-252.27.87</t>
  </si>
  <si>
    <t>Tuinstraat 103</t>
  </si>
  <si>
    <t>09-230.88.57</t>
  </si>
  <si>
    <t>Brusselsesteenweg 459</t>
  </si>
  <si>
    <t>09-252.11.09</t>
  </si>
  <si>
    <t>09-210.07.48</t>
  </si>
  <si>
    <t>VBS O.-L.-V.- Visitatie</t>
  </si>
  <si>
    <t>Rid. A. Stas de Richellelaan 19</t>
  </si>
  <si>
    <t>BOTTELARE</t>
  </si>
  <si>
    <t>09-362.88.33</t>
  </si>
  <si>
    <t>Gaversesteenweg 853</t>
  </si>
  <si>
    <t>MELSEN</t>
  </si>
  <si>
    <t>09-384.30.73</t>
  </si>
  <si>
    <t>09-362.65.98</t>
  </si>
  <si>
    <t>Geraardsbergse steenweg 69</t>
  </si>
  <si>
    <t>09-362.61.20</t>
  </si>
  <si>
    <t>Pelgrim 48</t>
  </si>
  <si>
    <t>SCHELDEWINDEKE</t>
  </si>
  <si>
    <t>09-362.66.25</t>
  </si>
  <si>
    <t>Kloosterstraat 27</t>
  </si>
  <si>
    <t>MOORTSELE</t>
  </si>
  <si>
    <t>09-362.60.58</t>
  </si>
  <si>
    <t>Smetlededorp 21</t>
  </si>
  <si>
    <t>SMETLEDE</t>
  </si>
  <si>
    <t>09-369.75.78</t>
  </si>
  <si>
    <t>GBS De Zonnevlier</t>
  </si>
  <si>
    <t>Uilebroek 29</t>
  </si>
  <si>
    <t>VLIERZELE</t>
  </si>
  <si>
    <t>053-62.54.24</t>
  </si>
  <si>
    <t>Impedorp 57_A</t>
  </si>
  <si>
    <t>IMPE</t>
  </si>
  <si>
    <t>053-80.18.26</t>
  </si>
  <si>
    <t>GBS De Windwijzer</t>
  </si>
  <si>
    <t>LAARNE</t>
  </si>
  <si>
    <t>09-369.25.50</t>
  </si>
  <si>
    <t>VBS Sint-Macharius Laarne</t>
  </si>
  <si>
    <t>Wegvoeringstraat 1</t>
  </si>
  <si>
    <t>09-369.30.23</t>
  </si>
  <si>
    <t>OVERMERE</t>
  </si>
  <si>
    <t>09-367.68.36</t>
  </si>
  <si>
    <t>VBS Sint-Denijs</t>
  </si>
  <si>
    <t>Kouterstraat 14</t>
  </si>
  <si>
    <t>KALKEN</t>
  </si>
  <si>
    <t>09-367.55.51</t>
  </si>
  <si>
    <t>VBS ORS De Duizendpoot</t>
  </si>
  <si>
    <t>Nieuwstraat 8</t>
  </si>
  <si>
    <t>052-42.37.29</t>
  </si>
  <si>
    <t>Seugensveld 28</t>
  </si>
  <si>
    <t>WICHELEN</t>
  </si>
  <si>
    <t>052-42.29.04</t>
  </si>
  <si>
    <t>VKS Sint-Maarten</t>
  </si>
  <si>
    <t>Sint Jozefstraat 5</t>
  </si>
  <si>
    <t>053-78.22.43</t>
  </si>
  <si>
    <t>Kloosterstraat 32</t>
  </si>
  <si>
    <t>053-77.61.63</t>
  </si>
  <si>
    <t>Pontstraat 20</t>
  </si>
  <si>
    <t>053-60.58.67</t>
  </si>
  <si>
    <t>VLS Sint Jozefscollege</t>
  </si>
  <si>
    <t>Capucienenlaan 95</t>
  </si>
  <si>
    <t>053-21.38.84</t>
  </si>
  <si>
    <t>VBS Sint-Jozefscollege campus Eikstraat</t>
  </si>
  <si>
    <t>Eikstraat 2</t>
  </si>
  <si>
    <t>053-77.70.49</t>
  </si>
  <si>
    <t>VBS Sint-Maarten Moorselbaan</t>
  </si>
  <si>
    <t>Moorselbaan 128</t>
  </si>
  <si>
    <t>053-21.54.02</t>
  </si>
  <si>
    <t>VLS Sint-Maarten</t>
  </si>
  <si>
    <t>Esplanadeplein 6</t>
  </si>
  <si>
    <t>053-21.16.44</t>
  </si>
  <si>
    <t>SBS De Duizendpootjes</t>
  </si>
  <si>
    <t>Binnenstraat 157</t>
  </si>
  <si>
    <t>053-72.34.72</t>
  </si>
  <si>
    <t>SBS Klaproosje</t>
  </si>
  <si>
    <t>Oude Gentbaan 34</t>
  </si>
  <si>
    <t>Kruisstraat 2</t>
  </si>
  <si>
    <t>GIJZEGEM</t>
  </si>
  <si>
    <t>053-72.93.66</t>
  </si>
  <si>
    <t>VBS De Vlieger</t>
  </si>
  <si>
    <t>Hofstade-Dorp 44</t>
  </si>
  <si>
    <t>053-78.73.99</t>
  </si>
  <si>
    <t>SBS 't Hofje</t>
  </si>
  <si>
    <t>Zijpstraat 49</t>
  </si>
  <si>
    <t>Kluisberg 1</t>
  </si>
  <si>
    <t>053-80.49.65</t>
  </si>
  <si>
    <t>Klinkaertstraat 28</t>
  </si>
  <si>
    <t>SCHOONAARDE</t>
  </si>
  <si>
    <t>052-42.32.01</t>
  </si>
  <si>
    <t>VBS Óscar Romerocollege</t>
  </si>
  <si>
    <t>Sas 39</t>
  </si>
  <si>
    <t>052-22.28.16</t>
  </si>
  <si>
    <t>VBS ORS vzw Campus Appels-Oudegem</t>
  </si>
  <si>
    <t>Hoofdstraat 18</t>
  </si>
  <si>
    <t>APPELS</t>
  </si>
  <si>
    <t>052-21.41.30</t>
  </si>
  <si>
    <t>VBS HEHAschool</t>
  </si>
  <si>
    <t>Otterstraat 179</t>
  </si>
  <si>
    <t>052-21.82.39</t>
  </si>
  <si>
    <t>VLS Óscar Romerocollege</t>
  </si>
  <si>
    <t>Kerkstraat 97</t>
  </si>
  <si>
    <t>052-25.88.92</t>
  </si>
  <si>
    <t>Molenberg 9</t>
  </si>
  <si>
    <t>BAASRODE</t>
  </si>
  <si>
    <t>052-34.59.11</t>
  </si>
  <si>
    <t>VBS Visitatie</t>
  </si>
  <si>
    <t>Rosstraat 7</t>
  </si>
  <si>
    <t>052-33.44.12</t>
  </si>
  <si>
    <t>Schoolstraat 20</t>
  </si>
  <si>
    <t>052-33.30.40</t>
  </si>
  <si>
    <t>VBS OPSTAL</t>
  </si>
  <si>
    <t>Broekstraat 29</t>
  </si>
  <si>
    <t>052-35.18.16</t>
  </si>
  <si>
    <t>VKS Sint-Jozef</t>
  </si>
  <si>
    <t>Vekenstraat 2</t>
  </si>
  <si>
    <t>OPDORP</t>
  </si>
  <si>
    <t>052-33.35.34</t>
  </si>
  <si>
    <t>GLS - De Pupil</t>
  </si>
  <si>
    <t>052-33.95.58</t>
  </si>
  <si>
    <t>Opwijksestraat 1_A</t>
  </si>
  <si>
    <t>052-46.82.86</t>
  </si>
  <si>
    <t>VBS A</t>
  </si>
  <si>
    <t>Brusselsesteenweg 43</t>
  </si>
  <si>
    <t>052-41.14.18</t>
  </si>
  <si>
    <t>Lange Minnestraat 59</t>
  </si>
  <si>
    <t>052-35.84.20</t>
  </si>
  <si>
    <t>VBS Lebbeke B</t>
  </si>
  <si>
    <t>Kloosterstraat 1_-5</t>
  </si>
  <si>
    <t>WIEZE</t>
  </si>
  <si>
    <t>053-77.31.45</t>
  </si>
  <si>
    <t>SBS 't Meivisje</t>
  </si>
  <si>
    <t>Grote Baan 209</t>
  </si>
  <si>
    <t>HERDERSEM</t>
  </si>
  <si>
    <t>053-72.34.78</t>
  </si>
  <si>
    <t>VBS Herdersem</t>
  </si>
  <si>
    <t>Alfons De Cockstraat 10_A</t>
  </si>
  <si>
    <t>053-77.39.40</t>
  </si>
  <si>
    <t>SBS Tinnenhoek</t>
  </si>
  <si>
    <t>Herbergstraat 28</t>
  </si>
  <si>
    <t>053-72.34.76</t>
  </si>
  <si>
    <t>Parklaan 11</t>
  </si>
  <si>
    <t>054-33.22.36</t>
  </si>
  <si>
    <t>Geraardsbergsesteenweg 184</t>
  </si>
  <si>
    <t>NEDERHASSELT</t>
  </si>
  <si>
    <t>054-32.20.16</t>
  </si>
  <si>
    <t>Weggevoerdenstraat 55</t>
  </si>
  <si>
    <t>054-31.74.95</t>
  </si>
  <si>
    <t>VBS Hartencollege Onderwijslaan</t>
  </si>
  <si>
    <t>Onderwijslaan 8</t>
  </si>
  <si>
    <t>054-31.06.65</t>
  </si>
  <si>
    <t>VBS Hartencollege Meerbeke</t>
  </si>
  <si>
    <t>Nieuwstraat 2</t>
  </si>
  <si>
    <t>054-33.20.49</t>
  </si>
  <si>
    <t>Plekkersstraat 4</t>
  </si>
  <si>
    <t>ASPELARE</t>
  </si>
  <si>
    <t>054-32.27.54</t>
  </si>
  <si>
    <t>VBS Sint-Martinusschool</t>
  </si>
  <si>
    <t>Botermelkstraat 74</t>
  </si>
  <si>
    <t>ERPE</t>
  </si>
  <si>
    <t>053-80.20.60</t>
  </si>
  <si>
    <t>Kloosterstraat 29</t>
  </si>
  <si>
    <t>MERE</t>
  </si>
  <si>
    <t>053-83.75.33</t>
  </si>
  <si>
    <t>Tolstraat 1</t>
  </si>
  <si>
    <t>053-83.82.52</t>
  </si>
  <si>
    <t>Erembodegem-Dorp 21</t>
  </si>
  <si>
    <t>053-72.34.71</t>
  </si>
  <si>
    <t>VBS De Stip</t>
  </si>
  <si>
    <t>Termurenlaan 24</t>
  </si>
  <si>
    <t>053-70.22.14</t>
  </si>
  <si>
    <t>Geraardsbergsesteenweg 77</t>
  </si>
  <si>
    <t>053-83.20.80</t>
  </si>
  <si>
    <t>Ninovestraat 27</t>
  </si>
  <si>
    <t>053-83.21.35</t>
  </si>
  <si>
    <t>Beekstraat 17</t>
  </si>
  <si>
    <t>KERKSKEN</t>
  </si>
  <si>
    <t>053-83.91.46</t>
  </si>
  <si>
    <t>Aaigemdorp 66</t>
  </si>
  <si>
    <t>AAIGEM</t>
  </si>
  <si>
    <t>053-62.60.02</t>
  </si>
  <si>
    <t>VBS 't Landuiterke</t>
  </si>
  <si>
    <t>Landuitstraat 137</t>
  </si>
  <si>
    <t>053-66.55.07</t>
  </si>
  <si>
    <t>VBS Welle</t>
  </si>
  <si>
    <t>Kerkstraat 55</t>
  </si>
  <si>
    <t>WELLE</t>
  </si>
  <si>
    <t>053-66.48.89</t>
  </si>
  <si>
    <t>053-66.53.93</t>
  </si>
  <si>
    <t>Edingsesteenweg 344</t>
  </si>
  <si>
    <t>DENDERWINDEKE</t>
  </si>
  <si>
    <t>054-33.51.97</t>
  </si>
  <si>
    <t>Gasthuisstraat 98</t>
  </si>
  <si>
    <t>054-41.26.43</t>
  </si>
  <si>
    <t>Boelarestraat 1</t>
  </si>
  <si>
    <t>054-41.41.40</t>
  </si>
  <si>
    <t>Kerkstraat 25</t>
  </si>
  <si>
    <t>DEFTINGE</t>
  </si>
  <si>
    <t>054-41.54.42</t>
  </si>
  <si>
    <t>Poststraat 10_A</t>
  </si>
  <si>
    <t>BALEGEM</t>
  </si>
  <si>
    <t>09-362.68.17</t>
  </si>
  <si>
    <t>GBS Erpe-Mere</t>
  </si>
  <si>
    <t>Molenveld 11</t>
  </si>
  <si>
    <t>BURST</t>
  </si>
  <si>
    <t>053-60.35.30</t>
  </si>
  <si>
    <t>VBS Sint-Franciscusschool</t>
  </si>
  <si>
    <t>Kapelhofstraat 6</t>
  </si>
  <si>
    <t>ERONDEGEM</t>
  </si>
  <si>
    <t>053-80.85.10</t>
  </si>
  <si>
    <t>053-62.36.98</t>
  </si>
  <si>
    <t>Pastorijstraat 3 bus a</t>
  </si>
  <si>
    <t>BORSBEKE</t>
  </si>
  <si>
    <t>053-62.21.58</t>
  </si>
  <si>
    <t>VBS Sint-Katrien</t>
  </si>
  <si>
    <t>Kloosterberg 25</t>
  </si>
  <si>
    <t>STEENHUIZE-WIJNHUIZE</t>
  </si>
  <si>
    <t>054-50.00.88</t>
  </si>
  <si>
    <t>GKS 't Kapoentje</t>
  </si>
  <si>
    <t>Paepmunte 32</t>
  </si>
  <si>
    <t>HEMELVEERDEGEM</t>
  </si>
  <si>
    <t>054-41.06.41</t>
  </si>
  <si>
    <t>Nieuwstraat 23</t>
  </si>
  <si>
    <t>SINT-MARIA-LIERDE</t>
  </si>
  <si>
    <t>055-42.22.29</t>
  </si>
  <si>
    <t>Kuregoed 4</t>
  </si>
  <si>
    <t>OPHASSELT</t>
  </si>
  <si>
    <t>054-50.15.52</t>
  </si>
  <si>
    <t>Dagmoedstraat 9_b</t>
  </si>
  <si>
    <t>SCHENDELBEKE</t>
  </si>
  <si>
    <t>054-41.68.28</t>
  </si>
  <si>
    <t>Bovenkassei 12_A</t>
  </si>
  <si>
    <t>054-32.18.62</t>
  </si>
  <si>
    <t>VBS Sint-Antonius 1</t>
  </si>
  <si>
    <t>Charles de Gaullestraat 10</t>
  </si>
  <si>
    <t>055-61.25.75</t>
  </si>
  <si>
    <t>VBS Glorieux1</t>
  </si>
  <si>
    <t>Sint-Pietersnieuwstraat 4</t>
  </si>
  <si>
    <t>055-61.25.55</t>
  </si>
  <si>
    <t>055-61.25.45</t>
  </si>
  <si>
    <t>GBS SBS Zottegem De Kleine Planeet</t>
  </si>
  <si>
    <t>Wolvenstraat 13</t>
  </si>
  <si>
    <t>09-361.02.04</t>
  </si>
  <si>
    <t>VBS Grotenberge</t>
  </si>
  <si>
    <t>Grotstraat 1</t>
  </si>
  <si>
    <t>GROTENBERGE</t>
  </si>
  <si>
    <t>09-360.44.06</t>
  </si>
  <si>
    <t>Kruiswaterplein 10</t>
  </si>
  <si>
    <t>09-360.47.79</t>
  </si>
  <si>
    <t>Penitentenlaan 18</t>
  </si>
  <si>
    <t>VELZEKE-RUDDERSHOVE</t>
  </si>
  <si>
    <t>09-360.34.68</t>
  </si>
  <si>
    <t>VBS Munkzwalm VZW</t>
  </si>
  <si>
    <t>Decoenestraat 8</t>
  </si>
  <si>
    <t>MUNKZWALM</t>
  </si>
  <si>
    <t>055-49.81.43</t>
  </si>
  <si>
    <t>VBS Hundelgem</t>
  </si>
  <si>
    <t>Hundelgemsebaan 96</t>
  </si>
  <si>
    <t>HUNDELGEM</t>
  </si>
  <si>
    <t>055-49.87.08</t>
  </si>
  <si>
    <t>VBS De Groene Heuvel</t>
  </si>
  <si>
    <t>Latemdreef 77</t>
  </si>
  <si>
    <t>SINT-MARIA-LATEM</t>
  </si>
  <si>
    <t>055-49.68.82</t>
  </si>
  <si>
    <t>VBS De Groene Poort</t>
  </si>
  <si>
    <t>Lilarestraat 2</t>
  </si>
  <si>
    <t>09-360.23.51</t>
  </si>
  <si>
    <t>Groenstraat 15_A</t>
  </si>
  <si>
    <t>MICHELBEKE</t>
  </si>
  <si>
    <t>055-42.17.89</t>
  </si>
  <si>
    <t>055-42.71.82</t>
  </si>
  <si>
    <t>Steenweg 93</t>
  </si>
  <si>
    <t>PARIKE</t>
  </si>
  <si>
    <t>055-42.30.94</t>
  </si>
  <si>
    <t>VBS Horebeke</t>
  </si>
  <si>
    <t>Dorpsstraat 14</t>
  </si>
  <si>
    <t>SINT-MARIA-HOREBEKE</t>
  </si>
  <si>
    <t>055-45.67.40</t>
  </si>
  <si>
    <t>VBS De Talentenboog</t>
  </si>
  <si>
    <t>Glorieuxstraat 4</t>
  </si>
  <si>
    <t>NUKERKE</t>
  </si>
  <si>
    <t>055-21.04.69</t>
  </si>
  <si>
    <t>GBS De Kleine Reus</t>
  </si>
  <si>
    <t>Holandstraat 22</t>
  </si>
  <si>
    <t>055-21.94.59</t>
  </si>
  <si>
    <t>GBS De Start</t>
  </si>
  <si>
    <t>Kloosterstraat 24</t>
  </si>
  <si>
    <t>KLUISBERGEN</t>
  </si>
  <si>
    <t>055-38.85.55</t>
  </si>
  <si>
    <t>Grote Herreweg 104_A</t>
  </si>
  <si>
    <t>RUIEN</t>
  </si>
  <si>
    <t>055-38.85.51</t>
  </si>
  <si>
    <t>055-38.97.39</t>
  </si>
  <si>
    <t>VBS KBO Sint-Walburga</t>
  </si>
  <si>
    <t>Smallendam 6</t>
  </si>
  <si>
    <t>055-31.39.51</t>
  </si>
  <si>
    <t>VBS KBO-Sint-Jozef 1</t>
  </si>
  <si>
    <t>Vlaanderenstraat 4</t>
  </si>
  <si>
    <t>055-30.30.43</t>
  </si>
  <si>
    <t>VBS KBO Leupegem-Melden</t>
  </si>
  <si>
    <t>Vontstraat 53</t>
  </si>
  <si>
    <t>LEUPEGEM</t>
  </si>
  <si>
    <t>055-30.18.85</t>
  </si>
  <si>
    <t>Nestor De Tièrestraat 102_A</t>
  </si>
  <si>
    <t>EINE</t>
  </si>
  <si>
    <t>055-31.18.65</t>
  </si>
  <si>
    <t>Achter de Wacht 23</t>
  </si>
  <si>
    <t>055-31.23.51</t>
  </si>
  <si>
    <t>Pelikaanstraat 2</t>
  </si>
  <si>
    <t>NEDERENAME</t>
  </si>
  <si>
    <t>055-31.80.77</t>
  </si>
  <si>
    <t>VBS KBO-Ename</t>
  </si>
  <si>
    <t>Martijn van Torhoutstraat 190</t>
  </si>
  <si>
    <t>ENAME</t>
  </si>
  <si>
    <t>055-30.47.41</t>
  </si>
  <si>
    <t>Materplein 15</t>
  </si>
  <si>
    <t>MATER</t>
  </si>
  <si>
    <t>055-45.56.26</t>
  </si>
  <si>
    <t>VBS - Bevere 1</t>
  </si>
  <si>
    <t>Kortrijkstraat 3</t>
  </si>
  <si>
    <t>BEVERE</t>
  </si>
  <si>
    <t>055-31.56.69</t>
  </si>
  <si>
    <t>Hutsepotstraat 27</t>
  </si>
  <si>
    <t>ZWIJNAARDE</t>
  </si>
  <si>
    <t>09-222.65.40</t>
  </si>
  <si>
    <t>VBS De Pinte</t>
  </si>
  <si>
    <t>Baron de Gieylaan 25</t>
  </si>
  <si>
    <t>09-282.80.40</t>
  </si>
  <si>
    <t>Polderbos 1</t>
  </si>
  <si>
    <t>09-282.64.02</t>
  </si>
  <si>
    <t>VBS Zevergem</t>
  </si>
  <si>
    <t>Dorp 32</t>
  </si>
  <si>
    <t>ZEVERGEM</t>
  </si>
  <si>
    <t>09-385.47.13</t>
  </si>
  <si>
    <t>Ommegangstraat 11_A</t>
  </si>
  <si>
    <t>09-385.48.28</t>
  </si>
  <si>
    <t>VBS Nazareth</t>
  </si>
  <si>
    <t>Dorp 10</t>
  </si>
  <si>
    <t>09-385.42.88</t>
  </si>
  <si>
    <t>VBS Eke</t>
  </si>
  <si>
    <t>Steenweg 52</t>
  </si>
  <si>
    <t>EKE</t>
  </si>
  <si>
    <t>09-385.52.49</t>
  </si>
  <si>
    <t>VBS De Vliegenier</t>
  </si>
  <si>
    <t>Opperweg 8</t>
  </si>
  <si>
    <t>SEMMERZAKE</t>
  </si>
  <si>
    <t>09-384.10.31</t>
  </si>
  <si>
    <t>GBS De Vierklaver A</t>
  </si>
  <si>
    <t>Veldstraat 14</t>
  </si>
  <si>
    <t>ASPER</t>
  </si>
  <si>
    <t>09-384.56.19</t>
  </si>
  <si>
    <t>Bossemstraat 2</t>
  </si>
  <si>
    <t>DIKKELVENNE</t>
  </si>
  <si>
    <t>09-384.42.60</t>
  </si>
  <si>
    <t>Kwaadstraat 20</t>
  </si>
  <si>
    <t>09-384.38.75</t>
  </si>
  <si>
    <t>Kerkplein 24</t>
  </si>
  <si>
    <t>09-384.24.76</t>
  </si>
  <si>
    <t>Steenweg 41</t>
  </si>
  <si>
    <t>09-384.40.28</t>
  </si>
  <si>
    <t>VKS Het Hukkelpad</t>
  </si>
  <si>
    <t>Lozerstraat 26</t>
  </si>
  <si>
    <t>09-383.58.18</t>
  </si>
  <si>
    <t>Kloosterstraat 18_a</t>
  </si>
  <si>
    <t>HUISE</t>
  </si>
  <si>
    <t>09-383.58.23</t>
  </si>
  <si>
    <t>Passionistenstraat 25</t>
  </si>
  <si>
    <t>09-381.06.70</t>
  </si>
  <si>
    <t>Brugstraat 29</t>
  </si>
  <si>
    <t>09-383.60.88</t>
  </si>
  <si>
    <t>VKS Het Nest</t>
  </si>
  <si>
    <t>Nokerepontweg 5</t>
  </si>
  <si>
    <t>WANNEGEM-LEDE</t>
  </si>
  <si>
    <t>09-383.70.04</t>
  </si>
  <si>
    <t>Waalstraat 116</t>
  </si>
  <si>
    <t>ZULTE</t>
  </si>
  <si>
    <t>09-388.80.74</t>
  </si>
  <si>
    <t>VBS 't Hinkelpad</t>
  </si>
  <si>
    <t>Lindestraat 16</t>
  </si>
  <si>
    <t>WORTEGEM-PETEGEM</t>
  </si>
  <si>
    <t>055-31.79.90</t>
  </si>
  <si>
    <t>VBS De Sterrenboom</t>
  </si>
  <si>
    <t>Gotstraat 1_A</t>
  </si>
  <si>
    <t>056-68.93.29</t>
  </si>
  <si>
    <t>GBS De Kouter</t>
  </si>
  <si>
    <t>Lindestraat 30</t>
  </si>
  <si>
    <t>055-31.64.89</t>
  </si>
  <si>
    <t>Kaaistraat 11</t>
  </si>
  <si>
    <t>09-381.55.50</t>
  </si>
  <si>
    <t>Gaversesteenweg 126_B</t>
  </si>
  <si>
    <t>PETEGEM-AAN-DE-LEIE</t>
  </si>
  <si>
    <t>09-386.13.32</t>
  </si>
  <si>
    <t>VBS Sint-Hendrik</t>
  </si>
  <si>
    <t>Oostkouterlaan 7</t>
  </si>
  <si>
    <t>09-386.29.79</t>
  </si>
  <si>
    <t>SBS Klaverdries</t>
  </si>
  <si>
    <t>Klaverdries 1</t>
  </si>
  <si>
    <t>09-323.55.94</t>
  </si>
  <si>
    <t>Kloosterstraat 6_C</t>
  </si>
  <si>
    <t>09-282.54.92</t>
  </si>
  <si>
    <t>Oude-Abdijstraat 11</t>
  </si>
  <si>
    <t>09-226.25.38</t>
  </si>
  <si>
    <t>SBS Westerhem</t>
  </si>
  <si>
    <t>Kerkdreef 9</t>
  </si>
  <si>
    <t>SINT-DENIJS-WESTREM</t>
  </si>
  <si>
    <t>09-222.33.30</t>
  </si>
  <si>
    <t>Oudeheerweg 3</t>
  </si>
  <si>
    <t>09-221.32.73</t>
  </si>
  <si>
    <t>VBS - Sint-Jozef</t>
  </si>
  <si>
    <t>Philippe de Denterghemlaan 7</t>
  </si>
  <si>
    <t>DEURLE</t>
  </si>
  <si>
    <t>09-282.44.70</t>
  </si>
  <si>
    <t>VBS Simonnet</t>
  </si>
  <si>
    <t>Maenhoutstraat 68</t>
  </si>
  <si>
    <t>SINT-MARTENS-LATEM</t>
  </si>
  <si>
    <t>09-282.78.70</t>
  </si>
  <si>
    <t>Burgemeesterstraat 7</t>
  </si>
  <si>
    <t>09-282.49.46</t>
  </si>
  <si>
    <t>VBS Sint-Gerolfsschool</t>
  </si>
  <si>
    <t>Merendreedorp 24</t>
  </si>
  <si>
    <t>MERENDREE</t>
  </si>
  <si>
    <t>09-371.62.74</t>
  </si>
  <si>
    <t>VBS Sint-Paulus Hansbeke</t>
  </si>
  <si>
    <t>Hansbekedorp 30</t>
  </si>
  <si>
    <t>HANSBEKE</t>
  </si>
  <si>
    <t>09-371.73.64</t>
  </si>
  <si>
    <t>Vosselarestraat 20</t>
  </si>
  <si>
    <t>LANDEGEM</t>
  </si>
  <si>
    <t>09-321.92.65</t>
  </si>
  <si>
    <t>VBS Tabor Lotenhulle</t>
  </si>
  <si>
    <t>Hullaertstraat 2</t>
  </si>
  <si>
    <t>LOTENHULLE</t>
  </si>
  <si>
    <t>051-68.94.87</t>
  </si>
  <si>
    <t>Heirweg 30</t>
  </si>
  <si>
    <t>OLSENE</t>
  </si>
  <si>
    <t>09-388.73.00</t>
  </si>
  <si>
    <t>VLS Emmaüs</t>
  </si>
  <si>
    <t>Maria-Middelareslaan 5</t>
  </si>
  <si>
    <t>09-336.00.00</t>
  </si>
  <si>
    <t>VKS Emmaüs</t>
  </si>
  <si>
    <t>Brouwerijstraat 28</t>
  </si>
  <si>
    <t>VBS Tabor Sint-Maria-Aalter</t>
  </si>
  <si>
    <t>VBS Sint-Medardus</t>
  </si>
  <si>
    <t>Hendelstraat 9_A</t>
  </si>
  <si>
    <t>09-334.86.40</t>
  </si>
  <si>
    <t>Kloosterstraat 79</t>
  </si>
  <si>
    <t>09-374.53.33</t>
  </si>
  <si>
    <t>Abdijstraat 33</t>
  </si>
  <si>
    <t>09-377.47.67</t>
  </si>
  <si>
    <t>Pastoor Bontestraat 2</t>
  </si>
  <si>
    <t>09-377.32.30</t>
  </si>
  <si>
    <t>VBS Wegel A</t>
  </si>
  <si>
    <t>Burg. Lionel Pussemierstraat 120</t>
  </si>
  <si>
    <t>09-377.29.65</t>
  </si>
  <si>
    <t>Trekweg 1</t>
  </si>
  <si>
    <t>09-226.13.96</t>
  </si>
  <si>
    <t>VLS Sint-Lieven Kolegem</t>
  </si>
  <si>
    <t>Eeklostraat 7</t>
  </si>
  <si>
    <t>09-226.52.73</t>
  </si>
  <si>
    <t>VKS Sint Lieven Kolegem</t>
  </si>
  <si>
    <t>Eeklostraat 144</t>
  </si>
  <si>
    <t>09-226.39.77</t>
  </si>
  <si>
    <t>Elfnovemberstraat 23</t>
  </si>
  <si>
    <t>09-226.76.82</t>
  </si>
  <si>
    <t>GBS Lievegem</t>
  </si>
  <si>
    <t>Eeksken 29</t>
  </si>
  <si>
    <t>09-357.34.83</t>
  </si>
  <si>
    <t>VKS De Speelfontein</t>
  </si>
  <si>
    <t>Kasteellaan 9</t>
  </si>
  <si>
    <t>VINDERHOUTE</t>
  </si>
  <si>
    <t>09-226.96.40</t>
  </si>
  <si>
    <t>VBS Beke</t>
  </si>
  <si>
    <t>Oude Staatsbaan 64</t>
  </si>
  <si>
    <t>09-372.75.79</t>
  </si>
  <si>
    <t>VBS Twinkel</t>
  </si>
  <si>
    <t>Veldhoek 4</t>
  </si>
  <si>
    <t>OOSTWINKEL</t>
  </si>
  <si>
    <t>09-377.26.08</t>
  </si>
  <si>
    <t>GBS Sleidinge</t>
  </si>
  <si>
    <t>Sleidinge-Dorp 142</t>
  </si>
  <si>
    <t>SLEIDINGE</t>
  </si>
  <si>
    <t>09-210.31.20</t>
  </si>
  <si>
    <t>Akkerken 2</t>
  </si>
  <si>
    <t>09-357.75.21</t>
  </si>
  <si>
    <t>VLS De Lieve</t>
  </si>
  <si>
    <t>Toekomststraat 15</t>
  </si>
  <si>
    <t>09-377.57.78</t>
  </si>
  <si>
    <t>VKS 't Kersenpitje</t>
  </si>
  <si>
    <t>Toekomststraat 14</t>
  </si>
  <si>
    <t>09-377.86.89</t>
  </si>
  <si>
    <t>VBS 't Brugje</t>
  </si>
  <si>
    <t>Sint-Bernardusstraat 1_B</t>
  </si>
  <si>
    <t>BASSEVELDE</t>
  </si>
  <si>
    <t>09-238.46.05</t>
  </si>
  <si>
    <t>Nieuwe Boekhoutestraat 26</t>
  </si>
  <si>
    <t>09-373.74.09</t>
  </si>
  <si>
    <t>Oosteeklo-Dorp 58_A</t>
  </si>
  <si>
    <t>OOSTEEKLO</t>
  </si>
  <si>
    <t>09-373.82.89</t>
  </si>
  <si>
    <t>VBS De Hei(r)akker</t>
  </si>
  <si>
    <t>Heihoekse Kerkwegel 9</t>
  </si>
  <si>
    <t>LEMBEKE</t>
  </si>
  <si>
    <t>09-377.80.04</t>
  </si>
  <si>
    <t>Dorpsstraat 59</t>
  </si>
  <si>
    <t>SINT-LAUREINS</t>
  </si>
  <si>
    <t>09-379.88.13</t>
  </si>
  <si>
    <t>Leemweg 1</t>
  </si>
  <si>
    <t>09-379.90.61</t>
  </si>
  <si>
    <t>Moerstraat 2</t>
  </si>
  <si>
    <t>SINT-JAN-IN-EREMO</t>
  </si>
  <si>
    <t>09-379.81.10</t>
  </si>
  <si>
    <t>WATERVLIET</t>
  </si>
  <si>
    <t>09-379.87.24</t>
  </si>
  <si>
    <t>VKS De Kleuterark</t>
  </si>
  <si>
    <t>Marktstraat 15</t>
  </si>
  <si>
    <t>050-72.98.87</t>
  </si>
  <si>
    <t>VBS De Ark II</t>
  </si>
  <si>
    <t>Zwarte Zusterslaan 1</t>
  </si>
  <si>
    <t>050-71.23.81</t>
  </si>
  <si>
    <t>Donkstraat 118</t>
  </si>
  <si>
    <t>050-71.15.62</t>
  </si>
  <si>
    <t>VBS De Ark I</t>
  </si>
  <si>
    <t>050-72.98.88</t>
  </si>
  <si>
    <t>VBS De Papaver</t>
  </si>
  <si>
    <t>Adegem-Dorp 16_A</t>
  </si>
  <si>
    <t>ADEGEM</t>
  </si>
  <si>
    <t>050-71.15.93</t>
  </si>
  <si>
    <t>GO! BS De Kruipuit</t>
  </si>
  <si>
    <t>Kruipuit 19_A</t>
  </si>
  <si>
    <t>09-377.27.52</t>
  </si>
  <si>
    <t>Weerstandlaan 141</t>
  </si>
  <si>
    <t>03-827.62.58</t>
  </si>
  <si>
    <t>Mallekotstraat 43</t>
  </si>
  <si>
    <t>03-491.80.10</t>
  </si>
  <si>
    <t>GO! BS Beukenbos</t>
  </si>
  <si>
    <t>Groenstraat 29</t>
  </si>
  <si>
    <t>BUIZINGEN</t>
  </si>
  <si>
    <t>02-360.03.11</t>
  </si>
  <si>
    <t>Eekhoornlei 9</t>
  </si>
  <si>
    <t>03-658.01.96</t>
  </si>
  <si>
    <t>Kasteellaan 54</t>
  </si>
  <si>
    <t>09-235.28.00</t>
  </si>
  <si>
    <t>Stationstraat 22</t>
  </si>
  <si>
    <t>051-40.62.63</t>
  </si>
  <si>
    <t>Losting 43</t>
  </si>
  <si>
    <t>NIEUWRODE</t>
  </si>
  <si>
    <t>016-56.09.18</t>
  </si>
  <si>
    <t>VBS De Klinker</t>
  </si>
  <si>
    <t>Torenstraat 62</t>
  </si>
  <si>
    <t>016-44.90.46</t>
  </si>
  <si>
    <t>VLS De Kraal</t>
  </si>
  <si>
    <t>Van Bladelstraat 28</t>
  </si>
  <si>
    <t>HERENT</t>
  </si>
  <si>
    <t>016-20.82.74</t>
  </si>
  <si>
    <t>Nieuwstraat 60</t>
  </si>
  <si>
    <t>ASTENE</t>
  </si>
  <si>
    <t>09-386.59.85</t>
  </si>
  <si>
    <t>Speurtstraat 3</t>
  </si>
  <si>
    <t>OORDEGEM</t>
  </si>
  <si>
    <t>09-369.44.46</t>
  </si>
  <si>
    <t>Gavergrachtstraat 97</t>
  </si>
  <si>
    <t>09-226.43.12</t>
  </si>
  <si>
    <t>Belzeelsestraat 22</t>
  </si>
  <si>
    <t>09-253.05.49</t>
  </si>
  <si>
    <t>SBS De Boomgaard</t>
  </si>
  <si>
    <t>Bommelstraat 24</t>
  </si>
  <si>
    <t>Pastorijstraat 15</t>
  </si>
  <si>
    <t>WEERDE</t>
  </si>
  <si>
    <t>015-61.28.25</t>
  </si>
  <si>
    <t>VBS Sint-Maartenschool</t>
  </si>
  <si>
    <t>Hombekerkouter 18</t>
  </si>
  <si>
    <t>015-41.55.33</t>
  </si>
  <si>
    <t>Zwemdoklei 3</t>
  </si>
  <si>
    <t>03-665.41.90</t>
  </si>
  <si>
    <t>SBS Larum</t>
  </si>
  <si>
    <t>Larum 9</t>
  </si>
  <si>
    <t>014-56.64.80</t>
  </si>
  <si>
    <t>VBS De Toverboom</t>
  </si>
  <si>
    <t>Bel 131</t>
  </si>
  <si>
    <t>014-58.92.44</t>
  </si>
  <si>
    <t>SBS De Katersberg</t>
  </si>
  <si>
    <t>Katersberg 27</t>
  </si>
  <si>
    <t>014-56.64.60</t>
  </si>
  <si>
    <t>GLS Klim Op</t>
  </si>
  <si>
    <t>Gasthuisstraat 8</t>
  </si>
  <si>
    <t>03-690.46.65</t>
  </si>
  <si>
    <t>VBS De Klimming</t>
  </si>
  <si>
    <t>Assestraat 5</t>
  </si>
  <si>
    <t>ESSENE</t>
  </si>
  <si>
    <t>02-582.20.17</t>
  </si>
  <si>
    <t>VBS De Twijg</t>
  </si>
  <si>
    <t>Ursulinenstraat 1</t>
  </si>
  <si>
    <t>WIJGMAAL</t>
  </si>
  <si>
    <t>016-44.63.48</t>
  </si>
  <si>
    <t>VBS De Zonnetuin</t>
  </si>
  <si>
    <t>Beeweg 32</t>
  </si>
  <si>
    <t>050-35.89.09</t>
  </si>
  <si>
    <t>HBS Leidstar</t>
  </si>
  <si>
    <t>Claessensstraat 59</t>
  </si>
  <si>
    <t>02-422.03.80</t>
  </si>
  <si>
    <t>HSKS Koningin Astrid</t>
  </si>
  <si>
    <t>Donderberg 35</t>
  </si>
  <si>
    <t>02-263.06.00</t>
  </si>
  <si>
    <t>Weg naar Opoeteren 172</t>
  </si>
  <si>
    <t>089-85.65.85</t>
  </si>
  <si>
    <t>Jozef Mattheessensstraat 62</t>
  </si>
  <si>
    <t>03-455.07.99</t>
  </si>
  <si>
    <t>Zonnestraat 4</t>
  </si>
  <si>
    <t>054-33.92.13</t>
  </si>
  <si>
    <t>Schorvoortstraat 31</t>
  </si>
  <si>
    <t>014-41.33.53</t>
  </si>
  <si>
    <t>VBS Leertuin</t>
  </si>
  <si>
    <t>Populierenlaan 1</t>
  </si>
  <si>
    <t>014-21.29.06</t>
  </si>
  <si>
    <t>Astridlaan 86</t>
  </si>
  <si>
    <t>050-37.00.75</t>
  </si>
  <si>
    <t>VBS Hartencollege Okegem</t>
  </si>
  <si>
    <t>Okegem-Dorp 2</t>
  </si>
  <si>
    <t>OKEGEM</t>
  </si>
  <si>
    <t>054-32.60.65</t>
  </si>
  <si>
    <t>Rijselstraat 71</t>
  </si>
  <si>
    <t>050-38.44.71</t>
  </si>
  <si>
    <t>Heistraat 206</t>
  </si>
  <si>
    <t>03-777.73.66</t>
  </si>
  <si>
    <t>GBS Schransdries</t>
  </si>
  <si>
    <t>Schransdriesstraat 45</t>
  </si>
  <si>
    <t>014-61.13.48</t>
  </si>
  <si>
    <t>VKS Heilig Hart</t>
  </si>
  <si>
    <t>016-39.90.35</t>
  </si>
  <si>
    <t>GBS Eksaarde</t>
  </si>
  <si>
    <t>Dam 67</t>
  </si>
  <si>
    <t>GBS school 3212</t>
  </si>
  <si>
    <t>Kerkplein 2</t>
  </si>
  <si>
    <t>PELLENBERG</t>
  </si>
  <si>
    <t>016-46.02.28</t>
  </si>
  <si>
    <t>VBS De Toverbol</t>
  </si>
  <si>
    <t>Wittestraat 116</t>
  </si>
  <si>
    <t>03-248.00.48</t>
  </si>
  <si>
    <t>VBS Steinerschool Hibernia Antwerpen</t>
  </si>
  <si>
    <t>Volkstraat 40</t>
  </si>
  <si>
    <t>03-248.40.34</t>
  </si>
  <si>
    <t>Sint-Rochusstraat 124</t>
  </si>
  <si>
    <t>03-292.66.90</t>
  </si>
  <si>
    <t>VBS Klaproos</t>
  </si>
  <si>
    <t>Molenheide 12</t>
  </si>
  <si>
    <t>PULDERBOS</t>
  </si>
  <si>
    <t>03-464.10.54</t>
  </si>
  <si>
    <t>VBS 't Schooltje van Oppem</t>
  </si>
  <si>
    <t>Processieweg 4</t>
  </si>
  <si>
    <t>02-269.33.52</t>
  </si>
  <si>
    <t>VKS De Ark</t>
  </si>
  <si>
    <t>Tiensesteenweg 190</t>
  </si>
  <si>
    <t>GBS De Wijsneus</t>
  </si>
  <si>
    <t>WORTEL</t>
  </si>
  <si>
    <t>03-314.50.41</t>
  </si>
  <si>
    <t>VBS De Zevensprong</t>
  </si>
  <si>
    <t>Vital Decosterstraat 67</t>
  </si>
  <si>
    <t>016-29.15.44</t>
  </si>
  <si>
    <t>Privaatweg 7</t>
  </si>
  <si>
    <t>016-20.29.54</t>
  </si>
  <si>
    <t>VBS Rinkeling</t>
  </si>
  <si>
    <t>Dorpstraat 42</t>
  </si>
  <si>
    <t>BRUSSEGEM</t>
  </si>
  <si>
    <t>02-460.02.86</t>
  </si>
  <si>
    <t>Boomsesteenweg 94</t>
  </si>
  <si>
    <t>03-827.25.20</t>
  </si>
  <si>
    <t>Stella Marisstraat 3</t>
  </si>
  <si>
    <t>03-645.31.30</t>
  </si>
  <si>
    <t>Steenbokstraat 10</t>
  </si>
  <si>
    <t>VKS Sint-Michiel</t>
  </si>
  <si>
    <t>Diestersteenweg 9</t>
  </si>
  <si>
    <t>Zavelstraat 2</t>
  </si>
  <si>
    <t>011-63.26.06</t>
  </si>
  <si>
    <t>Kerkplein 4</t>
  </si>
  <si>
    <t>VBS De Kleiheuvel</t>
  </si>
  <si>
    <t>Kleitkalseide 107</t>
  </si>
  <si>
    <t>050-71.52.07</t>
  </si>
  <si>
    <t>VBS KOHa Zouaaf</t>
  </si>
  <si>
    <t>Evangeliestraat 85</t>
  </si>
  <si>
    <t>052-47.03.45</t>
  </si>
  <si>
    <t>Jef Van Lishoutstraat 17</t>
  </si>
  <si>
    <t>02-380.88.11</t>
  </si>
  <si>
    <t>Charles Deberiotstraat 3</t>
  </si>
  <si>
    <t>016-23.67.15</t>
  </si>
  <si>
    <t>VBS Tabor Bellem</t>
  </si>
  <si>
    <t>Lotenhullestraat 30</t>
  </si>
  <si>
    <t>BELLEM</t>
  </si>
  <si>
    <t>09-374.16.97</t>
  </si>
  <si>
    <t>GBS Heieinde</t>
  </si>
  <si>
    <t>Sint-Jozefstraat 39</t>
  </si>
  <si>
    <t>014-61.43.42</t>
  </si>
  <si>
    <t>VKS De Duizendpoot</t>
  </si>
  <si>
    <t>Lepelstraat 38_A</t>
  </si>
  <si>
    <t>014-50.93.40</t>
  </si>
  <si>
    <t>03-311.67.58</t>
  </si>
  <si>
    <t>Daalstraat 9</t>
  </si>
  <si>
    <t>089-77.39.30</t>
  </si>
  <si>
    <t>Donkerstraat 11</t>
  </si>
  <si>
    <t>WESTVLETEREN</t>
  </si>
  <si>
    <t>057-40.12.37</t>
  </si>
  <si>
    <t>Podtsmeulen 9</t>
  </si>
  <si>
    <t>09-349.23.94</t>
  </si>
  <si>
    <t>VKS Regina Pacis 1</t>
  </si>
  <si>
    <t>Boechoutsesteenweg 87</t>
  </si>
  <si>
    <t>03-455.03.55</t>
  </si>
  <si>
    <t>SBS Tuilt</t>
  </si>
  <si>
    <t>Zolderse kiezel 86</t>
  </si>
  <si>
    <t>011-25.17.57</t>
  </si>
  <si>
    <t>Provinciale Kleuterschool</t>
  </si>
  <si>
    <t>Kwinten 3_B</t>
  </si>
  <si>
    <t>SINT-MARTENS-VOEREN</t>
  </si>
  <si>
    <t>04-381.23.00</t>
  </si>
  <si>
    <t>VBS Sint-Gummaruscollege</t>
  </si>
  <si>
    <t>Lisperstraat 112</t>
  </si>
  <si>
    <t>03-480.06.10</t>
  </si>
  <si>
    <t>VBS De Driehoek</t>
  </si>
  <si>
    <t>Matthijsplein 2</t>
  </si>
  <si>
    <t>089-46.28.32</t>
  </si>
  <si>
    <t>VBS Karamba</t>
  </si>
  <si>
    <t>Grotstraat 8</t>
  </si>
  <si>
    <t>RAMSDONK</t>
  </si>
  <si>
    <t>015-71.24.13</t>
  </si>
  <si>
    <t>VBS Sint-Gertrudis</t>
  </si>
  <si>
    <t>Grootveldstraat 2</t>
  </si>
  <si>
    <t>011-88.23.21</t>
  </si>
  <si>
    <t>VBS Kindercampus Godsheide</t>
  </si>
  <si>
    <t>Kleinstraat 19</t>
  </si>
  <si>
    <t>011-22.26.64</t>
  </si>
  <si>
    <t>VBS Scheutplaneet</t>
  </si>
  <si>
    <t>Ninoofse Steenweg 339</t>
  </si>
  <si>
    <t>02-411.15.54</t>
  </si>
  <si>
    <t>Halleweg 220</t>
  </si>
  <si>
    <t>02-356.95.14</t>
  </si>
  <si>
    <t>Haagbeemdenplantsoen 95</t>
  </si>
  <si>
    <t>014-43.03.48</t>
  </si>
  <si>
    <t>Adolphe Willemynsstraat 215</t>
  </si>
  <si>
    <t>Terbeeksestraat 6</t>
  </si>
  <si>
    <t>MEER</t>
  </si>
  <si>
    <t>03-315.77.51</t>
  </si>
  <si>
    <t>Bredabaan 479</t>
  </si>
  <si>
    <t>03-651.49.07</t>
  </si>
  <si>
    <t>Aug. Debunnestraat 15</t>
  </si>
  <si>
    <t>056-53.25.91</t>
  </si>
  <si>
    <t>Bisdomkaai 1_B</t>
  </si>
  <si>
    <t>09-233.85.32</t>
  </si>
  <si>
    <t>Melgesdreef 113</t>
  </si>
  <si>
    <t>03-647.01.12</t>
  </si>
  <si>
    <t>GO! BS De Nova Kids</t>
  </si>
  <si>
    <t>Rerum Novarumlaan 1</t>
  </si>
  <si>
    <t>016-25.29.08</t>
  </si>
  <si>
    <t>Vrije Basisschool Sint-Victor Dworp</t>
  </si>
  <si>
    <t>Kerkstraat 3</t>
  </si>
  <si>
    <t>02-380.08.08</t>
  </si>
  <si>
    <t>VBS ZAVO</t>
  </si>
  <si>
    <t>Hoogstraat 1</t>
  </si>
  <si>
    <t>02-720.42.18</t>
  </si>
  <si>
    <t>Weldadigheidsstraat 74</t>
  </si>
  <si>
    <t>016-20.17.62</t>
  </si>
  <si>
    <t>Kaudenaardestraat 121</t>
  </si>
  <si>
    <t>02-568.18.38</t>
  </si>
  <si>
    <t>Keizer Karelstraat 12</t>
  </si>
  <si>
    <t>09-225.05.93</t>
  </si>
  <si>
    <t>Waversebaan 81</t>
  </si>
  <si>
    <t>016-40.44.58</t>
  </si>
  <si>
    <t>GBS Scheut</t>
  </si>
  <si>
    <t>Léopold De Swaefstraat 38</t>
  </si>
  <si>
    <t>02-522.95.11</t>
  </si>
  <si>
    <t>Oude Haachtsesteenweg 125</t>
  </si>
  <si>
    <t>02-720.33.43</t>
  </si>
  <si>
    <t>Ieperleedstraat 58</t>
  </si>
  <si>
    <t>059-30.06.17</t>
  </si>
  <si>
    <t>Edegemsesteenweg 116_A</t>
  </si>
  <si>
    <t>Koning Leopold III-plein 69</t>
  </si>
  <si>
    <t>Kasteelstraat 3</t>
  </si>
  <si>
    <t>089-56.20.18</t>
  </si>
  <si>
    <t>Rollebaanstraat 8_A</t>
  </si>
  <si>
    <t>050-84.25.09</t>
  </si>
  <si>
    <t>VBS Lutselus</t>
  </si>
  <si>
    <t>011-32.35.70</t>
  </si>
  <si>
    <t>VBS KCD</t>
  </si>
  <si>
    <t>Collegestraat 19</t>
  </si>
  <si>
    <t>053-67.06.10</t>
  </si>
  <si>
    <t>VBS Leernest</t>
  </si>
  <si>
    <t>BACHTE-MARIA-LEERNE</t>
  </si>
  <si>
    <t>09-282.77.87</t>
  </si>
  <si>
    <t>Zwaantjeslei</t>
  </si>
  <si>
    <t>Brigandsstraat 15</t>
  </si>
  <si>
    <t>051-30.27.57</t>
  </si>
  <si>
    <t>SBS Optimist</t>
  </si>
  <si>
    <t>Quebecstraat 3</t>
  </si>
  <si>
    <t>03-292.97.97</t>
  </si>
  <si>
    <t>GKS Kaart 't Veldhoppertje</t>
  </si>
  <si>
    <t>03-653.15.89</t>
  </si>
  <si>
    <t>HSBS De Droomboom</t>
  </si>
  <si>
    <t>Louis Wittouckstraat 46</t>
  </si>
  <si>
    <t>02-421.08.60</t>
  </si>
  <si>
    <t>GBS Van Asbroeck</t>
  </si>
  <si>
    <t>Wilgstraat 1</t>
  </si>
  <si>
    <t>02-426.97.69</t>
  </si>
  <si>
    <t>VLS Sancta Maria</t>
  </si>
  <si>
    <t>Stevens-de Waelplein 13</t>
  </si>
  <si>
    <t>02-356.67.21</t>
  </si>
  <si>
    <t>Dasstraat 26</t>
  </si>
  <si>
    <t>GBS De Wonderboom</t>
  </si>
  <si>
    <t>Kerkstraat 49</t>
  </si>
  <si>
    <t>052-46.17.01</t>
  </si>
  <si>
    <t>VLS Sint-Dimpna</t>
  </si>
  <si>
    <t>Laar 3</t>
  </si>
  <si>
    <t>VBS Met De Bijbel Den Akker</t>
  </si>
  <si>
    <t>Sint-Janstraat 16_A</t>
  </si>
  <si>
    <t>011-34.60.21</t>
  </si>
  <si>
    <t>Kloosterweg 1_B</t>
  </si>
  <si>
    <t>Kleine Kouterstraat 1</t>
  </si>
  <si>
    <t>UITBERGEN</t>
  </si>
  <si>
    <t>Geraardsbergenstraat 221</t>
  </si>
  <si>
    <t>055-21.49.56</t>
  </si>
  <si>
    <t>VKS Maria Immaculata</t>
  </si>
  <si>
    <t>Vrije Kleuterschool KSD Sint-Jan</t>
  </si>
  <si>
    <t>Peetersstraat 14</t>
  </si>
  <si>
    <t>013-35.19.23</t>
  </si>
  <si>
    <t>VKS O.L.V. van Lourdesinstituut</t>
  </si>
  <si>
    <t>Kloosterstraat 82</t>
  </si>
  <si>
    <t>03-541.75.70</t>
  </si>
  <si>
    <t>Kasteeldreef 2</t>
  </si>
  <si>
    <t>014-41.71.48</t>
  </si>
  <si>
    <t>VKS De Zevensprong</t>
  </si>
  <si>
    <t>Sint Willebrordusstraat 29</t>
  </si>
  <si>
    <t>VBS Leefschool De Dageraad</t>
  </si>
  <si>
    <t>Lange Altaarstraat 4</t>
  </si>
  <si>
    <t>03-288.65.66</t>
  </si>
  <si>
    <t>Wasstraat 120</t>
  </si>
  <si>
    <t>GBS De Springveer</t>
  </si>
  <si>
    <t>Gemeenveldstraat 10</t>
  </si>
  <si>
    <t>02-359.16.32</t>
  </si>
  <si>
    <t>VLS De Rank</t>
  </si>
  <si>
    <t>Aarschotsesteenweg 172_a</t>
  </si>
  <si>
    <t>Kerkhofstraat 43</t>
  </si>
  <si>
    <t>052-30.31.07</t>
  </si>
  <si>
    <t>GO! BS T' Overbeek Ganshoren</t>
  </si>
  <si>
    <t>Van Overbekelaan 229</t>
  </si>
  <si>
    <t>02-428.41.87</t>
  </si>
  <si>
    <t>Van Ysendyckstraat 24</t>
  </si>
  <si>
    <t>02-215.09.50</t>
  </si>
  <si>
    <t>VBS O.-L.-V. - Visitatie Klimop</t>
  </si>
  <si>
    <t>Theresianenstraat 34</t>
  </si>
  <si>
    <t>09-223.75.08</t>
  </si>
  <si>
    <t>VBS Sint- Jan Berchmans Outrijve</t>
  </si>
  <si>
    <t>Moerbeekstraat 3</t>
  </si>
  <si>
    <t>OUTRIJVE</t>
  </si>
  <si>
    <t>056-64.79.53</t>
  </si>
  <si>
    <t>VBS Proosterbos</t>
  </si>
  <si>
    <t>Drossaardstraat 21</t>
  </si>
  <si>
    <t>089-77.27.92</t>
  </si>
  <si>
    <t>VKS Arkorum 07 Sint-Jozef</t>
  </si>
  <si>
    <t>Seringenstraat 57</t>
  </si>
  <si>
    <t>051-22.35.36</t>
  </si>
  <si>
    <t>VLS De Wegwijzer</t>
  </si>
  <si>
    <t>Gemeenteplein 7</t>
  </si>
  <si>
    <t>013-52.19.43</t>
  </si>
  <si>
    <t>VLS Kindercampus Mozaïek</t>
  </si>
  <si>
    <t>VBS Sint-Cajetanusschool</t>
  </si>
  <si>
    <t>Tervuursesteenweg 176</t>
  </si>
  <si>
    <t>PERK</t>
  </si>
  <si>
    <t>02-751.79.18</t>
  </si>
  <si>
    <t>VBS Freinetschool De Torteltuin</t>
  </si>
  <si>
    <t>Werf 52_A</t>
  </si>
  <si>
    <t>057-33.30.85</t>
  </si>
  <si>
    <t>Begijnhofstraat 8</t>
  </si>
  <si>
    <t>03-827.76.22</t>
  </si>
  <si>
    <t>GO! Freinetschool Triangel</t>
  </si>
  <si>
    <t>Kleine steenweg 33</t>
  </si>
  <si>
    <t>015-22.16.30</t>
  </si>
  <si>
    <t>Hoge Akker 16</t>
  </si>
  <si>
    <t>03-457.10.15</t>
  </si>
  <si>
    <t>VBS De Griffel</t>
  </si>
  <si>
    <t>Marie Joséestraat 4</t>
  </si>
  <si>
    <t>089-76.47.21</t>
  </si>
  <si>
    <t>Zondereigen 57</t>
  </si>
  <si>
    <t>014-63.37.10</t>
  </si>
  <si>
    <t>Diestseweg 34_F</t>
  </si>
  <si>
    <t>014-56.26.56</t>
  </si>
  <si>
    <t>VBS DvM</t>
  </si>
  <si>
    <t>Sint Martensplein 2_A</t>
  </si>
  <si>
    <t>053-21.29.88</t>
  </si>
  <si>
    <t>Stefaan Modest Glorieuxlaan 40</t>
  </si>
  <si>
    <t>055-61.25.50</t>
  </si>
  <si>
    <t>Hoog-Kallostraat 30</t>
  </si>
  <si>
    <t>KALLO</t>
  </si>
  <si>
    <t>03-750.10.95</t>
  </si>
  <si>
    <t>VBS Oeterveld</t>
  </si>
  <si>
    <t>Ophovenstraat 71</t>
  </si>
  <si>
    <t>089-86.30.71</t>
  </si>
  <si>
    <t>VBS Sint-Jozef Sint-Pieter Campus Zuidla</t>
  </si>
  <si>
    <t>Zuidlaan 70</t>
  </si>
  <si>
    <t>050-41.35.82</t>
  </si>
  <si>
    <t>Dorpsstraat 48</t>
  </si>
  <si>
    <t>NEERIJSE</t>
  </si>
  <si>
    <t>016-47.74.97</t>
  </si>
  <si>
    <t>VBS Sint-Gorik</t>
  </si>
  <si>
    <t>Pluimstraat 2 bus A</t>
  </si>
  <si>
    <t>053-83.74.30</t>
  </si>
  <si>
    <t>VBS Het Palet</t>
  </si>
  <si>
    <t>Mariastraat 7</t>
  </si>
  <si>
    <t>050-33.63.47</t>
  </si>
  <si>
    <t>VBS De Knipoog 1</t>
  </si>
  <si>
    <t>Salviastraat 7</t>
  </si>
  <si>
    <t>011-42.29.77</t>
  </si>
  <si>
    <t>Jan Palfijnlaan 4</t>
  </si>
  <si>
    <t>011-22.44.28</t>
  </si>
  <si>
    <t>Gootstraat 12</t>
  </si>
  <si>
    <t>011-68.94.15</t>
  </si>
  <si>
    <t>Stenaartberg 2</t>
  </si>
  <si>
    <t>011-68.29.41</t>
  </si>
  <si>
    <t>VBS Jan Rosier</t>
  </si>
  <si>
    <t>Pastorijstraat 11</t>
  </si>
  <si>
    <t>089-71.40.39</t>
  </si>
  <si>
    <t>Loostraat 5</t>
  </si>
  <si>
    <t>VLIERMAAL</t>
  </si>
  <si>
    <t>012-23.76.59</t>
  </si>
  <si>
    <t>VBS De mAgneet</t>
  </si>
  <si>
    <t>Albertus Morrenstraat 6</t>
  </si>
  <si>
    <t>011-38.38.01</t>
  </si>
  <si>
    <t>VBS De Kap(r)oenen</t>
  </si>
  <si>
    <t>Alfred De Taeyestraat 40_A</t>
  </si>
  <si>
    <t>KAPRIJKE</t>
  </si>
  <si>
    <t>09-373.73.81</t>
  </si>
  <si>
    <t>Massemsesteenweg 244</t>
  </si>
  <si>
    <t>MASSEMEN</t>
  </si>
  <si>
    <t>09-369.82.46</t>
  </si>
  <si>
    <t>Driegaaienstraat 8</t>
  </si>
  <si>
    <t>03-780.92.12</t>
  </si>
  <si>
    <t>Molendreef 16</t>
  </si>
  <si>
    <t>09-355.68.76</t>
  </si>
  <si>
    <t>Dreef 47</t>
  </si>
  <si>
    <t>09-372.78.26</t>
  </si>
  <si>
    <t>VBS Zulte</t>
  </si>
  <si>
    <t>Staatsbaan 190</t>
  </si>
  <si>
    <t>09-388.69.41</t>
  </si>
  <si>
    <t>GO! BS Veltwijck</t>
  </si>
  <si>
    <t>Veltwijcklaan 235</t>
  </si>
  <si>
    <t>03-645.10.33</t>
  </si>
  <si>
    <t>Nieuwland 75</t>
  </si>
  <si>
    <t>Kouterstraat 80_A</t>
  </si>
  <si>
    <t>VBS School met de Bijbel De Ark</t>
  </si>
  <si>
    <t>Bruyningstraat 56_a</t>
  </si>
  <si>
    <t>056-24.04.40</t>
  </si>
  <si>
    <t>GBS De Toverboon</t>
  </si>
  <si>
    <t>Denderbellestraat 2_A</t>
  </si>
  <si>
    <t>052-21.46.03</t>
  </si>
  <si>
    <t>Rogierlaan 12</t>
  </si>
  <si>
    <t>059-51.22.35</t>
  </si>
  <si>
    <t>Termerestraat 19_C</t>
  </si>
  <si>
    <t>WINKSELE</t>
  </si>
  <si>
    <t>VBS St- Theresia</t>
  </si>
  <si>
    <t>Rollegemkerkstraat 53</t>
  </si>
  <si>
    <t>ROLLEGEM</t>
  </si>
  <si>
    <t>056-21.34.16</t>
  </si>
  <si>
    <t>Engelselei 10</t>
  </si>
  <si>
    <t>03-664.56.90</t>
  </si>
  <si>
    <t>Steenbakkersstraat 80</t>
  </si>
  <si>
    <t>059-70.07.85</t>
  </si>
  <si>
    <t>VBS De Step</t>
  </si>
  <si>
    <t>Veltwijcklaan 134</t>
  </si>
  <si>
    <t>03-544.84.45</t>
  </si>
  <si>
    <t>VBS Prinses Juliana</t>
  </si>
  <si>
    <t>d'Oultremontstraat 19</t>
  </si>
  <si>
    <t>02-733.86.16</t>
  </si>
  <si>
    <t>Zalighedenlaan 16</t>
  </si>
  <si>
    <t>02-461.39.56</t>
  </si>
  <si>
    <t>VBS Burgemeester Marnix</t>
  </si>
  <si>
    <t>Amerlolaan 53</t>
  </si>
  <si>
    <t>03-658.00.40</t>
  </si>
  <si>
    <t>GBS Rode</t>
  </si>
  <si>
    <t>Papenmeuter 8</t>
  </si>
  <si>
    <t>02-892.23.80</t>
  </si>
  <si>
    <t>089-38.11.17</t>
  </si>
  <si>
    <t>VBS Mozaiek</t>
  </si>
  <si>
    <t>Parklaan 3</t>
  </si>
  <si>
    <t>VBS Sint-Janscollege De Krekel</t>
  </si>
  <si>
    <t>Krekelberg 1</t>
  </si>
  <si>
    <t>GO! Next FS de Toverfluit</t>
  </si>
  <si>
    <t>Alfons Jeurissenstraat 46</t>
  </si>
  <si>
    <t>011-26.23.46</t>
  </si>
  <si>
    <t>Driewilgenstraat 23</t>
  </si>
  <si>
    <t>011-48.46.18</t>
  </si>
  <si>
    <t>Sint-Pietersaalststraat 78_A</t>
  </si>
  <si>
    <t>09-220.62.79</t>
  </si>
  <si>
    <t>Ottergemsesteenweg 155</t>
  </si>
  <si>
    <t>0477-04.61.01</t>
  </si>
  <si>
    <t>SBS Mandala</t>
  </si>
  <si>
    <t>Jozef II-straat 28</t>
  </si>
  <si>
    <t>Wegvoeringstraat 59</t>
  </si>
  <si>
    <t>09-369.23.91</t>
  </si>
  <si>
    <t>VBS De Bellewij</t>
  </si>
  <si>
    <t>Kapellenstraat 43</t>
  </si>
  <si>
    <t>DENDERBELLE</t>
  </si>
  <si>
    <t>052-41.09.64</t>
  </si>
  <si>
    <t>VBS Onze Lieve Vrouw Presentatie</t>
  </si>
  <si>
    <t>Plezantstraat 135</t>
  </si>
  <si>
    <t>03-760.08.73</t>
  </si>
  <si>
    <t>Patronagestraat 52</t>
  </si>
  <si>
    <t>09-345.59.95</t>
  </si>
  <si>
    <t>Akkerstraat 42</t>
  </si>
  <si>
    <t>03-771.06.03</t>
  </si>
  <si>
    <t>Leeuwstraat 12_A</t>
  </si>
  <si>
    <t>09-386.80.95</t>
  </si>
  <si>
    <t>VBS Leiebloem</t>
  </si>
  <si>
    <t>Leihoekstraat 7</t>
  </si>
  <si>
    <t>09-386.52.57</t>
  </si>
  <si>
    <t>GBS Kortrijk-Dutsel- De Gobbel</t>
  </si>
  <si>
    <t>Gobbelsrode 5</t>
  </si>
  <si>
    <t>016-62.22.29</t>
  </si>
  <si>
    <t>VBS De Kouter-basis Zele</t>
  </si>
  <si>
    <t>Koevliet 1_A</t>
  </si>
  <si>
    <t>052-44.69.31</t>
  </si>
  <si>
    <t>VBS Regina Pacis Campus Pioenen</t>
  </si>
  <si>
    <t>Pioenenstraat 4</t>
  </si>
  <si>
    <t>02-478.52.36</t>
  </si>
  <si>
    <t>GBS De Zonne</t>
  </si>
  <si>
    <t>Zonderschotsesteenweg 65</t>
  </si>
  <si>
    <t>015-22.05.62</t>
  </si>
  <si>
    <t>Raffelgemstraat 8</t>
  </si>
  <si>
    <t>053-70.19.16</t>
  </si>
  <si>
    <t>GO! KS Toverfluit</t>
  </si>
  <si>
    <t>Toverfluitstraat 19</t>
  </si>
  <si>
    <t>02-413.11.32</t>
  </si>
  <si>
    <t>VBS Rinkrank</t>
  </si>
  <si>
    <t>Pastoor Hensstraatje 14</t>
  </si>
  <si>
    <t>03-666.72.72</t>
  </si>
  <si>
    <t>GO! BS 't Regenboogje</t>
  </si>
  <si>
    <t>Generaal Capiaumontstraat 73</t>
  </si>
  <si>
    <t>02-646.22.97</t>
  </si>
  <si>
    <t>Heulsestraat 111</t>
  </si>
  <si>
    <t>056-35.03.28</t>
  </si>
  <si>
    <t>GO! freinetschool De Tandem</t>
  </si>
  <si>
    <t>Leopold Debruynestraat 56</t>
  </si>
  <si>
    <t>050-37.76.78</t>
  </si>
  <si>
    <t>VBS De Meidoorn</t>
  </si>
  <si>
    <t>Zuidmoerstraat 125</t>
  </si>
  <si>
    <t>Rupelmondestraat 42</t>
  </si>
  <si>
    <t>BAZEL</t>
  </si>
  <si>
    <t>03-774.15.64</t>
  </si>
  <si>
    <t>Eeklostraat 2</t>
  </si>
  <si>
    <t>09-344.91.41</t>
  </si>
  <si>
    <t>VBS 't Karmelieten</t>
  </si>
  <si>
    <t>Karmelietenstraat 57</t>
  </si>
  <si>
    <t>054-41.07.10</t>
  </si>
  <si>
    <t>Provincieweg 73_B</t>
  </si>
  <si>
    <t>053-62.43.77</t>
  </si>
  <si>
    <t>VLS De Boomgaard</t>
  </si>
  <si>
    <t>Eerste Straat 19</t>
  </si>
  <si>
    <t>089-56.54.95</t>
  </si>
  <si>
    <t>St.Catarinastraat 4</t>
  </si>
  <si>
    <t>MOPERTINGEN</t>
  </si>
  <si>
    <t>089-49.13.23</t>
  </si>
  <si>
    <t>VBS De Bladwijzer</t>
  </si>
  <si>
    <t>Binnenlaan 1</t>
  </si>
  <si>
    <t>089-38.26.44</t>
  </si>
  <si>
    <t>Driehoekstraat 42_A</t>
  </si>
  <si>
    <t>NEDERBRAKEL</t>
  </si>
  <si>
    <t>055-42.35.79</t>
  </si>
  <si>
    <t>VKS De Kraal</t>
  </si>
  <si>
    <t>Van Bladelstraat 29</t>
  </si>
  <si>
    <t>Pastorieweg 4</t>
  </si>
  <si>
    <t>050-35.12.10</t>
  </si>
  <si>
    <t>VBS SLHD De Smalle</t>
  </si>
  <si>
    <t>Smallestraat 2</t>
  </si>
  <si>
    <t>050-33.29.04</t>
  </si>
  <si>
    <t>Baron de Pélichystraat 6</t>
  </si>
  <si>
    <t>051-30.35.52</t>
  </si>
  <si>
    <t>4e Regiment Karabiniersstraat 9</t>
  </si>
  <si>
    <t>PASSENDALE</t>
  </si>
  <si>
    <t>051-77.00.49</t>
  </si>
  <si>
    <t>VBS De Brug</t>
  </si>
  <si>
    <t>Statiestraat 35_A</t>
  </si>
  <si>
    <t>02-582.93.29</t>
  </si>
  <si>
    <t>Pompoenstraat 44</t>
  </si>
  <si>
    <t>056-71.38.36</t>
  </si>
  <si>
    <t>VLS Sint-Amandus</t>
  </si>
  <si>
    <t>Schutterijstraat 6</t>
  </si>
  <si>
    <t>051-48.71.49</t>
  </si>
  <si>
    <t>VBS Bais Chinuch</t>
  </si>
  <si>
    <t>Lamorinièrestraat 83</t>
  </si>
  <si>
    <t>03-281.54.13</t>
  </si>
  <si>
    <t>VLS Joma</t>
  </si>
  <si>
    <t>Maantjessteenweg 130</t>
  </si>
  <si>
    <t>GO! leefschool Pluishoek</t>
  </si>
  <si>
    <t>Pluishoekstraat 3</t>
  </si>
  <si>
    <t>0486-97.62.18</t>
  </si>
  <si>
    <t>Bervoetstraat 25</t>
  </si>
  <si>
    <t>VBS Het Hinkelpad</t>
  </si>
  <si>
    <t>Geluwestraat 4</t>
  </si>
  <si>
    <t>03-286.78.90</t>
  </si>
  <si>
    <t>Schoolstraat 23</t>
  </si>
  <si>
    <t>ITEGEM</t>
  </si>
  <si>
    <t>015-24.68.04</t>
  </si>
  <si>
    <t>VLS OLVP Bornem</t>
  </si>
  <si>
    <t>Rijkenhoek 2</t>
  </si>
  <si>
    <t>03-889.44.74</t>
  </si>
  <si>
    <t>Patronaatstraat 28</t>
  </si>
  <si>
    <t>059-33.15.66</t>
  </si>
  <si>
    <t>GO! BS Zavelput</t>
  </si>
  <si>
    <t>Gulden Koornstraat 15</t>
  </si>
  <si>
    <t>02-465.44.39</t>
  </si>
  <si>
    <t>VBS Onafhank. Freinetschool De Klaproos</t>
  </si>
  <si>
    <t>Groteweg 240</t>
  </si>
  <si>
    <t>054-42.21.71</t>
  </si>
  <si>
    <t>Schoollaan 10</t>
  </si>
  <si>
    <t>059-32.11.36</t>
  </si>
  <si>
    <t>VBS Sint-Norbertus</t>
  </si>
  <si>
    <t>Geldenaaksebaan 200</t>
  </si>
  <si>
    <t>016-40.43.06</t>
  </si>
  <si>
    <t>GO! freinetschool Het Reuzenhuis Tielt</t>
  </si>
  <si>
    <t>Gruuthusestraat 90</t>
  </si>
  <si>
    <t>051-40.92.72</t>
  </si>
  <si>
    <t>GO! Freinetschool Villa Zonnebloem</t>
  </si>
  <si>
    <t>Berthoudersplein 22</t>
  </si>
  <si>
    <t>015-33.66.60</t>
  </si>
  <si>
    <t>GBS Mooi-Bos</t>
  </si>
  <si>
    <t>Doorndal 3</t>
  </si>
  <si>
    <t>02-773.18.03</t>
  </si>
  <si>
    <t>Stationsstraat 271</t>
  </si>
  <si>
    <t>02-466.20.36</t>
  </si>
  <si>
    <t>VBS De Triangel</t>
  </si>
  <si>
    <t>Gouv.H. Verwilghenlaan 37</t>
  </si>
  <si>
    <t>089-76.08.32</t>
  </si>
  <si>
    <t>VBS Wegwijs</t>
  </si>
  <si>
    <t>Generaal de Wittestraat 29</t>
  </si>
  <si>
    <t>HALEN</t>
  </si>
  <si>
    <t>013-44.43.61</t>
  </si>
  <si>
    <t>VBS 2 Bloemendaal</t>
  </si>
  <si>
    <t>GBS Cade</t>
  </si>
  <si>
    <t>della Faillelaan 36</t>
  </si>
  <si>
    <t>03-887.62.49</t>
  </si>
  <si>
    <t>VBS Axijoma</t>
  </si>
  <si>
    <t>Sint-Fredegandusstraat 32</t>
  </si>
  <si>
    <t>03-324.79.92</t>
  </si>
  <si>
    <t>VBS 2 Sint-Cordula</t>
  </si>
  <si>
    <t>VKS Sint- Clemensschool</t>
  </si>
  <si>
    <t>Désiré Vandervaerenstraat 1_a</t>
  </si>
  <si>
    <t>02-657.51.95</t>
  </si>
  <si>
    <t>VBS De Tandem</t>
  </si>
  <si>
    <t>Sint-Benedictusstraat 14_A</t>
  </si>
  <si>
    <t>03-440.51.19</t>
  </si>
  <si>
    <t>VBS OLFA Elsdonk</t>
  </si>
  <si>
    <t>Ingenieur Haesaertslaan 4</t>
  </si>
  <si>
    <t>03-449.85.59</t>
  </si>
  <si>
    <t>VLS De Basis</t>
  </si>
  <si>
    <t>Stationsstraat 4</t>
  </si>
  <si>
    <t>015-30.38.38</t>
  </si>
  <si>
    <t>Kasteeldreef 63</t>
  </si>
  <si>
    <t>053-80.09.20</t>
  </si>
  <si>
    <t>VBS St-Calasanz</t>
  </si>
  <si>
    <t>Witvenstraat 59</t>
  </si>
  <si>
    <t>VBS De Levensboom</t>
  </si>
  <si>
    <t>Bruyningstraat 56_B</t>
  </si>
  <si>
    <t>Leegstraat 18</t>
  </si>
  <si>
    <t>ASSENEDE</t>
  </si>
  <si>
    <t>09-344.67.84</t>
  </si>
  <si>
    <t>Cauwerburg 2</t>
  </si>
  <si>
    <t>03-771.32.47</t>
  </si>
  <si>
    <t>VBS St.-Augustinus</t>
  </si>
  <si>
    <t>Stasegemdorp 32</t>
  </si>
  <si>
    <t>056-20.37.76</t>
  </si>
  <si>
    <t>Sint-Gummarusstraat 2</t>
  </si>
  <si>
    <t>03-432.92.50</t>
  </si>
  <si>
    <t>Vijfwegenstraat 19</t>
  </si>
  <si>
    <t>WESTROZEBEKE</t>
  </si>
  <si>
    <t>051-77.91.12</t>
  </si>
  <si>
    <t>Appelterre-Dorp 48</t>
  </si>
  <si>
    <t>054-32.15.89</t>
  </si>
  <si>
    <t>GO! freinetschool De Speelplaneet</t>
  </si>
  <si>
    <t>Meersstraat 10</t>
  </si>
  <si>
    <t>053-41.62.70</t>
  </si>
  <si>
    <t>GO! freinetschool De Boomhut</t>
  </si>
  <si>
    <t>Koning Leopold III-laan 102</t>
  </si>
  <si>
    <t>050-39.68.90</t>
  </si>
  <si>
    <t>VBS Wiznitz</t>
  </si>
  <si>
    <t>Belgiëlei 32</t>
  </si>
  <si>
    <t>03-218.40.90</t>
  </si>
  <si>
    <t>VBS 't piepelke</t>
  </si>
  <si>
    <t>Vlinderhof 1</t>
  </si>
  <si>
    <t>089-51.14.57</t>
  </si>
  <si>
    <t>Sint-Janskruidlaan 14</t>
  </si>
  <si>
    <t>02-521.04.92</t>
  </si>
  <si>
    <t>Oude Postweg 76</t>
  </si>
  <si>
    <t>02-356.45.65</t>
  </si>
  <si>
    <t>VLS Campus "Sint-Jan"</t>
  </si>
  <si>
    <t>VBS V.Z.W Hollebeke Voormezele</t>
  </si>
  <si>
    <t>Neerwaastenstraat 3</t>
  </si>
  <si>
    <t>HOLLEBEKE</t>
  </si>
  <si>
    <t>057-20.76.72</t>
  </si>
  <si>
    <t>De Breyne Peellaertstraat 23</t>
  </si>
  <si>
    <t>051-50.43.12</t>
  </si>
  <si>
    <t>Gagelveldenstraat 71</t>
  </si>
  <si>
    <t>Sint-Jacobsplein 15</t>
  </si>
  <si>
    <t>016-22.64.37</t>
  </si>
  <si>
    <t>VLS Sint-Niklaasinstituut</t>
  </si>
  <si>
    <t>02-523.15.20</t>
  </si>
  <si>
    <t>Hoogstraat 6</t>
  </si>
  <si>
    <t>GALMAARDEN</t>
  </si>
  <si>
    <t>054-89.04.50</t>
  </si>
  <si>
    <t>054-89.04.55</t>
  </si>
  <si>
    <t>Drogenbossesteenweg 156</t>
  </si>
  <si>
    <t>02-376.92.70</t>
  </si>
  <si>
    <t>GO! BS De Buurt Schaarbeek</t>
  </si>
  <si>
    <t>Groenstraat 136</t>
  </si>
  <si>
    <t>02-217.18.58</t>
  </si>
  <si>
    <t>VBS Maria-Assumpta</t>
  </si>
  <si>
    <t>Paul Jansonstraat 51</t>
  </si>
  <si>
    <t>02-268.19.73</t>
  </si>
  <si>
    <t>GO! BS Daltonschool Xcl Eigenwijs</t>
  </si>
  <si>
    <t>Mudakkers 25</t>
  </si>
  <si>
    <t>011-54.25.25</t>
  </si>
  <si>
    <t>Bloemenlaan 71</t>
  </si>
  <si>
    <t>089-76.03.10</t>
  </si>
  <si>
    <t>H. Theresialaan 77</t>
  </si>
  <si>
    <t>VLS Westdiep</t>
  </si>
  <si>
    <t>Prof. Mac Leodstraat 11</t>
  </si>
  <si>
    <t>059-70.55.63</t>
  </si>
  <si>
    <t>VKS Sint-Andreaslyceum</t>
  </si>
  <si>
    <t>Schoolstraat 40</t>
  </si>
  <si>
    <t>011-28.47.49</t>
  </si>
  <si>
    <t>De Schom 8</t>
  </si>
  <si>
    <t>Kaaistraat 9</t>
  </si>
  <si>
    <t>VBS Driekoningen</t>
  </si>
  <si>
    <t>Steenveldstraat 2</t>
  </si>
  <si>
    <t>050-22.36.95</t>
  </si>
  <si>
    <t>Nieuwstraat 16</t>
  </si>
  <si>
    <t>VBS Don Bosco B</t>
  </si>
  <si>
    <t>03-777.71.11</t>
  </si>
  <si>
    <t>VKS Heilige Familie</t>
  </si>
  <si>
    <t>09-384.95.47</t>
  </si>
  <si>
    <t>GBS De Droomballon</t>
  </si>
  <si>
    <t>Gyselstraat 35</t>
  </si>
  <si>
    <t>03-778.38.90</t>
  </si>
  <si>
    <t>Nieuwstraat 75</t>
  </si>
  <si>
    <t>03-780.92.10</t>
  </si>
  <si>
    <t>VBS Sint Antonius 2</t>
  </si>
  <si>
    <t>VBS Sint-Antonius 3</t>
  </si>
  <si>
    <t>GBS Centrum</t>
  </si>
  <si>
    <t>Paretteplein 21</t>
  </si>
  <si>
    <t>056-73.34.90</t>
  </si>
  <si>
    <t>Azalealaan 101</t>
  </si>
  <si>
    <t>03-771.08.84</t>
  </si>
  <si>
    <t>VBS Wegel B</t>
  </si>
  <si>
    <t>VKS Joma</t>
  </si>
  <si>
    <t>Frans Adriaenssensstraat 123</t>
  </si>
  <si>
    <t>SLS Parkschool</t>
  </si>
  <si>
    <t>03-449.77.41</t>
  </si>
  <si>
    <t>Beukenbosstraat 24</t>
  </si>
  <si>
    <t>014-31.99.95</t>
  </si>
  <si>
    <t>Nestor De Tièrestraat 102</t>
  </si>
  <si>
    <t>VBS Montessorischool De Sterrenkijker</t>
  </si>
  <si>
    <t>Volkegemberg 58</t>
  </si>
  <si>
    <t>055-31.44.74</t>
  </si>
  <si>
    <t>VBS Bevere 2</t>
  </si>
  <si>
    <t>VBS KBO-Sint-Jozef 2</t>
  </si>
  <si>
    <t>Kiewitstraat 101</t>
  </si>
  <si>
    <t>011-21.02.20</t>
  </si>
  <si>
    <t>Terlindenhofstraat 206</t>
  </si>
  <si>
    <t>03-645.97.96</t>
  </si>
  <si>
    <t>Annunciadenstraat 13</t>
  </si>
  <si>
    <t>089-30.74.01</t>
  </si>
  <si>
    <t>VBS De Dobbelsteen</t>
  </si>
  <si>
    <t>Emile Verhaerenlaan 19</t>
  </si>
  <si>
    <t>03-288.84.52</t>
  </si>
  <si>
    <t>VBS (W)onderwijs 2</t>
  </si>
  <si>
    <t>Nonnenstraat 16</t>
  </si>
  <si>
    <t>014-28.68.90</t>
  </si>
  <si>
    <t>VBS Sint-Barbaracollega</t>
  </si>
  <si>
    <t>Heilig Hartplein 3</t>
  </si>
  <si>
    <t>09-360.05.96</t>
  </si>
  <si>
    <t>Fabiolalaan 2</t>
  </si>
  <si>
    <t>050-39.69.79</t>
  </si>
  <si>
    <t>VLS De Zonnewijzer</t>
  </si>
  <si>
    <t>Kleine Hemmenweg 2</t>
  </si>
  <si>
    <t>011-81.35.28</t>
  </si>
  <si>
    <t>VLS De Robbert</t>
  </si>
  <si>
    <t>Kloosterstraat 6</t>
  </si>
  <si>
    <t>011-44.55.61</t>
  </si>
  <si>
    <t>GBS Pierenbos</t>
  </si>
  <si>
    <t>Halmolenweg 3</t>
  </si>
  <si>
    <t>03-298.08.31</t>
  </si>
  <si>
    <t>Vondel 41</t>
  </si>
  <si>
    <t>VBS Sint-Lievensinstituut</t>
  </si>
  <si>
    <t>Marktplein 13</t>
  </si>
  <si>
    <t>053-62.23.18</t>
  </si>
  <si>
    <t>VBS Wonderwijzer</t>
  </si>
  <si>
    <t>Kerkelei 57</t>
  </si>
  <si>
    <t>VBS (W)onderwijs 3</t>
  </si>
  <si>
    <t>Kasteelpleinstraat 31</t>
  </si>
  <si>
    <t>VBS Jeugdland</t>
  </si>
  <si>
    <t>Molenstraat 23</t>
  </si>
  <si>
    <t>012-23.16.15</t>
  </si>
  <si>
    <t>VBS Sprankel Methodeschool Jenaplan</t>
  </si>
  <si>
    <t>Elzenstraat 11</t>
  </si>
  <si>
    <t>011-52.28.68</t>
  </si>
  <si>
    <t>Stationsstraat 32</t>
  </si>
  <si>
    <t>012-74.13.95</t>
  </si>
  <si>
    <t>Steenweg op Heindonk 8</t>
  </si>
  <si>
    <t>HEFFEN</t>
  </si>
  <si>
    <t>015-27.26.75</t>
  </si>
  <si>
    <t>Thaelstraat 7</t>
  </si>
  <si>
    <t>02-251.67.67</t>
  </si>
  <si>
    <t>VBS De Vlinderboom</t>
  </si>
  <si>
    <t>Avermaat 135_A</t>
  </si>
  <si>
    <t>052-44.40.80</t>
  </si>
  <si>
    <t>VBS De Graankorrel Geluwe</t>
  </si>
  <si>
    <t>GELUWE</t>
  </si>
  <si>
    <t>056-51.34.90</t>
  </si>
  <si>
    <t>Magdalenastraat 29</t>
  </si>
  <si>
    <t>056-30.06.60</t>
  </si>
  <si>
    <t>Peter Benoitlaan 10</t>
  </si>
  <si>
    <t>09-381.55.05</t>
  </si>
  <si>
    <t>GBS het kompas</t>
  </si>
  <si>
    <t>Kardinaal J.Cardijnstraat 1</t>
  </si>
  <si>
    <t>03-727.17.70</t>
  </si>
  <si>
    <t>VBS Het Ooievaarsnest</t>
  </si>
  <si>
    <t>09-344.63.72</t>
  </si>
  <si>
    <t>GBS KLIM-OP</t>
  </si>
  <si>
    <t>Berdenweg 5</t>
  </si>
  <si>
    <t>014-51.37.15</t>
  </si>
  <si>
    <t>VBS De Dorpslinde</t>
  </si>
  <si>
    <t>Dorpsstraat 142</t>
  </si>
  <si>
    <t>059-32.04.53</t>
  </si>
  <si>
    <t>Klokkenlaan 25</t>
  </si>
  <si>
    <t>03-410.01.40</t>
  </si>
  <si>
    <t>GO! BS De Wilg</t>
  </si>
  <si>
    <t>Eikhof 20</t>
  </si>
  <si>
    <t>03-455.39.80</t>
  </si>
  <si>
    <t>VBS De Bosbes</t>
  </si>
  <si>
    <t>Wingensestraat 10</t>
  </si>
  <si>
    <t>HERTSBERGE</t>
  </si>
  <si>
    <t>050-54.51.57</t>
  </si>
  <si>
    <t>Halingenstraat 49</t>
  </si>
  <si>
    <t>VELM</t>
  </si>
  <si>
    <t>011-68.07.09</t>
  </si>
  <si>
    <t>Uitbreidingstraat 251</t>
  </si>
  <si>
    <t>03-239.30.22</t>
  </si>
  <si>
    <t>GO! freinetschool Klim-op</t>
  </si>
  <si>
    <t>Blaasveldstraat 57</t>
  </si>
  <si>
    <t>03-290.76.18</t>
  </si>
  <si>
    <t>VBS Helibel Lille</t>
  </si>
  <si>
    <t>Sint-Hubertusstraat 3</t>
  </si>
  <si>
    <t>SINT-HUIBRECHTS-LILLE</t>
  </si>
  <si>
    <t>011-64.57.82</t>
  </si>
  <si>
    <t>VBS Kozen-Wijer</t>
  </si>
  <si>
    <t>Opcosenstraat 22</t>
  </si>
  <si>
    <t>011-31.21.62</t>
  </si>
  <si>
    <t>Sliksteenvest 1</t>
  </si>
  <si>
    <t>016-81.49.72</t>
  </si>
  <si>
    <t>GBS De Twinkeling</t>
  </si>
  <si>
    <t>Ossenberg 100</t>
  </si>
  <si>
    <t>014-74.42.90</t>
  </si>
  <si>
    <t>Hameestraat 11</t>
  </si>
  <si>
    <t>011-31.26.83</t>
  </si>
  <si>
    <t>Gemeenteheistraat 1</t>
  </si>
  <si>
    <t>014-81.00.33</t>
  </si>
  <si>
    <t>GBS De Oogappel</t>
  </si>
  <si>
    <t>Nieuwe Baan 8</t>
  </si>
  <si>
    <t>03-750.17.65</t>
  </si>
  <si>
    <t>GBS De Waterleest</t>
  </si>
  <si>
    <t>Waterleestweg 20</t>
  </si>
  <si>
    <t>EPPEGEM</t>
  </si>
  <si>
    <t>015-61.88.40</t>
  </si>
  <si>
    <t>Elyzeese Velden 8</t>
  </si>
  <si>
    <t>09-234.39.08</t>
  </si>
  <si>
    <t>Affligemdreef 71</t>
  </si>
  <si>
    <t>053-77.36.84</t>
  </si>
  <si>
    <t>VBS Andromeda</t>
  </si>
  <si>
    <t>Herentalsebaan 482</t>
  </si>
  <si>
    <t>03-321.99.50</t>
  </si>
  <si>
    <t>GO! Futura Basisschool Menen</t>
  </si>
  <si>
    <t>Onderwijsplein 10</t>
  </si>
  <si>
    <t>056-51.35.78</t>
  </si>
  <si>
    <t>SBS De Letterdoos - MI school</t>
  </si>
  <si>
    <t>Gentstraat 212</t>
  </si>
  <si>
    <t>09-255.17.61</t>
  </si>
  <si>
    <t>VBS Lucernacollege Brussel</t>
  </si>
  <si>
    <t>Poxcatstraat 6</t>
  </si>
  <si>
    <t>02-521.82.98</t>
  </si>
  <si>
    <t>VBS (W)onderwijs 1</t>
  </si>
  <si>
    <t>Sint-Jan-Berchmansstraat 1</t>
  </si>
  <si>
    <t>015-41.57.63</t>
  </si>
  <si>
    <t>Aarschotsebaan 130</t>
  </si>
  <si>
    <t>016-65.53.53</t>
  </si>
  <si>
    <t>GBS 't Populiertje</t>
  </si>
  <si>
    <t>Jan Vanderstraetenstraat 91</t>
  </si>
  <si>
    <t>02-377.03.83</t>
  </si>
  <si>
    <t>VBS De Lampion</t>
  </si>
  <si>
    <t>Kerkstraat 14</t>
  </si>
  <si>
    <t>PEUTIE</t>
  </si>
  <si>
    <t>02-251.29.39</t>
  </si>
  <si>
    <t>Koning Albertlaan 58</t>
  </si>
  <si>
    <t>089-73.06.72</t>
  </si>
  <si>
    <t>Geelstraat 51_A</t>
  </si>
  <si>
    <t>011-48.04.00</t>
  </si>
  <si>
    <t>VBS Sint- Rita</t>
  </si>
  <si>
    <t>Zandbergstraat 24</t>
  </si>
  <si>
    <t>056-71.94.59</t>
  </si>
  <si>
    <t>GBS De Stip Linden</t>
  </si>
  <si>
    <t>Martelarenplaats 1</t>
  </si>
  <si>
    <t>016-28.40.30</t>
  </si>
  <si>
    <t>GBS Gibo Driehoek</t>
  </si>
  <si>
    <t>Het Heiken 47</t>
  </si>
  <si>
    <t>03-651.75.39</t>
  </si>
  <si>
    <t>Ninoofsesteenweg 72</t>
  </si>
  <si>
    <t>VOLLEZELE</t>
  </si>
  <si>
    <t>054-89.04.60</t>
  </si>
  <si>
    <t>Spalbeekstraat 62</t>
  </si>
  <si>
    <t>SPALBEEK</t>
  </si>
  <si>
    <t>011-25.08.31</t>
  </si>
  <si>
    <t>Breendonkstraat 160</t>
  </si>
  <si>
    <t>03-886.64.59</t>
  </si>
  <si>
    <t>GBS De Linde</t>
  </si>
  <si>
    <t>Stadenstraat 14</t>
  </si>
  <si>
    <t>051-56.72.53</t>
  </si>
  <si>
    <t>VLS Arkorum 04 College Grauwzusters</t>
  </si>
  <si>
    <t>Zuidstraat 33</t>
  </si>
  <si>
    <t>051-26.47.33</t>
  </si>
  <si>
    <t>VBS Domino Meldert</t>
  </si>
  <si>
    <t>013-31.16.28</t>
  </si>
  <si>
    <t>de Fierlantstraat 35</t>
  </si>
  <si>
    <t>02-538.49.29</t>
  </si>
  <si>
    <t>GBS Moorsel- De Fonkel</t>
  </si>
  <si>
    <t>Moorselstraat 252</t>
  </si>
  <si>
    <t>02-731.63.19</t>
  </si>
  <si>
    <t>Rootstraat 34</t>
  </si>
  <si>
    <t>02-768.13.83</t>
  </si>
  <si>
    <t>VBS De Lanetuin</t>
  </si>
  <si>
    <t>Lanestraat 57</t>
  </si>
  <si>
    <t>02-687.29.05</t>
  </si>
  <si>
    <t>GBS De Oester</t>
  </si>
  <si>
    <t>Strijlandstraat 40</t>
  </si>
  <si>
    <t>054-56.78.05</t>
  </si>
  <si>
    <t>VBS Campus Kajee</t>
  </si>
  <si>
    <t>Alice Nahonlei 65</t>
  </si>
  <si>
    <t>03-641.86.70</t>
  </si>
  <si>
    <t>VBS Lo-Pollinkhove</t>
  </si>
  <si>
    <t>Ooststraat 58</t>
  </si>
  <si>
    <t>LO</t>
  </si>
  <si>
    <t>058-28.99.31</t>
  </si>
  <si>
    <t>Nederenamestraat 30</t>
  </si>
  <si>
    <t>055-30.37.66</t>
  </si>
  <si>
    <t>Schapenweg 30</t>
  </si>
  <si>
    <t>02-731.95.43</t>
  </si>
  <si>
    <t>Appelweg 4</t>
  </si>
  <si>
    <t>016-56.09.93</t>
  </si>
  <si>
    <t>Baljuw Vermeulenstraat 1</t>
  </si>
  <si>
    <t>051-48.85.76</t>
  </si>
  <si>
    <t>GBS Spoele</t>
  </si>
  <si>
    <t>Spoele 40</t>
  </si>
  <si>
    <t>09-348.26.51</t>
  </si>
  <si>
    <t>GBS Staakte</t>
  </si>
  <si>
    <t>Hoogstraat 192</t>
  </si>
  <si>
    <t>VBS Landelijke Steinerschool Munte</t>
  </si>
  <si>
    <t>Munteplein 5_A</t>
  </si>
  <si>
    <t>09-330.62.96</t>
  </si>
  <si>
    <t>Heldenplein 45</t>
  </si>
  <si>
    <t>09-323.55.40</t>
  </si>
  <si>
    <t>GO! freinetschool Tinteltuin</t>
  </si>
  <si>
    <t>Budingenweg 2</t>
  </si>
  <si>
    <t>011-78.13.29</t>
  </si>
  <si>
    <t>VBS De Springplank School Met De Bijbel</t>
  </si>
  <si>
    <t>Godshertogestraat 36</t>
  </si>
  <si>
    <t>016-43.78.79</t>
  </si>
  <si>
    <t>VBS Lucerna</t>
  </si>
  <si>
    <t>Hendriklei 209</t>
  </si>
  <si>
    <t>03-808.01.57</t>
  </si>
  <si>
    <t>VBS De Biekorf</t>
  </si>
  <si>
    <t>Trekelsstraat (Karel) 42</t>
  </si>
  <si>
    <t>02-757.08.72</t>
  </si>
  <si>
    <t>VBS De Kraal</t>
  </si>
  <si>
    <t>Schaffelkantstraat 47</t>
  </si>
  <si>
    <t>Margrietstraat 15</t>
  </si>
  <si>
    <t>BAARDEGEM</t>
  </si>
  <si>
    <t>052-35.05.97</t>
  </si>
  <si>
    <t>VBS De Graankorrel Kruiseke</t>
  </si>
  <si>
    <t>Kruisekestraat 461_A</t>
  </si>
  <si>
    <t>056-31.42.55</t>
  </si>
  <si>
    <t>Brugsesteenweg 91</t>
  </si>
  <si>
    <t>059-26.52.37</t>
  </si>
  <si>
    <t>Gitsbergstraat 15</t>
  </si>
  <si>
    <t>051-20.11.86</t>
  </si>
  <si>
    <t>VBS De Wonder-wijzer</t>
  </si>
  <si>
    <t>089-25.61.71</t>
  </si>
  <si>
    <t>Meldert-Dorp 19</t>
  </si>
  <si>
    <t>MELDERT</t>
  </si>
  <si>
    <t>052-35.65.03</t>
  </si>
  <si>
    <t>VBS De Levensboom Wevelgem-Kortrijk</t>
  </si>
  <si>
    <t>Kijkuitstraat 10</t>
  </si>
  <si>
    <t>056-42.80.49</t>
  </si>
  <si>
    <t>03-771.39.31</t>
  </si>
  <si>
    <t>VBS De Bosuiltjes</t>
  </si>
  <si>
    <t>Bieststraat 229</t>
  </si>
  <si>
    <t>015-61.10.73</t>
  </si>
  <si>
    <t>SBS De Kleurenboom</t>
  </si>
  <si>
    <t>Pastoor Goetschalckxstraat 57</t>
  </si>
  <si>
    <t>03-502.18.50</t>
  </si>
  <si>
    <t>VBS Speelscholeke</t>
  </si>
  <si>
    <t>Hertstraat 7</t>
  </si>
  <si>
    <t>03-324.71.71</t>
  </si>
  <si>
    <t>Keperenbergstraat 37_A</t>
  </si>
  <si>
    <t>ITTERBEEK</t>
  </si>
  <si>
    <t>02-456.81.80</t>
  </si>
  <si>
    <t>Generaal De Wetstraat 16</t>
  </si>
  <si>
    <t>03-297.91.28</t>
  </si>
  <si>
    <t>GO! freinetschool De Pientere Piste</t>
  </si>
  <si>
    <t>03-336.25.27</t>
  </si>
  <si>
    <t>GBS Kameleon</t>
  </si>
  <si>
    <t>Ropsy Chaudronstraat 7</t>
  </si>
  <si>
    <t>0492-91.55.66</t>
  </si>
  <si>
    <t>Filip Williotstraat 11</t>
  </si>
  <si>
    <t>03-281.84.27</t>
  </si>
  <si>
    <t>VBS De leertuin</t>
  </si>
  <si>
    <t>Korte Altaarstraat 19</t>
  </si>
  <si>
    <t>03-293.06.08</t>
  </si>
  <si>
    <t>Diestsesteenweg 387_A</t>
  </si>
  <si>
    <t>016-50.06.50</t>
  </si>
  <si>
    <t>Oudstrijderslaan 2_C</t>
  </si>
  <si>
    <t>016-67.01.49</t>
  </si>
  <si>
    <t>Zaadstraat 30</t>
  </si>
  <si>
    <t>02-414.35.40</t>
  </si>
  <si>
    <t>de Bavaylei 134 bus 1</t>
  </si>
  <si>
    <t>02-252.62.04</t>
  </si>
  <si>
    <t>VBS DE LINDE</t>
  </si>
  <si>
    <t>Van Steenlandstraat 15</t>
  </si>
  <si>
    <t>03-321.02.58</t>
  </si>
  <si>
    <t>Paalstraat 61</t>
  </si>
  <si>
    <t>02-411.56.04</t>
  </si>
  <si>
    <t>SBS De Gele Ballon</t>
  </si>
  <si>
    <t>Lamorinièrestraat 93</t>
  </si>
  <si>
    <t>03-502.19.50</t>
  </si>
  <si>
    <t>SBS Omnimundo</t>
  </si>
  <si>
    <t>Van Maerlantstraat 30</t>
  </si>
  <si>
    <t>03-298.16.50</t>
  </si>
  <si>
    <t>VBS De Wingerd Terhagen</t>
  </si>
  <si>
    <t>Stille Weg 2</t>
  </si>
  <si>
    <t>TERHAGEN</t>
  </si>
  <si>
    <t>03-888.57.81</t>
  </si>
  <si>
    <t>GBS Evergem</t>
  </si>
  <si>
    <t>Reibroekstraat 2_A</t>
  </si>
  <si>
    <t>09-210.31.10</t>
  </si>
  <si>
    <t>GBS Wippelgem</t>
  </si>
  <si>
    <t>Droogte 208</t>
  </si>
  <si>
    <t>09-210.31.30</t>
  </si>
  <si>
    <t>GBS De Vierklaver B/G/V</t>
  </si>
  <si>
    <t>Baaigemstraat 26</t>
  </si>
  <si>
    <t>GAVERE</t>
  </si>
  <si>
    <t>09-384.31.68</t>
  </si>
  <si>
    <t>GBS Jenaplanschool Lieven Gevaert</t>
  </si>
  <si>
    <t>Osylei 86</t>
  </si>
  <si>
    <t>03-449.36.70</t>
  </si>
  <si>
    <t>Kerkstraat 30</t>
  </si>
  <si>
    <t>056-68.88.30</t>
  </si>
  <si>
    <t>GBS De Doening</t>
  </si>
  <si>
    <t>Aarschotsestraat 94</t>
  </si>
  <si>
    <t>02-251.92.21</t>
  </si>
  <si>
    <t>SBS Het Prisma</t>
  </si>
  <si>
    <t>Steenakker 4</t>
  </si>
  <si>
    <t>09-222.08.22</t>
  </si>
  <si>
    <t>Pauwenlaan 55</t>
  </si>
  <si>
    <t>03-899.37.70</t>
  </si>
  <si>
    <t>VBS De Cirkel</t>
  </si>
  <si>
    <t>02-269.39.41</t>
  </si>
  <si>
    <t>SBS Hét Talent</t>
  </si>
  <si>
    <t>Juul Grietensstraat 8</t>
  </si>
  <si>
    <t>03-298.16.80</t>
  </si>
  <si>
    <t>GO! BS Carolus Magnus</t>
  </si>
  <si>
    <t>de Jamblinne de Meuxplein 8</t>
  </si>
  <si>
    <t>02-733.10.97</t>
  </si>
  <si>
    <t>VBS Wondere Wereld</t>
  </si>
  <si>
    <t>Dr. Vanderhoeydonckstraat 14</t>
  </si>
  <si>
    <t>013-29.65.77</t>
  </si>
  <si>
    <t>GBS De Kriek</t>
  </si>
  <si>
    <t>Van Trierstraat 28</t>
  </si>
  <si>
    <t>03-237.77.73</t>
  </si>
  <si>
    <t>GO! BS Papageno</t>
  </si>
  <si>
    <t>Twee Huizenstraat 43</t>
  </si>
  <si>
    <t>02-705.24.92</t>
  </si>
  <si>
    <t>GO! BS De Muziekladder</t>
  </si>
  <si>
    <t>Jan Blockxstraat 23</t>
  </si>
  <si>
    <t>02-216.55.80</t>
  </si>
  <si>
    <t>Dorpsstraat 82</t>
  </si>
  <si>
    <t>MOLENSTEDE</t>
  </si>
  <si>
    <t>013-32.69.28</t>
  </si>
  <si>
    <t>GO! Next MS de Loep</t>
  </si>
  <si>
    <t>Toekomststraat 45</t>
  </si>
  <si>
    <t>011-32.32.13</t>
  </si>
  <si>
    <t>Camille Van der Cruyssenstraat 1_A</t>
  </si>
  <si>
    <t>09-371.70.57</t>
  </si>
  <si>
    <t>VBS Etikhove</t>
  </si>
  <si>
    <t>Etikhoveplein 16</t>
  </si>
  <si>
    <t>ETIKHOVE</t>
  </si>
  <si>
    <t>055-31.54.33</t>
  </si>
  <si>
    <t>Kerkkouterstraat 58</t>
  </si>
  <si>
    <t>BAVEGEM</t>
  </si>
  <si>
    <t>09-362.98.03</t>
  </si>
  <si>
    <t>VBS Moerkerke</t>
  </si>
  <si>
    <t>Vissersstraat 71_B</t>
  </si>
  <si>
    <t>MOERKERKE</t>
  </si>
  <si>
    <t>050-50.09.66</t>
  </si>
  <si>
    <t>GO! Leefschool Klavertje 4 Nevele</t>
  </si>
  <si>
    <t>Biebuyckstraat 1</t>
  </si>
  <si>
    <t>09-371.57.79</t>
  </si>
  <si>
    <t>VBS De Mozaïek Bis</t>
  </si>
  <si>
    <t>Kaprijkestraat 12</t>
  </si>
  <si>
    <t>Nellie Melbalaan 71</t>
  </si>
  <si>
    <t>02-521.04.84</t>
  </si>
  <si>
    <t>Dieleghemse Steenweg 24</t>
  </si>
  <si>
    <t>02-479.26.82</t>
  </si>
  <si>
    <t>VBS Sint-Lukas</t>
  </si>
  <si>
    <t>Groenstraat 156</t>
  </si>
  <si>
    <t>02-217.77.00</t>
  </si>
  <si>
    <t>Bovenweg 17</t>
  </si>
  <si>
    <t>015-61.27.29</t>
  </si>
  <si>
    <t>SBS Kleine Muze</t>
  </si>
  <si>
    <t>Maarschalk Montgomeryplein 8</t>
  </si>
  <si>
    <t>03-289.19.30</t>
  </si>
  <si>
    <t>SBS Het GroeneEilandje</t>
  </si>
  <si>
    <t>Hardenvoort 41</t>
  </si>
  <si>
    <t>03-291.16.60</t>
  </si>
  <si>
    <t>SBS Kosmos</t>
  </si>
  <si>
    <t>Gerard Le Grellelaan 5</t>
  </si>
  <si>
    <t>03-820.81.50</t>
  </si>
  <si>
    <t>0478-48.12.69</t>
  </si>
  <si>
    <t>GO! Muzische BS K'DO</t>
  </si>
  <si>
    <t>Schildersstraat 41</t>
  </si>
  <si>
    <t>03-290.68.08</t>
  </si>
  <si>
    <t>VBS Helibel Herent</t>
  </si>
  <si>
    <t>Herent 122</t>
  </si>
  <si>
    <t>011-64.19.05</t>
  </si>
  <si>
    <t>VBS 't Schommelbootje</t>
  </si>
  <si>
    <t>Dieregaertstraat 9</t>
  </si>
  <si>
    <t>011-72.92.26</t>
  </si>
  <si>
    <t>GO! Next DS de Talentuin</t>
  </si>
  <si>
    <t>Windmolenstraat 9</t>
  </si>
  <si>
    <t>013-52.13.42</t>
  </si>
  <si>
    <t>Mechelsesteenweg 397</t>
  </si>
  <si>
    <t>016-23.61.63</t>
  </si>
  <si>
    <t>VBS Sint-Godelieve</t>
  </si>
  <si>
    <t>Van Cortbeemdelei 277</t>
  </si>
  <si>
    <t>03-324.16.25</t>
  </si>
  <si>
    <t>GO! BS Kadee</t>
  </si>
  <si>
    <t>Frank Craeybeckxlaan 24</t>
  </si>
  <si>
    <t>03-328.02.30</t>
  </si>
  <si>
    <t>GO! BS De Rozen</t>
  </si>
  <si>
    <t>Kerkhofstraat 29</t>
  </si>
  <si>
    <t>09-348.25.48</t>
  </si>
  <si>
    <t>VBS IQRA</t>
  </si>
  <si>
    <t>Hogeweg 51</t>
  </si>
  <si>
    <t>03-667.17.40</t>
  </si>
  <si>
    <t>SBS Melopee</t>
  </si>
  <si>
    <t>Kompasplein 1</t>
  </si>
  <si>
    <t>09-323.56.00</t>
  </si>
  <si>
    <t>VBS Klimrek - Van Beverenplein</t>
  </si>
  <si>
    <t>Edmond van Beverenplein 15</t>
  </si>
  <si>
    <t>09-226.02.66</t>
  </si>
  <si>
    <t>VBS De Knikkerbaan</t>
  </si>
  <si>
    <t>Frederik de Merodestraat 36</t>
  </si>
  <si>
    <t>03-285.94.30</t>
  </si>
  <si>
    <t>GO! Next BS de Schans</t>
  </si>
  <si>
    <t>Schansstraat 137</t>
  </si>
  <si>
    <t>011-57.26.51</t>
  </si>
  <si>
    <t>Rekestraat 13</t>
  </si>
  <si>
    <t>054-41.10.38</t>
  </si>
  <si>
    <t>SBS Land van Nu</t>
  </si>
  <si>
    <t>Boekenberglei 279</t>
  </si>
  <si>
    <t>03-283.76.57</t>
  </si>
  <si>
    <t>GO! BS De Telescoop</t>
  </si>
  <si>
    <t>Mathieu Desmaréstraat 16</t>
  </si>
  <si>
    <t>02-424.14.12</t>
  </si>
  <si>
    <t>VBS 't Oogappeltje</t>
  </si>
  <si>
    <t>Loksbergenstraat 42</t>
  </si>
  <si>
    <t>013-46.10.88</t>
  </si>
  <si>
    <t>VBS De Leerheide</t>
  </si>
  <si>
    <t>02-452.70.45</t>
  </si>
  <si>
    <t>Langestraat 4</t>
  </si>
  <si>
    <t>WAMBEEK</t>
  </si>
  <si>
    <t>02-582.72.13</t>
  </si>
  <si>
    <t>Elststraat 95</t>
  </si>
  <si>
    <t>GBS De Stip</t>
  </si>
  <si>
    <t>BINKOM</t>
  </si>
  <si>
    <t>016-63.11.54</t>
  </si>
  <si>
    <t>GO! BS De Notelaar</t>
  </si>
  <si>
    <t>Stationsstraat 81</t>
  </si>
  <si>
    <t>016-73.34.29</t>
  </si>
  <si>
    <t>011-89.17.22</t>
  </si>
  <si>
    <t>Laarbeeklaan 117</t>
  </si>
  <si>
    <t>02-479.61.28</t>
  </si>
  <si>
    <t>014-65.47.65</t>
  </si>
  <si>
    <t>VBS De Reuzenpoort</t>
  </si>
  <si>
    <t>Zonstraat 71</t>
  </si>
  <si>
    <t>03-291.30.83</t>
  </si>
  <si>
    <t>SBS De Zonnebloem</t>
  </si>
  <si>
    <t>Boomsesteenweg 387</t>
  </si>
  <si>
    <t>03-432.16.40</t>
  </si>
  <si>
    <t>SBS Elisabeth</t>
  </si>
  <si>
    <t>Sint-Elisabethstraat 38_A</t>
  </si>
  <si>
    <t>03-334.45.20</t>
  </si>
  <si>
    <t>VBS Sint-Ludgardis Campus KVO</t>
  </si>
  <si>
    <t>Bredabaan 814_A</t>
  </si>
  <si>
    <t>03-502.50.10</t>
  </si>
  <si>
    <t>VBS De Kleine Tovenaar</t>
  </si>
  <si>
    <t>Tinnenpotstraat 43</t>
  </si>
  <si>
    <t>051-80.90.42</t>
  </si>
  <si>
    <t>Halmstraat 5</t>
  </si>
  <si>
    <t>089-38.36.45</t>
  </si>
  <si>
    <t>GBS 't Steltje</t>
  </si>
  <si>
    <t>Teekbroek 22</t>
  </si>
  <si>
    <t>013-77.27.38</t>
  </si>
  <si>
    <t>Hoveniersstraat 53_A</t>
  </si>
  <si>
    <t>014-42.37.82</t>
  </si>
  <si>
    <t>GO! BS Hamme</t>
  </si>
  <si>
    <t>Zouavenstraat 1_A</t>
  </si>
  <si>
    <t>052-49.97.20</t>
  </si>
  <si>
    <t>Latemstraat 30</t>
  </si>
  <si>
    <t>09-282.63.97</t>
  </si>
  <si>
    <t>SBS Freinetschool 't Groen Drieske</t>
  </si>
  <si>
    <t>Voordries 31</t>
  </si>
  <si>
    <t>09-323.54.00</t>
  </si>
  <si>
    <t>Zandvoordedorpstraat 53</t>
  </si>
  <si>
    <t>059-26.74.95</t>
  </si>
  <si>
    <t>Oudstrijderslaan 1</t>
  </si>
  <si>
    <t>057-61.10.97</t>
  </si>
  <si>
    <t>VBS De Schatkist Evangelische BS</t>
  </si>
  <si>
    <t>Arthur Maesstraat 58</t>
  </si>
  <si>
    <t>02-208.25.41</t>
  </si>
  <si>
    <t>Nekkersgatlaan 17</t>
  </si>
  <si>
    <t>02-332.57.52</t>
  </si>
  <si>
    <t>de Mérodestraat 105</t>
  </si>
  <si>
    <t>02-897.56.10</t>
  </si>
  <si>
    <t>02-310.53.88</t>
  </si>
  <si>
    <t>Gehuchtstraat 170</t>
  </si>
  <si>
    <t>02-358.24.27</t>
  </si>
  <si>
    <t>VBS De Kleine Wereld</t>
  </si>
  <si>
    <t>Nokerseweg 105</t>
  </si>
  <si>
    <t>0470-41.75.12</t>
  </si>
  <si>
    <t>VBS Buurtschool De Winde</t>
  </si>
  <si>
    <t>Albertstraat 2</t>
  </si>
  <si>
    <t>02-426.46.41</t>
  </si>
  <si>
    <t>GBS De Kameleon</t>
  </si>
  <si>
    <t>Sint Jansstraat 82</t>
  </si>
  <si>
    <t>WERCHTER</t>
  </si>
  <si>
    <t>0473-39.62.03</t>
  </si>
  <si>
    <t>Oudstrijdersstraat 4</t>
  </si>
  <si>
    <t>VBS Reninge-Nieuwkapelle</t>
  </si>
  <si>
    <t>Ieperstraat 7_A</t>
  </si>
  <si>
    <t>RENINGE</t>
  </si>
  <si>
    <t>057-40.16.50</t>
  </si>
  <si>
    <t>GO! BS De Lotusbloem</t>
  </si>
  <si>
    <t>Zomerstraat 27</t>
  </si>
  <si>
    <t>03-482.12.60</t>
  </si>
  <si>
    <t>03-775.88.34</t>
  </si>
  <si>
    <t>GBS De Vaart</t>
  </si>
  <si>
    <t>Vaart Links 23</t>
  </si>
  <si>
    <t>09-321.92.60</t>
  </si>
  <si>
    <t>Hippoliet Lammensstraat 10</t>
  </si>
  <si>
    <t>0470-20.43.68</t>
  </si>
  <si>
    <t>SBS Freinetschool De Loods</t>
  </si>
  <si>
    <t>Patrijsstraat 12</t>
  </si>
  <si>
    <t>09-251.06.61</t>
  </si>
  <si>
    <t>GBS Deurle</t>
  </si>
  <si>
    <t>Dorpsstraat 28</t>
  </si>
  <si>
    <t>09-282.59.19</t>
  </si>
  <si>
    <t>VBS Kindercampus De Startlijn</t>
  </si>
  <si>
    <t>Sint-Amandusstraat 43</t>
  </si>
  <si>
    <t>STOKROOIE</t>
  </si>
  <si>
    <t>011-25.03.93</t>
  </si>
  <si>
    <t>VBS Arkades</t>
  </si>
  <si>
    <t>Herenthoutseweg 124</t>
  </si>
  <si>
    <t>014-74.96.94</t>
  </si>
  <si>
    <t>GBS 't Sprinkhaantje</t>
  </si>
  <si>
    <t>Collegestraat 1</t>
  </si>
  <si>
    <t>052-33.95.67</t>
  </si>
  <si>
    <t>GO! BS Wonderwijs Neerwinden</t>
  </si>
  <si>
    <t>Laarstraat 21</t>
  </si>
  <si>
    <t>NEERWINDEN</t>
  </si>
  <si>
    <t>016-78.81.62</t>
  </si>
  <si>
    <t>GO! BS De Wereldboom</t>
  </si>
  <si>
    <t>Steenveldlaan 34</t>
  </si>
  <si>
    <t>053-46.02.10</t>
  </si>
  <si>
    <t>SBS Het Pieterke</t>
  </si>
  <si>
    <t>Pieter Van Isackerlaan 1_A</t>
  </si>
  <si>
    <t>03-320.81.20</t>
  </si>
  <si>
    <t>Hendrik van Veldekestraat 55</t>
  </si>
  <si>
    <t>011-54.44.48</t>
  </si>
  <si>
    <t>SBS Studio Dynamo</t>
  </si>
  <si>
    <t>Verschansingstraat 29</t>
  </si>
  <si>
    <t>03-334.43.83</t>
  </si>
  <si>
    <t>Boskantstraat 152</t>
  </si>
  <si>
    <t>011-34.28.90</t>
  </si>
  <si>
    <t>Ortolanenstraat 2</t>
  </si>
  <si>
    <t>0490-11.84.33</t>
  </si>
  <si>
    <t>Pannebekestraat 34</t>
  </si>
  <si>
    <t>050-33.75.30</t>
  </si>
  <si>
    <t>Slachthuislaan 68</t>
  </si>
  <si>
    <t>03-344.50.94</t>
  </si>
  <si>
    <t>GO! Daltonschool in 't Groen</t>
  </si>
  <si>
    <t>Leopoldstraat 15</t>
  </si>
  <si>
    <t>03-313.86.63</t>
  </si>
  <si>
    <t>Beeckmanstraat 99</t>
  </si>
  <si>
    <t>02-346.64.57</t>
  </si>
  <si>
    <t>VBS Familiale school Edward Poppe</t>
  </si>
  <si>
    <t>Fodderiestraat 12</t>
  </si>
  <si>
    <t>03-430.26.71</t>
  </si>
  <si>
    <t>Itterbeekse Laan 226</t>
  </si>
  <si>
    <t>02-431.94.60</t>
  </si>
  <si>
    <t>GBS Paviljoen</t>
  </si>
  <si>
    <t>François-Joseph Navezstraat 59</t>
  </si>
  <si>
    <t>02-431.68.11</t>
  </si>
  <si>
    <t>GO! BS Campus Comenius</t>
  </si>
  <si>
    <t>Félix Vande Sandestraat 15</t>
  </si>
  <si>
    <t>02-897.50.37</t>
  </si>
  <si>
    <t>GBS Triangel Strijtem/O.L.V.-Lombeek</t>
  </si>
  <si>
    <t>Strijtemplein 30</t>
  </si>
  <si>
    <t>054-32.61.27</t>
  </si>
  <si>
    <t>VBS Maria Assumpta Donderberg</t>
  </si>
  <si>
    <t>Donderberg 28</t>
  </si>
  <si>
    <t>02-269.09.79</t>
  </si>
  <si>
    <t>GBS Spring in 't Veldeke</t>
  </si>
  <si>
    <t>Leuvensebaan 299</t>
  </si>
  <si>
    <t>SINT-AGATHA-RODE</t>
  </si>
  <si>
    <t>02-302.43.95</t>
  </si>
  <si>
    <t>GO! BS O.B.A.M.A.</t>
  </si>
  <si>
    <t>Hospitaalstraat 99</t>
  </si>
  <si>
    <t>011-46.01.53</t>
  </si>
  <si>
    <t>GO! BS Freinetschool Het Toverbos</t>
  </si>
  <si>
    <t>Lage Kaart 542</t>
  </si>
  <si>
    <t>03-653.51.37</t>
  </si>
  <si>
    <t>GO! BS Deuzeldpark</t>
  </si>
  <si>
    <t>Sterrestraat 1</t>
  </si>
  <si>
    <t>03-645.55.62</t>
  </si>
  <si>
    <t>GO! BS De Bel</t>
  </si>
  <si>
    <t>Peter Benoitstraat 2_A</t>
  </si>
  <si>
    <t>015-67.69.21</t>
  </si>
  <si>
    <t>VBS Steinerschool Skellig Michaël</t>
  </si>
  <si>
    <t>03-344.72.88</t>
  </si>
  <si>
    <t>VBS De Toverwijzer</t>
  </si>
  <si>
    <t>Sint-Truidensesteenweg 26</t>
  </si>
  <si>
    <t>016-46.40.74</t>
  </si>
  <si>
    <t>SBS Het Atelier</t>
  </si>
  <si>
    <t>Duinstraat 16</t>
  </si>
  <si>
    <t>03-291.14.90</t>
  </si>
  <si>
    <t>SBS TipTop</t>
  </si>
  <si>
    <t>Van den Hautelei 79_A</t>
  </si>
  <si>
    <t>03-283.49.79</t>
  </si>
  <si>
    <t>VBS De Witte Stamroos Bijbelgetrouwe sch</t>
  </si>
  <si>
    <t>Lieven Bauwensstraat 26</t>
  </si>
  <si>
    <t>0485-16.02.14</t>
  </si>
  <si>
    <t>Eikeveldstraat 15</t>
  </si>
  <si>
    <t>MESSELBROEK</t>
  </si>
  <si>
    <t>013-77.80.58</t>
  </si>
  <si>
    <t>VBS De Wante Schorisse</t>
  </si>
  <si>
    <t>Essestraat 3</t>
  </si>
  <si>
    <t>055-45.65.45</t>
  </si>
  <si>
    <t>GBS De Bever</t>
  </si>
  <si>
    <t>Engelstraat 52</t>
  </si>
  <si>
    <t>051-58.85.10</t>
  </si>
  <si>
    <t>VBS 't Hoge</t>
  </si>
  <si>
    <t>Steenbakkersstraat 2</t>
  </si>
  <si>
    <t>056-22.74.72</t>
  </si>
  <si>
    <t>GO! Freinetschool De Baai Kortrijk</t>
  </si>
  <si>
    <t>Baaistraat 10</t>
  </si>
  <si>
    <t>056-21.37.93</t>
  </si>
  <si>
    <t>Elzeelsesteenweg 647</t>
  </si>
  <si>
    <t>055-60.52.45</t>
  </si>
  <si>
    <t>GBS klavertje vier Keiem</t>
  </si>
  <si>
    <t>Keiemdorpstraat 51</t>
  </si>
  <si>
    <t>KEIEM</t>
  </si>
  <si>
    <t>0475-78.21.19</t>
  </si>
  <si>
    <t>Ommegangstraat 51</t>
  </si>
  <si>
    <t>ERPE-MERE</t>
  </si>
  <si>
    <t>053-83.59.74</t>
  </si>
  <si>
    <t>VBS OLFA Drie Eiken</t>
  </si>
  <si>
    <t>Renaat de Rudderlaan 35</t>
  </si>
  <si>
    <t>03-458.47.88</t>
  </si>
  <si>
    <t>SBS De Tovertuin</t>
  </si>
  <si>
    <t>Francisco Ferrerlaan 42</t>
  </si>
  <si>
    <t>09-323.54.10</t>
  </si>
  <si>
    <t>GO! BS 't Vlasbloempje</t>
  </si>
  <si>
    <t>Verbindingsstraat 24</t>
  </si>
  <si>
    <t>052-21.34.23</t>
  </si>
  <si>
    <t>Theofiel Reynlaan 13</t>
  </si>
  <si>
    <t>03-440.27.59</t>
  </si>
  <si>
    <t>GO! BS Blik</t>
  </si>
  <si>
    <t>Kontichstraat 43</t>
  </si>
  <si>
    <t>03-550.53.48</t>
  </si>
  <si>
    <t>Lieven Gevaertstraat 54</t>
  </si>
  <si>
    <t>03-449.40.18</t>
  </si>
  <si>
    <t>VBS Steinerschool Kristoffel Tervuren</t>
  </si>
  <si>
    <t>Kasteelstraat 10</t>
  </si>
  <si>
    <t>02-366.31.77</t>
  </si>
  <si>
    <t>VBS De Droomgaard 2</t>
  </si>
  <si>
    <t>Dahlialaan 1</t>
  </si>
  <si>
    <t>053-66.67.27</t>
  </si>
  <si>
    <t>GO!BS De Glinster</t>
  </si>
  <si>
    <t>Cesar Van Malderenstraat 35</t>
  </si>
  <si>
    <t>02-466.26.13</t>
  </si>
  <si>
    <t>VBS Sint-Pieterscollege De Zenne</t>
  </si>
  <si>
    <t>Drootbeekstraat 8</t>
  </si>
  <si>
    <t>02-420.14.40</t>
  </si>
  <si>
    <t>SBS Zottegem De Smidse</t>
  </si>
  <si>
    <t>Smissenhoek 103</t>
  </si>
  <si>
    <t>09-360.79.57</t>
  </si>
  <si>
    <t>Henri D'Hontstraat 42</t>
  </si>
  <si>
    <t>SCHUIFERSKAPELLE</t>
  </si>
  <si>
    <t>051-40.46.87</t>
  </si>
  <si>
    <t>VBS De KaBaZ</t>
  </si>
  <si>
    <t>Bevrijdingslaan 255</t>
  </si>
  <si>
    <t>VBS Sleihage</t>
  </si>
  <si>
    <t>Diksmuidesteenweg 93</t>
  </si>
  <si>
    <t>0485-68.86.93</t>
  </si>
  <si>
    <t>VBS Tabor Aalter-Brug</t>
  </si>
  <si>
    <t>Middelweg 105</t>
  </si>
  <si>
    <t>09-374.02.00</t>
  </si>
  <si>
    <t>GO!BS XCL Stapsgewijs</t>
  </si>
  <si>
    <t>Buntstraat 117</t>
  </si>
  <si>
    <t>011-64.19.63</t>
  </si>
  <si>
    <t>GO! Freinetschool De Bonte Specht</t>
  </si>
  <si>
    <t>Spechtenwegel 1</t>
  </si>
  <si>
    <t>051-20.63.40</t>
  </si>
  <si>
    <t>GO! BS Leefschool de WonderWijzer</t>
  </si>
  <si>
    <t>Pastorijstraat 5</t>
  </si>
  <si>
    <t>0497-54.52.71</t>
  </si>
  <si>
    <t>GO!BS Freinet Op Stelten</t>
  </si>
  <si>
    <t>Europalaan 95_A</t>
  </si>
  <si>
    <t>089-79-27.25</t>
  </si>
  <si>
    <t>Rijmenamsesteenweg 194</t>
  </si>
  <si>
    <t>016-26.09.00</t>
  </si>
  <si>
    <t>Burstdorp 1</t>
  </si>
  <si>
    <t>053-62.61.78</t>
  </si>
  <si>
    <t>GO! BS Eugeen Laermans</t>
  </si>
  <si>
    <t>Ninoofsesteenweg 191</t>
  </si>
  <si>
    <t>02-313.80.80</t>
  </si>
  <si>
    <t>VBS KieM, natuur- en montessorischool</t>
  </si>
  <si>
    <t>Zavelstraat 78</t>
  </si>
  <si>
    <t>0477-83.05.70</t>
  </si>
  <si>
    <t>VBS De Sterrebloem</t>
  </si>
  <si>
    <t>Lange Akkerstraat 17_A</t>
  </si>
  <si>
    <t>09-386.14.10</t>
  </si>
  <si>
    <t>Hofstraat 37_A</t>
  </si>
  <si>
    <t>052-21.04.58</t>
  </si>
  <si>
    <t>GO! BS Klim Op</t>
  </si>
  <si>
    <t>015-51.26.44</t>
  </si>
  <si>
    <t>SBS Het Tandwiel</t>
  </si>
  <si>
    <t>Sint-Bernadettestraat 258</t>
  </si>
  <si>
    <t>09-323.51.80</t>
  </si>
  <si>
    <t>GO! BS De Zonnebloem</t>
  </si>
  <si>
    <t>Nerenweg 7</t>
  </si>
  <si>
    <t>09-367.56.88</t>
  </si>
  <si>
    <t>GBS De Start Ruien</t>
  </si>
  <si>
    <t>De Pacht 12</t>
  </si>
  <si>
    <t>055-38.94.89</t>
  </si>
  <si>
    <t>VBS 't Spoor</t>
  </si>
  <si>
    <t>Bredaseweg 52</t>
  </si>
  <si>
    <t>VBS De Leeroase</t>
  </si>
  <si>
    <t>Stelen 17</t>
  </si>
  <si>
    <t>0486-13.03.35</t>
  </si>
  <si>
    <t>GBS GILKO</t>
  </si>
  <si>
    <t>Burg. Maenhautstraat 1</t>
  </si>
  <si>
    <t>GBS Eke De Vlinderboom</t>
  </si>
  <si>
    <t>Steenweg 132</t>
  </si>
  <si>
    <t>09-385.59.08</t>
  </si>
  <si>
    <t>VBS Sinaai</t>
  </si>
  <si>
    <t>Leebrugstraat 65</t>
  </si>
  <si>
    <t>03-772.47.61</t>
  </si>
  <si>
    <t>Alois De Beulelaan 17</t>
  </si>
  <si>
    <t>052-44.54.78</t>
  </si>
  <si>
    <t>GVBS Hertenhof</t>
  </si>
  <si>
    <t>Schotensesteenweg 69</t>
  </si>
  <si>
    <t>03-324.00.76</t>
  </si>
  <si>
    <t>VBS De Kleine Helden</t>
  </si>
  <si>
    <t>Boelare 145</t>
  </si>
  <si>
    <t>09-282.39.54</t>
  </si>
  <si>
    <t>VBS De Ritsheuvel Berkenboom</t>
  </si>
  <si>
    <t>Kemzekestraat 20</t>
  </si>
  <si>
    <t>03-772.52.44</t>
  </si>
  <si>
    <t>Karel Ledeganckstraat 3</t>
  </si>
  <si>
    <t>050-32.89.50</t>
  </si>
  <si>
    <t>VBS Het Leerbos</t>
  </si>
  <si>
    <t>Ten Bosse 140</t>
  </si>
  <si>
    <t>GBS De Kersentuin</t>
  </si>
  <si>
    <t>Tuinwijkstraat 2</t>
  </si>
  <si>
    <t>VBS Schooltrio afdeling Klerken</t>
  </si>
  <si>
    <t>Smissestraat 7</t>
  </si>
  <si>
    <t>VBS de Libellenschool</t>
  </si>
  <si>
    <t>Sooi Willemsplein 3</t>
  </si>
  <si>
    <t>011-49.45.30</t>
  </si>
  <si>
    <t>VBS Kindcentrum Straal</t>
  </si>
  <si>
    <t>Stevoortse kiezel 119</t>
  </si>
  <si>
    <t>0467-00.90.31</t>
  </si>
  <si>
    <t>VBS Freinetschool De Kasteeltuin</t>
  </si>
  <si>
    <t>Koolskampstraat 26</t>
  </si>
  <si>
    <t>0497-10.48.92</t>
  </si>
  <si>
    <t>GO! BS De Kleine Kunstgalerij</t>
  </si>
  <si>
    <t>Burgemeester Felix de Bethunelaa 4 bus A</t>
  </si>
  <si>
    <t>056-24.56.69</t>
  </si>
  <si>
    <t>VBS Sint-Elooi</t>
  </si>
  <si>
    <t>Rozendalestraat 125</t>
  </si>
  <si>
    <t>051-65.75.78</t>
  </si>
  <si>
    <t>GO!BS tienerschool Tangram</t>
  </si>
  <si>
    <t>Broekplein 9</t>
  </si>
  <si>
    <t>Diepestraat 28</t>
  </si>
  <si>
    <t>Zandstraat 26 bus B</t>
  </si>
  <si>
    <t>VBS 't Zarlarhartje</t>
  </si>
  <si>
    <t>054-41.00.33</t>
  </si>
  <si>
    <t>VBS Dromenvanger</t>
  </si>
  <si>
    <t>Coeveltstraat 7_A</t>
  </si>
  <si>
    <t>033-24.00.63</t>
  </si>
  <si>
    <t>GBS Berlaar-Heikant</t>
  </si>
  <si>
    <t>Larum 8</t>
  </si>
  <si>
    <t>014-59.44.21</t>
  </si>
  <si>
    <t>Gallaitstraat 58</t>
  </si>
  <si>
    <t>Maria Bernardastraat 1_A</t>
  </si>
  <si>
    <t>056-28.54.95</t>
  </si>
  <si>
    <t>Leopold II straat 5</t>
  </si>
  <si>
    <t>0471-85.01.60</t>
  </si>
  <si>
    <t>VBS School met de Bijbel Mijn Oogappel</t>
  </si>
  <si>
    <t>Peter Benoitstraat 17</t>
  </si>
  <si>
    <t>056-18.57.60</t>
  </si>
  <si>
    <t>Als het formulier nog onlogische of onvolledige vermeldingen bevat, vindt u daarvan hieronder een korte 
samenvatting.</t>
  </si>
  <si>
    <t>Kl-LO-Basis</t>
  </si>
  <si>
    <t>blanco kolom</t>
  </si>
  <si>
    <t>Aantal_Vpl</t>
  </si>
  <si>
    <t>autonome kleuterschool met 1 VP</t>
  </si>
  <si>
    <t>autonome lagere school met 1 VP</t>
  </si>
  <si>
    <t>Nr_SG</t>
  </si>
  <si>
    <t>Basisschool</t>
  </si>
  <si>
    <t>Autonome lagere school</t>
  </si>
  <si>
    <t>autonome kleuterschool</t>
  </si>
  <si>
    <t>Weidestraat 81 bus D</t>
  </si>
  <si>
    <t>Kerkepad 27</t>
  </si>
  <si>
    <t>Kerkblokstraat 14</t>
  </si>
  <si>
    <t>Pastorijstraat 60</t>
  </si>
  <si>
    <t>Burgemeester Felix de Bethunelaa 1_A</t>
  </si>
  <si>
    <t>VBS Sint-Paulus - De Wonderboom</t>
  </si>
  <si>
    <t>Europastraat 2</t>
  </si>
  <si>
    <t>VBS Kompas</t>
  </si>
  <si>
    <t>Aanvraag van aanvullende lestijden in onthaalonderwijs voor anderstalige nieuwkomers en gewezen anderstalige nieuwkomers - per school geteld</t>
  </si>
  <si>
    <t>Als u het instellingsnummer invult, verschijnen de andere gegevens van deze vraag automatisch.</t>
  </si>
  <si>
    <t xml:space="preserve"> stijging van het aantal anderstalige nieuwkomers met vier of meer</t>
  </si>
  <si>
    <t xml:space="preserve"> daling van het aantal anderstalige nieuwkomers tot minder dan twee</t>
  </si>
  <si>
    <t xml:space="preserve"> lestijden vervolgjaar voor gewezen anderstalige nieuwkomers (GAN)</t>
  </si>
  <si>
    <t>Lestijden vervolgjaar voor gewezen anderstalige nieuwkomers</t>
  </si>
  <si>
    <t>Eerste aanvraag van lestijden anderstalige nieuwkomers</t>
  </si>
  <si>
    <t xml:space="preserve"> eerste aanvraag van lestijden anderstalige nieuwkomers</t>
  </si>
  <si>
    <t xml:space="preserve"> </t>
  </si>
  <si>
    <t>GO! BS De Kleurdoos Brussel</t>
  </si>
  <si>
    <t>GO! BS 't Plant'zoentje Laken</t>
  </si>
  <si>
    <t>GO! BS Hendrik Conscience Schaarbeek</t>
  </si>
  <si>
    <t>GO! BS Atheneum Etterbeek</t>
  </si>
  <si>
    <t>GO! Tehuis en BS Etterbeek</t>
  </si>
  <si>
    <t>GO! BS De Wimpel Elsene</t>
  </si>
  <si>
    <t>GO! BS Unescoschool Koekelberg</t>
  </si>
  <si>
    <t>GO!BS Zavelberg</t>
  </si>
  <si>
    <t>GO! BS De Weg-wijzer Evere</t>
  </si>
  <si>
    <t>GO! BS De Stadsmus Oudergem</t>
  </si>
  <si>
    <t>GO! BS De Bloeiende Kerselaar</t>
  </si>
  <si>
    <t>GO! BS Floreal Ukkel</t>
  </si>
  <si>
    <t>GO! BS De Bij Liedekerke</t>
  </si>
  <si>
    <t>Silke Vanheer</t>
  </si>
  <si>
    <t>02 553 63 51</t>
  </si>
  <si>
    <t>silke.vanheer@ond.vlaanderen.be</t>
  </si>
  <si>
    <t>GO! BS De Zonnebloem Wolvertem</t>
  </si>
  <si>
    <t>GO! BS De KATtensprong</t>
  </si>
  <si>
    <t>GO! BS De Pijl Antwerpen</t>
  </si>
  <si>
    <t>GO! BS De Spits Antwerpen</t>
  </si>
  <si>
    <t>GO! BS Het Laerhof MERKSEM</t>
  </si>
  <si>
    <t>GO! BS Daltonschool De Vinkjes</t>
  </si>
  <si>
    <t>GO! BS Leefschool 't Zandhofje</t>
  </si>
  <si>
    <t>GO! BS Freinetschool De Vlindertuin</t>
  </si>
  <si>
    <t>GO! BS Curieuzeneuzen</t>
  </si>
  <si>
    <t>GO! Atheneum Lier BS LS Dagpauwoog</t>
  </si>
  <si>
    <t>GO! BS Mercator Rupelmonde</t>
  </si>
  <si>
    <t>GO! BS De Klimroos-De Wijsneus Temse</t>
  </si>
  <si>
    <t>GO! BS De Tovertuin Sint-Niklaas</t>
  </si>
  <si>
    <t>GO! BS De Watertoren Sint-Niklaas</t>
  </si>
  <si>
    <t>GO! BS De Bever Beveren-Waas</t>
  </si>
  <si>
    <t>GO! BS Reynaert Kruibeke</t>
  </si>
  <si>
    <t>GO! BS De Bron De Klinge</t>
  </si>
  <si>
    <t>GO! BS Hertog Karel Wilsele</t>
  </si>
  <si>
    <t>GO! BS De Letterboom</t>
  </si>
  <si>
    <t>GO! BS Daltonschool Het Leerlabo</t>
  </si>
  <si>
    <t>014-53.86.56</t>
  </si>
  <si>
    <t>GO! BS Regenboog Kessel-Lo</t>
  </si>
  <si>
    <t>GO! BS De Winge Tielt-Winge</t>
  </si>
  <si>
    <t>GO! BS Zonnedorp Aarschot</t>
  </si>
  <si>
    <t>GO! BS De Hoogvlieger Aarschot</t>
  </si>
  <si>
    <t>GO! BS Dol-fijn Rillaar</t>
  </si>
  <si>
    <t>GO! BS Freinetschool De Pit Diest</t>
  </si>
  <si>
    <t>GO! BS Klein Atheneum Tienen</t>
  </si>
  <si>
    <t>GO! BS De Regent Gingelom</t>
  </si>
  <si>
    <t>GO! Next BS De Puzzel</t>
  </si>
  <si>
    <t>GO! BS Daltonschool Hasselt</t>
  </si>
  <si>
    <t>GO! BS Park van Genk Houthalen-Helchtere</t>
  </si>
  <si>
    <t>GO! Next BS Daltonschool Zolder</t>
  </si>
  <si>
    <t>GO! Next BS LeerPLEIN</t>
  </si>
  <si>
    <t>GO! BS Xplow</t>
  </si>
  <si>
    <t>GO! BS Leefschool De Vuurboom</t>
  </si>
  <si>
    <t>Sint-Jansstraat 22 bus A</t>
  </si>
  <si>
    <t>011-80.05.99</t>
  </si>
  <si>
    <t>GO! BS LS De UitvLinder/FS 't Perenboomp</t>
  </si>
  <si>
    <t>GO! BS Freinet On The Move-Europaschool</t>
  </si>
  <si>
    <t>GO! BS Stippe Stap Genk</t>
  </si>
  <si>
    <t>GO! BS Het Kompas Genk</t>
  </si>
  <si>
    <t>GO! BS Kameleon Maasmechelen</t>
  </si>
  <si>
    <t>GO! Tehuis en BS Kubik</t>
  </si>
  <si>
    <t>GO! BS Leefschool Talentenkiem</t>
  </si>
  <si>
    <t>GO! BS De Lettertuin Opglabbeek</t>
  </si>
  <si>
    <t>GO! BS De Duizendpoot As</t>
  </si>
  <si>
    <t>GO! BS De Sprong Maaseik</t>
  </si>
  <si>
    <t>GO! BS Freinetschool De Mijlpaal</t>
  </si>
  <si>
    <t>GO! BS Schuttershof Sint-Truiden</t>
  </si>
  <si>
    <t>GO! Next BS De Eik</t>
  </si>
  <si>
    <t>GO! BS De Berk Paal</t>
  </si>
  <si>
    <t>GO! BS Campus FLX</t>
  </si>
  <si>
    <t>GO! BS De Letterberg Tessenderlo</t>
  </si>
  <si>
    <t>GO! BS De Boomgaard Meerhout</t>
  </si>
  <si>
    <t>GO! BS De Taalkoffer Komen-Waasten</t>
  </si>
  <si>
    <t>GO! BS Brugge Centrum</t>
  </si>
  <si>
    <t>GO! BS Facet</t>
  </si>
  <si>
    <t>GO! BS Stimuland</t>
  </si>
  <si>
    <t>GO! BS Paalbos</t>
  </si>
  <si>
    <t>GO! BS Eureka</t>
  </si>
  <si>
    <t>GO! Methodeschool Blink</t>
  </si>
  <si>
    <t>GO! BS W'ijzer</t>
  </si>
  <si>
    <t>GO! BS De Glimlach</t>
  </si>
  <si>
    <t>GO! BS Permekeschool</t>
  </si>
  <si>
    <t>GO! BS Arnoldus</t>
  </si>
  <si>
    <t>GO! BS De Klimop</t>
  </si>
  <si>
    <t>GO! BS Bloeiweide</t>
  </si>
  <si>
    <t>GO! BS D'oefenschool</t>
  </si>
  <si>
    <t>GO! BS Zilvermeeuw</t>
  </si>
  <si>
    <t>GO! BS De Groeiboom</t>
  </si>
  <si>
    <t>GO! BS Stene</t>
  </si>
  <si>
    <t>GO! BS Vogelzang</t>
  </si>
  <si>
    <t>GO! BS Einstein</t>
  </si>
  <si>
    <t>GO! BS Veurne</t>
  </si>
  <si>
    <t>GO! Futura BS Wervik</t>
  </si>
  <si>
    <t>GO! Methodeschool Bloei!</t>
  </si>
  <si>
    <t>GO! BS TalentenSprong Waregem</t>
  </si>
  <si>
    <t>GO! BS Ring Campus Groenestraat</t>
  </si>
  <si>
    <t>GO! Basisschool De Springplank Tielt</t>
  </si>
  <si>
    <t>GO! BS Ter Elzen Wijtschate</t>
  </si>
  <si>
    <t>GO! BS Groei Vlamertinge</t>
  </si>
  <si>
    <t>09-243.30.99</t>
  </si>
  <si>
    <t>GO! BS De Vogelzang</t>
  </si>
  <si>
    <t>GO! BS Leefschool Eikenkring_Lochristi</t>
  </si>
  <si>
    <t>GO! SportBS in beweging Hamme</t>
  </si>
  <si>
    <t>GO! BS Gentbrugge</t>
  </si>
  <si>
    <t>GO! BS Merelbeke</t>
  </si>
  <si>
    <t>GO! BS De Nieuwe Arend</t>
  </si>
  <si>
    <t>GO! BS Atheneum_Aalst</t>
  </si>
  <si>
    <t>GO! BS GAAF Aalst</t>
  </si>
  <si>
    <t>GO! BS De Kameleon Ninove</t>
  </si>
  <si>
    <t>GO! BS De Wonderwijzer Meerbeke</t>
  </si>
  <si>
    <t>GO! BS L.P.Boon_Erembodegem</t>
  </si>
  <si>
    <t>GO! BS Centrum_Geraardsbergen</t>
  </si>
  <si>
    <t>GO! BS Dender_Geraardsbergen</t>
  </si>
  <si>
    <t>GO! BS De trampoline</t>
  </si>
  <si>
    <t>GO! BS Klim Op_Zandbergen</t>
  </si>
  <si>
    <t>GO! BS Dr. O. Decroly</t>
  </si>
  <si>
    <t>09-326.98.60</t>
  </si>
  <si>
    <t>GO! BS Graaf Van Egmont_Zottegem</t>
  </si>
  <si>
    <t>GO! BS De Rijdtmeersen Brakel</t>
  </si>
  <si>
    <t>GO! BS Omer Wattez Schorisse</t>
  </si>
  <si>
    <t>GO! BS De Kleine Prins De Pinte</t>
  </si>
  <si>
    <t>GO! BS School van Morgen_Nazareth</t>
  </si>
  <si>
    <t>GO! BS De Keimolen</t>
  </si>
  <si>
    <t>GO! BS Erasmus</t>
  </si>
  <si>
    <t>GO! BS Mijlpaal_Drongen</t>
  </si>
  <si>
    <t>GO! BS De Beuk_Aalter</t>
  </si>
  <si>
    <t>GO! BS Het Klavertje Vier_Knesselare</t>
  </si>
  <si>
    <t>GO! BS De Zandloper_Zomergem</t>
  </si>
  <si>
    <t>GO! BS De Driesprong_Maldegem</t>
  </si>
  <si>
    <t>024-79.62.42</t>
  </si>
  <si>
    <t>VBS HHC Handbooghof</t>
  </si>
  <si>
    <t>VBS Sint Lutgardis Zuun</t>
  </si>
  <si>
    <t>VLS OLV-instituut</t>
  </si>
  <si>
    <t>VBS HHC Kasteelstraat</t>
  </si>
  <si>
    <t>Lenniksesteenweg 621</t>
  </si>
  <si>
    <t>02-308.51.79</t>
  </si>
  <si>
    <t>GBS Mollem</t>
  </si>
  <si>
    <t>VLS Regina Caeli</t>
  </si>
  <si>
    <t>GLS De Kriebel</t>
  </si>
  <si>
    <t>VBS - IM</t>
  </si>
  <si>
    <t>GBS De Wondertuin</t>
  </si>
  <si>
    <t>VBS 't luikertje</t>
  </si>
  <si>
    <t>Louis Marcelisstraat 138</t>
  </si>
  <si>
    <t>03-260.66.22</t>
  </si>
  <si>
    <t>VBS Sint-Eligiusinstituut</t>
  </si>
  <si>
    <t>VBS OLVcollege</t>
  </si>
  <si>
    <t>SBS De Kleine Stad</t>
  </si>
  <si>
    <t>VBS HH</t>
  </si>
  <si>
    <t>SBS De Bijtjes</t>
  </si>
  <si>
    <t>SBS De musjes</t>
  </si>
  <si>
    <t>VBS Noordland</t>
  </si>
  <si>
    <t>VBS De Brenne</t>
  </si>
  <si>
    <t>VKS Virgo Maria</t>
  </si>
  <si>
    <t>VBS De Bunt</t>
  </si>
  <si>
    <t>Lakborslei 262</t>
  </si>
  <si>
    <t>VBS Mariagaard</t>
  </si>
  <si>
    <t>VBS Leonardus</t>
  </si>
  <si>
    <t>GLS De Wissel</t>
  </si>
  <si>
    <t>VBS Triangel</t>
  </si>
  <si>
    <t>03-375.68.30</t>
  </si>
  <si>
    <t>GBS Maatjes</t>
  </si>
  <si>
    <t>VLS Mariaberg</t>
  </si>
  <si>
    <t>VBS_De Zevensprong</t>
  </si>
  <si>
    <t>GO! BS 't Laar</t>
  </si>
  <si>
    <t>VKS Wonderwijzer</t>
  </si>
  <si>
    <t>VBS Sint-Lucia</t>
  </si>
  <si>
    <t>VBS Klavertje 4-sel</t>
  </si>
  <si>
    <t>VLS-Sint-Luciaschool</t>
  </si>
  <si>
    <t>GBS De Singel</t>
  </si>
  <si>
    <t>VKS Heilig Graf</t>
  </si>
  <si>
    <t>VBS Reuzepas</t>
  </si>
  <si>
    <t>VBS Zwaneven</t>
  </si>
  <si>
    <t>GBS Salto</t>
  </si>
  <si>
    <t>VBS Wezel 1</t>
  </si>
  <si>
    <t>VBS Millekemol</t>
  </si>
  <si>
    <t>VKS De Kleine Sint-Jan</t>
  </si>
  <si>
    <t>VKS Sint-Dimpna</t>
  </si>
  <si>
    <t>VBS St-Hubertus</t>
  </si>
  <si>
    <t>VBS Toppunt</t>
  </si>
  <si>
    <t>GBS De Pagadder</t>
  </si>
  <si>
    <t>VLS De Waaier</t>
  </si>
  <si>
    <t>VKS De Klimtoren</t>
  </si>
  <si>
    <t>GBS De Meikever</t>
  </si>
  <si>
    <t>VBS Klavertje 4</t>
  </si>
  <si>
    <t>VBS De Ceder</t>
  </si>
  <si>
    <t>VBS Rozenregen</t>
  </si>
  <si>
    <t>VBS Mater Christi</t>
  </si>
  <si>
    <t>GO! BS De Lintwijzer</t>
  </si>
  <si>
    <t>VLS Altena Instituut</t>
  </si>
  <si>
    <t>GLS DE Meyl</t>
  </si>
  <si>
    <t>GBS De Stap</t>
  </si>
  <si>
    <t>03-482.17.11</t>
  </si>
  <si>
    <t>VBS Kleine stan</t>
  </si>
  <si>
    <t>VBS Rozenkransschool</t>
  </si>
  <si>
    <t>Schuttershofstraat 50</t>
  </si>
  <si>
    <t>VBS Sint Joris</t>
  </si>
  <si>
    <t>VKS De Regenboog</t>
  </si>
  <si>
    <t>VKS OLV-Presentatie</t>
  </si>
  <si>
    <t>VBS De Kinderplaneet</t>
  </si>
  <si>
    <t>VLS Hollebeek</t>
  </si>
  <si>
    <t>VKS Hollebeek</t>
  </si>
  <si>
    <t>VBS Sint-Camillus</t>
  </si>
  <si>
    <t>03-435.97.50</t>
  </si>
  <si>
    <t>VLS De Krinkel 1</t>
  </si>
  <si>
    <t>GBS De Toren_Melsele</t>
  </si>
  <si>
    <t>VBS OLV</t>
  </si>
  <si>
    <t>VBS OLV Ten Bos</t>
  </si>
  <si>
    <t>GBS Gavertje Vier</t>
  </si>
  <si>
    <t>GBS De Zeppelin Haasdonk</t>
  </si>
  <si>
    <t>GO!BS De Baan</t>
  </si>
  <si>
    <t>GO! BS Go Shil</t>
  </si>
  <si>
    <t>VBS Peultje</t>
  </si>
  <si>
    <t>VBS Hagelstein</t>
  </si>
  <si>
    <t>VBS Maria Midelares</t>
  </si>
  <si>
    <t>GBS Leefdaal</t>
  </si>
  <si>
    <t>VBS Ham</t>
  </si>
  <si>
    <t>GBS Het Nest</t>
  </si>
  <si>
    <t>VBS De Vuurboom</t>
  </si>
  <si>
    <t>VBS De Klimboom</t>
  </si>
  <si>
    <t>GBS Voortkapel</t>
  </si>
  <si>
    <t>VKS Blauwput De Speelkriebel</t>
  </si>
  <si>
    <t>VBS Ourodenberg</t>
  </si>
  <si>
    <t>VBS Pastoor Dergent</t>
  </si>
  <si>
    <t>GBS De Klimroos</t>
  </si>
  <si>
    <t>Vleugtstraat 33</t>
  </si>
  <si>
    <t>GO! BS De Suikerspin</t>
  </si>
  <si>
    <t>GO! BS De Kleurenboom</t>
  </si>
  <si>
    <t>SBS Rapertingen</t>
  </si>
  <si>
    <t>SBS Kermt</t>
  </si>
  <si>
    <t>SBS Kuringen</t>
  </si>
  <si>
    <t>VBS De Lettermolen</t>
  </si>
  <si>
    <t>VLS Berkenbos</t>
  </si>
  <si>
    <t>VBS Picard</t>
  </si>
  <si>
    <t>GBS Koersel</t>
  </si>
  <si>
    <t>VBS De Geluksvlinder</t>
  </si>
  <si>
    <t>VLS De Vlieger</t>
  </si>
  <si>
    <t>VBS Rooierheide</t>
  </si>
  <si>
    <t>VBS De Vuurvogel</t>
  </si>
  <si>
    <t>GBS De Basiz</t>
  </si>
  <si>
    <t>089-39.96.40</t>
  </si>
  <si>
    <t>VBS 't Kerkveldje</t>
  </si>
  <si>
    <t>GBS Vreren</t>
  </si>
  <si>
    <t>GO! BS Wilderen</t>
  </si>
  <si>
    <t>Galgestraat 156</t>
  </si>
  <si>
    <t>VBS Het Appelmanneke</t>
  </si>
  <si>
    <t>SBS 't Stekske</t>
  </si>
  <si>
    <t>VBS De Schuit</t>
  </si>
  <si>
    <t>Straf!1</t>
  </si>
  <si>
    <t>Straf! 2</t>
  </si>
  <si>
    <t>Beringsesteenweg 12</t>
  </si>
  <si>
    <t>VBS Groot-Vorst</t>
  </si>
  <si>
    <t>VBS Meerlaar</t>
  </si>
  <si>
    <t>Groenestraat 27</t>
  </si>
  <si>
    <t>050-66.67-86</t>
  </si>
  <si>
    <t>051-79.34.11</t>
  </si>
  <si>
    <t>VBS De Veerkracht</t>
  </si>
  <si>
    <t>Koning Albertstraat 2</t>
  </si>
  <si>
    <t>VBS Gravenbos</t>
  </si>
  <si>
    <t>VBS Eernegem - Bekegem</t>
  </si>
  <si>
    <t>GBS 't Mozaiek</t>
  </si>
  <si>
    <t>VBS De Negensprong 1</t>
  </si>
  <si>
    <t>GBS De Pluim</t>
  </si>
  <si>
    <t>VLS Kantelberg</t>
  </si>
  <si>
    <t>VBS OLVcollege-afd.Vivenkapelle</t>
  </si>
  <si>
    <t>GO! BS Hendrik Conscience</t>
  </si>
  <si>
    <t>GO! BS Kroonlaan</t>
  </si>
  <si>
    <t>GO! BS August Vermeylen</t>
  </si>
  <si>
    <t>VBS O.-L.-V.college Mariakerke</t>
  </si>
  <si>
    <t>VBS OLVcollege Mariakerke-Rozenlaan</t>
  </si>
  <si>
    <t>VBS Sint-Andreas Stene</t>
  </si>
  <si>
    <t>GO!BS 't Klavertje</t>
  </si>
  <si>
    <t>VBS Damiaanschool</t>
  </si>
  <si>
    <t>VBS Kaspar</t>
  </si>
  <si>
    <t>VBS De Wegelink</t>
  </si>
  <si>
    <t>Landergemstraat 1 bus E</t>
  </si>
  <si>
    <t>VBS Buitenschool De Bergop</t>
  </si>
  <si>
    <t>VKS De buitenkans</t>
  </si>
  <si>
    <t>GO! BS De Polyglot_Spiere-Helkijn</t>
  </si>
  <si>
    <t>VBS SPWe- basis</t>
  </si>
  <si>
    <t>VKS De Tandem</t>
  </si>
  <si>
    <t>VLS De Tandem</t>
  </si>
  <si>
    <t>VLS De Gulleboom</t>
  </si>
  <si>
    <t>GBS De Zonnebloem</t>
  </si>
  <si>
    <t>VBS De Watermolen</t>
  </si>
  <si>
    <t>GBS Wijzer&amp;Pienter</t>
  </si>
  <si>
    <t>VBS Desselgem</t>
  </si>
  <si>
    <t>VBS Beveren-Leie</t>
  </si>
  <si>
    <t>VBS Prizma-De Talententuin</t>
  </si>
  <si>
    <t>VBS De Groeitoren</t>
  </si>
  <si>
    <t>VBS Mandelbloesem</t>
  </si>
  <si>
    <t>VBS Gaverke-College</t>
  </si>
  <si>
    <t>VBS Nieuwenhove</t>
  </si>
  <si>
    <t>VBS Biest-Jager</t>
  </si>
  <si>
    <t>VBS Arkorum 05_VCS Burger school</t>
  </si>
  <si>
    <t>VBS Arkorum 01 Sprankel</t>
  </si>
  <si>
    <t>VBS Arkorum 18 Klim</t>
  </si>
  <si>
    <t>VBS Oostnieuwkerke</t>
  </si>
  <si>
    <t>SBS Freinetschool de Harp</t>
  </si>
  <si>
    <t>09-323.56.80</t>
  </si>
  <si>
    <t>VBS Dokata</t>
  </si>
  <si>
    <t>09-323.54.50</t>
  </si>
  <si>
    <t>VBS IVG-school</t>
  </si>
  <si>
    <t>VBS Sint-Laurens_Zelzate West</t>
  </si>
  <si>
    <t>VLS Sint-Laurens</t>
  </si>
  <si>
    <t>VBS Dol-fijn</t>
  </si>
  <si>
    <t>VBS Oudenbos</t>
  </si>
  <si>
    <t>VLS OLVcollege</t>
  </si>
  <si>
    <t>VBS Sint-Gregoriuscollege</t>
  </si>
  <si>
    <t>09-323.57.40</t>
  </si>
  <si>
    <t>09-323.57.30</t>
  </si>
  <si>
    <t>VBS SFB Melle</t>
  </si>
  <si>
    <t>Vrije gemengde lagere school</t>
  </si>
  <si>
    <t>GBS De Parkschool</t>
  </si>
  <si>
    <t>VBS S.G. De Graankorrel</t>
  </si>
  <si>
    <t>VBS Oosterzele</t>
  </si>
  <si>
    <t>VBS Scheldewindeke</t>
  </si>
  <si>
    <t>VBS Sterreneiland</t>
  </si>
  <si>
    <t>VBS 't Wimpelke</t>
  </si>
  <si>
    <t>VBS De Kleurenboog</t>
  </si>
  <si>
    <t>VBS SintJozefscollege</t>
  </si>
  <si>
    <t>VKS Morgenster</t>
  </si>
  <si>
    <t>VBS De Luchtballon</t>
  </si>
  <si>
    <t>Welleplein 1</t>
  </si>
  <si>
    <t>VKS Madeliefje</t>
  </si>
  <si>
    <t>VBS Glorieux 2</t>
  </si>
  <si>
    <t>VBS Lilare</t>
  </si>
  <si>
    <t>GBS De Bosrank</t>
  </si>
  <si>
    <t>VBS Huise_de hartepit</t>
  </si>
  <si>
    <t>GBS De Weide Wereld</t>
  </si>
  <si>
    <t>VBS De Kruin</t>
  </si>
  <si>
    <t>GBS Zulte De Vijf Wegen</t>
  </si>
  <si>
    <t>VBS Driessprong</t>
  </si>
  <si>
    <t>GLS 't Wilgennest Landegem</t>
  </si>
  <si>
    <t>VBS Olsene</t>
  </si>
  <si>
    <t>GO! BS De Schakel_Hoboken</t>
  </si>
  <si>
    <t>VBS Kwikstaartje</t>
  </si>
  <si>
    <t>VBS Sint-Paulus Drongen</t>
  </si>
  <si>
    <t>09-323.56.90</t>
  </si>
  <si>
    <t>VBS Regina Pacis 2</t>
  </si>
  <si>
    <t>VBS Steinerschool Guido Gezelleschool</t>
  </si>
  <si>
    <t>VBS Sancta Maria Leuven</t>
  </si>
  <si>
    <t>VKS Immaculata</t>
  </si>
  <si>
    <t>GO! BS De Kn@ppe Ontdekker_Maasmechelen</t>
  </si>
  <si>
    <t>VBS HHC Halleweg</t>
  </si>
  <si>
    <t>GLS De Meerpaal</t>
  </si>
  <si>
    <t>GO!Leefschool De Oogappel_Gent</t>
  </si>
  <si>
    <t>GO! BS Op Dreef</t>
  </si>
  <si>
    <t>GO! Freinetschool De Appeltuin</t>
  </si>
  <si>
    <t>VKS Regina Caeli</t>
  </si>
  <si>
    <t>056-71.94.92</t>
  </si>
  <si>
    <t>GO! BS Icarus_Kinrooi</t>
  </si>
  <si>
    <t>VBS Prizma - OLV</t>
  </si>
  <si>
    <t>GO! BS Het Oogappeltje</t>
  </si>
  <si>
    <t>03/353.75.89</t>
  </si>
  <si>
    <t>Vrije Kleuterschool O.-L.-Vrouwinstituut</t>
  </si>
  <si>
    <t>GO! KS Ronse-Dr Ovide Decroly KS</t>
  </si>
  <si>
    <t>09-323.55.80</t>
  </si>
  <si>
    <t>VKS Mini Virgo</t>
  </si>
  <si>
    <t>GO! BS De Mozaïek_Schaarbeek</t>
  </si>
  <si>
    <t>VBS Sjabi</t>
  </si>
  <si>
    <t>VBS Glorieux 3</t>
  </si>
  <si>
    <t>GBS Kallo</t>
  </si>
  <si>
    <t>GO! Freinetschool De Step Beringen</t>
  </si>
  <si>
    <t>VBS Kindercampus Catharina</t>
  </si>
  <si>
    <t>VBS Sint-Trudo</t>
  </si>
  <si>
    <t>VBS Massemen</t>
  </si>
  <si>
    <t>VBS Broederschool Driegaaien</t>
  </si>
  <si>
    <t>GO! BS leefschool De Vlieger_Oostende</t>
  </si>
  <si>
    <t>089-79.00.68</t>
  </si>
  <si>
    <t>09-228.58.71</t>
  </si>
  <si>
    <t>GO! BS De Letterfant</t>
  </si>
  <si>
    <t>Vrije Basischool</t>
  </si>
  <si>
    <t>VBS Sint-Amelbergaschool</t>
  </si>
  <si>
    <t>VBS Zeveren-Vinkt</t>
  </si>
  <si>
    <t>VBS Sint- Katrien</t>
  </si>
  <si>
    <t>09-341.82.36</t>
  </si>
  <si>
    <t>VBS De Schatkist Ertvelde</t>
  </si>
  <si>
    <t>VBS Borsbeke</t>
  </si>
  <si>
    <t>SBS Mopertingen- Hees</t>
  </si>
  <si>
    <t>VBS Prizma - De stadsparel</t>
  </si>
  <si>
    <t>VKS De Link</t>
  </si>
  <si>
    <t>GO! BS Europa_Bredene</t>
  </si>
  <si>
    <t>GO! BS De Zandlopertjes_Bredene</t>
  </si>
  <si>
    <t>VLS Wonderster</t>
  </si>
  <si>
    <t>GLS OKIDO</t>
  </si>
  <si>
    <t>GO! BS Magnolia</t>
  </si>
  <si>
    <t>VLS KSD Sint- Jan</t>
  </si>
  <si>
    <t>VLS Terbank- Egenhoven</t>
  </si>
  <si>
    <t>VLS Regina Ceali</t>
  </si>
  <si>
    <t>VBS Leieparel</t>
  </si>
  <si>
    <t>VBS Groeiweide</t>
  </si>
  <si>
    <t>Groeiplein 1</t>
  </si>
  <si>
    <t>VBS_Broederschool Nieuwstraat</t>
  </si>
  <si>
    <t>VBS Glorieux 4</t>
  </si>
  <si>
    <t>GO! BS De Vierklaver_Temse</t>
  </si>
  <si>
    <t>GO! BS Het Egeltje</t>
  </si>
  <si>
    <t>VBS Wezel 2</t>
  </si>
  <si>
    <t>VBS Klimop (MS)</t>
  </si>
  <si>
    <t>VBS HHC Vondel</t>
  </si>
  <si>
    <t>GO! BS De Linde Borgloon</t>
  </si>
  <si>
    <t>Nieuwe Beggaardenstraat 50</t>
  </si>
  <si>
    <t>015-21.86.23</t>
  </si>
  <si>
    <t>GO! BS De Kleurenplaneet_Deinze</t>
  </si>
  <si>
    <t>GO! freinetschool De Kring_Berchem</t>
  </si>
  <si>
    <t>GO! BS De Luchtballon_Tienen</t>
  </si>
  <si>
    <t>GO!Next Wonderwijs</t>
  </si>
  <si>
    <t>VBS Parkschool_Relst</t>
  </si>
  <si>
    <t>GO! BS In De Engelse Hof_Lanaken</t>
  </si>
  <si>
    <t>GO! freinetschool Het Wijdeland_Brustem</t>
  </si>
  <si>
    <t>SBS Spalbeek</t>
  </si>
  <si>
    <t>VBS Freinet School de Vier Tuinen</t>
  </si>
  <si>
    <t>GO! BS Freinet De Ark</t>
  </si>
  <si>
    <t>Beneluxstraat 50</t>
  </si>
  <si>
    <t>0468-04.71.29</t>
  </si>
  <si>
    <t>GBS 't Keperke</t>
  </si>
  <si>
    <t>Ruggeveldlaan 375</t>
  </si>
  <si>
    <t>GO!BS De Knipoog</t>
  </si>
  <si>
    <t>GO! BS De Klimpaal_St-Jans Molenbeek</t>
  </si>
  <si>
    <t>GO! BS Het Bollebos Anzegem</t>
  </si>
  <si>
    <t>GO! freinetschool De Pluim Hoboken</t>
  </si>
  <si>
    <t>GBS De Buitenkans</t>
  </si>
  <si>
    <t>GO! BS Nellie Melba_Anderlecht</t>
  </si>
  <si>
    <t>GO! BS De kleine geuzen jette</t>
  </si>
  <si>
    <t>GO! BS STEM De Trampoline</t>
  </si>
  <si>
    <t>Kloosterstraat 60</t>
  </si>
  <si>
    <t>GO! BS Theodoortje</t>
  </si>
  <si>
    <t>De Maaskens 18</t>
  </si>
  <si>
    <t>GO! BS De Iris_Ukkel</t>
  </si>
  <si>
    <t>GO! BS Balder St-Gillis</t>
  </si>
  <si>
    <t>VBS De Hoek</t>
  </si>
  <si>
    <t>VBS De Negensprong_2</t>
  </si>
  <si>
    <t>VBS Wijnhuize_Hillegem</t>
  </si>
  <si>
    <t>Ledebergstraat 106</t>
  </si>
  <si>
    <t>HILLEGEM</t>
  </si>
  <si>
    <t>GO! BS Leefschool Heyerdahl</t>
  </si>
  <si>
    <t>Merelstraat 48_ bus a</t>
  </si>
  <si>
    <t>03-284.57.53</t>
  </si>
  <si>
    <t>SBS Jenaplanschool Hippo's Hof</t>
  </si>
  <si>
    <t>GO! BS XCL Wegwijs</t>
  </si>
  <si>
    <t>GO! BS Ondersteboven</t>
  </si>
  <si>
    <t>GO!BS De Pannebeke-De Stempel</t>
  </si>
  <si>
    <t>GBS Freinetschool De Beverboom</t>
  </si>
  <si>
    <t>Lamorinièrestraat 231</t>
  </si>
  <si>
    <t>GO! BS De Grasspriet</t>
  </si>
  <si>
    <t>GO! BS Ten Dorpe</t>
  </si>
  <si>
    <t>GO! BS De Dorpsparel</t>
  </si>
  <si>
    <t>0495-57.06.62</t>
  </si>
  <si>
    <t>GO! BS De Stempel</t>
  </si>
  <si>
    <t>0465-00.79.25</t>
  </si>
  <si>
    <t>02-669.20.12</t>
  </si>
  <si>
    <t>GO! BS Freinet De Kolibrie</t>
  </si>
  <si>
    <t>GO! BS Leefschool De Wollewei</t>
  </si>
  <si>
    <t>VBS De kleine TOEKAN</t>
  </si>
  <si>
    <t>0479-81.53.63</t>
  </si>
  <si>
    <t>Molenstraat 24</t>
  </si>
  <si>
    <t>035-02.14.30</t>
  </si>
  <si>
    <t>VBS Kanne</t>
  </si>
  <si>
    <t>St.-Hubertusstraat 9</t>
  </si>
  <si>
    <t>GO! BS Ulens</t>
  </si>
  <si>
    <t>Ulensstraat 40</t>
  </si>
  <si>
    <t>.</t>
  </si>
  <si>
    <t>VBS Nachtegaai</t>
  </si>
  <si>
    <t>GBS Iddergem "De Toverlelie"</t>
  </si>
  <si>
    <t>Leliestraat 1</t>
  </si>
  <si>
    <t>IDDERGEM</t>
  </si>
  <si>
    <t>GO! BS VONK!</t>
  </si>
  <si>
    <t>032-56.23.88</t>
  </si>
  <si>
    <t>VBS Clementiaanschool</t>
  </si>
  <si>
    <t>Holvenstraat 82</t>
  </si>
  <si>
    <t>011-64.23.97</t>
  </si>
  <si>
    <t>VBS De Goede Basis: De Verrekijker</t>
  </si>
  <si>
    <t>Blaarhoekstraat 5</t>
  </si>
  <si>
    <t>Als het document is opgeladen, vindt u het terug bij het tabblad 'Documenten' bij 'Verstuurd door instelling'.</t>
  </si>
  <si>
    <r>
      <rPr>
        <i/>
        <sz val="10"/>
        <rFont val="Calibri"/>
        <family val="2"/>
        <scheme val="minor"/>
      </rPr>
      <t xml:space="preserve">Meer informatie over de manier waarop u dit formulier moet invullen en de meest recente versie van dit formulier vindt u in de omzendbrief </t>
    </r>
    <r>
      <rPr>
        <i/>
        <u/>
        <sz val="10"/>
        <color indexed="12"/>
        <rFont val="Calibri"/>
        <family val="2"/>
        <scheme val="minor"/>
      </rPr>
      <t>BaO/2006/03</t>
    </r>
    <r>
      <rPr>
        <i/>
        <sz val="10"/>
        <rFont val="Calibri"/>
        <family val="2"/>
        <scheme val="minor"/>
      </rPr>
      <t xml:space="preserve"> van 30 juni 2006 over onthaalonderwijs voor anderstalige nieuwkomers.</t>
    </r>
  </si>
  <si>
    <t>Dien het formulier pas in als er geen foutmeldingen meer worden getoond.</t>
  </si>
  <si>
    <t>Begindatum</t>
  </si>
  <si>
    <t>Einddatum</t>
  </si>
  <si>
    <t>schooljaar 2027-2028</t>
  </si>
  <si>
    <t>schooljaar 2028-2029</t>
  </si>
  <si>
    <t>Eline Van Weyenbergh</t>
  </si>
  <si>
    <t>02 553 00 49</t>
  </si>
  <si>
    <t>Eline.vanweyenbergh@ond.vlaanderen.be</t>
  </si>
  <si>
    <t>GO! BS Groei!</t>
  </si>
  <si>
    <t>Lindenlei 27</t>
  </si>
  <si>
    <t>Caputsteenstraat 49</t>
  </si>
  <si>
    <t>016-68.98.22</t>
  </si>
  <si>
    <t>013-35.55.69</t>
  </si>
  <si>
    <t>Claudia Bresolin</t>
  </si>
  <si>
    <t>02 553 13 58</t>
  </si>
  <si>
    <t>claudia.bresolin@ond.vlaanderen.be</t>
  </si>
  <si>
    <t>GO! Freinet Context</t>
  </si>
  <si>
    <t>GO! BS De Vierboete_Nieuwpoort</t>
  </si>
  <si>
    <t>GO! BS De Tuimelaar_De Panne</t>
  </si>
  <si>
    <t>GO! BS Het Open Groene_Marke</t>
  </si>
  <si>
    <t>GO! BS Ter Molen_Lauwe</t>
  </si>
  <si>
    <t>GO! BS De Windroos_Zwevegem</t>
  </si>
  <si>
    <t>GO! BS De driesprong_Deerlijk</t>
  </si>
  <si>
    <t>GO! BS De Toekomst_Avelgem</t>
  </si>
  <si>
    <t>GO! BS De Startbaan_Wevelgem</t>
  </si>
  <si>
    <t>GO! BS Ter Berken_Langemark</t>
  </si>
  <si>
    <t>GO! BS Bellevue_Izegem</t>
  </si>
  <si>
    <t>GO! BS De Boomgaard_Kuurne</t>
  </si>
  <si>
    <t>GO! BS Ter Gavers_Harelbeke</t>
  </si>
  <si>
    <t>GO! BS Het Wonderbos Ingelmunster</t>
  </si>
  <si>
    <t>Ten Hedestraat 1</t>
  </si>
  <si>
    <t>GO! BS De Plataan_Roeselare</t>
  </si>
  <si>
    <t>GO! BS Windekind_Rumbeke</t>
  </si>
  <si>
    <t>GO! BS De Mote_Ieper</t>
  </si>
  <si>
    <t>GO! BS Voskenslaan_Gent</t>
  </si>
  <si>
    <t>GO! BS De Kleine Icarus Gent</t>
  </si>
  <si>
    <t>Hofbilkstraat 21</t>
  </si>
  <si>
    <t>GO! basisschool Erasmus</t>
  </si>
  <si>
    <t>GO! BS De Regenboog Ertvelde</t>
  </si>
  <si>
    <t>GO! Openluchtschool 't Zwaluwnest</t>
  </si>
  <si>
    <t>GO! BS Atmos Daltononderwijs</t>
  </si>
  <si>
    <t>GO! BS De Klaver Destelbergen</t>
  </si>
  <si>
    <t>GO! BS De Leefschool Oosterzele</t>
  </si>
  <si>
    <t>GO! leefschool Eureka Wetteren</t>
  </si>
  <si>
    <t>GO! BS Faluintjes Moorsel</t>
  </si>
  <si>
    <t>Warandestraat 15</t>
  </si>
  <si>
    <t>VBS Katoba vzw Voorzienigheidsschool</t>
  </si>
  <si>
    <t>02-527.53.35</t>
  </si>
  <si>
    <t>Louis Delhovestraat 69</t>
  </si>
  <si>
    <t>VBS Don Bosco Halle 1</t>
  </si>
  <si>
    <t>Corneille Peetersstraat 6</t>
  </si>
  <si>
    <t>Ann Christy-plein 5</t>
  </si>
  <si>
    <t>SKS De Tandem</t>
  </si>
  <si>
    <t>SBS Klimoever</t>
  </si>
  <si>
    <t>VBS St-Vincentschool</t>
  </si>
  <si>
    <t>SBS De Kleine Ontdekker</t>
  </si>
  <si>
    <t>VBS 1 Maria Middelares</t>
  </si>
  <si>
    <t>03-203.22.62</t>
  </si>
  <si>
    <t>Betogingstraat 9</t>
  </si>
  <si>
    <t>VBS Sint-Jozefsinstituut</t>
  </si>
  <si>
    <t>GBS Goezo!</t>
  </si>
  <si>
    <t>GBS A-Ha!School</t>
  </si>
  <si>
    <t>SBS De Kolibrie</t>
  </si>
  <si>
    <t>VBS Onze-Lieve-Vrouw-Presentatie</t>
  </si>
  <si>
    <t>Vrije Lagere School Hofke van Thys</t>
  </si>
  <si>
    <t>VBS De Wondertuin</t>
  </si>
  <si>
    <t>Bleekstraat 2</t>
  </si>
  <si>
    <t>Janseniusstraat 2_A</t>
  </si>
  <si>
    <t>016-79.09.22</t>
  </si>
  <si>
    <t>GO! BS Matadi</t>
  </si>
  <si>
    <t>Geldenaaksebaan 18</t>
  </si>
  <si>
    <t>016-23.58.93</t>
  </si>
  <si>
    <t>Fuérisonplaats 14</t>
  </si>
  <si>
    <t>VBS De Merel</t>
  </si>
  <si>
    <t>VLS Blauwput De Mozaïek</t>
  </si>
  <si>
    <t>013-31.22.84</t>
  </si>
  <si>
    <t>Beenhouwersstraat 10</t>
  </si>
  <si>
    <t>Klokkuil 3</t>
  </si>
  <si>
    <t>Souwveld 2</t>
  </si>
  <si>
    <t>RIJKHOVEN</t>
  </si>
  <si>
    <t>089-39.19.09</t>
  </si>
  <si>
    <t>VBS Den Dries-Trudo</t>
  </si>
  <si>
    <t>Provinciale Lagere School</t>
  </si>
  <si>
    <t>VBS SLHD Hemelsdaele A</t>
  </si>
  <si>
    <t>VLS SLHD Hemelsdaele B</t>
  </si>
  <si>
    <t>Jakobinessenstraat 4</t>
  </si>
  <si>
    <t>VBS 't Ellebloempje</t>
  </si>
  <si>
    <t>VBS 't Poldernest</t>
  </si>
  <si>
    <t>VBS Zedelgem Dorp</t>
  </si>
  <si>
    <t>VBS Centrumschool</t>
  </si>
  <si>
    <t>VBS Biekorfje Aalbeke</t>
  </si>
  <si>
    <t>GBS Het Wijsternest</t>
  </si>
  <si>
    <t>VBS Sint-Jan Berchmans Avelgem</t>
  </si>
  <si>
    <t>GBS Sint-Denijs</t>
  </si>
  <si>
    <t>GBS Heestert</t>
  </si>
  <si>
    <t>0497-24.93.42</t>
  </si>
  <si>
    <t>Watermolenwal 16</t>
  </si>
  <si>
    <t>GBS Wonderwijs Gemeenteschool Hooglede</t>
  </si>
  <si>
    <t>Vrije Kleuterschool Augustijntje</t>
  </si>
  <si>
    <t>Baudelohof 2</t>
  </si>
  <si>
    <t>09-323.58.30</t>
  </si>
  <si>
    <t>VBS Klimrek - Brugse Poort</t>
  </si>
  <si>
    <t>Dorp 21</t>
  </si>
  <si>
    <t>SBS Leerthuis De Toverberg</t>
  </si>
  <si>
    <t>Schoolstraat 29</t>
  </si>
  <si>
    <t>SBS 't Kraaiennest</t>
  </si>
  <si>
    <t>Edgar Tinelstraat 29</t>
  </si>
  <si>
    <t>Gemeentelijke Basisschool Sportschool</t>
  </si>
  <si>
    <t>Beekstraat 40</t>
  </si>
  <si>
    <t>SBS De Notelaar</t>
  </si>
  <si>
    <t>Vrijheidstraat 65 bus 1</t>
  </si>
  <si>
    <t>053-72.39.55</t>
  </si>
  <si>
    <t>053-72.39.08</t>
  </si>
  <si>
    <t>053-72.35.28</t>
  </si>
  <si>
    <t>SBS De Klinker en Echo</t>
  </si>
  <si>
    <t>SBS De Schakel</t>
  </si>
  <si>
    <t>SBS Parklaan-Seringen</t>
  </si>
  <si>
    <t>SBS Nederhasselt-Voorde</t>
  </si>
  <si>
    <t>VBS Hartencollege Weggevoerdenstraat</t>
  </si>
  <si>
    <t>VBS Hartencollege_Aspelare</t>
  </si>
  <si>
    <t>GO! BS De Zilverberk_Haaltert</t>
  </si>
  <si>
    <t>Gemeentelijke Basisschool Welle</t>
  </si>
  <si>
    <t>SBS Denderwindeke</t>
  </si>
  <si>
    <t>SINT-MARIA-OUDENHOVE</t>
  </si>
  <si>
    <t>VKS Valkenberg</t>
  </si>
  <si>
    <t>GBS Klavertje 4</t>
  </si>
  <si>
    <t>VBS KBO Eine 1</t>
  </si>
  <si>
    <t>Wingenestraat 7_D</t>
  </si>
  <si>
    <t>09-278.82.83</t>
  </si>
  <si>
    <t>VBS Sint-Franciscus_Wolkenzicht</t>
  </si>
  <si>
    <t>VBS 11</t>
  </si>
  <si>
    <t>VKS De Kangoeroe</t>
  </si>
  <si>
    <t>VBS Steinerschool Sterrendaalders Lier</t>
  </si>
  <si>
    <t>VBS Steinerschool Gent-Kasteellaan</t>
  </si>
  <si>
    <t>VBS De Talententuin</t>
  </si>
  <si>
    <t>Vrije Basisschool De Zonnewijzer</t>
  </si>
  <si>
    <t>VBS Steinerschool De Wingerd</t>
  </si>
  <si>
    <t>SBS De Geluksvogel</t>
  </si>
  <si>
    <t>09-235.31.11</t>
  </si>
  <si>
    <t>Kerkpad 1</t>
  </si>
  <si>
    <t>VBS Steinerschool De Zonnewijzer Leuven</t>
  </si>
  <si>
    <t>VBS Steinerschool Lohrangrin</t>
  </si>
  <si>
    <t>VBS De Vleugel</t>
  </si>
  <si>
    <t>GO! BS De Kleine Schuit</t>
  </si>
  <si>
    <t>09-352.53.01</t>
  </si>
  <si>
    <t>Hoogboomsteenweg 288</t>
  </si>
  <si>
    <t>09-323.57.21</t>
  </si>
  <si>
    <t>03-331.00.77</t>
  </si>
  <si>
    <t>VBS De Droomboom</t>
  </si>
  <si>
    <t>0472-11.37.79</t>
  </si>
  <si>
    <t>GO! BS De Wegwijzer_Assenede</t>
  </si>
  <si>
    <t>SBS De Toverboom</t>
  </si>
  <si>
    <t>SBS Appelterre</t>
  </si>
  <si>
    <t>VBS Steinerschool Brussel</t>
  </si>
  <si>
    <t>VBS 2 Maria Middelares</t>
  </si>
  <si>
    <t>VBS Don Bosco Halle 2</t>
  </si>
  <si>
    <t>VBS KBO Eine 2</t>
  </si>
  <si>
    <t>02-363.85.89</t>
  </si>
  <si>
    <t>Leegstraat 19</t>
  </si>
  <si>
    <t>VBS Steinerschool Gent - De Teunisbloem</t>
  </si>
  <si>
    <t>VBS Steinerschool Michaëli Aalst</t>
  </si>
  <si>
    <t>GO! Freinetschool De Koorddanser</t>
  </si>
  <si>
    <t>09-235.31.10</t>
  </si>
  <si>
    <t>SBS Freinetschool Het Eiland</t>
  </si>
  <si>
    <t>VBS Gits Groeit!</t>
  </si>
  <si>
    <t>VBS Steinerschool De Kleine Wereldburger</t>
  </si>
  <si>
    <t>GO! Freinetschool Het Avontuur</t>
  </si>
  <si>
    <t>GO! Freinetschool Krullevaar't</t>
  </si>
  <si>
    <t>GO! Freinetschool De Zwierezwaai</t>
  </si>
  <si>
    <t>Grote Bosstraat 70</t>
  </si>
  <si>
    <t>0491-62.56.19</t>
  </si>
  <si>
    <t>August Van de Wielelei 136</t>
  </si>
  <si>
    <t>Huidevettersstraat 5_A</t>
  </si>
  <si>
    <t>GO! BS Atlantis</t>
  </si>
  <si>
    <t>VBS Steinerschool Michaëlschool</t>
  </si>
  <si>
    <t>VBS Steinerschool Koningsdale Ieper</t>
  </si>
  <si>
    <t>GO! BS Pacheco</t>
  </si>
  <si>
    <t>Oratoriënberg 20</t>
  </si>
  <si>
    <t>09-360.17.56</t>
  </si>
  <si>
    <t>GO! BS Terra</t>
  </si>
  <si>
    <t>VBS Steinerschool De Ringelwikke Ronse</t>
  </si>
  <si>
    <t>VBS Methodeschool De Muze - Serafijn</t>
  </si>
  <si>
    <t>VBS ORS Harduynschool Oudegem</t>
  </si>
  <si>
    <t>09-210.35.40</t>
  </si>
  <si>
    <t>GO! BS Zele</t>
  </si>
  <si>
    <t>02-460.43.62</t>
  </si>
  <si>
    <t>VBS Steinerschool De Nieuwe Maan Geel</t>
  </si>
  <si>
    <t>02-321.00.20</t>
  </si>
  <si>
    <t>GBS Zwevegem-Knokke</t>
  </si>
  <si>
    <t>SBS Expedissimo</t>
  </si>
  <si>
    <t>012-45.74.16</t>
  </si>
  <si>
    <t>02-313.50.36</t>
  </si>
  <si>
    <t>053-66.72.47</t>
  </si>
  <si>
    <t>056-65.18.91</t>
  </si>
  <si>
    <t>GO! BS Het Biezebos</t>
  </si>
  <si>
    <t>Zultseweg 11</t>
  </si>
  <si>
    <t>056-60.08.18</t>
  </si>
  <si>
    <t>VBS POER</t>
  </si>
  <si>
    <t>Zeger van Heulestraat 47</t>
  </si>
  <si>
    <t>0499-21.23.89</t>
  </si>
  <si>
    <t>VBS Belz</t>
  </si>
  <si>
    <t>Isabellalei 63</t>
  </si>
  <si>
    <t>0489-02.27.20</t>
  </si>
  <si>
    <t>GO! Daltonschool Merelbeke</t>
  </si>
  <si>
    <t>VBS BuitenWijs</t>
  </si>
  <si>
    <t>Pastorijstraat 1</t>
  </si>
  <si>
    <t>NEIGEM</t>
  </si>
  <si>
    <t>0474-08.52.50</t>
  </si>
  <si>
    <t>HSBS De Zennestraal</t>
  </si>
  <si>
    <t>Zennestraat 82</t>
  </si>
  <si>
    <t>02-279.39.31</t>
  </si>
  <si>
    <t>VBS Sint-Joris Basisschool</t>
  </si>
  <si>
    <t>VBS Optimum Genk</t>
  </si>
  <si>
    <t>Bijlkestraat 26</t>
  </si>
  <si>
    <t>0499-74.90.74</t>
  </si>
  <si>
    <t>VBS Montessorischool Nieuwrode</t>
  </si>
  <si>
    <t>0485-04.00.95</t>
  </si>
  <si>
    <t>GBS Elsene</t>
  </si>
  <si>
    <t>Graystraat 126</t>
  </si>
  <si>
    <t>Koning Albert II-laan 15 bus 137, 1210 BRUSSEL</t>
  </si>
  <si>
    <t>1F3C8E-3209-02-230724</t>
  </si>
  <si>
    <r>
      <t>Bezorg ons</t>
    </r>
    <r>
      <rPr>
        <i/>
        <u/>
        <sz val="10"/>
        <rFont val="Calibri"/>
        <family val="2"/>
        <scheme val="minor"/>
      </rPr>
      <t>onmiddellijk</t>
    </r>
    <r>
      <rPr>
        <i/>
        <sz val="10"/>
        <rFont val="Calibri"/>
        <family val="2"/>
        <scheme val="minor"/>
      </rPr>
      <t>het formulier</t>
    </r>
    <r>
      <rPr>
        <i/>
        <u/>
        <sz val="10"/>
        <rFont val="Calibri"/>
        <family val="2"/>
        <scheme val="minor"/>
      </rPr>
      <t xml:space="preserve"> in één pdf-bestand</t>
    </r>
    <r>
      <rPr>
        <i/>
        <sz val="10"/>
        <rFont val="Calibri"/>
        <family val="2"/>
        <scheme val="minor"/>
      </rPr>
      <t>via Mijn Onderwijs.
Aanvragen van aanvullende lestijden voor</t>
    </r>
    <r>
      <rPr>
        <i/>
        <u/>
        <sz val="10"/>
        <rFont val="Calibri"/>
        <family val="2"/>
        <scheme val="minor"/>
      </rPr>
      <t>gewezen</t>
    </r>
    <r>
      <rPr>
        <i/>
        <sz val="10"/>
        <rFont val="Calibri"/>
        <family val="2"/>
        <scheme val="minor"/>
      </rPr>
      <t>anderstalige nieuwkomers moeten ons</t>
    </r>
    <r>
      <rPr>
        <i/>
        <u/>
        <sz val="10"/>
        <rFont val="Calibri"/>
        <family val="2"/>
        <scheme val="minor"/>
      </rPr>
      <t xml:space="preserve">uiterlijk op 15 oktober </t>
    </r>
    <r>
      <rPr>
        <i/>
        <sz val="10"/>
        <rFont val="Calibri"/>
        <family val="2"/>
        <scheme val="minor"/>
      </rPr>
      <t>worden bezorgd.</t>
    </r>
    <r>
      <rPr>
        <i/>
        <u/>
        <sz val="10"/>
        <rFont val="Calibri"/>
        <family val="2"/>
        <scheme val="minor"/>
      </rPr>
      <t>Die gegevens mogen maar één keer per schooljaar worden gemeld!</t>
    </r>
    <r>
      <rPr>
        <i/>
        <sz val="10"/>
        <rFont val="Calibri"/>
        <family val="2"/>
        <scheme val="minor"/>
      </rPr>
      <t xml:space="preserve">
Opgelet: om dit pdf-bestand te versturen, hebt u toegang nodig tot het thema 'Omkadering en toelagen' in Mijn Onderwijs. 
U kunt die rechten nakijken in Mijn Onderwijs onder het tabblad 'Mijn profiel' bij 'Mijn thema's'.</t>
    </r>
  </si>
  <si>
    <r>
      <t>Voor een vlotte verwerking is het belangrijk dat u het formulier</t>
    </r>
    <r>
      <rPr>
        <i/>
        <u/>
        <sz val="10"/>
        <rFont val="Calibri"/>
        <family val="2"/>
      </rPr>
      <t>in één pdf-bestand</t>
    </r>
    <r>
      <rPr>
        <i/>
        <sz val="10"/>
        <rFont val="Calibri"/>
        <family val="2"/>
      </rPr>
      <t>doorstuurt, waarbij de bladen in de juiste richting en in de juiste numerieke volgorde zijn ingescand.</t>
    </r>
  </si>
  <si>
    <t>U hoeft alleen de grijze cellen in te vullen als dat nodig is. De overige berekeningen en controles worden automatisch uitgevoerd.</t>
  </si>
  <si>
    <t>Meldingen die in verschillende bestanden worden verstuurd, kunnen niet worden verwerkt.</t>
  </si>
  <si>
    <t>Selecteer het type formulier dat u wilt doorsturen. (Dit formulier is AN SCHOOL: SBT Basis - Anderstalige nieuwkomers per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</si>
</sst>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55" x14ac:knownFonts="1">
    <font>
      <sz val="10"/>
      <name val="Arial"/>
    </font>
    <font>
      <sz val="10"/>
      <name val="Arial"/>
      <family val="2"/>
    </font>
    <font>
      <i/>
      <sz val="9"/>
      <name val="Arial"/>
      <family val="2"/>
    </font>
    <font>
      <sz val="8"/>
      <name val="Arial"/>
      <family val="2"/>
    </font>
    <font>
      <u/>
      <sz val="7.5"/>
      <color indexed="12"/>
      <name val="Arial"/>
      <family val="2"/>
    </font>
    <font>
      <sz val="6"/>
      <name val="Garamond"/>
      <family val="1"/>
    </font>
    <font>
      <sz val="11"/>
      <name val="Garamond"/>
      <family val="1"/>
    </font>
    <font>
      <sz val="11"/>
      <color indexed="10"/>
      <name val="Garamond"/>
      <family val="1"/>
    </font>
    <font>
      <sz val="9"/>
      <color indexed="10"/>
      <name val="Arial"/>
      <family val="2"/>
    </font>
    <font>
      <b/>
      <sz val="9"/>
      <color indexed="10"/>
      <name val="Arial"/>
      <family val="2"/>
    </font>
    <font>
      <sz val="9"/>
      <name val="Arial"/>
      <family val="2"/>
    </font>
    <font>
      <sz val="8"/>
      <name val="Arial"/>
      <family val="2"/>
    </font>
    <font>
      <sz val="10"/>
      <name val="Calibri"/>
      <family val="2"/>
    </font>
    <font>
      <sz val="6"/>
      <name val="Calibri"/>
      <family val="2"/>
    </font>
    <font>
      <sz val="10"/>
      <color indexed="81"/>
      <name val="Calibri"/>
      <family val="2"/>
    </font>
    <font>
      <b/>
      <sz val="18"/>
      <name val="Calibri"/>
      <family val="2"/>
    </font>
    <font>
      <sz val="18"/>
      <name val="Calibri"/>
      <family val="2"/>
    </font>
    <font>
      <sz val="11"/>
      <name val="Calibri"/>
      <family val="2"/>
      <scheme val="minor"/>
    </font>
    <font>
      <b/>
      <i/>
      <sz val="9"/>
      <name val="Calibri"/>
      <family val="2"/>
      <scheme val="minor"/>
    </font>
    <font>
      <b/>
      <sz val="11"/>
      <color indexed="9"/>
      <name val="Calibri"/>
      <family val="2"/>
      <scheme val="minor"/>
    </font>
    <font>
      <sz val="9"/>
      <name val="Calibri"/>
      <family val="2"/>
      <scheme val="minor"/>
    </font>
    <font>
      <sz val="10"/>
      <name val="Calibri"/>
      <family val="2"/>
      <scheme val="minor"/>
    </font>
    <font>
      <i/>
      <sz val="9"/>
      <name val="Calibri"/>
      <family val="2"/>
      <scheme val="minor"/>
    </font>
    <font>
      <i/>
      <sz val="11"/>
      <name val="Calibri"/>
      <family val="2"/>
      <scheme val="minor"/>
    </font>
    <font>
      <b/>
      <sz val="11"/>
      <name val="Calibri"/>
      <family val="2"/>
      <scheme val="minor"/>
    </font>
    <font>
      <b/>
      <i/>
      <sz val="11"/>
      <name val="Calibri"/>
      <family val="2"/>
      <scheme val="minor"/>
    </font>
    <font>
      <b/>
      <sz val="9"/>
      <name val="Calibri"/>
      <family val="2"/>
      <scheme val="minor"/>
    </font>
    <font>
      <sz val="11"/>
      <color indexed="10"/>
      <name val="Calibri"/>
      <family val="2"/>
      <scheme val="minor"/>
    </font>
    <font>
      <b/>
      <sz val="9"/>
      <color indexed="10"/>
      <name val="Calibri"/>
      <family val="2"/>
      <scheme val="minor"/>
    </font>
    <font>
      <sz val="9"/>
      <color indexed="10"/>
      <name val="Calibri"/>
      <family val="2"/>
      <scheme val="minor"/>
    </font>
    <font>
      <b/>
      <sz val="10"/>
      <name val="Calibri"/>
      <family val="2"/>
      <scheme val="minor"/>
    </font>
    <font>
      <b/>
      <i/>
      <sz val="10"/>
      <name val="Calibri"/>
      <family val="2"/>
      <scheme val="minor"/>
    </font>
    <font>
      <i/>
      <sz val="10"/>
      <name val="Calibri"/>
      <family val="2"/>
      <scheme val="minor"/>
    </font>
    <font>
      <b/>
      <sz val="10"/>
      <color indexed="10"/>
      <name val="Calibri"/>
      <family val="2"/>
      <scheme val="minor"/>
    </font>
    <font>
      <vertAlign val="superscript"/>
      <sz val="10"/>
      <name val="Calibri"/>
      <family val="2"/>
      <scheme val="minor"/>
    </font>
    <font>
      <sz val="10"/>
      <color indexed="10"/>
      <name val="Calibri"/>
      <family val="2"/>
      <scheme val="minor"/>
    </font>
    <font>
      <b/>
      <sz val="1"/>
      <name val="Calibri"/>
      <family val="2"/>
      <scheme val="minor"/>
    </font>
    <font>
      <b/>
      <sz val="12"/>
      <color theme="0"/>
      <name val="Calibri"/>
      <family val="2"/>
      <scheme val="minor"/>
    </font>
    <font>
      <b/>
      <sz val="8"/>
      <name val="Calibri"/>
      <family val="2"/>
      <scheme val="minor"/>
    </font>
    <font>
      <sz val="8"/>
      <name val="Calibri"/>
      <family val="2"/>
      <scheme val="minor"/>
    </font>
    <font>
      <i/>
      <u/>
      <sz val="10"/>
      <color indexed="12"/>
      <name val="Calibri"/>
      <family val="2"/>
      <scheme val="minor"/>
    </font>
    <font>
      <i/>
      <u/>
      <sz val="10"/>
      <name val="Calibri"/>
      <family val="2"/>
      <scheme val="minor"/>
    </font>
    <font>
      <b/>
      <sz val="18"/>
      <name val="Calibri"/>
      <family val="2"/>
      <scheme val="minor"/>
    </font>
    <font>
      <sz val="18"/>
      <name val="Calibri"/>
      <family val="2"/>
      <scheme val="minor"/>
    </font>
    <font>
      <b/>
      <sz val="12"/>
      <color indexed="10"/>
      <name val="Calibri"/>
      <family val="2"/>
      <scheme val="minor"/>
    </font>
    <font>
      <sz val="11"/>
      <name val="Arial"/>
      <family val="2"/>
    </font>
    <font>
      <b/>
      <sz val="10"/>
      <color rgb="FFFF0000"/>
      <name val="Calibri"/>
      <family val="2"/>
      <scheme val="minor"/>
    </font>
    <font>
      <b/>
      <sz val="10"/>
      <color rgb="FFFF0000"/>
      <name val="Arial"/>
      <family val="2"/>
    </font>
    <font>
      <i/>
      <sz val="10"/>
      <color rgb="FFFF0000"/>
      <name val="Calibri"/>
      <family val="2"/>
      <scheme val="minor"/>
    </font>
    <font>
      <sz val="10"/>
      <color rgb="FF00B050"/>
      <name val="Calibri"/>
      <family val="2"/>
      <scheme val="minor"/>
    </font>
    <font>
      <b/>
      <sz val="10"/>
      <color rgb="FF00B050"/>
      <name val="Calibri"/>
      <family val="2"/>
      <scheme val="minor"/>
    </font>
    <font>
      <sz val="10"/>
      <color rgb="FF00B050"/>
      <name val="Arial"/>
      <family val="2"/>
    </font>
    <font>
      <i/>
      <sz val="10"/>
      <name val="Arial"/>
      <family val="2"/>
    </font>
    <font>
      <i/>
      <sz val="10"/>
      <name val="Calibri"/>
      <family val="2"/>
    </font>
    <font>
      <i/>
      <u/>
      <sz val="10"/>
      <name val="Calibri"/>
      <family val="2"/>
    </font>
  </fonts>
  <fills count="6">
    <fill>
      <patternFill patternType="none"/>
    </fill>
    <fill>
      <patternFill patternType="gray125"/>
    </fill>
    <fill>
      <patternFill patternType="solid">
        <fgColor indexed="47"/>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64"/>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23"/>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4" fillId="0" borderId="0" applyNumberFormat="0" applyFill="0" applyBorder="0" applyAlignment="0" applyProtection="0">
      <alignment vertical="top"/>
      <protection locked="0"/>
    </xf>
  </cellStyleXfs>
  <cellXfs count="292">
    <xf numFmtId="0" fontId="0" fillId="0" borderId="0" xfId="0"/>
    <xf numFmtId="0" fontId="6" fillId="0" borderId="0" xfId="0" applyFont="1" applyProtection="1">
      <protection hidden="1"/>
    </xf>
    <xf numFmtId="0" fontId="6" fillId="0" borderId="0" xfId="0" applyFont="1" applyBorder="1" applyProtection="1">
      <protection hidden="1"/>
    </xf>
    <xf numFmtId="0" fontId="6" fillId="0" borderId="0" xfId="0" applyFont="1" applyFill="1" applyProtection="1">
      <protection hidden="1"/>
    </xf>
    <xf numFmtId="0" fontId="2" fillId="0" borderId="0" xfId="0" applyFont="1" applyAlignment="1" applyProtection="1">
      <alignment vertical="top"/>
      <protection hidden="1"/>
    </xf>
    <xf numFmtId="0" fontId="6" fillId="0" borderId="0" xfId="0" applyFont="1" applyAlignment="1" applyProtection="1">
      <alignment vertical="center"/>
      <protection hidden="1"/>
    </xf>
    <xf numFmtId="0" fontId="7" fillId="0" borderId="0" xfId="0" applyFont="1" applyProtection="1">
      <protection hidden="1"/>
    </xf>
    <xf numFmtId="0" fontId="7" fillId="0" borderId="0" xfId="0" applyFont="1" applyBorder="1" applyProtection="1">
      <protection hidden="1"/>
    </xf>
    <xf numFmtId="0" fontId="8" fillId="0" borderId="0" xfId="0" applyFont="1" applyProtection="1">
      <protection hidden="1"/>
    </xf>
    <xf numFmtId="0" fontId="8" fillId="0" borderId="0" xfId="0" applyFont="1" applyBorder="1" applyProtection="1">
      <protection hidden="1"/>
    </xf>
    <xf numFmtId="0" fontId="9" fillId="0" borderId="0" xfId="0" applyFont="1" applyFill="1" applyBorder="1" applyAlignment="1" applyProtection="1">
      <alignment horizontal="left" vertical="top" wrapText="1"/>
      <protection hidden="1"/>
    </xf>
    <xf numFmtId="0" fontId="9" fillId="0" borderId="0" xfId="0" applyFont="1" applyFill="1" applyAlignment="1" applyProtection="1">
      <alignment horizontal="right" vertical="top" wrapText="1"/>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Protection="1">
      <protection hidden="1"/>
    </xf>
    <xf numFmtId="0" fontId="10" fillId="0" borderId="0" xfId="0" applyFont="1" applyFill="1" applyProtection="1">
      <protection hidden="1"/>
    </xf>
    <xf numFmtId="1" fontId="0" fillId="0" borderId="0" xfId="0" applyNumberFormat="1"/>
    <xf numFmtId="0" fontId="1" fillId="0" borderId="0" xfId="0" applyFont="1"/>
    <xf numFmtId="14" fontId="0" fillId="0" borderId="0" xfId="0" applyNumberFormat="1"/>
    <xf numFmtId="0" fontId="0" fillId="0" borderId="0" xfId="0" applyAlignment="1">
      <alignment horizontal="left" vertical="top" wrapText="1"/>
    </xf>
    <xf numFmtId="0" fontId="0" fillId="0" borderId="0" xfId="0" applyAlignment="1">
      <alignment wrapText="1"/>
    </xf>
    <xf numFmtId="0" fontId="5" fillId="0" borderId="0" xfId="0" applyFont="1" applyBorder="1" applyAlignment="1" applyProtection="1">
      <alignment vertical="top" wrapText="1"/>
      <protection hidden="1"/>
    </xf>
    <xf numFmtId="0" fontId="17" fillId="0" borderId="0" xfId="0" applyFont="1" applyProtection="1">
      <protection hidden="1"/>
    </xf>
    <xf numFmtId="0" fontId="18" fillId="0" borderId="0" xfId="0" applyFont="1" applyAlignment="1" applyProtection="1">
      <alignment vertical="top"/>
      <protection hidden="1"/>
    </xf>
    <xf numFmtId="0" fontId="17" fillId="0" borderId="0" xfId="0" applyFont="1" applyBorder="1" applyProtection="1">
      <protection hidden="1"/>
    </xf>
    <xf numFmtId="0" fontId="17" fillId="0" borderId="0" xfId="0" applyFont="1" applyFill="1" applyBorder="1" applyProtection="1">
      <protection hidden="1"/>
    </xf>
    <xf numFmtId="0" fontId="19" fillId="0" borderId="0" xfId="0" applyFont="1" applyFill="1" applyProtection="1">
      <protection hidden="1"/>
    </xf>
    <xf numFmtId="0" fontId="17" fillId="0" borderId="0" xfId="0" applyFont="1" applyFill="1" applyProtection="1">
      <protection hidden="1"/>
    </xf>
    <xf numFmtId="0" fontId="20" fillId="0" borderId="0" xfId="0" applyFont="1" applyProtection="1">
      <protection hidden="1"/>
    </xf>
    <xf numFmtId="0" fontId="21" fillId="0" borderId="0" xfId="0" applyFont="1" applyFill="1" applyAlignment="1" applyProtection="1">
      <alignment horizontal="left"/>
    </xf>
    <xf numFmtId="0" fontId="22" fillId="0" borderId="0" xfId="0" applyFont="1" applyFill="1" applyProtection="1">
      <protection hidden="1"/>
    </xf>
    <xf numFmtId="0" fontId="20" fillId="0" borderId="0" xfId="0" applyFont="1" applyFill="1" applyProtection="1">
      <protection hidden="1"/>
    </xf>
    <xf numFmtId="0" fontId="23" fillId="0" borderId="0" xfId="0" applyFont="1" applyBorder="1" applyProtection="1">
      <protection hidden="1"/>
    </xf>
    <xf numFmtId="0" fontId="23" fillId="0" borderId="0" xfId="0" quotePrefix="1" applyFont="1" applyBorder="1" applyProtection="1">
      <protection hidden="1"/>
    </xf>
    <xf numFmtId="0" fontId="23" fillId="0" borderId="0" xfId="0" applyFont="1" applyFill="1" applyBorder="1" applyProtection="1">
      <protection hidden="1"/>
    </xf>
    <xf numFmtId="0" fontId="23" fillId="0" borderId="0" xfId="0" quotePrefix="1" applyFont="1" applyFill="1" applyBorder="1" applyProtection="1">
      <protection hidden="1"/>
    </xf>
    <xf numFmtId="0" fontId="24" fillId="0" borderId="0" xfId="0" applyFont="1" applyFill="1" applyProtection="1">
      <protection hidden="1"/>
    </xf>
    <xf numFmtId="0" fontId="17" fillId="0" borderId="0" xfId="0" applyFont="1" applyBorder="1" applyAlignment="1" applyProtection="1">
      <alignment vertical="top"/>
      <protection hidden="1"/>
    </xf>
    <xf numFmtId="0" fontId="17" fillId="0" borderId="0" xfId="0" applyFont="1" applyAlignment="1" applyProtection="1">
      <alignment vertical="top"/>
      <protection hidden="1"/>
    </xf>
    <xf numFmtId="0" fontId="17" fillId="0" borderId="0" xfId="0" quotePrefix="1" applyFont="1" applyBorder="1" applyProtection="1">
      <protection hidden="1"/>
    </xf>
    <xf numFmtId="0" fontId="17" fillId="0" borderId="0" xfId="0" applyFont="1" applyBorder="1" applyAlignment="1" applyProtection="1">
      <alignment vertical="center"/>
      <protection hidden="1"/>
    </xf>
    <xf numFmtId="0" fontId="17" fillId="0" borderId="0" xfId="0" applyFont="1" applyAlignment="1" applyProtection="1">
      <alignment vertical="center"/>
      <protection hidden="1"/>
    </xf>
    <xf numFmtId="0" fontId="25" fillId="0" borderId="0" xfId="0" applyFont="1" applyBorder="1" applyProtection="1">
      <protection hidden="1"/>
    </xf>
    <xf numFmtId="0" fontId="25" fillId="0" borderId="0" xfId="0" quotePrefix="1" applyFont="1" applyBorder="1" applyProtection="1">
      <protection hidden="1"/>
    </xf>
    <xf numFmtId="0" fontId="25" fillId="0" borderId="0" xfId="0" applyFont="1" applyFill="1" applyBorder="1" applyProtection="1">
      <protection hidden="1"/>
    </xf>
    <xf numFmtId="0" fontId="25" fillId="0" borderId="0" xfId="0" quotePrefix="1" applyFont="1" applyFill="1" applyBorder="1" applyProtection="1">
      <protection hidden="1"/>
    </xf>
    <xf numFmtId="0" fontId="24" fillId="0" borderId="0" xfId="0" quotePrefix="1" applyFont="1" applyFill="1" applyBorder="1" applyProtection="1">
      <protection hidden="1"/>
    </xf>
    <xf numFmtId="0" fontId="26" fillId="0" borderId="0" xfId="0" applyFont="1" applyFill="1" applyProtection="1">
      <protection hidden="1"/>
    </xf>
    <xf numFmtId="0" fontId="18" fillId="0" borderId="0" xfId="0" applyFont="1" applyFill="1" applyBorder="1" applyProtection="1">
      <protection hidden="1"/>
    </xf>
    <xf numFmtId="0" fontId="17" fillId="0" borderId="0" xfId="0" quotePrefix="1" applyFont="1" applyFill="1" applyBorder="1" applyProtection="1">
      <protection hidden="1"/>
    </xf>
    <xf numFmtId="14" fontId="21" fillId="0" borderId="0" xfId="0" applyNumberFormat="1" applyFont="1" applyBorder="1" applyAlignment="1">
      <alignment horizontal="center"/>
    </xf>
    <xf numFmtId="0" fontId="17" fillId="0" borderId="0" xfId="0" applyFont="1" applyBorder="1" applyAlignment="1" applyProtection="1">
      <alignment horizontal="right"/>
      <protection hidden="1"/>
    </xf>
    <xf numFmtId="0" fontId="27" fillId="0" borderId="0" xfId="0" applyFont="1" applyProtection="1">
      <protection hidden="1"/>
    </xf>
    <xf numFmtId="0" fontId="27" fillId="0" borderId="0" xfId="0" applyFont="1" applyBorder="1" applyProtection="1">
      <protection hidden="1"/>
    </xf>
    <xf numFmtId="0" fontId="28" fillId="0" borderId="0" xfId="0" applyFont="1" applyFill="1" applyBorder="1" applyAlignment="1" applyProtection="1">
      <alignment horizontal="left" vertical="top" wrapText="1"/>
      <protection hidden="1"/>
    </xf>
    <xf numFmtId="0" fontId="29" fillId="0" borderId="0" xfId="0" applyFont="1" applyProtection="1">
      <protection hidden="1"/>
    </xf>
    <xf numFmtId="0" fontId="29" fillId="0" borderId="0" xfId="0" applyFont="1" applyBorder="1" applyProtection="1">
      <protection hidden="1"/>
    </xf>
    <xf numFmtId="0" fontId="21" fillId="0" borderId="0" xfId="0" applyFont="1" applyProtection="1">
      <protection hidden="1"/>
    </xf>
    <xf numFmtId="0" fontId="30" fillId="0" borderId="0" xfId="0" applyFont="1" applyProtection="1">
      <protection hidden="1"/>
    </xf>
    <xf numFmtId="0" fontId="31" fillId="0" borderId="0" xfId="0" applyFont="1" applyAlignment="1" applyProtection="1">
      <alignment vertical="top"/>
      <protection hidden="1"/>
    </xf>
    <xf numFmtId="0" fontId="32" fillId="0" borderId="0" xfId="0" applyFont="1" applyAlignment="1" applyProtection="1">
      <alignment horizontal="justify" vertical="top"/>
      <protection hidden="1"/>
    </xf>
    <xf numFmtId="0" fontId="21" fillId="0" borderId="0" xfId="0" applyFont="1" applyAlignment="1" applyProtection="1">
      <alignment horizontal="right"/>
      <protection hidden="1"/>
    </xf>
    <xf numFmtId="0" fontId="21" fillId="0" borderId="0" xfId="0" applyFont="1" applyFill="1" applyAlignment="1" applyProtection="1">
      <alignment horizontal="center"/>
      <protection locked="0" hidden="1"/>
    </xf>
    <xf numFmtId="0" fontId="21" fillId="0" borderId="0" xfId="0" applyFont="1" applyAlignment="1" applyProtection="1">
      <alignment horizontal="left"/>
      <protection hidden="1"/>
    </xf>
    <xf numFmtId="0" fontId="21" fillId="0" borderId="0" xfId="0" applyFont="1" applyFill="1" applyAlignment="1" applyProtection="1">
      <alignment horizontal="left"/>
      <protection hidden="1"/>
    </xf>
    <xf numFmtId="0" fontId="30" fillId="0" borderId="0" xfId="0" applyFont="1" applyBorder="1" applyProtection="1">
      <protection hidden="1"/>
    </xf>
    <xf numFmtId="0" fontId="21" fillId="0" borderId="0" xfId="0" applyFont="1" applyBorder="1" applyProtection="1">
      <protection hidden="1"/>
    </xf>
    <xf numFmtId="0" fontId="21" fillId="0" borderId="0" xfId="0" applyFont="1" applyFill="1" applyBorder="1" applyProtection="1">
      <protection hidden="1"/>
    </xf>
    <xf numFmtId="0" fontId="21" fillId="0" borderId="0" xfId="0" applyFont="1" applyFill="1" applyProtection="1">
      <protection hidden="1"/>
    </xf>
    <xf numFmtId="0" fontId="21" fillId="0" borderId="0" xfId="0" applyFont="1" applyFill="1" applyBorder="1" applyAlignment="1" applyProtection="1">
      <alignment horizontal="center"/>
      <protection hidden="1"/>
    </xf>
    <xf numFmtId="0" fontId="32" fillId="0" borderId="0" xfId="0" applyFont="1" applyFill="1" applyProtection="1">
      <protection hidden="1"/>
    </xf>
    <xf numFmtId="0" fontId="21" fillId="0" borderId="0" xfId="0" applyFont="1" applyAlignment="1" applyProtection="1">
      <alignment horizontal="center"/>
      <protection hidden="1"/>
    </xf>
    <xf numFmtId="0" fontId="33" fillId="0" borderId="0" xfId="0" applyFont="1" applyAlignment="1" applyProtection="1">
      <protection hidden="1"/>
    </xf>
    <xf numFmtId="0" fontId="33" fillId="0" borderId="0" xfId="0" applyFont="1" applyAlignment="1"/>
    <xf numFmtId="0" fontId="30"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2" fillId="0" borderId="0" xfId="0" applyFont="1" applyBorder="1" applyAlignment="1" applyProtection="1">
      <alignment vertical="top" wrapText="1"/>
      <protection hidden="1"/>
    </xf>
    <xf numFmtId="0" fontId="32" fillId="0" borderId="0" xfId="0" applyFont="1" applyFill="1" applyBorder="1" applyProtection="1">
      <protection hidden="1"/>
    </xf>
    <xf numFmtId="0" fontId="32" fillId="0" borderId="0" xfId="0" quotePrefix="1" applyFont="1" applyFill="1" applyBorder="1" applyProtection="1">
      <protection hidden="1"/>
    </xf>
    <xf numFmtId="0" fontId="30" fillId="0" borderId="0" xfId="0" applyFont="1" applyBorder="1" applyAlignment="1" applyProtection="1">
      <alignment horizontal="right"/>
      <protection hidden="1"/>
    </xf>
    <xf numFmtId="0" fontId="30" fillId="0" borderId="0" xfId="0" applyFont="1" applyFill="1" applyBorder="1" applyAlignment="1" applyProtection="1">
      <alignment horizontal="center" vertical="center"/>
      <protection hidden="1"/>
    </xf>
    <xf numFmtId="0" fontId="21" fillId="0" borderId="0" xfId="0" quotePrefix="1" applyFont="1" applyBorder="1" applyProtection="1">
      <protection hidden="1"/>
    </xf>
    <xf numFmtId="0" fontId="21" fillId="0" borderId="1" xfId="0" applyFont="1" applyBorder="1" applyProtection="1">
      <protection hidden="1"/>
    </xf>
    <xf numFmtId="0" fontId="21" fillId="0" borderId="2" xfId="0" applyFont="1" applyBorder="1" applyProtection="1">
      <protection hidden="1"/>
    </xf>
    <xf numFmtId="0" fontId="21" fillId="0" borderId="0" xfId="0" applyFont="1" applyBorder="1" applyAlignment="1" applyProtection="1">
      <alignment vertical="center"/>
      <protection hidden="1"/>
    </xf>
    <xf numFmtId="0" fontId="21" fillId="0" borderId="0" xfId="0" quotePrefix="1" applyFont="1" applyBorder="1" applyAlignment="1" applyProtection="1">
      <alignment vertical="center"/>
      <protection hidden="1"/>
    </xf>
    <xf numFmtId="0" fontId="21" fillId="0" borderId="0" xfId="0" applyFont="1" applyAlignment="1" applyProtection="1">
      <alignment vertical="center"/>
      <protection hidden="1"/>
    </xf>
    <xf numFmtId="0" fontId="30" fillId="0" borderId="0" xfId="0" quotePrefix="1" applyFont="1" applyBorder="1" applyAlignment="1" applyProtection="1">
      <alignment horizontal="center" vertical="center"/>
      <protection hidden="1"/>
    </xf>
    <xf numFmtId="0" fontId="21" fillId="0" borderId="3" xfId="0" applyFont="1" applyBorder="1" applyAlignment="1" applyProtection="1">
      <alignment vertical="center"/>
      <protection hidden="1"/>
    </xf>
    <xf numFmtId="0" fontId="34" fillId="0" borderId="0" xfId="0" applyFont="1" applyAlignment="1" applyProtection="1">
      <alignment vertical="center"/>
      <protection hidden="1"/>
    </xf>
    <xf numFmtId="0" fontId="21" fillId="0" borderId="0" xfId="0" applyFont="1" applyBorder="1" applyAlignment="1" applyProtection="1">
      <alignment horizontal="centerContinuous" vertical="center"/>
      <protection hidden="1"/>
    </xf>
    <xf numFmtId="0" fontId="21" fillId="0" borderId="4" xfId="0" applyFont="1" applyBorder="1" applyProtection="1">
      <protection hidden="1"/>
    </xf>
    <xf numFmtId="0" fontId="21" fillId="0" borderId="5" xfId="0" applyFont="1" applyBorder="1" applyProtection="1">
      <protection hidden="1"/>
    </xf>
    <xf numFmtId="0" fontId="32" fillId="0" borderId="0" xfId="0" applyFont="1" applyBorder="1" applyProtection="1">
      <protection hidden="1"/>
    </xf>
    <xf numFmtId="0" fontId="33" fillId="0" borderId="0" xfId="0" applyFont="1" applyBorder="1" applyAlignment="1" applyProtection="1">
      <protection hidden="1"/>
    </xf>
    <xf numFmtId="0" fontId="30" fillId="0" borderId="0" xfId="0" applyFont="1" applyFill="1" applyProtection="1">
      <protection hidden="1"/>
    </xf>
    <xf numFmtId="0" fontId="34" fillId="0" borderId="0" xfId="0" applyFont="1" applyProtection="1">
      <protection hidden="1"/>
    </xf>
    <xf numFmtId="0" fontId="21" fillId="0" borderId="0" xfId="0" applyFont="1" applyBorder="1" applyAlignment="1" applyProtection="1">
      <protection hidden="1"/>
    </xf>
    <xf numFmtId="0" fontId="21" fillId="0" borderId="0" xfId="0" applyFont="1" applyAlignment="1" applyProtection="1">
      <alignment horizontal="left"/>
    </xf>
    <xf numFmtId="0" fontId="21" fillId="0" borderId="0" xfId="0" applyFont="1" applyBorder="1" applyAlignment="1" applyProtection="1">
      <alignment horizontal="left" vertical="center"/>
      <protection hidden="1"/>
    </xf>
    <xf numFmtId="0" fontId="30" fillId="0" borderId="0" xfId="0" quotePrefix="1" applyFont="1" applyBorder="1" applyProtection="1">
      <protection hidden="1"/>
    </xf>
    <xf numFmtId="0" fontId="33" fillId="0" borderId="0" xfId="0" applyFont="1" applyBorder="1" applyAlignment="1" applyProtection="1">
      <alignment vertical="center" wrapText="1"/>
      <protection hidden="1"/>
    </xf>
    <xf numFmtId="0" fontId="33" fillId="0" borderId="0" xfId="0" applyFont="1" applyAlignment="1">
      <alignment vertical="center" wrapText="1"/>
    </xf>
    <xf numFmtId="0" fontId="30" fillId="0" borderId="0" xfId="0" applyFont="1" applyFill="1" applyBorder="1" applyProtection="1">
      <protection hidden="1"/>
    </xf>
    <xf numFmtId="0" fontId="21"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protection hidden="1"/>
    </xf>
    <xf numFmtId="0" fontId="21" fillId="0" borderId="0" xfId="0" applyFont="1" applyBorder="1" applyAlignment="1" applyProtection="1">
      <alignment horizontal="justify" vertical="justify"/>
      <protection hidden="1"/>
    </xf>
    <xf numFmtId="0" fontId="30" fillId="0" borderId="0" xfId="0" applyFont="1" applyBorder="1" applyAlignment="1" applyProtection="1">
      <alignment horizontal="left" vertical="top"/>
      <protection hidden="1"/>
    </xf>
    <xf numFmtId="0" fontId="33" fillId="0" borderId="0" xfId="0" applyFont="1" applyBorder="1" applyAlignment="1" applyProtection="1">
      <alignment horizontal="left" vertical="top"/>
      <protection hidden="1"/>
    </xf>
    <xf numFmtId="0" fontId="17" fillId="0" borderId="0" xfId="0" applyFont="1" applyBorder="1" applyProtection="1"/>
    <xf numFmtId="0" fontId="17" fillId="0" borderId="0" xfId="0" quotePrefix="1" applyFont="1" applyBorder="1" applyProtection="1"/>
    <xf numFmtId="164" fontId="21" fillId="0" borderId="0" xfId="0" applyNumberFormat="1" applyFont="1" applyBorder="1" applyAlignment="1" applyProtection="1"/>
    <xf numFmtId="0" fontId="17" fillId="0" borderId="0" xfId="0" applyFont="1" applyProtection="1"/>
    <xf numFmtId="0" fontId="28" fillId="0" borderId="0" xfId="0" applyFont="1" applyBorder="1" applyAlignment="1" applyProtection="1">
      <alignment vertical="center"/>
    </xf>
    <xf numFmtId="0" fontId="21" fillId="0" borderId="0" xfId="0" applyFont="1" applyAlignment="1" applyProtection="1"/>
    <xf numFmtId="0" fontId="6" fillId="0" borderId="0" xfId="0" applyFont="1" applyProtection="1"/>
    <xf numFmtId="0" fontId="0" fillId="0" borderId="0" xfId="0" applyBorder="1" applyAlignment="1"/>
    <xf numFmtId="0" fontId="24" fillId="0" borderId="0" xfId="0" applyFont="1" applyFill="1" applyBorder="1" applyProtection="1">
      <protection hidden="1"/>
    </xf>
    <xf numFmtId="0" fontId="21" fillId="0" borderId="0" xfId="0" applyFont="1" applyAlignment="1"/>
    <xf numFmtId="0" fontId="30" fillId="0" borderId="0" xfId="0" quotePrefix="1" applyFont="1" applyBorder="1" applyAlignment="1" applyProtection="1">
      <alignment horizontal="left" vertical="center"/>
      <protection hidden="1"/>
    </xf>
    <xf numFmtId="0" fontId="36" fillId="0" borderId="0" xfId="0" applyFont="1" applyAlignment="1" applyProtection="1">
      <alignment horizontal="center" vertical="center"/>
      <protection hidden="1"/>
    </xf>
    <xf numFmtId="0" fontId="45" fillId="0" borderId="0" xfId="0" applyFont="1" applyProtection="1">
      <protection hidden="1"/>
    </xf>
    <xf numFmtId="0" fontId="32" fillId="0" borderId="0" xfId="0" applyFont="1" applyProtection="1">
      <protection hidden="1"/>
    </xf>
    <xf numFmtId="0" fontId="32" fillId="0" borderId="0" xfId="0" applyFont="1" applyAlignment="1" applyProtection="1">
      <alignment vertical="top"/>
      <protection hidden="1"/>
    </xf>
    <xf numFmtId="0" fontId="30" fillId="0" borderId="0" xfId="0" applyFont="1" applyAlignment="1" applyProtection="1">
      <protection hidden="1"/>
    </xf>
    <xf numFmtId="0" fontId="0" fillId="0" borderId="0" xfId="0" applyAlignment="1" applyProtection="1">
      <alignment vertical="top" wrapText="1"/>
      <protection hidden="1"/>
    </xf>
    <xf numFmtId="0" fontId="21" fillId="0" borderId="0" xfId="0" applyFont="1" applyAlignment="1" applyProtection="1">
      <protection hidden="1"/>
    </xf>
    <xf numFmtId="0" fontId="0" fillId="0" borderId="0" xfId="0" applyAlignment="1" applyProtection="1">
      <protection hidden="1"/>
    </xf>
    <xf numFmtId="0" fontId="32" fillId="0" borderId="0" xfId="0" applyFont="1" applyAlignment="1"/>
    <xf numFmtId="0" fontId="0" fillId="0" borderId="0" xfId="0" applyAlignment="1">
      <alignment vertical="center"/>
    </xf>
    <xf numFmtId="0" fontId="21" fillId="0" borderId="0" xfId="0" applyFont="1" applyAlignment="1"/>
    <xf numFmtId="0" fontId="44" fillId="0" borderId="0" xfId="0" applyFont="1" applyBorder="1" applyAlignment="1" applyProtection="1">
      <alignment horizontal="center" vertical="center"/>
      <protection hidden="1"/>
    </xf>
    <xf numFmtId="0" fontId="49" fillId="0" borderId="0" xfId="0" applyFont="1" applyBorder="1" applyAlignment="1" applyProtection="1">
      <alignment horizontal="left" vertical="center"/>
      <protection hidden="1"/>
    </xf>
    <xf numFmtId="0" fontId="33" fillId="0" borderId="0" xfId="0" applyFont="1" applyFill="1" applyAlignment="1" applyProtection="1">
      <protection hidden="1"/>
    </xf>
    <xf numFmtId="0" fontId="33" fillId="0" borderId="0" xfId="0" applyFont="1" applyAlignment="1"/>
    <xf numFmtId="0" fontId="21" fillId="0" borderId="0" xfId="0" applyFont="1" applyFill="1" applyAlignment="1" applyProtection="1">
      <alignment horizontal="left"/>
      <protection hidden="1"/>
    </xf>
    <xf numFmtId="0" fontId="21" fillId="0" borderId="0" xfId="0" applyFont="1" applyFill="1" applyBorder="1" applyAlignment="1" applyProtection="1">
      <alignment horizontal="center"/>
      <protection hidden="1"/>
    </xf>
    <xf numFmtId="0" fontId="33" fillId="0" borderId="0" xfId="0" applyFont="1" applyBorder="1" applyAlignment="1" applyProtection="1">
      <alignment vertical="center"/>
      <protection hidden="1"/>
    </xf>
    <xf numFmtId="0" fontId="0" fillId="0" borderId="0" xfId="0" applyAlignment="1"/>
    <xf numFmtId="0" fontId="0" fillId="0" borderId="0" xfId="0" applyAlignment="1" applyProtection="1">
      <alignment horizontal="center"/>
      <protection hidden="1"/>
    </xf>
    <xf numFmtId="0" fontId="33" fillId="0" borderId="0" xfId="0" applyFont="1" applyFill="1" applyAlignment="1" applyProtection="1">
      <protection hidden="1"/>
    </xf>
    <xf numFmtId="0" fontId="33" fillId="0" borderId="0" xfId="0" applyFont="1" applyAlignment="1"/>
    <xf numFmtId="0" fontId="33" fillId="0" borderId="0" xfId="0" applyFont="1" applyAlignment="1" applyProtection="1">
      <protection hidden="1"/>
    </xf>
    <xf numFmtId="0" fontId="46" fillId="0" borderId="0" xfId="0" applyFont="1" applyProtection="1">
      <protection hidden="1"/>
    </xf>
    <xf numFmtId="0" fontId="46" fillId="0" borderId="0" xfId="0" applyFont="1" applyFill="1" applyBorder="1" applyAlignment="1" applyProtection="1">
      <alignment horizontal="left" vertical="top"/>
      <protection hidden="1"/>
    </xf>
    <xf numFmtId="0" fontId="1" fillId="0" borderId="0" xfId="0" applyFont="1" applyProtection="1">
      <protection hidden="1"/>
    </xf>
    <xf numFmtId="0" fontId="41" fillId="0" borderId="0" xfId="0" applyFont="1" applyProtection="1">
      <protection hidden="1"/>
    </xf>
    <xf numFmtId="14" fontId="0" fillId="5" borderId="0" xfId="0" applyNumberFormat="1" applyFill="1"/>
    <xf numFmtId="1" fontId="0" fillId="0" borderId="0" xfId="0" applyNumberFormat="1" applyProtection="1">
      <protection hidden="1"/>
    </xf>
    <xf numFmtId="0" fontId="0" fillId="0" borderId="0" xfId="0" applyProtection="1">
      <protection hidden="1"/>
    </xf>
    <xf numFmtId="164" fontId="0" fillId="0" borderId="0" xfId="0" applyNumberFormat="1" applyProtection="1">
      <protection hidden="1"/>
    </xf>
    <xf numFmtId="14" fontId="0" fillId="0" borderId="0" xfId="0" applyNumberFormat="1" applyProtection="1">
      <protection hidden="1"/>
    </xf>
    <xf numFmtId="0" fontId="0" fillId="5" borderId="0" xfId="0" applyFill="1" applyProtection="1">
      <protection hidden="1"/>
    </xf>
    <xf numFmtId="0" fontId="1" fillId="5" borderId="0" xfId="0" applyFont="1" applyFill="1" applyProtection="1">
      <protection hidden="1"/>
    </xf>
    <xf numFmtId="1" fontId="1" fillId="0" borderId="0" xfId="0" applyNumberFormat="1" applyFont="1" applyProtection="1">
      <protection hidden="1"/>
    </xf>
    <xf numFmtId="1" fontId="45" fillId="0" borderId="0" xfId="0" applyNumberFormat="1" applyFont="1" applyProtection="1">
      <protection hidden="1"/>
    </xf>
    <xf numFmtId="0" fontId="46" fillId="4" borderId="21"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0" fillId="0" borderId="22" xfId="0" applyBorder="1" applyAlignment="1">
      <alignment horizontal="left" vertical="center" wrapText="1"/>
    </xf>
    <xf numFmtId="0" fontId="44"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164" fontId="49" fillId="0" borderId="21" xfId="0" applyNumberFormat="1" applyFont="1" applyBorder="1" applyAlignment="1" applyProtection="1">
      <alignment vertical="center"/>
      <protection hidden="1"/>
    </xf>
    <xf numFmtId="0" fontId="51" fillId="0" borderId="0" xfId="0" applyFont="1" applyAlignment="1">
      <alignment vertical="center"/>
    </xf>
    <xf numFmtId="0" fontId="46" fillId="4" borderId="18" xfId="0" applyFont="1" applyFill="1" applyBorder="1" applyAlignment="1" applyProtection="1">
      <alignment horizontal="left" vertical="center" wrapText="1"/>
      <protection hidden="1"/>
    </xf>
    <xf numFmtId="0" fontId="47" fillId="4" borderId="19" xfId="0" applyFont="1" applyFill="1" applyBorder="1" applyAlignment="1" applyProtection="1">
      <alignment horizontal="left" vertical="center" wrapText="1"/>
      <protection hidden="1"/>
    </xf>
    <xf numFmtId="0" fontId="47" fillId="4" borderId="20" xfId="0" applyFont="1" applyFill="1" applyBorder="1" applyAlignment="1" applyProtection="1">
      <alignment horizontal="left" vertical="center" wrapText="1"/>
      <protection hidden="1"/>
    </xf>
    <xf numFmtId="0" fontId="30" fillId="0" borderId="0" xfId="0" applyFont="1" applyBorder="1" applyAlignment="1" applyProtection="1">
      <alignment horizontal="right" vertical="center"/>
      <protection hidden="1"/>
    </xf>
    <xf numFmtId="0" fontId="49" fillId="0" borderId="0" xfId="0" applyFont="1" applyBorder="1" applyAlignment="1" applyProtection="1">
      <alignment vertical="center"/>
      <protection hidden="1"/>
    </xf>
    <xf numFmtId="0" fontId="49" fillId="0" borderId="0" xfId="0" applyFont="1" applyAlignment="1"/>
    <xf numFmtId="14" fontId="21" fillId="0" borderId="0" xfId="0" applyNumberFormat="1" applyFont="1" applyAlignment="1" applyProtection="1">
      <alignment horizontal="left" vertical="center"/>
      <protection hidden="1"/>
    </xf>
    <xf numFmtId="0" fontId="0" fillId="0" borderId="0" xfId="0" applyAlignment="1">
      <alignment vertical="center"/>
    </xf>
    <xf numFmtId="0" fontId="49" fillId="0" borderId="0" xfId="0" quotePrefix="1" applyFont="1" applyBorder="1" applyAlignment="1" applyProtection="1">
      <alignment horizontal="left" vertical="center"/>
      <protection hidden="1"/>
    </xf>
    <xf numFmtId="0" fontId="22" fillId="0" borderId="0" xfId="0" applyFont="1" applyBorder="1" applyAlignment="1" applyProtection="1">
      <alignment vertical="top" wrapText="1"/>
      <protection hidden="1"/>
    </xf>
    <xf numFmtId="0" fontId="23" fillId="0" borderId="0" xfId="0" applyFont="1" applyBorder="1" applyAlignment="1" applyProtection="1">
      <alignment vertical="top" wrapText="1"/>
      <protection hidden="1"/>
    </xf>
    <xf numFmtId="0" fontId="28" fillId="0" borderId="0" xfId="0" applyFont="1" applyFill="1" applyBorder="1" applyAlignment="1" applyProtection="1">
      <alignment wrapText="1"/>
      <protection hidden="1"/>
    </xf>
    <xf numFmtId="0" fontId="28" fillId="0" borderId="0" xfId="0" applyFont="1" applyAlignment="1" applyProtection="1">
      <alignment wrapText="1"/>
      <protection hidden="1"/>
    </xf>
    <xf numFmtId="0" fontId="21" fillId="0" borderId="6" xfId="0" applyFont="1" applyFill="1" applyBorder="1" applyAlignment="1" applyProtection="1">
      <alignment horizontal="center" vertical="center"/>
      <protection hidden="1"/>
    </xf>
    <xf numFmtId="0" fontId="0" fillId="0" borderId="7" xfId="0" applyBorder="1" applyAlignment="1"/>
    <xf numFmtId="0" fontId="0" fillId="0" borderId="8" xfId="0" applyBorder="1" applyAlignment="1"/>
    <xf numFmtId="0" fontId="30" fillId="0" borderId="0" xfId="0" quotePrefix="1" applyFont="1" applyBorder="1" applyProtection="1">
      <protection hidden="1"/>
    </xf>
    <xf numFmtId="0" fontId="30" fillId="0" borderId="0" xfId="0" applyFont="1" applyBorder="1" applyAlignment="1" applyProtection="1">
      <alignment horizontal="right"/>
      <protection hidden="1"/>
    </xf>
    <xf numFmtId="0" fontId="30" fillId="0" borderId="0" xfId="0" applyFont="1" applyBorder="1" applyAlignment="1" applyProtection="1">
      <alignment horizontal="right" vertical="top"/>
      <protection hidden="1"/>
    </xf>
    <xf numFmtId="0" fontId="21" fillId="0" borderId="0" xfId="0" applyFont="1" applyFill="1" applyAlignment="1" applyProtection="1">
      <alignment horizontal="left" vertical="top" wrapText="1"/>
      <protection hidden="1"/>
    </xf>
    <xf numFmtId="0" fontId="21" fillId="0" borderId="0" xfId="0" applyFont="1" applyAlignment="1"/>
    <xf numFmtId="0" fontId="37" fillId="3" borderId="0" xfId="0" applyFont="1" applyFill="1" applyProtection="1">
      <protection hidden="1"/>
    </xf>
    <xf numFmtId="0" fontId="34" fillId="0" borderId="9" xfId="0" quotePrefix="1" applyFont="1" applyBorder="1" applyAlignment="1" applyProtection="1">
      <alignment horizontal="center" vertical="center"/>
      <protection hidden="1"/>
    </xf>
    <xf numFmtId="0" fontId="34" fillId="0" borderId="0" xfId="0" quotePrefix="1" applyFont="1" applyBorder="1" applyAlignment="1" applyProtection="1">
      <alignment horizontal="center" vertical="center"/>
      <protection hidden="1"/>
    </xf>
    <xf numFmtId="0" fontId="49" fillId="0" borderId="0" xfId="0" applyFont="1" applyBorder="1" applyAlignment="1" applyProtection="1">
      <alignment vertical="center" wrapText="1"/>
      <protection hidden="1"/>
    </xf>
    <xf numFmtId="0" fontId="49" fillId="0" borderId="0" xfId="0" applyFont="1" applyAlignment="1">
      <alignment wrapText="1"/>
    </xf>
    <xf numFmtId="0" fontId="21" fillId="2" borderId="14" xfId="0" applyFont="1" applyFill="1" applyBorder="1" applyAlignment="1" applyProtection="1">
      <alignment horizontal="center" vertical="center"/>
      <protection locked="0"/>
    </xf>
    <xf numFmtId="0" fontId="0" fillId="0" borderId="16" xfId="0" applyBorder="1" applyAlignment="1" applyProtection="1">
      <protection locked="0"/>
    </xf>
    <xf numFmtId="0" fontId="0" fillId="0" borderId="15" xfId="0" applyBorder="1" applyAlignment="1" applyProtection="1">
      <protection locked="0"/>
    </xf>
    <xf numFmtId="0" fontId="21" fillId="2" borderId="14" xfId="0" applyFont="1" applyFill="1" applyBorder="1" applyAlignment="1" applyProtection="1">
      <alignment horizontal="center" vertical="center"/>
      <protection locked="0" hidden="1"/>
    </xf>
    <xf numFmtId="0" fontId="21" fillId="2" borderId="16" xfId="0" applyFont="1" applyFill="1" applyBorder="1" applyAlignment="1" applyProtection="1">
      <alignment horizontal="center" vertical="center"/>
      <protection locked="0" hidden="1"/>
    </xf>
    <xf numFmtId="0" fontId="21" fillId="2" borderId="15" xfId="0" applyFont="1" applyFill="1" applyBorder="1" applyAlignment="1" applyProtection="1">
      <alignment horizontal="center" vertical="center"/>
      <protection locked="0" hidden="1"/>
    </xf>
    <xf numFmtId="164" fontId="21" fillId="2" borderId="14" xfId="0" applyNumberFormat="1" applyFont="1" applyFill="1" applyBorder="1" applyAlignment="1" applyProtection="1">
      <alignment horizontal="center" vertical="center"/>
      <protection locked="0" hidden="1"/>
    </xf>
    <xf numFmtId="164" fontId="21" fillId="0" borderId="16" xfId="0" applyNumberFormat="1" applyFont="1" applyBorder="1" applyAlignment="1" applyProtection="1">
      <alignment vertical="center"/>
      <protection locked="0"/>
    </xf>
    <xf numFmtId="164" fontId="21" fillId="0" borderId="15" xfId="0" applyNumberFormat="1" applyFont="1" applyBorder="1" applyAlignment="1" applyProtection="1">
      <alignment vertical="center"/>
      <protection locked="0"/>
    </xf>
    <xf numFmtId="0" fontId="32" fillId="0" borderId="0" xfId="0" applyFont="1" applyBorder="1" applyAlignment="1" applyProtection="1">
      <alignment vertical="top" wrapText="1"/>
      <protection hidden="1"/>
    </xf>
    <xf numFmtId="0" fontId="32" fillId="0" borderId="0" xfId="0" applyFont="1" applyAlignment="1">
      <alignment vertical="top" wrapText="1"/>
    </xf>
    <xf numFmtId="0" fontId="21" fillId="0" borderId="0" xfId="0" applyNumberFormat="1" applyFont="1" applyBorder="1" applyAlignment="1" applyProtection="1">
      <alignment horizontal="left" vertical="center"/>
      <protection hidden="1"/>
    </xf>
    <xf numFmtId="0" fontId="21" fillId="0" borderId="7" xfId="0" applyFont="1" applyFill="1" applyBorder="1" applyAlignment="1" applyProtection="1">
      <alignment horizontal="center" vertical="center"/>
      <protection hidden="1"/>
    </xf>
    <xf numFmtId="0" fontId="21" fillId="0" borderId="8" xfId="0" applyFont="1" applyFill="1" applyBorder="1" applyAlignment="1" applyProtection="1">
      <alignment horizontal="center" vertical="center"/>
      <protection hidden="1"/>
    </xf>
    <xf numFmtId="0" fontId="30" fillId="0" borderId="3" xfId="0" quotePrefix="1" applyFont="1" applyBorder="1" applyAlignment="1" applyProtection="1">
      <alignment horizontal="center" vertical="center"/>
      <protection hidden="1"/>
    </xf>
    <xf numFmtId="0" fontId="30" fillId="0" borderId="0" xfId="0" quotePrefix="1" applyFont="1" applyBorder="1" applyAlignment="1" applyProtection="1">
      <alignment horizontal="center" vertical="center"/>
      <protection hidden="1"/>
    </xf>
    <xf numFmtId="0" fontId="50" fillId="0" borderId="0" xfId="0" applyFont="1" applyBorder="1" applyAlignment="1" applyProtection="1">
      <alignment vertical="center"/>
      <protection hidden="1"/>
    </xf>
    <xf numFmtId="0" fontId="21" fillId="0" borderId="14" xfId="0" applyFont="1" applyFill="1" applyBorder="1" applyAlignment="1" applyProtection="1">
      <alignment horizontal="center"/>
      <protection hidden="1"/>
    </xf>
    <xf numFmtId="0" fontId="21" fillId="0" borderId="16" xfId="0" applyFont="1" applyFill="1" applyBorder="1" applyAlignment="1" applyProtection="1">
      <alignment horizontal="center"/>
      <protection hidden="1"/>
    </xf>
    <xf numFmtId="0" fontId="21" fillId="0" borderId="15" xfId="0" applyFont="1" applyFill="1" applyBorder="1" applyAlignment="1" applyProtection="1">
      <alignment horizontal="center"/>
      <protection hidden="1"/>
    </xf>
    <xf numFmtId="0" fontId="30" fillId="0" borderId="0" xfId="0" applyFont="1" applyAlignment="1" applyProtection="1">
      <alignment vertical="top"/>
      <protection hidden="1"/>
    </xf>
    <xf numFmtId="0" fontId="21" fillId="0" borderId="0" xfId="0" applyFont="1" applyAlignment="1" applyProtection="1">
      <alignment vertical="top"/>
      <protection hidden="1"/>
    </xf>
    <xf numFmtId="0" fontId="30" fillId="0" borderId="0"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protection hidden="1"/>
    </xf>
    <xf numFmtId="0" fontId="21" fillId="0" borderId="0" xfId="0" quotePrefix="1" applyFont="1" applyFill="1" applyBorder="1" applyAlignment="1" applyProtection="1">
      <alignment horizontal="center" vertical="center"/>
      <protection hidden="1"/>
    </xf>
    <xf numFmtId="0" fontId="50" fillId="0" borderId="0" xfId="0" applyFont="1" applyBorder="1" applyAlignment="1" applyProtection="1">
      <alignment vertical="center" wrapText="1"/>
      <protection hidden="1"/>
    </xf>
    <xf numFmtId="0" fontId="51" fillId="0" borderId="0" xfId="0" applyFont="1" applyAlignment="1"/>
    <xf numFmtId="0" fontId="21" fillId="0" borderId="0" xfId="0" applyFont="1" applyAlignment="1" applyProtection="1">
      <alignment horizontal="right"/>
      <protection hidden="1"/>
    </xf>
    <xf numFmtId="0" fontId="0" fillId="0" borderId="0" xfId="0" applyAlignment="1">
      <alignment horizontal="right"/>
    </xf>
    <xf numFmtId="0" fontId="0" fillId="0" borderId="0" xfId="0" applyBorder="1" applyAlignment="1">
      <alignment horizontal="right"/>
    </xf>
    <xf numFmtId="0" fontId="21" fillId="0" borderId="0" xfId="0" applyFont="1" applyAlignment="1" applyProtection="1">
      <alignment horizontal="right" vertical="center"/>
      <protection hidden="1"/>
    </xf>
    <xf numFmtId="0" fontId="51" fillId="0" borderId="0" xfId="0" applyFont="1" applyAlignment="1">
      <alignment wrapText="1"/>
    </xf>
    <xf numFmtId="0" fontId="21" fillId="0" borderId="0" xfId="0" applyFont="1" applyAlignment="1">
      <alignment horizontal="right" vertical="center"/>
    </xf>
    <xf numFmtId="0" fontId="21" fillId="0" borderId="10" xfId="0" applyFont="1" applyBorder="1" applyAlignment="1">
      <alignment horizontal="right" vertical="center"/>
    </xf>
    <xf numFmtId="0" fontId="21" fillId="0" borderId="0" xfId="0" quotePrefix="1" applyFont="1" applyBorder="1" applyAlignment="1" applyProtection="1">
      <alignment horizontal="left" vertical="center"/>
      <protection hidden="1"/>
    </xf>
    <xf numFmtId="0" fontId="21" fillId="0" borderId="10" xfId="0" quotePrefix="1" applyFont="1" applyBorder="1" applyAlignment="1" applyProtection="1">
      <alignment horizontal="left" vertical="center"/>
      <protection hidden="1"/>
    </xf>
    <xf numFmtId="0" fontId="13" fillId="0" borderId="0" xfId="0" applyFont="1" applyBorder="1" applyAlignment="1" applyProtection="1">
      <alignment horizontal="right" vertical="center" wrapText="1"/>
      <protection hidden="1"/>
    </xf>
    <xf numFmtId="0" fontId="12" fillId="0" borderId="0" xfId="0" applyFont="1" applyAlignment="1">
      <alignment horizontal="right" vertical="center"/>
    </xf>
    <xf numFmtId="0" fontId="15" fillId="0" borderId="0" xfId="0" applyFont="1" applyBorder="1" applyAlignment="1" applyProtection="1">
      <alignment horizontal="left" vertical="top" wrapText="1"/>
      <protection hidden="1"/>
    </xf>
    <xf numFmtId="0" fontId="16" fillId="0" borderId="0" xfId="0" applyFont="1" applyAlignment="1">
      <alignment wrapText="1"/>
    </xf>
    <xf numFmtId="0" fontId="38" fillId="0" borderId="0" xfId="0" quotePrefix="1" applyFont="1" applyBorder="1" applyAlignment="1" applyProtection="1">
      <alignment horizontal="left" vertical="center"/>
      <protection hidden="1"/>
    </xf>
    <xf numFmtId="0" fontId="39" fillId="0" borderId="0" xfId="0" applyFont="1" applyAlignment="1"/>
    <xf numFmtId="0" fontId="32" fillId="0" borderId="0" xfId="0" applyFont="1" applyAlignment="1" applyProtection="1">
      <alignment vertical="top" wrapText="1"/>
      <protection hidden="1"/>
    </xf>
    <xf numFmtId="0" fontId="21" fillId="0" borderId="0" xfId="0" applyFont="1" applyAlignment="1">
      <alignment vertical="top" wrapText="1"/>
    </xf>
    <xf numFmtId="0" fontId="40" fillId="0" borderId="0" xfId="1" applyFont="1" applyAlignment="1" applyProtection="1">
      <alignment vertical="center"/>
      <protection hidden="1"/>
    </xf>
    <xf numFmtId="0" fontId="41" fillId="0" borderId="0" xfId="0" applyFont="1" applyAlignment="1">
      <alignment vertical="center"/>
    </xf>
    <xf numFmtId="0" fontId="32" fillId="0" borderId="0" xfId="0" applyFont="1" applyAlignment="1">
      <alignment vertical="center"/>
    </xf>
    <xf numFmtId="0" fontId="32" fillId="0" borderId="0" xfId="0" applyFont="1" applyAlignment="1" applyProtection="1">
      <alignment horizontal="left" vertical="top" wrapText="1"/>
      <protection hidden="1"/>
    </xf>
    <xf numFmtId="0" fontId="42" fillId="0" borderId="0" xfId="0" applyFont="1" applyBorder="1" applyAlignment="1" applyProtection="1">
      <alignment horizontal="left" vertical="top" wrapText="1"/>
      <protection hidden="1"/>
    </xf>
    <xf numFmtId="0" fontId="43" fillId="0" borderId="0" xfId="0" applyFont="1" applyBorder="1" applyAlignment="1">
      <alignment horizontal="left" vertical="top" wrapText="1"/>
    </xf>
    <xf numFmtId="0" fontId="0" fillId="0" borderId="0" xfId="0" applyAlignment="1">
      <alignment horizontal="right" vertical="center" wrapText="1"/>
    </xf>
    <xf numFmtId="0" fontId="21" fillId="0" borderId="0" xfId="0" applyFont="1" applyAlignment="1" applyProtection="1">
      <protection hidden="1"/>
    </xf>
    <xf numFmtId="0" fontId="0" fillId="0" borderId="0" xfId="0" applyAlignment="1" applyProtection="1">
      <protection hidden="1"/>
    </xf>
    <xf numFmtId="0" fontId="0" fillId="0" borderId="0" xfId="0" applyAlignment="1"/>
    <xf numFmtId="0" fontId="21" fillId="0" borderId="0" xfId="0" applyFont="1" applyFill="1" applyAlignment="1" applyProtection="1">
      <alignment horizontal="left"/>
      <protection hidden="1"/>
    </xf>
    <xf numFmtId="0" fontId="40" fillId="0" borderId="0" xfId="1" applyFont="1" applyAlignment="1" applyProtection="1">
      <alignment vertical="top" wrapText="1"/>
      <protection hidden="1"/>
    </xf>
    <xf numFmtId="0" fontId="40" fillId="0" borderId="0" xfId="1" applyFont="1" applyAlignment="1" applyProtection="1">
      <alignment vertical="top" wrapText="1"/>
    </xf>
    <xf numFmtId="0" fontId="21" fillId="0" borderId="0" xfId="0" applyFont="1" applyFill="1" applyAlignment="1" applyProtection="1">
      <alignment horizontal="left"/>
    </xf>
    <xf numFmtId="0" fontId="21" fillId="0" borderId="0" xfId="0" applyFont="1" applyBorder="1" applyAlignment="1" applyProtection="1">
      <alignment horizontal="right" vertical="center"/>
      <protection hidden="1"/>
    </xf>
    <xf numFmtId="0" fontId="33" fillId="4" borderId="21" xfId="0" applyFont="1" applyFill="1" applyBorder="1" applyAlignment="1" applyProtection="1">
      <alignment horizontal="left" vertical="center" wrapText="1"/>
      <protection hidden="1"/>
    </xf>
    <xf numFmtId="0" fontId="0" fillId="4" borderId="0" xfId="0" applyFill="1" applyBorder="1" applyAlignment="1" applyProtection="1">
      <alignment horizontal="left" wrapText="1"/>
      <protection hidden="1"/>
    </xf>
    <xf numFmtId="0" fontId="0" fillId="4" borderId="22" xfId="0" applyFill="1" applyBorder="1" applyAlignment="1" applyProtection="1">
      <alignment horizontal="left" wrapText="1"/>
      <protection hidden="1"/>
    </xf>
    <xf numFmtId="0" fontId="33" fillId="4" borderId="21" xfId="0" applyFont="1" applyFill="1" applyBorder="1" applyAlignment="1" applyProtection="1">
      <alignment horizontal="left" vertical="top" wrapText="1"/>
      <protection hidden="1"/>
    </xf>
    <xf numFmtId="0" fontId="0" fillId="0" borderId="0" xfId="0" applyAlignment="1" applyProtection="1">
      <alignment horizontal="left" wrapText="1"/>
      <protection hidden="1"/>
    </xf>
    <xf numFmtId="0" fontId="0" fillId="0" borderId="22" xfId="0" applyBorder="1" applyAlignment="1" applyProtection="1">
      <alignment horizontal="left" wrapText="1"/>
      <protection hidden="1"/>
    </xf>
    <xf numFmtId="0" fontId="33" fillId="0" borderId="0" xfId="0" applyFont="1" applyFill="1" applyAlignment="1" applyProtection="1">
      <protection hidden="1"/>
    </xf>
    <xf numFmtId="0" fontId="33" fillId="0" borderId="0" xfId="0" applyFont="1" applyAlignment="1"/>
    <xf numFmtId="0" fontId="21" fillId="2" borderId="11" xfId="0" applyFont="1" applyFill="1" applyBorder="1" applyAlignment="1" applyProtection="1">
      <alignment horizontal="center" vertical="center"/>
      <protection locked="0" hidden="1"/>
    </xf>
    <xf numFmtId="0" fontId="21" fillId="2" borderId="12" xfId="0" applyFont="1" applyFill="1" applyBorder="1" applyAlignment="1" applyProtection="1">
      <alignment horizontal="center" vertical="center"/>
      <protection locked="0" hidden="1"/>
    </xf>
    <xf numFmtId="0" fontId="21" fillId="2" borderId="13" xfId="0" applyFont="1" applyFill="1" applyBorder="1" applyAlignment="1" applyProtection="1">
      <alignment horizontal="center" vertical="center"/>
      <protection locked="0" hidden="1"/>
    </xf>
    <xf numFmtId="0" fontId="17" fillId="0" borderId="0" xfId="0" applyFont="1" applyBorder="1" applyAlignment="1" applyProtection="1">
      <alignment horizontal="right"/>
      <protection hidden="1"/>
    </xf>
    <xf numFmtId="0" fontId="21" fillId="2" borderId="15" xfId="0" applyFont="1" applyFill="1" applyBorder="1" applyAlignment="1" applyProtection="1">
      <alignment horizontal="center" vertical="center"/>
      <protection locked="0"/>
    </xf>
    <xf numFmtId="0" fontId="21" fillId="0" borderId="0" xfId="0" applyFont="1" applyAlignment="1" applyProtection="1">
      <alignment horizontal="left"/>
      <protection hidden="1"/>
    </xf>
    <xf numFmtId="0" fontId="21" fillId="0" borderId="0" xfId="0" applyFont="1" applyFill="1" applyAlignment="1" applyProtection="1">
      <alignment horizontal="left" vertical="justify"/>
      <protection hidden="1"/>
    </xf>
    <xf numFmtId="0" fontId="21" fillId="2" borderId="14" xfId="0" applyFont="1" applyFill="1" applyBorder="1" applyAlignment="1" applyProtection="1">
      <alignment horizontal="center" vertical="center" wrapText="1"/>
      <protection locked="0" hidden="1"/>
    </xf>
    <xf numFmtId="0" fontId="21" fillId="0" borderId="16"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48" fillId="0" borderId="0" xfId="0" applyFont="1" applyBorder="1" applyAlignment="1" applyProtection="1">
      <alignment vertical="top" wrapText="1"/>
      <protection hidden="1"/>
    </xf>
    <xf numFmtId="0" fontId="32" fillId="0" borderId="0" xfId="0" applyFont="1" applyAlignment="1" applyProtection="1">
      <alignment wrapText="1"/>
      <protection hidden="1"/>
    </xf>
    <xf numFmtId="0" fontId="1" fillId="0" borderId="0" xfId="0" applyFont="1" applyAlignment="1" applyProtection="1">
      <alignment wrapText="1"/>
      <protection hidden="1"/>
    </xf>
    <xf numFmtId="0" fontId="0" fillId="0" borderId="0" xfId="0" applyAlignment="1" applyProtection="1">
      <alignment vertical="top" wrapText="1"/>
      <protection hidden="1"/>
    </xf>
    <xf numFmtId="0" fontId="53" fillId="0" borderId="0" xfId="0" applyFont="1" applyAlignment="1" applyProtection="1">
      <alignment horizontal="left" vertical="top" wrapText="1"/>
      <protection hidden="1"/>
    </xf>
    <xf numFmtId="0" fontId="0" fillId="0" borderId="0" xfId="0" applyAlignment="1">
      <alignment wrapText="1"/>
    </xf>
    <xf numFmtId="0" fontId="33" fillId="4" borderId="23" xfId="0" applyFont="1" applyFill="1" applyBorder="1" applyAlignment="1" applyProtection="1">
      <alignment horizontal="left" vertical="center" wrapText="1"/>
      <protection hidden="1"/>
    </xf>
    <xf numFmtId="0" fontId="0" fillId="0" borderId="24" xfId="0" applyBorder="1" applyAlignment="1" applyProtection="1">
      <alignment horizontal="left" wrapText="1"/>
      <protection hidden="1"/>
    </xf>
    <xf numFmtId="0" fontId="0" fillId="0" borderId="25" xfId="0" applyBorder="1" applyAlignment="1" applyProtection="1">
      <alignment horizontal="left" wrapText="1"/>
      <protection hidden="1"/>
    </xf>
    <xf numFmtId="0" fontId="52" fillId="0" borderId="0" xfId="0" applyFont="1" applyAlignment="1" applyProtection="1">
      <alignment wrapText="1"/>
      <protection hidden="1"/>
    </xf>
    <xf numFmtId="0" fontId="32" fillId="0" borderId="0" xfId="0" applyFont="1" applyBorder="1" applyAlignment="1" applyProtection="1">
      <alignment vertical="center" wrapText="1"/>
      <protection hidden="1"/>
    </xf>
    <xf numFmtId="0" fontId="32" fillId="0" borderId="0" xfId="0" applyFont="1" applyAlignment="1">
      <alignment vertical="center" wrapText="1"/>
    </xf>
    <xf numFmtId="0" fontId="35" fillId="0" borderId="0" xfId="0" applyFont="1" applyAlignment="1"/>
    <xf numFmtId="164" fontId="21" fillId="2" borderId="14" xfId="0" applyNumberFormat="1" applyFont="1" applyFill="1" applyBorder="1" applyAlignment="1" applyProtection="1">
      <alignment horizontal="center" vertical="center"/>
      <protection locked="0"/>
    </xf>
    <xf numFmtId="164" fontId="21" fillId="0" borderId="16" xfId="0" applyNumberFormat="1" applyFont="1" applyBorder="1" applyAlignment="1" applyProtection="1">
      <protection locked="0"/>
    </xf>
    <xf numFmtId="164" fontId="21" fillId="0" borderId="15" xfId="0" applyNumberFormat="1" applyFont="1" applyBorder="1" applyAlignment="1" applyProtection="1">
      <protection locked="0"/>
    </xf>
    <xf numFmtId="0" fontId="0" fillId="0" borderId="0" xfId="0" applyAlignment="1" applyProtection="1">
      <alignment wrapText="1"/>
      <protection hidden="1"/>
    </xf>
    <xf numFmtId="0" fontId="33" fillId="0" borderId="0" xfId="0" applyFont="1" applyBorder="1" applyAlignment="1" applyProtection="1">
      <protection hidden="1"/>
    </xf>
    <xf numFmtId="164" fontId="21" fillId="0" borderId="16" xfId="0" applyNumberFormat="1" applyFont="1" applyBorder="1" applyAlignment="1" applyProtection="1">
      <alignment horizontal="center" vertical="center"/>
      <protection locked="0"/>
    </xf>
    <xf numFmtId="164" fontId="21" fillId="0" borderId="15" xfId="0" applyNumberFormat="1" applyFont="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0" fillId="5" borderId="0" xfId="0" applyFill="1" applyAlignment="1"/>
    <xf numFmtId="0" fontId="33" fillId="0" borderId="0" xfId="0" applyFont="1" applyFill="1" applyAlignment="1" applyProtection="1">
      <alignment horizontal="left" vertical="top"/>
      <protection hidden="1"/>
    </xf>
    <xf numFmtId="0" fontId="0" fillId="0" borderId="0" xfId="0" applyAlignment="1" applyProtection="1">
      <alignment horizontal="left" vertical="top"/>
      <protection hidden="1"/>
    </xf>
  </cellXfs>
  <cellStyles count="2">
    <cellStyle name="Hyperlink" xfId="1" builtinId="8"/>
    <cellStyle name="Standaard" xfId="0" builtinId="0"/>
  </cellStyles>
  <dxfs count="1">
    <dxf>
      <font>
        <b/>
        <i val="0"/>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onderwijs.vlaanderen.be/edulex/document.aspx?docid=13800."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42"/>
  <sheetViews>
    <sheetView showGridLines="0" tabSelected="1" zoomScale="110" zoomScaleNormal="110" zoomScaleSheetLayoutView="120" workbookViewId="0">
      <selection activeCell="P28" sqref="P28:S28"/>
    </sheetView>
  </sheetViews>
  <sheetFormatPr defaultColWidth="2.109375" defaultRowHeight="14.4" x14ac:dyDescent="0.3"/>
  <cols>
    <col min="1" max="2" width="2.109375" style="1" customWidth="1"/>
    <col min="3" max="3" width="2.77734375" style="1" customWidth="1"/>
    <col min="4" max="10" width="2.109375" style="1" customWidth="1"/>
    <col min="11" max="11" width="2.33203125" style="1" customWidth="1"/>
    <col min="12" max="17" width="2.109375" style="1" customWidth="1"/>
    <col min="18" max="18" width="2.88671875" style="1" customWidth="1"/>
    <col min="19" max="28" width="2.109375" style="1" customWidth="1"/>
    <col min="29" max="29" width="2.88671875" style="1" customWidth="1"/>
    <col min="30" max="44" width="2.109375" style="1" customWidth="1"/>
    <col min="45" max="47" width="2.109375" style="1"/>
    <col min="48" max="48" width="2.109375" style="1" customWidth="1"/>
    <col min="49" max="16384" width="2.109375" style="1"/>
  </cols>
  <sheetData>
    <row r="1" spans="1:50" ht="10.5" customHeight="1"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25" t="s">
        <v>7802</v>
      </c>
      <c r="AF1" s="226"/>
      <c r="AG1" s="226"/>
      <c r="AH1" s="226"/>
      <c r="AI1" s="226"/>
      <c r="AJ1" s="226"/>
      <c r="AK1" s="226"/>
      <c r="AL1" s="226"/>
      <c r="AM1" s="226"/>
      <c r="AN1" s="226"/>
      <c r="AO1" s="226"/>
      <c r="AP1" s="226"/>
      <c r="AQ1" s="226"/>
    </row>
    <row r="2" spans="1:50" ht="10.5"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25" t="s">
        <v>45</v>
      </c>
      <c r="AF2" s="239"/>
      <c r="AG2" s="239"/>
      <c r="AH2" s="239"/>
      <c r="AI2" s="239"/>
      <c r="AJ2" s="239"/>
      <c r="AK2" s="239"/>
      <c r="AL2" s="239"/>
      <c r="AM2" s="239"/>
      <c r="AN2" s="239"/>
      <c r="AO2" s="239"/>
      <c r="AP2" s="239"/>
      <c r="AQ2" s="239"/>
    </row>
    <row r="3" spans="1:50" ht="73.2" customHeight="1" x14ac:dyDescent="0.45">
      <c r="A3" s="2"/>
      <c r="B3" s="2"/>
      <c r="C3" s="227" t="s">
        <v>7100</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U3" s="120"/>
      <c r="AV3" s="120"/>
    </row>
    <row r="4" spans="1:50" ht="1.5" customHeight="1" x14ac:dyDescent="0.3">
      <c r="A4" s="2"/>
      <c r="B4" s="2"/>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20"/>
      <c r="AF4" s="20"/>
      <c r="AG4" s="20"/>
      <c r="AH4" s="20"/>
      <c r="AI4" s="20"/>
      <c r="AJ4" s="20"/>
      <c r="AK4" s="20"/>
      <c r="AL4" s="20"/>
      <c r="AM4" s="20"/>
      <c r="AN4" s="20"/>
      <c r="AO4" s="20"/>
      <c r="AP4" s="20"/>
      <c r="AQ4" s="20"/>
    </row>
    <row r="5" spans="1:50" ht="24.15" customHeight="1" x14ac:dyDescent="0.3">
      <c r="A5" s="2"/>
      <c r="B5" s="2"/>
      <c r="C5" s="237" t="str">
        <f>Blad2!A23</f>
        <v>schooljaar 2023-2024</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1"/>
      <c r="AF5" s="21"/>
      <c r="AG5" s="21"/>
      <c r="AH5" s="21"/>
      <c r="AI5" s="21"/>
      <c r="AJ5" s="21"/>
      <c r="AK5" s="21"/>
      <c r="AL5" s="21"/>
    </row>
    <row r="6" spans="1:50" ht="18.75" customHeight="1" x14ac:dyDescent="0.3">
      <c r="A6" s="2"/>
      <c r="B6" s="2"/>
      <c r="C6" s="229" t="s">
        <v>52</v>
      </c>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2"/>
    </row>
    <row r="7" spans="1:50" ht="15.75" customHeight="1" x14ac:dyDescent="0.3">
      <c r="A7" s="2"/>
      <c r="B7" s="2"/>
      <c r="C7" s="57" t="s">
        <v>4</v>
      </c>
      <c r="D7" s="22"/>
      <c r="E7" s="22"/>
      <c r="F7" s="22"/>
      <c r="G7" s="22"/>
      <c r="H7" s="22"/>
      <c r="I7" s="22"/>
      <c r="J7" s="22"/>
      <c r="K7" s="22"/>
      <c r="L7" s="22"/>
      <c r="M7" s="22"/>
      <c r="N7" s="22"/>
      <c r="O7" s="22"/>
      <c r="P7" s="22"/>
      <c r="Q7" s="22"/>
      <c r="R7" s="22"/>
      <c r="S7" s="22"/>
      <c r="T7" s="22"/>
      <c r="U7" s="22"/>
      <c r="V7" s="22"/>
      <c r="W7" s="22"/>
      <c r="X7" s="22"/>
      <c r="Y7" s="22"/>
      <c r="Z7" s="22"/>
      <c r="AA7" s="22"/>
      <c r="AB7" s="22"/>
      <c r="AC7" s="159" t="str">
        <f ca="1">IF(TODAY()&gt;VLOOKUP(C5,Blad2!$A$1:$F$17,2,FALSE),"Gebruik dit formulier enkel voor het "&amp;C5&amp;"!","")</f>
        <v/>
      </c>
      <c r="AD7" s="160"/>
      <c r="AE7" s="160"/>
      <c r="AF7" s="160"/>
      <c r="AG7" s="160"/>
      <c r="AH7" s="160"/>
      <c r="AI7" s="160"/>
      <c r="AJ7" s="160"/>
      <c r="AK7" s="160"/>
      <c r="AL7" s="160"/>
      <c r="AM7" s="160"/>
      <c r="AN7" s="160"/>
      <c r="AO7" s="160"/>
      <c r="AP7" s="160"/>
      <c r="AQ7" s="160"/>
      <c r="AR7" s="131"/>
    </row>
    <row r="8" spans="1:50" ht="15" customHeight="1" x14ac:dyDescent="0.3">
      <c r="A8" s="2"/>
      <c r="B8" s="2"/>
      <c r="C8" s="58" t="s">
        <v>44</v>
      </c>
      <c r="D8" s="22"/>
      <c r="E8" s="22"/>
      <c r="F8" s="22"/>
      <c r="G8" s="22"/>
      <c r="H8" s="22"/>
      <c r="I8" s="22"/>
      <c r="J8" s="22"/>
      <c r="K8" s="22"/>
      <c r="L8" s="22"/>
      <c r="M8" s="22"/>
      <c r="N8" s="22"/>
      <c r="O8" s="22"/>
      <c r="P8" s="22"/>
      <c r="Q8" s="22"/>
      <c r="R8" s="22"/>
      <c r="S8" s="22"/>
      <c r="T8" s="22"/>
      <c r="U8" s="22"/>
      <c r="V8" s="22"/>
      <c r="W8" s="22"/>
      <c r="X8" s="22"/>
      <c r="Y8" s="22"/>
      <c r="Z8" s="22"/>
      <c r="AA8" s="22"/>
      <c r="AB8" s="22"/>
      <c r="AC8" s="160"/>
      <c r="AD8" s="160"/>
      <c r="AE8" s="160"/>
      <c r="AF8" s="160"/>
      <c r="AG8" s="160"/>
      <c r="AH8" s="160"/>
      <c r="AI8" s="160"/>
      <c r="AJ8" s="160"/>
      <c r="AK8" s="160"/>
      <c r="AL8" s="160"/>
      <c r="AM8" s="160"/>
      <c r="AN8" s="160"/>
      <c r="AO8" s="160"/>
      <c r="AP8" s="160"/>
      <c r="AQ8" s="160"/>
      <c r="AR8" s="131"/>
    </row>
    <row r="9" spans="1:50" ht="15" customHeight="1" x14ac:dyDescent="0.3">
      <c r="A9" s="2"/>
      <c r="B9" s="2"/>
      <c r="C9" s="58" t="s">
        <v>53</v>
      </c>
      <c r="D9" s="22"/>
      <c r="E9" s="22"/>
      <c r="F9" s="22"/>
      <c r="G9" s="22"/>
      <c r="H9" s="22"/>
      <c r="I9" s="22"/>
      <c r="J9" s="22"/>
      <c r="K9" s="22"/>
      <c r="L9" s="22"/>
      <c r="M9" s="22"/>
      <c r="N9" s="22"/>
      <c r="O9" s="22"/>
      <c r="P9" s="22"/>
      <c r="Q9" s="22"/>
      <c r="R9" s="22"/>
      <c r="S9" s="22"/>
      <c r="T9" s="22"/>
      <c r="U9" s="22"/>
      <c r="V9" s="22"/>
      <c r="W9" s="22"/>
      <c r="X9" s="22"/>
      <c r="Y9" s="22"/>
      <c r="Z9" s="22"/>
      <c r="AA9" s="22"/>
      <c r="AB9" s="22"/>
      <c r="AC9" s="160"/>
      <c r="AD9" s="160"/>
      <c r="AE9" s="160"/>
      <c r="AF9" s="160"/>
      <c r="AG9" s="160"/>
      <c r="AH9" s="160"/>
      <c r="AI9" s="160"/>
      <c r="AJ9" s="160"/>
      <c r="AK9" s="160"/>
      <c r="AL9" s="160"/>
      <c r="AM9" s="160"/>
      <c r="AN9" s="160"/>
      <c r="AO9" s="160"/>
      <c r="AP9" s="160"/>
      <c r="AQ9" s="160"/>
      <c r="AR9" s="131"/>
    </row>
    <row r="10" spans="1:50" ht="15" customHeight="1" x14ac:dyDescent="0.3">
      <c r="A10" s="2"/>
      <c r="B10" s="2"/>
      <c r="C10" s="57" t="s">
        <v>7801</v>
      </c>
      <c r="D10" s="57"/>
      <c r="E10" s="57"/>
      <c r="F10" s="57"/>
      <c r="G10" s="57"/>
      <c r="H10" s="57"/>
      <c r="I10" s="57"/>
      <c r="J10" s="57"/>
      <c r="K10" s="57"/>
      <c r="L10" s="57"/>
      <c r="M10" s="57"/>
      <c r="N10" s="57"/>
      <c r="O10" s="57"/>
      <c r="P10" s="57"/>
      <c r="Q10" s="57"/>
      <c r="R10" s="57"/>
      <c r="S10" s="57"/>
      <c r="T10" s="57"/>
      <c r="U10" s="57"/>
      <c r="V10" s="57"/>
      <c r="W10" s="57"/>
      <c r="X10" s="57"/>
      <c r="Y10" s="57"/>
      <c r="Z10" s="57"/>
      <c r="AA10" s="57"/>
      <c r="AB10" s="22"/>
      <c r="AC10" s="160"/>
      <c r="AD10" s="160"/>
      <c r="AE10" s="160"/>
      <c r="AF10" s="160"/>
      <c r="AG10" s="160"/>
      <c r="AH10" s="160"/>
      <c r="AI10" s="160"/>
      <c r="AJ10" s="160"/>
      <c r="AK10" s="160"/>
      <c r="AL10" s="160"/>
      <c r="AM10" s="160"/>
      <c r="AN10" s="160"/>
      <c r="AO10" s="160"/>
      <c r="AP10" s="160"/>
      <c r="AQ10" s="160"/>
      <c r="AR10" s="131"/>
    </row>
    <row r="11" spans="1:50" ht="15" customHeight="1" x14ac:dyDescent="0.3">
      <c r="A11" s="2"/>
      <c r="B11" s="2"/>
      <c r="C11" s="58" t="str">
        <f>IF(ISBLANK(P28),"","T")</f>
        <v/>
      </c>
      <c r="D11" s="240" t="str">
        <f>IF(ISBLANK(P28),"",VLOOKUP(P28,instellingsgegevens!$A$2:$N$2999,8,FALSE)&amp;" ("&amp;VLOOKUP(P28,instellingsgegevens!A2:N2999,7,FALSE)&amp;")")</f>
        <v/>
      </c>
      <c r="E11" s="241"/>
      <c r="F11" s="241"/>
      <c r="G11" s="241"/>
      <c r="H11" s="241"/>
      <c r="I11" s="241"/>
      <c r="J11" s="241"/>
      <c r="K11" s="241"/>
      <c r="L11" s="241"/>
      <c r="M11" s="241"/>
      <c r="N11" s="241"/>
      <c r="O11" s="241"/>
      <c r="P11" s="241"/>
      <c r="Q11" s="242"/>
      <c r="R11" s="242"/>
      <c r="S11" s="118"/>
      <c r="T11" s="57"/>
      <c r="U11" s="57"/>
      <c r="V11" s="57"/>
      <c r="W11" s="57"/>
      <c r="X11" s="57"/>
      <c r="Y11" s="57"/>
      <c r="Z11" s="57"/>
      <c r="AA11" s="57"/>
      <c r="AB11" s="22"/>
      <c r="AC11" s="160"/>
      <c r="AD11" s="160"/>
      <c r="AE11" s="160"/>
      <c r="AF11" s="160"/>
      <c r="AG11" s="160"/>
      <c r="AH11" s="160"/>
      <c r="AI11" s="160"/>
      <c r="AJ11" s="160"/>
      <c r="AK11" s="160"/>
      <c r="AL11" s="160"/>
      <c r="AM11" s="160"/>
      <c r="AN11" s="160"/>
      <c r="AO11" s="160"/>
      <c r="AP11" s="160"/>
      <c r="AQ11" s="160"/>
      <c r="AR11" s="131"/>
    </row>
    <row r="12" spans="1:50" ht="15" hidden="1" customHeight="1" x14ac:dyDescent="0.3">
      <c r="A12" s="2"/>
      <c r="C12" s="66" t="str">
        <f>IF(P28="","",VLOOKUP(P28,instellingsgegevens!$A$2:$N$4999,7,FALSE))</f>
        <v/>
      </c>
      <c r="D12" s="128"/>
      <c r="E12" s="128"/>
      <c r="F12" s="128"/>
      <c r="G12" s="128"/>
      <c r="H12" s="128"/>
      <c r="I12" s="128"/>
      <c r="J12" s="128"/>
      <c r="K12" s="128"/>
      <c r="L12" s="128"/>
      <c r="M12" s="128"/>
      <c r="N12" s="128"/>
      <c r="O12" s="128"/>
      <c r="P12" s="128"/>
      <c r="Q12" s="128"/>
      <c r="R12" s="128"/>
      <c r="S12" s="128"/>
      <c r="T12" s="128"/>
      <c r="U12" s="128"/>
      <c r="V12" s="128"/>
      <c r="W12" s="118"/>
      <c r="X12" s="118"/>
      <c r="AB12" s="22"/>
      <c r="AC12" s="131"/>
      <c r="AD12" s="131"/>
      <c r="AE12" s="131"/>
      <c r="AF12" s="131"/>
      <c r="AG12" s="131"/>
      <c r="AH12" s="131"/>
      <c r="AI12" s="131"/>
      <c r="AJ12" s="131"/>
      <c r="AK12" s="131"/>
      <c r="AL12" s="131"/>
      <c r="AM12" s="131"/>
      <c r="AN12" s="131"/>
      <c r="AO12" s="131"/>
      <c r="AP12" s="131"/>
      <c r="AQ12" s="131"/>
      <c r="AR12" s="131"/>
    </row>
    <row r="13" spans="1:50" ht="3" customHeight="1" x14ac:dyDescent="0.3">
      <c r="A13" s="2"/>
      <c r="B13" s="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131"/>
      <c r="AD13" s="131"/>
      <c r="AE13" s="131"/>
      <c r="AF13" s="131"/>
      <c r="AG13" s="131"/>
      <c r="AH13" s="131"/>
      <c r="AI13" s="131"/>
      <c r="AJ13" s="131"/>
      <c r="AK13" s="131"/>
      <c r="AL13" s="131"/>
      <c r="AM13" s="131"/>
      <c r="AN13" s="131"/>
      <c r="AO13" s="131"/>
      <c r="AP13" s="131"/>
      <c r="AQ13" s="131"/>
      <c r="AR13" s="131"/>
    </row>
    <row r="14" spans="1:50" ht="12.9" customHeight="1" x14ac:dyDescent="0.3">
      <c r="A14" s="2"/>
      <c r="B14" s="2"/>
      <c r="C14" s="59" t="s">
        <v>5</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31"/>
      <c r="AD14" s="131"/>
      <c r="AE14" s="131"/>
      <c r="AF14" s="131"/>
      <c r="AG14" s="131"/>
      <c r="AH14" s="131"/>
      <c r="AI14" s="131"/>
      <c r="AJ14" s="131"/>
      <c r="AK14" s="131"/>
      <c r="AL14" s="131"/>
      <c r="AM14" s="131"/>
      <c r="AN14" s="131"/>
      <c r="AO14" s="131"/>
      <c r="AP14" s="131"/>
      <c r="AQ14" s="131"/>
      <c r="AR14" s="131"/>
    </row>
    <row r="15" spans="1:50" ht="28.2" customHeight="1" x14ac:dyDescent="0.3">
      <c r="A15" s="2"/>
      <c r="B15" s="2"/>
      <c r="C15" s="236" t="str">
        <f>"De gefinancierde en gesubsidieerde basisscholen vullen dit formulier in als ze voor het "&amp;C5&amp;" aanvullende lestijden voor anderstalige nieuwkomers en gewezen anderstalige nieuwkomers willen organiseren."</f>
        <v>De gefinancierde en gesubsidieerde basisscholen vullen dit formulier in als ze voor het schooljaar 2023-2024 aanvullende lestijden voor anderstalige nieuwkomers en gewezen anderstalige nieuwkomers willen organiseren.</v>
      </c>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2"/>
    </row>
    <row r="16" spans="1:50" s="6" customFormat="1" ht="12.9" customHeight="1" x14ac:dyDescent="0.3">
      <c r="C16" s="59" t="s">
        <v>11</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22"/>
      <c r="AS16" s="2"/>
      <c r="AT16" s="2"/>
      <c r="AU16" s="7"/>
      <c r="AV16" s="7"/>
      <c r="AW16" s="7"/>
      <c r="AX16" s="7"/>
    </row>
    <row r="17" spans="1:50" s="6" customFormat="1" ht="27.6" customHeight="1" x14ac:dyDescent="0.3">
      <c r="C17" s="244" t="s">
        <v>7581</v>
      </c>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2"/>
      <c r="AS17" s="2"/>
      <c r="AT17" s="2"/>
      <c r="AU17" s="7"/>
      <c r="AV17" s="7"/>
      <c r="AW17" s="7"/>
      <c r="AX17" s="7"/>
    </row>
    <row r="18" spans="1:50" s="6" customFormat="1" ht="14.4" hidden="1" customHeight="1" x14ac:dyDescent="0.3">
      <c r="C18" s="233"/>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5"/>
      <c r="AF18" s="235"/>
      <c r="AG18" s="235"/>
      <c r="AH18" s="235"/>
      <c r="AI18" s="235"/>
      <c r="AJ18" s="235"/>
      <c r="AK18" s="235"/>
      <c r="AL18" s="235"/>
      <c r="AM18" s="235"/>
      <c r="AN18" s="235"/>
      <c r="AO18" s="235"/>
      <c r="AP18" s="235"/>
      <c r="AQ18" s="235"/>
      <c r="AR18" s="22"/>
      <c r="AS18" s="2"/>
      <c r="AT18" s="2"/>
      <c r="AU18" s="7"/>
      <c r="AV18" s="7"/>
      <c r="AW18" s="7"/>
      <c r="AX18" s="7"/>
    </row>
    <row r="19" spans="1:50" ht="12.9" customHeight="1" x14ac:dyDescent="0.3">
      <c r="C19" s="59" t="s">
        <v>12</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22"/>
      <c r="AS19" s="2"/>
      <c r="AT19" s="2"/>
      <c r="AU19" s="2"/>
      <c r="AV19" s="2"/>
      <c r="AW19" s="2"/>
      <c r="AX19" s="2"/>
    </row>
    <row r="20" spans="1:50" ht="28.5" customHeight="1" x14ac:dyDescent="0.3">
      <c r="C20" s="231" t="s">
        <v>7805</v>
      </c>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2"/>
      <c r="AS20" s="2"/>
      <c r="AT20" s="2"/>
      <c r="AU20" s="2"/>
      <c r="AV20" s="2"/>
      <c r="AW20" s="2"/>
      <c r="AX20" s="2"/>
    </row>
    <row r="21" spans="1:50" ht="9.15" customHeight="1" x14ac:dyDescent="0.3">
      <c r="A21" s="2"/>
      <c r="B21" s="2"/>
      <c r="C21" s="4"/>
    </row>
    <row r="22" spans="1:50" ht="15.6" x14ac:dyDescent="0.3">
      <c r="A22" s="24"/>
      <c r="B22" s="24"/>
      <c r="C22" s="184" t="s">
        <v>0</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22"/>
      <c r="AS22" s="22"/>
      <c r="AT22" s="22"/>
      <c r="AU22" s="22"/>
      <c r="AV22" s="22"/>
    </row>
    <row r="23" spans="1:50" s="3" customFormat="1" ht="3" customHeight="1" x14ac:dyDescent="0.3">
      <c r="A23" s="25"/>
      <c r="B23" s="25"/>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7"/>
      <c r="AP23" s="27"/>
      <c r="AQ23" s="27"/>
      <c r="AR23" s="27"/>
      <c r="AS23" s="27"/>
      <c r="AT23" s="27"/>
      <c r="AU23" s="27"/>
      <c r="AV23" s="27"/>
    </row>
    <row r="24" spans="1:50" x14ac:dyDescent="0.3">
      <c r="A24" s="180">
        <v>1</v>
      </c>
      <c r="B24" s="180"/>
      <c r="C24" s="58" t="s">
        <v>7</v>
      </c>
      <c r="D24" s="57"/>
      <c r="E24" s="57"/>
      <c r="F24" s="57"/>
      <c r="G24" s="57"/>
      <c r="H24" s="57"/>
      <c r="I24" s="57"/>
      <c r="J24" s="57"/>
      <c r="K24" s="57"/>
      <c r="L24" s="57"/>
      <c r="M24" s="57"/>
      <c r="N24" s="57"/>
      <c r="O24" s="57"/>
      <c r="P24" s="57"/>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50" ht="3" customHeight="1" x14ac:dyDescent="0.3">
      <c r="A25" s="24"/>
      <c r="B25" s="2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50" ht="13.95" customHeight="1" x14ac:dyDescent="0.3">
      <c r="A26" s="24"/>
      <c r="B26" s="24"/>
      <c r="C26" s="122" t="s">
        <v>7101</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50" ht="3" customHeight="1" x14ac:dyDescent="0.3">
      <c r="A27" s="24"/>
      <c r="B27" s="2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50" x14ac:dyDescent="0.3">
      <c r="A28" s="24"/>
      <c r="B28" s="24"/>
      <c r="C28" s="57"/>
      <c r="D28" s="57"/>
      <c r="E28" s="57"/>
      <c r="F28" s="57"/>
      <c r="G28" s="57"/>
      <c r="H28" s="57"/>
      <c r="I28" s="57"/>
      <c r="J28" s="57"/>
      <c r="K28" s="57"/>
      <c r="L28" s="57"/>
      <c r="M28" s="57"/>
      <c r="N28" s="61" t="s">
        <v>2</v>
      </c>
      <c r="O28" s="57"/>
      <c r="P28" s="263"/>
      <c r="Q28" s="264"/>
      <c r="R28" s="264"/>
      <c r="S28" s="265"/>
      <c r="T28" s="144" t="str">
        <f>IF(AND(P28="",COUNTIF(D44:E51,"X")&gt;0),"&lt;= Vul het instellingsnummer in!","")</f>
        <v/>
      </c>
      <c r="U28" s="139"/>
      <c r="V28" s="139"/>
      <c r="W28" s="139"/>
      <c r="X28" s="62"/>
      <c r="Y28" s="62"/>
      <c r="Z28" s="62"/>
      <c r="AA28" s="62"/>
      <c r="AB28" s="62"/>
      <c r="AC28" s="62"/>
      <c r="AD28" s="62"/>
      <c r="AE28" s="62"/>
      <c r="AF28" s="62"/>
      <c r="AG28" s="62"/>
      <c r="AH28" s="62"/>
      <c r="AI28" s="62"/>
      <c r="AJ28" s="62"/>
      <c r="AK28" s="62"/>
      <c r="AL28" s="62"/>
      <c r="AM28" s="62"/>
      <c r="AN28" s="62"/>
      <c r="AO28" s="62"/>
      <c r="AP28" s="62"/>
      <c r="AQ28" s="62"/>
      <c r="AR28" s="22"/>
      <c r="AS28" s="22"/>
      <c r="AT28" s="22"/>
      <c r="AU28" s="22"/>
      <c r="AV28" s="22"/>
    </row>
    <row r="29" spans="1:50" ht="3" customHeight="1" x14ac:dyDescent="0.3">
      <c r="A29" s="24"/>
      <c r="B29" s="24"/>
      <c r="C29" s="57"/>
      <c r="D29" s="57"/>
      <c r="E29" s="57"/>
      <c r="F29" s="57"/>
      <c r="G29" s="57"/>
      <c r="H29" s="57"/>
      <c r="I29" s="57"/>
      <c r="J29" s="57"/>
      <c r="K29" s="57"/>
      <c r="L29" s="57"/>
      <c r="M29" s="57"/>
      <c r="N29" s="61"/>
      <c r="O29" s="57"/>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57"/>
      <c r="AP29" s="57"/>
      <c r="AQ29" s="57"/>
      <c r="AR29" s="22"/>
      <c r="AS29" s="22"/>
      <c r="AT29" s="22"/>
      <c r="AU29" s="22"/>
      <c r="AV29" s="22"/>
    </row>
    <row r="30" spans="1:50" x14ac:dyDescent="0.3">
      <c r="A30" s="24"/>
      <c r="B30" s="24"/>
      <c r="C30" s="57"/>
      <c r="D30" s="57"/>
      <c r="E30" s="57"/>
      <c r="F30" s="57"/>
      <c r="G30" s="57"/>
      <c r="H30" s="57"/>
      <c r="I30" s="57"/>
      <c r="J30" s="57"/>
      <c r="K30" s="57"/>
      <c r="L30" s="57"/>
      <c r="M30" s="57"/>
      <c r="N30" s="61" t="s">
        <v>1</v>
      </c>
      <c r="O30" s="57"/>
      <c r="P30" s="262" t="str">
        <f>IF(ISBLANK(P28),"",VLOOKUP(P28,instellingsgegevens!$A$2:$L$2999,2,FALSE))</f>
        <v/>
      </c>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2"/>
      <c r="AS30" s="22"/>
      <c r="AT30" s="22"/>
      <c r="AU30" s="22"/>
      <c r="AV30" s="22"/>
    </row>
    <row r="31" spans="1:50" x14ac:dyDescent="0.3">
      <c r="A31" s="24"/>
      <c r="B31" s="24"/>
      <c r="C31" s="57"/>
      <c r="D31" s="57"/>
      <c r="E31" s="57"/>
      <c r="F31" s="57"/>
      <c r="G31" s="57"/>
      <c r="H31" s="57"/>
      <c r="I31" s="57"/>
      <c r="J31" s="57"/>
      <c r="K31" s="57"/>
      <c r="L31" s="57"/>
      <c r="M31" s="57"/>
      <c r="N31" s="61"/>
      <c r="O31" s="57"/>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2"/>
      <c r="AS31" s="22"/>
      <c r="AT31" s="22"/>
      <c r="AU31" s="22"/>
      <c r="AV31" s="22"/>
    </row>
    <row r="32" spans="1:50" ht="3" customHeight="1" x14ac:dyDescent="0.3">
      <c r="A32" s="24"/>
      <c r="B32" s="24"/>
      <c r="C32" s="57"/>
      <c r="D32" s="57"/>
      <c r="E32" s="57"/>
      <c r="F32" s="57"/>
      <c r="G32" s="57"/>
      <c r="H32" s="57"/>
      <c r="I32" s="57"/>
      <c r="J32" s="57"/>
      <c r="K32" s="57"/>
      <c r="L32" s="57"/>
      <c r="M32" s="57"/>
      <c r="N32" s="61"/>
      <c r="O32" s="57"/>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57"/>
      <c r="AP32" s="57"/>
      <c r="AQ32" s="57"/>
      <c r="AR32" s="22"/>
      <c r="AS32" s="22"/>
      <c r="AT32" s="22"/>
      <c r="AU32" s="22"/>
      <c r="AV32" s="22"/>
    </row>
    <row r="33" spans="1:48" x14ac:dyDescent="0.3">
      <c r="A33" s="24"/>
      <c r="B33" s="24"/>
      <c r="C33" s="57"/>
      <c r="D33" s="57"/>
      <c r="E33" s="57"/>
      <c r="F33" s="57"/>
      <c r="G33" s="57"/>
      <c r="H33" s="57"/>
      <c r="I33" s="57"/>
      <c r="J33" s="57"/>
      <c r="K33" s="57"/>
      <c r="L33" s="57"/>
      <c r="M33" s="57"/>
      <c r="N33" s="61" t="s">
        <v>13</v>
      </c>
      <c r="O33" s="57"/>
      <c r="P33" s="243" t="str">
        <f>IF(ISBLANK(P28),"",VLOOKUP(P28,instellingsgegevens!$A$2:$L$2999,3,FALSE))</f>
        <v/>
      </c>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2"/>
      <c r="AS33" s="22"/>
      <c r="AT33" s="22"/>
      <c r="AU33" s="22"/>
      <c r="AV33" s="22"/>
    </row>
    <row r="34" spans="1:48" ht="3" customHeight="1" x14ac:dyDescent="0.3">
      <c r="A34" s="24"/>
      <c r="B34" s="24"/>
      <c r="C34" s="57"/>
      <c r="D34" s="57"/>
      <c r="E34" s="57"/>
      <c r="F34" s="57"/>
      <c r="G34" s="57"/>
      <c r="H34" s="57"/>
      <c r="I34" s="57"/>
      <c r="J34" s="57"/>
      <c r="K34" s="57"/>
      <c r="L34" s="57"/>
      <c r="M34" s="57"/>
      <c r="N34" s="61"/>
      <c r="O34" s="57"/>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57"/>
      <c r="AP34" s="57"/>
      <c r="AQ34" s="57"/>
      <c r="AR34" s="22"/>
      <c r="AS34" s="22"/>
      <c r="AT34" s="22"/>
      <c r="AU34" s="22"/>
      <c r="AV34" s="22"/>
    </row>
    <row r="35" spans="1:48" x14ac:dyDescent="0.3">
      <c r="A35" s="24"/>
      <c r="B35" s="24"/>
      <c r="C35" s="57"/>
      <c r="D35" s="57"/>
      <c r="E35" s="57"/>
      <c r="F35" s="57"/>
      <c r="G35" s="57"/>
      <c r="H35" s="57"/>
      <c r="I35" s="57"/>
      <c r="J35" s="57"/>
      <c r="K35" s="57"/>
      <c r="L35" s="57"/>
      <c r="M35" s="57"/>
      <c r="N35" s="61" t="s">
        <v>6</v>
      </c>
      <c r="O35" s="57"/>
      <c r="P35" s="243" t="str">
        <f>IF(ISBLANK(P28),"",VLOOKUP(P28,instellingsgegevens!$A$2:$L$2999,4,FALSE))</f>
        <v/>
      </c>
      <c r="Q35" s="246"/>
      <c r="R35" s="246"/>
      <c r="S35" s="64"/>
      <c r="T35" s="243" t="str">
        <f>IF(ISBLANK(P28),"",VLOOKUP(P28,instellingsgegevens!$A$2:$L$2999,5,FALSE))</f>
        <v/>
      </c>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2"/>
      <c r="AS35" s="22"/>
      <c r="AT35" s="22"/>
      <c r="AU35" s="22"/>
      <c r="AV35" s="22"/>
    </row>
    <row r="36" spans="1:48" ht="3" customHeight="1" x14ac:dyDescent="0.3">
      <c r="A36" s="24"/>
      <c r="B36" s="24"/>
      <c r="C36" s="57"/>
      <c r="D36" s="57"/>
      <c r="E36" s="57"/>
      <c r="F36" s="57"/>
      <c r="G36" s="57"/>
      <c r="H36" s="57"/>
      <c r="I36" s="57"/>
      <c r="J36" s="57"/>
      <c r="K36" s="57"/>
      <c r="L36" s="57"/>
      <c r="M36" s="57"/>
      <c r="N36" s="61"/>
      <c r="O36" s="57"/>
      <c r="P36" s="64" t="str">
        <f>IF(ISBLANK(P28),"",VLOOKUP(P28,instellingsgegevens!A2:N2990,5,FALSE))</f>
        <v/>
      </c>
      <c r="Q36" s="29"/>
      <c r="R36" s="29"/>
      <c r="S36" s="64"/>
      <c r="T36" s="64"/>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2"/>
      <c r="AS36" s="22"/>
      <c r="AT36" s="22"/>
      <c r="AU36" s="22"/>
      <c r="AV36" s="22"/>
    </row>
    <row r="37" spans="1:48" x14ac:dyDescent="0.3">
      <c r="A37" s="24"/>
      <c r="B37" s="24"/>
      <c r="C37" s="57"/>
      <c r="D37" s="57"/>
      <c r="E37" s="57"/>
      <c r="F37" s="57"/>
      <c r="G37" s="57"/>
      <c r="H37" s="57"/>
      <c r="I37" s="57"/>
      <c r="J37" s="57"/>
      <c r="K37" s="57"/>
      <c r="L37" s="57"/>
      <c r="M37" s="57"/>
      <c r="N37" s="61" t="s">
        <v>41</v>
      </c>
      <c r="O37" s="57"/>
      <c r="P37" s="243" t="str">
        <f>IF(ISBLANK(P28),"",VLOOKUP(P28,instellingsgegevens!$A$2:$N$2999,6,FALSE))</f>
        <v/>
      </c>
      <c r="Q37" s="261"/>
      <c r="R37" s="261"/>
      <c r="S37" s="261"/>
      <c r="T37" s="261"/>
      <c r="U37" s="261"/>
      <c r="V37" s="261"/>
      <c r="W37" s="29"/>
      <c r="X37" s="29"/>
      <c r="Y37" s="29"/>
      <c r="Z37" s="29"/>
      <c r="AA37" s="29"/>
      <c r="AB37" s="29"/>
      <c r="AC37" s="29"/>
      <c r="AD37" s="29"/>
      <c r="AE37" s="29"/>
      <c r="AF37" s="29"/>
      <c r="AG37" s="29"/>
      <c r="AH37" s="29"/>
      <c r="AI37" s="29"/>
      <c r="AJ37" s="29"/>
      <c r="AK37" s="29"/>
      <c r="AL37" s="29"/>
      <c r="AM37" s="29"/>
      <c r="AN37" s="29"/>
      <c r="AO37" s="29"/>
      <c r="AP37" s="29"/>
      <c r="AQ37" s="29"/>
      <c r="AR37" s="22"/>
      <c r="AS37" s="22"/>
      <c r="AT37" s="22"/>
      <c r="AU37" s="22"/>
      <c r="AV37" s="22"/>
    </row>
    <row r="38" spans="1:48" ht="9.15" customHeight="1" x14ac:dyDescent="0.3">
      <c r="A38" s="24"/>
      <c r="B38" s="24"/>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ht="15.6" x14ac:dyDescent="0.3">
      <c r="A39" s="259"/>
      <c r="B39" s="259"/>
      <c r="C39" s="184" t="s">
        <v>56</v>
      </c>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22"/>
      <c r="AS39" s="22"/>
      <c r="AT39" s="22"/>
      <c r="AU39" s="22"/>
      <c r="AV39" s="22"/>
    </row>
    <row r="40" spans="1:48" ht="2.4" customHeight="1" x14ac:dyDescent="0.3">
      <c r="A40" s="24"/>
      <c r="B40" s="24"/>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x14ac:dyDescent="0.3">
      <c r="A41" s="180">
        <v>2</v>
      </c>
      <c r="B41" s="180">
        <v>2</v>
      </c>
      <c r="C41" s="65" t="s">
        <v>18</v>
      </c>
      <c r="D41" s="57"/>
      <c r="E41" s="57"/>
      <c r="F41" s="57"/>
      <c r="G41" s="57"/>
      <c r="H41" s="57"/>
      <c r="I41" s="57"/>
      <c r="J41" s="57"/>
      <c r="K41" s="57"/>
      <c r="L41" s="57"/>
      <c r="M41" s="57"/>
      <c r="N41" s="57"/>
      <c r="O41" s="57"/>
      <c r="P41" s="57"/>
      <c r="Q41" s="57"/>
      <c r="R41" s="57"/>
      <c r="S41" s="143" t="str">
        <f>IF(COUNTIF(D44:E49,"X")&gt;1,"U mag bij vraag "&amp;A41&amp;" maar één vakje aankruisen!","")</f>
        <v/>
      </c>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22"/>
      <c r="AT41" s="22"/>
      <c r="AU41" s="22"/>
      <c r="AV41" s="22"/>
    </row>
    <row r="42" spans="1:48" ht="6.15" customHeight="1" x14ac:dyDescent="0.3">
      <c r="A42" s="66"/>
      <c r="B42" s="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57"/>
      <c r="AS42" s="22"/>
      <c r="AT42" s="22"/>
      <c r="AU42" s="22"/>
      <c r="AV42" s="22"/>
    </row>
    <row r="43" spans="1:48" ht="3" hidden="1" customHeight="1" x14ac:dyDescent="0.3">
      <c r="A43" s="66"/>
      <c r="B43" s="6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22"/>
      <c r="AT43" s="22"/>
      <c r="AU43" s="22"/>
      <c r="AV43" s="22"/>
    </row>
    <row r="44" spans="1:48" x14ac:dyDescent="0.3">
      <c r="A44" s="66"/>
      <c r="B44" s="66"/>
      <c r="C44" s="57"/>
      <c r="D44" s="189"/>
      <c r="E44" s="260"/>
      <c r="F44" s="57" t="s">
        <v>7107</v>
      </c>
      <c r="G44" s="57"/>
      <c r="H44" s="57"/>
      <c r="I44" s="57"/>
      <c r="J44" s="57"/>
      <c r="K44" s="57"/>
      <c r="M44" s="138"/>
      <c r="N44" s="138"/>
      <c r="O44" s="138"/>
      <c r="P44" s="138"/>
      <c r="Q44" s="138"/>
      <c r="R44" s="138"/>
      <c r="S44" s="138"/>
      <c r="T44" s="138"/>
      <c r="U44" s="138"/>
      <c r="V44" s="138"/>
      <c r="W44" s="138"/>
      <c r="X44" s="138"/>
      <c r="Y44" s="138"/>
      <c r="AA44" s="137" t="str">
        <f>IF(AND(ISBLANK(D44),OR(C60&lt;&gt;"",C70))," &lt;= Kruis dit vakje aan als u een eerste aanvraag indient!","")</f>
        <v/>
      </c>
      <c r="AB44" s="138"/>
      <c r="AC44" s="138"/>
      <c r="AD44" s="138"/>
      <c r="AF44" s="138"/>
      <c r="AG44" s="138"/>
      <c r="AH44" s="138"/>
      <c r="AI44" s="138"/>
      <c r="AJ44" s="138"/>
      <c r="AK44" s="138"/>
      <c r="AL44" s="138"/>
      <c r="AM44" s="138"/>
      <c r="AN44" s="138"/>
      <c r="AO44" s="138"/>
      <c r="AP44" s="138"/>
      <c r="AQ44" s="138"/>
      <c r="AR44" s="130"/>
      <c r="AS44" s="22"/>
      <c r="AT44" s="22"/>
      <c r="AU44" s="22"/>
      <c r="AV44" s="22"/>
    </row>
    <row r="45" spans="1:48" s="3" customFormat="1" x14ac:dyDescent="0.3">
      <c r="A45" s="67"/>
      <c r="B45" s="67"/>
      <c r="C45" s="68"/>
      <c r="D45" s="69"/>
      <c r="E45" s="69"/>
      <c r="F45" s="70" t="str">
        <f xml:space="preserve"> " Ga naar vraag " &amp;A56&amp;"."</f>
        <v xml:space="preserve"> Ga naar vraag 3.</v>
      </c>
      <c r="G45" s="68"/>
      <c r="H45" s="68"/>
      <c r="I45" s="68"/>
      <c r="J45" s="68"/>
      <c r="K45" s="68"/>
      <c r="L45" s="140"/>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68"/>
      <c r="AS45" s="27"/>
      <c r="AT45" s="27"/>
      <c r="AU45" s="27"/>
      <c r="AV45" s="27"/>
    </row>
    <row r="46" spans="1:48" ht="3.75" customHeight="1" x14ac:dyDescent="0.3">
      <c r="A46" s="66"/>
      <c r="B46" s="66"/>
      <c r="C46" s="57"/>
      <c r="D46" s="71"/>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22"/>
      <c r="AT46" s="22"/>
      <c r="AU46" s="22"/>
      <c r="AV46" s="22"/>
    </row>
    <row r="47" spans="1:48" x14ac:dyDescent="0.3">
      <c r="A47" s="66"/>
      <c r="B47" s="66"/>
      <c r="C47" s="57"/>
      <c r="D47" s="189"/>
      <c r="E47" s="260"/>
      <c r="F47" s="57" t="s">
        <v>7102</v>
      </c>
      <c r="G47" s="57"/>
      <c r="H47" s="57"/>
      <c r="I47" s="57"/>
      <c r="J47" s="57"/>
      <c r="K47" s="57"/>
      <c r="L47" s="57"/>
      <c r="M47" s="57"/>
      <c r="N47" s="57"/>
      <c r="O47" s="57"/>
      <c r="P47" s="57"/>
      <c r="Q47" s="57"/>
      <c r="R47" s="57"/>
      <c r="S47" s="57"/>
      <c r="T47" s="57"/>
      <c r="U47" s="57"/>
      <c r="V47" s="57"/>
      <c r="W47" s="57"/>
      <c r="X47" s="57"/>
      <c r="Y47" s="57"/>
      <c r="Z47" s="57"/>
      <c r="AA47" s="57"/>
      <c r="AB47" s="57"/>
      <c r="AD47" s="142" t="str">
        <f>IF(AND(ISBLANK(D47),S79&lt;&gt;"")," &lt;= Kruis dit vakje aan bij een stijging!","")</f>
        <v/>
      </c>
      <c r="AE47" s="138"/>
      <c r="AF47" s="138"/>
      <c r="AG47" s="138"/>
      <c r="AH47" s="138"/>
      <c r="AI47" s="138"/>
      <c r="AJ47" s="138"/>
      <c r="AK47" s="138"/>
      <c r="AL47" s="138"/>
      <c r="AM47" s="138"/>
      <c r="AN47" s="138"/>
      <c r="AO47" s="138"/>
      <c r="AP47" s="138"/>
      <c r="AQ47" s="138"/>
      <c r="AR47" s="57"/>
      <c r="AS47" s="22"/>
      <c r="AT47" s="22"/>
      <c r="AU47" s="22"/>
      <c r="AV47" s="22"/>
    </row>
    <row r="48" spans="1:48" x14ac:dyDescent="0.3">
      <c r="A48" s="66"/>
      <c r="B48" s="66"/>
      <c r="C48" s="57"/>
      <c r="D48" s="71"/>
      <c r="E48" s="57"/>
      <c r="F48" s="70" t="str">
        <f xml:space="preserve"> " Ga naar vraag " &amp;A77&amp;"."</f>
        <v xml:space="preserve"> Ga naar vraag 6.</v>
      </c>
      <c r="G48" s="57"/>
      <c r="H48" s="57"/>
      <c r="I48" s="57"/>
      <c r="J48" s="57"/>
      <c r="K48" s="57"/>
      <c r="L48" s="140"/>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57"/>
      <c r="AS48" s="22"/>
      <c r="AT48" s="22"/>
      <c r="AU48" s="22"/>
      <c r="AV48" s="22"/>
    </row>
    <row r="49" spans="1:48" x14ac:dyDescent="0.3">
      <c r="A49" s="66"/>
      <c r="B49" s="66"/>
      <c r="C49" s="57"/>
      <c r="D49" s="189"/>
      <c r="E49" s="260"/>
      <c r="F49" s="57" t="s">
        <v>7103</v>
      </c>
      <c r="G49" s="57"/>
      <c r="H49" s="57"/>
      <c r="I49" s="57"/>
      <c r="J49" s="57"/>
      <c r="K49" s="57"/>
      <c r="L49" s="57"/>
      <c r="M49" s="57"/>
      <c r="N49" s="57"/>
      <c r="O49" s="57"/>
      <c r="P49" s="57"/>
      <c r="Q49" s="57"/>
      <c r="R49" s="57"/>
      <c r="S49" s="57"/>
      <c r="T49" s="57"/>
      <c r="U49" s="57"/>
      <c r="V49" s="57"/>
      <c r="W49" s="57"/>
      <c r="X49" s="57"/>
      <c r="Y49" s="57"/>
      <c r="Z49" s="57"/>
      <c r="AA49" s="57"/>
      <c r="AB49" s="57"/>
      <c r="AC49" s="57"/>
      <c r="AE49" s="142" t="str">
        <f>IF(AND(ISBLANK(D49),U107&lt;&gt;"")," &lt;= Kruis dit vakje aan als u vraag "&amp;A105&amp;" invult!","")</f>
        <v/>
      </c>
      <c r="AF49" s="138"/>
      <c r="AG49" s="138"/>
      <c r="AH49" s="138"/>
      <c r="AI49" s="138"/>
      <c r="AJ49" s="138"/>
      <c r="AK49" s="138"/>
      <c r="AL49" s="138"/>
      <c r="AM49" s="138"/>
      <c r="AN49" s="138"/>
      <c r="AO49" s="138"/>
      <c r="AP49" s="138"/>
      <c r="AQ49" s="138"/>
      <c r="AR49" s="57"/>
      <c r="AS49" s="22"/>
      <c r="AT49" s="22"/>
      <c r="AU49" s="22"/>
      <c r="AV49" s="22"/>
    </row>
    <row r="50" spans="1:48" s="3" customFormat="1" ht="14.25" customHeight="1" x14ac:dyDescent="0.3">
      <c r="A50" s="67"/>
      <c r="B50" s="67"/>
      <c r="C50" s="68"/>
      <c r="D50" s="69"/>
      <c r="E50" s="69"/>
      <c r="F50" s="70" t="str">
        <f>" Ga naar vraag " &amp;A105&amp;"."</f>
        <v xml:space="preserve"> Ga naar vraag 10.</v>
      </c>
      <c r="G50" s="68"/>
      <c r="H50" s="68"/>
      <c r="I50" s="68"/>
      <c r="J50" s="68"/>
      <c r="K50" s="68"/>
      <c r="L50" s="68"/>
      <c r="M50" s="140"/>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68"/>
      <c r="AS50" s="27"/>
      <c r="AT50" s="27"/>
      <c r="AU50" s="27"/>
      <c r="AV50" s="27"/>
    </row>
    <row r="51" spans="1:48" s="3" customFormat="1" ht="14.25" customHeight="1" x14ac:dyDescent="0.3">
      <c r="A51" s="67"/>
      <c r="B51" s="67"/>
      <c r="C51" s="135"/>
      <c r="D51" s="189"/>
      <c r="E51" s="260"/>
      <c r="F51" s="68" t="s">
        <v>7104</v>
      </c>
      <c r="G51" s="68"/>
      <c r="H51" s="68"/>
      <c r="I51" s="68"/>
      <c r="J51" s="68"/>
      <c r="K51" s="68"/>
      <c r="L51" s="68"/>
      <c r="M51" s="133"/>
      <c r="N51" s="134"/>
      <c r="O51" s="134"/>
      <c r="P51" s="134"/>
      <c r="Q51" s="134"/>
      <c r="R51" s="134"/>
      <c r="S51" s="134"/>
      <c r="T51" s="134"/>
      <c r="U51" s="134"/>
      <c r="V51" s="134"/>
      <c r="W51" s="134"/>
      <c r="X51" s="134"/>
      <c r="Y51" s="134"/>
      <c r="Z51" s="134"/>
      <c r="AA51" s="134"/>
      <c r="AB51" s="134"/>
      <c r="AD51" s="134"/>
      <c r="AE51" s="134" t="str">
        <f>IF(AND(D51="",C115&lt;&gt;"")," &lt;= Kruis dit vakje aan als u vraag "&amp;A113&amp;" invult!","")</f>
        <v/>
      </c>
      <c r="AF51" s="134"/>
      <c r="AG51" s="134"/>
      <c r="AH51" s="134"/>
      <c r="AI51" s="134"/>
      <c r="AJ51" s="134"/>
      <c r="AK51" s="134"/>
      <c r="AL51" s="134"/>
      <c r="AM51" s="134"/>
      <c r="AN51" s="134"/>
      <c r="AO51" s="134"/>
      <c r="AP51" s="134"/>
      <c r="AQ51" s="134"/>
      <c r="AR51" s="68"/>
      <c r="AS51" s="27"/>
      <c r="AT51" s="27"/>
      <c r="AU51" s="27"/>
      <c r="AV51" s="27"/>
    </row>
    <row r="52" spans="1:48" s="3" customFormat="1" ht="14.25" customHeight="1" x14ac:dyDescent="0.3">
      <c r="A52" s="67"/>
      <c r="B52" s="67"/>
      <c r="C52" s="68"/>
      <c r="D52" s="136"/>
      <c r="E52" s="136"/>
      <c r="F52" s="70" t="str">
        <f xml:space="preserve"> " Ga naar vraag " &amp;A113&amp;"."</f>
        <v xml:space="preserve"> Ga naar vraag 11.</v>
      </c>
      <c r="G52" s="68"/>
      <c r="H52" s="68"/>
      <c r="I52" s="68"/>
      <c r="J52" s="68"/>
      <c r="K52" s="68"/>
      <c r="L52" s="6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68"/>
      <c r="AS52" s="27"/>
      <c r="AT52" s="27"/>
      <c r="AU52" s="27"/>
      <c r="AV52" s="27"/>
    </row>
    <row r="53" spans="1:48" s="3" customFormat="1" ht="9.15" customHeight="1" x14ac:dyDescent="0.3">
      <c r="A53" s="67"/>
      <c r="B53" s="67"/>
      <c r="C53" s="68"/>
      <c r="D53" s="136"/>
      <c r="E53" s="136"/>
      <c r="F53" s="290"/>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68"/>
      <c r="AS53" s="27"/>
      <c r="AT53" s="27"/>
      <c r="AU53" s="27"/>
      <c r="AV53" s="27"/>
    </row>
    <row r="54" spans="1:48" ht="15.6" x14ac:dyDescent="0.3">
      <c r="A54" s="32"/>
      <c r="B54" s="33"/>
      <c r="C54" s="184" t="s">
        <v>7106</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32"/>
      <c r="AS54" s="22"/>
      <c r="AT54" s="22"/>
      <c r="AU54" s="22"/>
      <c r="AV54" s="22"/>
    </row>
    <row r="55" spans="1:48" s="3" customFormat="1" ht="9.15" customHeight="1" x14ac:dyDescent="0.3">
      <c r="A55" s="34"/>
      <c r="B55" s="35"/>
      <c r="C55" s="30"/>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4"/>
      <c r="AS55" s="27"/>
      <c r="AT55" s="27"/>
      <c r="AU55" s="27"/>
      <c r="AV55" s="27"/>
    </row>
    <row r="56" spans="1:48" x14ac:dyDescent="0.3">
      <c r="A56" s="180">
        <v>3</v>
      </c>
      <c r="B56" s="180"/>
      <c r="C56" s="65" t="s">
        <v>20</v>
      </c>
      <c r="D56" s="66"/>
      <c r="E56" s="66"/>
      <c r="F56" s="66"/>
      <c r="G56" s="66"/>
      <c r="H56" s="66"/>
      <c r="I56" s="66"/>
      <c r="J56" s="66"/>
      <c r="K56" s="66"/>
      <c r="L56" s="66"/>
      <c r="M56" s="66"/>
      <c r="N56" s="66"/>
      <c r="O56" s="66"/>
      <c r="P56" s="66"/>
      <c r="Q56" s="66"/>
      <c r="R56" s="66"/>
      <c r="S56" s="66"/>
      <c r="T56" s="66"/>
      <c r="U56" s="66"/>
      <c r="V56" s="66"/>
      <c r="W56" s="66"/>
      <c r="X56" s="66"/>
      <c r="Y56" s="66"/>
      <c r="Z56" s="74"/>
      <c r="AA56" s="74"/>
      <c r="AB56" s="74"/>
      <c r="AC56" s="74"/>
      <c r="AD56" s="74"/>
      <c r="AE56" s="75"/>
      <c r="AF56" s="75"/>
      <c r="AG56" s="75"/>
      <c r="AH56" s="75"/>
      <c r="AI56" s="75"/>
      <c r="AJ56" s="75"/>
      <c r="AK56" s="75"/>
      <c r="AL56" s="75"/>
      <c r="AM56" s="75"/>
      <c r="AN56" s="75"/>
      <c r="AO56" s="75"/>
      <c r="AP56" s="75"/>
      <c r="AQ56" s="75"/>
      <c r="AR56" s="24"/>
      <c r="AS56" s="22"/>
      <c r="AT56" s="22"/>
      <c r="AU56" s="22"/>
      <c r="AV56" s="22"/>
    </row>
    <row r="57" spans="1:48" ht="26.25" customHeight="1" x14ac:dyDescent="0.3">
      <c r="A57" s="66"/>
      <c r="B57" s="66"/>
      <c r="C57" s="198" t="s">
        <v>17</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4"/>
      <c r="AS57" s="22"/>
      <c r="AT57" s="22"/>
      <c r="AU57" s="22"/>
      <c r="AV57" s="22"/>
    </row>
    <row r="58" spans="1:48" ht="15" customHeight="1" x14ac:dyDescent="0.3">
      <c r="A58" s="66"/>
      <c r="B58" s="66"/>
      <c r="C58" s="70" t="str">
        <f>"Als u deze vraag beantwoord hebt, gaat u naar vraag "&amp;5&amp;"."</f>
        <v>Als u deze vraag beantwoord hebt, gaat u naar vraag 5.</v>
      </c>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24"/>
      <c r="AS58" s="22"/>
      <c r="AT58" s="22"/>
      <c r="AU58" s="22"/>
      <c r="AV58" s="22"/>
    </row>
    <row r="59" spans="1:48" ht="6.75" customHeight="1" x14ac:dyDescent="0.3">
      <c r="A59" s="66"/>
      <c r="B59" s="6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24"/>
      <c r="AS59" s="22"/>
      <c r="AT59" s="22"/>
      <c r="AU59" s="22"/>
      <c r="AV59" s="22"/>
    </row>
    <row r="60" spans="1:48" ht="18" customHeight="1" x14ac:dyDescent="0.3">
      <c r="A60" s="66"/>
      <c r="B60" s="66"/>
      <c r="C60" s="256"/>
      <c r="D60" s="257"/>
      <c r="E60" s="258"/>
      <c r="F60" s="167" t="str">
        <f>IF(AND(D44&lt;&gt;"",ISBLANK(C60))," &lt;= Vul het aantal anderstalige nieuwkomers bij de eerste aanvraag in.","")</f>
        <v/>
      </c>
      <c r="G60" s="167"/>
      <c r="H60" s="167"/>
      <c r="I60" s="167"/>
      <c r="J60" s="167"/>
      <c r="K60" s="167"/>
      <c r="L60" s="167"/>
      <c r="M60" s="167"/>
      <c r="N60" s="167"/>
      <c r="O60" s="167"/>
      <c r="P60" s="167"/>
      <c r="Q60" s="167"/>
      <c r="R60" s="167"/>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24"/>
      <c r="AS60" s="22"/>
      <c r="AT60" s="22"/>
      <c r="AU60" s="22"/>
      <c r="AV60" s="22"/>
    </row>
    <row r="61" spans="1:48" s="3" customFormat="1" ht="15" customHeight="1" x14ac:dyDescent="0.3">
      <c r="A61" s="77"/>
      <c r="B61" s="78"/>
      <c r="C61" s="254" t="str">
        <f>IF(ISBLANK(C60),"",IF(AND(AND(VLOOKUP(P28,instellingsgegevens!$A$2:$N$4999,13,FALSE)=0,OR(C60=4,C60=5)),AND(VLOOKUP(P28,instellingsgegevens!$A$2:$N$4999,14,FALSE)=0,OR(C60=4,C60=5))),"Bij een niet-autonome kleuter- of lagere school moet het minimumaantal zes zijn!",""))</f>
        <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34"/>
      <c r="AS61" s="27"/>
      <c r="AT61" s="27"/>
      <c r="AU61" s="27"/>
      <c r="AV61" s="27"/>
    </row>
    <row r="62" spans="1:48" ht="20.399999999999999" customHeight="1" x14ac:dyDescent="0.3">
      <c r="A62" s="166">
        <v>4</v>
      </c>
      <c r="B62" s="166"/>
      <c r="C62" s="276" t="s">
        <v>26</v>
      </c>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37"/>
      <c r="AS62" s="38"/>
      <c r="AT62" s="38"/>
      <c r="AU62" s="38"/>
      <c r="AV62" s="22"/>
    </row>
    <row r="63" spans="1:48" ht="3.75" customHeight="1" x14ac:dyDescent="0.3">
      <c r="A63" s="79"/>
      <c r="B63" s="79"/>
      <c r="C63" s="65"/>
      <c r="D63" s="57"/>
      <c r="E63" s="57"/>
      <c r="F63" s="66"/>
      <c r="G63" s="66"/>
      <c r="H63" s="66"/>
      <c r="I63" s="66"/>
      <c r="J63" s="66"/>
      <c r="K63" s="66"/>
      <c r="L63" s="66"/>
      <c r="M63" s="66"/>
      <c r="N63" s="66"/>
      <c r="O63" s="66"/>
      <c r="P63" s="66"/>
      <c r="Q63" s="66"/>
      <c r="R63" s="66"/>
      <c r="S63" s="66"/>
      <c r="T63" s="66"/>
      <c r="U63" s="66"/>
      <c r="V63" s="80"/>
      <c r="W63" s="80"/>
      <c r="X63" s="80"/>
      <c r="Y63" s="80"/>
      <c r="Z63" s="57"/>
      <c r="AA63" s="57"/>
      <c r="AB63" s="57"/>
      <c r="AC63" s="57"/>
      <c r="AD63" s="57"/>
      <c r="AE63" s="57"/>
      <c r="AF63" s="57"/>
      <c r="AG63" s="80"/>
      <c r="AH63" s="80"/>
      <c r="AI63" s="57"/>
      <c r="AJ63" s="57"/>
      <c r="AK63" s="57"/>
      <c r="AL63" s="57"/>
      <c r="AM63" s="57"/>
      <c r="AN63" s="57"/>
      <c r="AO63" s="66"/>
      <c r="AP63" s="66"/>
      <c r="AQ63" s="66"/>
      <c r="AR63" s="24"/>
      <c r="AS63" s="22"/>
      <c r="AT63" s="22"/>
      <c r="AU63" s="22"/>
      <c r="AV63" s="22"/>
    </row>
    <row r="64" spans="1:48" ht="6.75" customHeight="1" x14ac:dyDescent="0.3">
      <c r="A64" s="66"/>
      <c r="B64" s="81"/>
      <c r="C64" s="66"/>
      <c r="D64" s="66"/>
      <c r="E64" s="66"/>
      <c r="F64" s="66"/>
      <c r="G64" s="82"/>
      <c r="H64" s="66"/>
      <c r="I64" s="66"/>
      <c r="J64" s="57"/>
      <c r="K64" s="81"/>
      <c r="L64" s="66"/>
      <c r="M64" s="66"/>
      <c r="N64" s="83"/>
      <c r="O64" s="57"/>
      <c r="P64" s="57"/>
      <c r="Q64" s="66"/>
      <c r="R64" s="66"/>
      <c r="S64" s="66"/>
      <c r="T64" s="66"/>
      <c r="U64" s="66"/>
      <c r="V64" s="66"/>
      <c r="W64" s="66"/>
      <c r="X64" s="66"/>
      <c r="Y64" s="57"/>
      <c r="Z64" s="57"/>
      <c r="AA64" s="57"/>
      <c r="AB64" s="57"/>
      <c r="AC64" s="57"/>
      <c r="AD64" s="57"/>
      <c r="AE64" s="57"/>
      <c r="AF64" s="57"/>
      <c r="AG64" s="57"/>
      <c r="AH64" s="57"/>
      <c r="AI64" s="57"/>
      <c r="AJ64" s="57"/>
      <c r="AK64" s="57"/>
      <c r="AL64" s="57"/>
      <c r="AM64" s="57"/>
      <c r="AN64" s="57"/>
      <c r="AO64" s="66"/>
      <c r="AP64" s="66"/>
      <c r="AQ64" s="66"/>
      <c r="AR64" s="24"/>
      <c r="AS64" s="22"/>
      <c r="AT64" s="22"/>
      <c r="AU64" s="22"/>
      <c r="AV64" s="22"/>
    </row>
    <row r="65" spans="1:62" s="5" customFormat="1" ht="15" x14ac:dyDescent="0.25">
      <c r="A65" s="84"/>
      <c r="B65" s="85"/>
      <c r="C65" s="86"/>
      <c r="D65" s="247">
        <v>2</v>
      </c>
      <c r="E65" s="247"/>
      <c r="F65" s="87" t="s">
        <v>8</v>
      </c>
      <c r="G65" s="88"/>
      <c r="H65" s="286" t="str">
        <f>IF(ISBLANK(C60),"",C60)</f>
        <v/>
      </c>
      <c r="I65" s="287"/>
      <c r="J65" s="288"/>
      <c r="K65" s="186" t="s">
        <v>42</v>
      </c>
      <c r="L65" s="186"/>
      <c r="M65" s="223">
        <v>1.5</v>
      </c>
      <c r="N65" s="224"/>
      <c r="O65" s="203" t="s">
        <v>9</v>
      </c>
      <c r="P65" s="204"/>
      <c r="Q65" s="176" t="str">
        <f>IF(ISBLANK(C60),"",2+(H65*1.5))</f>
        <v/>
      </c>
      <c r="R65" s="201"/>
      <c r="S65" s="202"/>
      <c r="T65" s="89"/>
      <c r="U65" s="84" t="s">
        <v>10</v>
      </c>
      <c r="V65" s="84"/>
      <c r="W65" s="84"/>
      <c r="X65" s="84"/>
      <c r="Y65" s="84"/>
      <c r="Z65" s="86"/>
      <c r="AA65" s="86"/>
      <c r="AB65" s="86"/>
      <c r="AC65" s="86"/>
      <c r="AD65" s="86"/>
      <c r="AE65" s="86"/>
      <c r="AF65" s="86"/>
      <c r="AG65" s="86"/>
      <c r="AH65" s="86"/>
      <c r="AI65" s="86"/>
      <c r="AJ65" s="86"/>
      <c r="AK65" s="86"/>
      <c r="AL65" s="86"/>
      <c r="AM65" s="86"/>
      <c r="AN65" s="86"/>
      <c r="AO65" s="86"/>
      <c r="AP65" s="86"/>
      <c r="AQ65" s="86"/>
      <c r="AR65" s="40"/>
      <c r="AS65" s="41"/>
      <c r="AT65" s="41"/>
      <c r="AU65" s="41"/>
      <c r="AV65" s="41"/>
    </row>
    <row r="66" spans="1:62" ht="6.75" customHeight="1" x14ac:dyDescent="0.3">
      <c r="A66" s="66"/>
      <c r="B66" s="81"/>
      <c r="C66" s="66"/>
      <c r="D66" s="90"/>
      <c r="E66" s="90"/>
      <c r="F66" s="87"/>
      <c r="G66" s="91"/>
      <c r="H66" s="90"/>
      <c r="I66" s="90"/>
      <c r="J66" s="57"/>
      <c r="K66" s="87"/>
      <c r="L66" s="90"/>
      <c r="M66" s="90"/>
      <c r="N66" s="92"/>
      <c r="O66" s="57"/>
      <c r="P66" s="57"/>
      <c r="Q66" s="66"/>
      <c r="R66" s="57"/>
      <c r="S66" s="57"/>
      <c r="T66" s="57"/>
      <c r="U66" s="87"/>
      <c r="V66" s="66"/>
      <c r="W66" s="66"/>
      <c r="X66" s="66"/>
      <c r="Y66" s="57"/>
      <c r="Z66" s="57"/>
      <c r="AA66" s="57"/>
      <c r="AB66" s="57"/>
      <c r="AC66" s="57"/>
      <c r="AD66" s="57"/>
      <c r="AE66" s="57"/>
      <c r="AF66" s="57"/>
      <c r="AG66" s="57"/>
      <c r="AH66" s="57"/>
      <c r="AI66" s="57"/>
      <c r="AJ66" s="57"/>
      <c r="AK66" s="57"/>
      <c r="AL66" s="57"/>
      <c r="AM66" s="57"/>
      <c r="AN66" s="57"/>
      <c r="AO66" s="66"/>
      <c r="AP66" s="66"/>
      <c r="AQ66" s="66"/>
      <c r="AR66" s="24"/>
      <c r="AS66" s="22"/>
      <c r="AT66" s="22"/>
      <c r="AU66" s="22"/>
      <c r="AV66" s="22"/>
    </row>
    <row r="67" spans="1:62" ht="9.15" customHeight="1" x14ac:dyDescent="0.3">
      <c r="A67" s="66"/>
      <c r="B67" s="81"/>
      <c r="C67" s="66"/>
      <c r="D67" s="90"/>
      <c r="E67" s="90"/>
      <c r="F67" s="87"/>
      <c r="G67" s="66"/>
      <c r="H67" s="90"/>
      <c r="I67" s="90"/>
      <c r="J67" s="57"/>
      <c r="K67" s="87"/>
      <c r="L67" s="90"/>
      <c r="M67" s="90"/>
      <c r="N67" s="66"/>
      <c r="O67" s="57"/>
      <c r="P67" s="57"/>
      <c r="Q67" s="66"/>
      <c r="R67" s="57"/>
      <c r="S67" s="57"/>
      <c r="T67" s="57"/>
      <c r="U67" s="57"/>
      <c r="V67" s="57"/>
      <c r="W67" s="57"/>
      <c r="X67" s="57"/>
      <c r="Y67" s="57"/>
      <c r="Z67" s="57"/>
      <c r="AA67" s="57"/>
      <c r="AB67" s="57"/>
      <c r="AC67" s="57"/>
      <c r="AD67" s="57"/>
      <c r="AE67" s="57"/>
      <c r="AF67" s="57"/>
      <c r="AG67" s="57"/>
      <c r="AH67" s="57"/>
      <c r="AI67" s="57"/>
      <c r="AJ67" s="57"/>
      <c r="AK67" s="57"/>
      <c r="AL67" s="57"/>
      <c r="AM67" s="57"/>
      <c r="AN67" s="57"/>
      <c r="AO67" s="66"/>
      <c r="AP67" s="66"/>
      <c r="AQ67" s="66"/>
      <c r="AR67" s="24"/>
      <c r="AS67" s="22"/>
      <c r="AT67" s="22"/>
      <c r="AU67" s="22"/>
      <c r="AV67" s="22"/>
    </row>
    <row r="68" spans="1:62" ht="12" customHeight="1" x14ac:dyDescent="0.3">
      <c r="A68" s="179">
        <v>5</v>
      </c>
      <c r="B68" s="179"/>
      <c r="C68" s="65" t="s">
        <v>24</v>
      </c>
      <c r="D68" s="90"/>
      <c r="E68" s="90"/>
      <c r="F68" s="87"/>
      <c r="G68" s="66"/>
      <c r="H68" s="90"/>
      <c r="I68" s="90"/>
      <c r="J68" s="57"/>
      <c r="K68" s="87"/>
      <c r="L68" s="90"/>
      <c r="M68" s="90"/>
      <c r="N68" s="66"/>
      <c r="O68" s="57"/>
      <c r="P68" s="57"/>
      <c r="Q68" s="66"/>
      <c r="R68" s="57"/>
      <c r="S68" s="57"/>
      <c r="T68" s="57"/>
      <c r="U68" s="87"/>
      <c r="V68" s="66"/>
      <c r="W68" s="66"/>
      <c r="X68" s="66"/>
      <c r="Y68" s="57"/>
      <c r="Z68" s="57"/>
      <c r="AA68" s="57"/>
      <c r="AB68" s="57"/>
      <c r="AC68" s="57"/>
      <c r="AD68" s="57"/>
      <c r="AE68" s="57"/>
      <c r="AF68" s="57"/>
      <c r="AG68" s="57"/>
      <c r="AH68" s="57"/>
      <c r="AI68" s="57"/>
      <c r="AJ68" s="57"/>
      <c r="AK68" s="57"/>
      <c r="AL68" s="57"/>
      <c r="AM68" s="57"/>
      <c r="AN68" s="57"/>
      <c r="AO68" s="66"/>
      <c r="AP68" s="66"/>
      <c r="AQ68" s="66"/>
      <c r="AR68" s="24"/>
      <c r="AS68" s="22"/>
      <c r="AT68" s="22"/>
      <c r="AU68" s="22"/>
      <c r="AV68" s="22"/>
    </row>
    <row r="69" spans="1:62" ht="14.25" customHeight="1" x14ac:dyDescent="0.3">
      <c r="A69" s="66"/>
      <c r="B69" s="81"/>
      <c r="C69" s="93" t="str">
        <f>"Als u deze vraag beantwoord hebt, gaat u naar vraag "&amp;A113&amp;"."</f>
        <v>Als u deze vraag beantwoord hebt, gaat u naar vraag 11.</v>
      </c>
      <c r="D69" s="90"/>
      <c r="E69" s="90"/>
      <c r="F69" s="87"/>
      <c r="G69" s="66"/>
      <c r="H69" s="90"/>
      <c r="I69" s="90"/>
      <c r="J69" s="57"/>
      <c r="K69" s="87"/>
      <c r="L69" s="90"/>
      <c r="M69" s="90"/>
      <c r="N69" s="66"/>
      <c r="O69" s="57"/>
      <c r="P69" s="57"/>
      <c r="Q69" s="66"/>
      <c r="R69" s="57"/>
      <c r="S69" s="57"/>
      <c r="T69" s="57"/>
      <c r="U69" s="87"/>
      <c r="V69" s="66"/>
      <c r="W69" s="66"/>
      <c r="X69" s="66"/>
      <c r="Y69" s="57"/>
      <c r="Z69" s="57"/>
      <c r="AA69" s="57"/>
      <c r="AB69" s="57"/>
      <c r="AC69" s="57"/>
      <c r="AD69" s="57"/>
      <c r="AE69" s="57"/>
      <c r="AF69" s="57"/>
      <c r="AG69" s="57"/>
      <c r="AH69" s="57"/>
      <c r="AI69" s="57"/>
      <c r="AJ69" s="57"/>
      <c r="AK69" s="57"/>
      <c r="AL69" s="57"/>
      <c r="AM69" s="57"/>
      <c r="AN69" s="57"/>
      <c r="AO69" s="66"/>
      <c r="AP69" s="66"/>
      <c r="AQ69" s="66"/>
      <c r="AR69" s="24"/>
      <c r="AS69" s="22"/>
      <c r="AT69" s="22"/>
      <c r="AU69" s="22"/>
      <c r="AV69" s="22"/>
    </row>
    <row r="70" spans="1:62" ht="18.75" customHeight="1" x14ac:dyDescent="0.3">
      <c r="A70" s="66"/>
      <c r="B70" s="81"/>
      <c r="C70" s="279"/>
      <c r="D70" s="280"/>
      <c r="E70" s="280"/>
      <c r="F70" s="280"/>
      <c r="G70" s="281"/>
      <c r="H70" s="167" t="str">
        <f>IF(AND(D44&lt;&gt;"",C60&lt;&gt;"",ISBLANK(C70))," &lt;= Vul de datum in als u gegevens bij vraag 3 invult.","")</f>
        <v/>
      </c>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24"/>
      <c r="AS70" s="22"/>
      <c r="AT70" s="22"/>
      <c r="AU70" s="22"/>
      <c r="AV70" s="22"/>
    </row>
    <row r="71" spans="1:62" ht="9.15" customHeight="1" x14ac:dyDescent="0.3">
      <c r="A71" s="109"/>
      <c r="B71" s="110"/>
      <c r="C71" s="111"/>
      <c r="D71" s="111"/>
      <c r="E71" s="112"/>
      <c r="F71" s="111"/>
      <c r="G71" s="111"/>
      <c r="H71" s="113"/>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09"/>
      <c r="AS71" s="112"/>
      <c r="AT71" s="112"/>
      <c r="AU71" s="112"/>
      <c r="AV71" s="112"/>
      <c r="AW71" s="115"/>
      <c r="AX71" s="115"/>
    </row>
    <row r="72" spans="1:62" s="3" customFormat="1" ht="0.75" customHeight="1" x14ac:dyDescent="0.3">
      <c r="A72" s="34"/>
      <c r="B72" s="35"/>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row>
    <row r="73" spans="1:62" ht="15.6" x14ac:dyDescent="0.3">
      <c r="A73" s="42"/>
      <c r="B73" s="43"/>
      <c r="C73" s="184" t="s">
        <v>15</v>
      </c>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42"/>
      <c r="AS73" s="22"/>
      <c r="AT73" s="22"/>
      <c r="AU73" s="22"/>
      <c r="AV73" s="22"/>
    </row>
    <row r="74" spans="1:62" s="3" customFormat="1" ht="3.75" customHeight="1" x14ac:dyDescent="0.3">
      <c r="A74" s="44"/>
      <c r="B74" s="45"/>
      <c r="C74" s="36"/>
      <c r="D74" s="36"/>
      <c r="E74" s="36"/>
      <c r="F74" s="36"/>
      <c r="G74" s="36"/>
      <c r="H74" s="36"/>
      <c r="I74" s="36"/>
      <c r="J74" s="36"/>
      <c r="K74" s="36"/>
      <c r="L74" s="36"/>
      <c r="M74" s="36"/>
      <c r="N74" s="36"/>
      <c r="O74" s="36"/>
      <c r="P74" s="36"/>
      <c r="Q74" s="36"/>
      <c r="R74" s="36"/>
      <c r="S74" s="36"/>
      <c r="T74" s="36"/>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44"/>
      <c r="AS74" s="27"/>
      <c r="AT74" s="27"/>
      <c r="AU74" s="27"/>
      <c r="AV74" s="27"/>
    </row>
    <row r="75" spans="1:62" s="3" customFormat="1" ht="0.75" customHeight="1" x14ac:dyDescent="0.3">
      <c r="A75" s="44"/>
      <c r="B75" s="46"/>
      <c r="C75" s="30"/>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8"/>
      <c r="AS75" s="31"/>
      <c r="AT75" s="31"/>
      <c r="AU75" s="31"/>
      <c r="AV75" s="31"/>
      <c r="AW75" s="15"/>
      <c r="AX75" s="15"/>
      <c r="AY75" s="15"/>
      <c r="AZ75" s="15"/>
      <c r="BA75" s="15"/>
      <c r="BB75" s="15"/>
      <c r="BC75" s="15"/>
      <c r="BD75" s="15"/>
      <c r="BE75" s="15"/>
      <c r="BF75" s="15"/>
      <c r="BG75" s="15"/>
      <c r="BH75" s="15"/>
      <c r="BI75" s="15"/>
      <c r="BJ75" s="15"/>
    </row>
    <row r="76" spans="1:62" s="3" customFormat="1" ht="3.75" hidden="1" customHeight="1" x14ac:dyDescent="0.3">
      <c r="A76" s="44"/>
      <c r="B76" s="4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44"/>
      <c r="AS76" s="27"/>
      <c r="AT76" s="27"/>
      <c r="AU76" s="27"/>
      <c r="AV76" s="27"/>
    </row>
    <row r="77" spans="1:62" x14ac:dyDescent="0.3">
      <c r="A77" s="180">
        <v>6</v>
      </c>
      <c r="B77" s="180"/>
      <c r="C77" s="65" t="s">
        <v>14</v>
      </c>
      <c r="D77" s="66"/>
      <c r="E77" s="66"/>
      <c r="F77" s="66"/>
      <c r="G77" s="66"/>
      <c r="H77" s="66"/>
      <c r="I77" s="66"/>
      <c r="J77" s="66"/>
      <c r="K77" s="66"/>
      <c r="L77" s="66"/>
      <c r="M77" s="66"/>
      <c r="N77" s="66"/>
      <c r="O77" s="66"/>
      <c r="P77" s="66"/>
      <c r="Q77" s="66"/>
      <c r="R77" s="66"/>
      <c r="S77" s="66"/>
      <c r="T77" s="66"/>
      <c r="U77" s="283"/>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66"/>
      <c r="AS77" s="22"/>
      <c r="AT77" s="22"/>
      <c r="AU77" s="22"/>
      <c r="AV77" s="22"/>
    </row>
    <row r="78" spans="1:62" ht="3.75" customHeight="1" x14ac:dyDescent="0.3">
      <c r="A78" s="79"/>
      <c r="B78" s="79"/>
      <c r="C78" s="65"/>
      <c r="D78" s="66"/>
      <c r="E78" s="66"/>
      <c r="F78" s="66"/>
      <c r="G78" s="66"/>
      <c r="H78" s="66"/>
      <c r="I78" s="66"/>
      <c r="J78" s="66"/>
      <c r="K78" s="66"/>
      <c r="L78" s="66"/>
      <c r="M78" s="66"/>
      <c r="N78" s="66"/>
      <c r="O78" s="66"/>
      <c r="P78" s="66"/>
      <c r="Q78" s="66"/>
      <c r="R78" s="66"/>
      <c r="S78" s="66"/>
      <c r="T78" s="66"/>
      <c r="U78" s="94"/>
      <c r="V78" s="73"/>
      <c r="W78" s="73"/>
      <c r="X78" s="73"/>
      <c r="Y78" s="73"/>
      <c r="Z78" s="73"/>
      <c r="AA78" s="73"/>
      <c r="AB78" s="73"/>
      <c r="AC78" s="73"/>
      <c r="AD78" s="73"/>
      <c r="AE78" s="73"/>
      <c r="AF78" s="73"/>
      <c r="AG78" s="73"/>
      <c r="AH78" s="73"/>
      <c r="AI78" s="73"/>
      <c r="AJ78" s="73"/>
      <c r="AK78" s="73"/>
      <c r="AL78" s="73"/>
      <c r="AM78" s="73"/>
      <c r="AN78" s="73"/>
      <c r="AO78" s="73"/>
      <c r="AP78" s="73"/>
      <c r="AQ78" s="73"/>
      <c r="AR78" s="66"/>
      <c r="AS78" s="22"/>
      <c r="AT78" s="22"/>
      <c r="AU78" s="22"/>
      <c r="AV78" s="22"/>
    </row>
    <row r="79" spans="1:62" s="14" customFormat="1" ht="18" customHeight="1" x14ac:dyDescent="0.3">
      <c r="A79" s="66"/>
      <c r="B79" s="66"/>
      <c r="C79" s="219" t="s">
        <v>3</v>
      </c>
      <c r="D79" s="217"/>
      <c r="E79" s="217"/>
      <c r="F79" s="217"/>
      <c r="G79" s="217"/>
      <c r="H79" s="217"/>
      <c r="I79" s="217"/>
      <c r="J79" s="217"/>
      <c r="K79" s="217"/>
      <c r="L79" s="217"/>
      <c r="M79" s="217"/>
      <c r="N79" s="217"/>
      <c r="O79" s="217"/>
      <c r="P79" s="217"/>
      <c r="Q79" s="217"/>
      <c r="R79" s="72"/>
      <c r="S79" s="195"/>
      <c r="T79" s="284"/>
      <c r="U79" s="284"/>
      <c r="V79" s="284"/>
      <c r="W79" s="285"/>
      <c r="X79" s="161" t="str">
        <f>IF(AND(D47&lt;&gt;"",ISBLANK(S79))," &lt;= Vul hier de datum in als u het tweede vakje bij vraag 2 aankruist!","")</f>
        <v/>
      </c>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29"/>
      <c r="AX79" s="129"/>
    </row>
    <row r="80" spans="1:62" s="3" customFormat="1" ht="6.75" customHeight="1" x14ac:dyDescent="0.3">
      <c r="A80" s="77"/>
      <c r="B80" s="78"/>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77"/>
      <c r="AS80" s="27"/>
      <c r="AT80" s="27"/>
      <c r="AU80" s="27"/>
      <c r="AV80" s="27"/>
    </row>
    <row r="81" spans="1:48" s="14" customFormat="1" ht="17.25" customHeight="1" x14ac:dyDescent="0.3">
      <c r="A81" s="66"/>
      <c r="B81" s="66"/>
      <c r="C81" s="247" t="s">
        <v>34</v>
      </c>
      <c r="D81" s="217"/>
      <c r="E81" s="217"/>
      <c r="F81" s="217"/>
      <c r="G81" s="217"/>
      <c r="H81" s="217"/>
      <c r="I81" s="217"/>
      <c r="J81" s="217"/>
      <c r="K81" s="217"/>
      <c r="L81" s="217"/>
      <c r="M81" s="217"/>
      <c r="N81" s="217"/>
      <c r="O81" s="217"/>
      <c r="P81" s="217"/>
      <c r="Q81" s="217"/>
      <c r="S81" s="189"/>
      <c r="T81" s="190"/>
      <c r="U81" s="191"/>
      <c r="V81" s="205" t="str">
        <f>IF(AND(D47&lt;&gt;"",S79&lt;&gt;"",ISBLANK(S81))," &lt;= V ul het vorige aantal anderstalige nieuwkomers in.","")</f>
        <v/>
      </c>
      <c r="W81" s="162"/>
      <c r="X81" s="162"/>
      <c r="Y81" s="162"/>
      <c r="Z81" s="162"/>
      <c r="AA81" s="162"/>
      <c r="AB81" s="162"/>
      <c r="AC81" s="162"/>
      <c r="AD81" s="162"/>
      <c r="AE81" s="162"/>
      <c r="AF81" s="162"/>
      <c r="AG81" s="162"/>
      <c r="AH81" s="162"/>
      <c r="AI81" s="162"/>
      <c r="AJ81" s="162"/>
      <c r="AK81" s="162"/>
      <c r="AL81" s="162"/>
      <c r="AM81" s="162"/>
      <c r="AN81" s="162"/>
      <c r="AO81" s="162"/>
      <c r="AP81" s="162"/>
      <c r="AQ81" s="162"/>
      <c r="AR81" s="66"/>
      <c r="AS81" s="28"/>
      <c r="AT81" s="28"/>
      <c r="AU81" s="28"/>
      <c r="AV81" s="28"/>
    </row>
    <row r="82" spans="1:48" s="3" customFormat="1" ht="15" customHeight="1" x14ac:dyDescent="0.3">
      <c r="A82" s="77"/>
      <c r="B82" s="78"/>
      <c r="C82" s="254" t="str">
        <f>IF(AND(F79&lt;&gt;"",OR(C60&lt;&gt;"",C70&lt;&gt;"")),"U mag bij vraag 6 geen gegevens invullen indien u reeds gegevens heeft ingevuld bij de vragen 3 t.e.m. 5!","")</f>
        <v/>
      </c>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183"/>
      <c r="AS82" s="27"/>
      <c r="AT82" s="27"/>
      <c r="AU82" s="27"/>
      <c r="AV82" s="27"/>
    </row>
    <row r="83" spans="1:48" s="3" customFormat="1" x14ac:dyDescent="0.3">
      <c r="A83" s="180">
        <v>7</v>
      </c>
      <c r="B83" s="180"/>
      <c r="C83" s="65" t="s">
        <v>21</v>
      </c>
      <c r="D83" s="68"/>
      <c r="E83" s="68"/>
      <c r="F83" s="68"/>
      <c r="G83" s="68"/>
      <c r="H83" s="68"/>
      <c r="I83" s="68"/>
      <c r="J83" s="68"/>
      <c r="K83" s="68"/>
      <c r="L83" s="68"/>
      <c r="M83" s="68"/>
      <c r="N83" s="68"/>
      <c r="O83" s="68"/>
      <c r="P83" s="68"/>
      <c r="Q83" s="68"/>
      <c r="R83" s="68"/>
      <c r="S83" s="68"/>
      <c r="T83" s="68"/>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77"/>
      <c r="AS83" s="27"/>
      <c r="AT83" s="27"/>
      <c r="AU83" s="27"/>
      <c r="AV83" s="27"/>
    </row>
    <row r="84" spans="1:48" s="3" customFormat="1" ht="3.75" customHeight="1" x14ac:dyDescent="0.3">
      <c r="A84" s="79"/>
      <c r="B84" s="79"/>
      <c r="C84" s="65"/>
      <c r="D84" s="68"/>
      <c r="E84" s="68"/>
      <c r="F84" s="68"/>
      <c r="G84" s="68"/>
      <c r="H84" s="68"/>
      <c r="I84" s="68"/>
      <c r="J84" s="68"/>
      <c r="K84" s="68"/>
      <c r="L84" s="68"/>
      <c r="M84" s="68"/>
      <c r="N84" s="68"/>
      <c r="O84" s="68"/>
      <c r="P84" s="68"/>
      <c r="Q84" s="68"/>
      <c r="R84" s="68"/>
      <c r="S84" s="68"/>
      <c r="T84" s="68"/>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77"/>
      <c r="AS84" s="27"/>
      <c r="AT84" s="27"/>
      <c r="AU84" s="27"/>
      <c r="AV84" s="27"/>
    </row>
    <row r="85" spans="1:48" s="3" customFormat="1" x14ac:dyDescent="0.3">
      <c r="A85" s="79"/>
      <c r="B85" s="79"/>
      <c r="C85" s="93" t="str">
        <f>"Als u deze vraag beantwoord hebt, gaat u naar vraag "&amp;A97&amp;"."</f>
        <v>Als u deze vraag beantwoord hebt, gaat u naar vraag 9.</v>
      </c>
      <c r="D85" s="68"/>
      <c r="E85" s="68"/>
      <c r="F85" s="68"/>
      <c r="G85" s="68"/>
      <c r="H85" s="68"/>
      <c r="I85" s="68"/>
      <c r="J85" s="68"/>
      <c r="K85" s="68"/>
      <c r="L85" s="68"/>
      <c r="M85" s="68"/>
      <c r="N85" s="68"/>
      <c r="O85" s="68"/>
      <c r="P85" s="68"/>
      <c r="Q85" s="68"/>
      <c r="R85" s="68"/>
      <c r="S85" s="68"/>
      <c r="T85" s="68"/>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77"/>
      <c r="AS85" s="27"/>
      <c r="AT85" s="27"/>
      <c r="AU85" s="27"/>
      <c r="AV85" s="27"/>
    </row>
    <row r="86" spans="1:48" s="3" customFormat="1" ht="4.5" customHeight="1" x14ac:dyDescent="0.3">
      <c r="A86" s="77"/>
      <c r="B86" s="78"/>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7"/>
      <c r="AS86" s="27"/>
      <c r="AT86" s="27"/>
      <c r="AU86" s="27"/>
      <c r="AV86" s="27"/>
    </row>
    <row r="87" spans="1:48" ht="18" customHeight="1" x14ac:dyDescent="0.3">
      <c r="A87" s="66"/>
      <c r="B87" s="66"/>
      <c r="C87" s="192"/>
      <c r="D87" s="193"/>
      <c r="E87" s="194"/>
      <c r="F87" s="187" t="str">
        <f>IF(AND(D47&lt;&gt;"",S79&lt;&gt;"",S81&lt;&gt;"",ISBLANK(C87))," &lt;= Vul het bijkomende aantal anderstalige nieuwkomers in.","")</f>
        <v/>
      </c>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66"/>
      <c r="AS87" s="22"/>
      <c r="AT87" s="22"/>
      <c r="AU87" s="22"/>
      <c r="AV87" s="22"/>
    </row>
    <row r="88" spans="1:48" s="3" customFormat="1" ht="15" customHeight="1" x14ac:dyDescent="0.3">
      <c r="A88" s="77"/>
      <c r="B88" s="78"/>
      <c r="C88" s="254" t="str">
        <f>IF(AND(C87&lt;&gt;"",OR(C60&lt;&gt;"",C70&lt;&gt;"")),"U mag bij vraag 7 geen gegevens invullen indien u reeds gegevens heeft ingevuld bij de vragen 3 t.e.m. 5!","")</f>
        <v/>
      </c>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183"/>
      <c r="AS88" s="27"/>
      <c r="AT88" s="27"/>
      <c r="AU88" s="27"/>
      <c r="AV88" s="27"/>
    </row>
    <row r="89" spans="1:48" ht="30" customHeight="1" x14ac:dyDescent="0.3">
      <c r="A89" s="181">
        <v>8</v>
      </c>
      <c r="B89" s="181"/>
      <c r="C89" s="198" t="s">
        <v>43</v>
      </c>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66"/>
      <c r="AS89" s="22"/>
      <c r="AT89" s="22"/>
      <c r="AU89" s="22"/>
      <c r="AV89" s="22"/>
    </row>
    <row r="90" spans="1:48" ht="3.75" customHeight="1" x14ac:dyDescent="0.3">
      <c r="A90" s="79"/>
      <c r="B90" s="79"/>
      <c r="C90" s="65"/>
      <c r="D90" s="57"/>
      <c r="E90" s="57"/>
      <c r="F90" s="66"/>
      <c r="G90" s="66"/>
      <c r="H90" s="66"/>
      <c r="I90" s="66"/>
      <c r="J90" s="66"/>
      <c r="K90" s="66"/>
      <c r="L90" s="66"/>
      <c r="M90" s="66"/>
      <c r="N90" s="66"/>
      <c r="O90" s="66"/>
      <c r="P90" s="66"/>
      <c r="Q90" s="66"/>
      <c r="R90" s="66"/>
      <c r="S90" s="66"/>
      <c r="T90" s="66"/>
      <c r="U90" s="66"/>
      <c r="V90" s="80"/>
      <c r="W90" s="80"/>
      <c r="X90" s="80"/>
      <c r="Y90" s="80"/>
      <c r="Z90" s="57"/>
      <c r="AA90" s="57"/>
      <c r="AB90" s="57"/>
      <c r="AC90" s="57"/>
      <c r="AD90" s="57"/>
      <c r="AE90" s="57"/>
      <c r="AF90" s="57"/>
      <c r="AG90" s="80"/>
      <c r="AH90" s="80"/>
      <c r="AI90" s="57"/>
      <c r="AJ90" s="57"/>
      <c r="AK90" s="57"/>
      <c r="AL90" s="57"/>
      <c r="AM90" s="57"/>
      <c r="AN90" s="57"/>
      <c r="AO90" s="66"/>
      <c r="AP90" s="66"/>
      <c r="AQ90" s="66"/>
      <c r="AR90" s="66"/>
      <c r="AS90" s="22"/>
      <c r="AT90" s="22"/>
      <c r="AU90" s="22"/>
      <c r="AV90" s="22"/>
    </row>
    <row r="91" spans="1:48" ht="6.75" customHeight="1" x14ac:dyDescent="0.3">
      <c r="A91" s="66"/>
      <c r="B91" s="81"/>
      <c r="C91" s="66"/>
      <c r="D91" s="66"/>
      <c r="E91" s="66"/>
      <c r="F91" s="66"/>
      <c r="G91" s="82"/>
      <c r="H91" s="66"/>
      <c r="I91" s="66"/>
      <c r="J91" s="57"/>
      <c r="K91" s="81"/>
      <c r="L91" s="66"/>
      <c r="M91" s="66"/>
      <c r="N91" s="83"/>
      <c r="O91" s="57"/>
      <c r="P91" s="57"/>
      <c r="Q91" s="66"/>
      <c r="R91" s="66"/>
      <c r="S91" s="66"/>
      <c r="T91" s="66"/>
      <c r="U91" s="66"/>
      <c r="V91" s="66"/>
      <c r="W91" s="66"/>
      <c r="X91" s="66"/>
      <c r="Y91" s="57"/>
      <c r="Z91" s="57"/>
      <c r="AA91" s="57"/>
      <c r="AB91" s="57"/>
      <c r="AC91" s="57"/>
      <c r="AD91" s="57"/>
      <c r="AE91" s="57"/>
      <c r="AF91" s="57"/>
      <c r="AG91" s="57"/>
      <c r="AH91" s="57"/>
      <c r="AI91" s="57"/>
      <c r="AJ91" s="57"/>
      <c r="AK91" s="57"/>
      <c r="AL91" s="57"/>
      <c r="AM91" s="57"/>
      <c r="AN91" s="57"/>
      <c r="AO91" s="66"/>
      <c r="AP91" s="66"/>
      <c r="AQ91" s="66"/>
      <c r="AR91" s="66"/>
      <c r="AS91" s="22"/>
      <c r="AT91" s="22"/>
      <c r="AU91" s="22"/>
      <c r="AV91" s="22"/>
    </row>
    <row r="92" spans="1:48" ht="15" x14ac:dyDescent="0.3">
      <c r="A92" s="84"/>
      <c r="B92" s="85"/>
      <c r="C92" s="219" t="s">
        <v>28</v>
      </c>
      <c r="D92" s="221"/>
      <c r="E92" s="221"/>
      <c r="F92" s="222"/>
      <c r="G92" s="88"/>
      <c r="H92" s="176" t="str">
        <f>IF(ISBLANK(C87),"",C87)</f>
        <v/>
      </c>
      <c r="I92" s="201"/>
      <c r="J92" s="202"/>
      <c r="K92" s="185" t="s">
        <v>42</v>
      </c>
      <c r="L92" s="186"/>
      <c r="M92" s="223">
        <v>1.5</v>
      </c>
      <c r="N92" s="224"/>
      <c r="O92" s="203" t="s">
        <v>9</v>
      </c>
      <c r="P92" s="204"/>
      <c r="Q92" s="176" t="str">
        <f>IF(ISBLANK(C87),"",(H92*1.5))</f>
        <v/>
      </c>
      <c r="R92" s="201"/>
      <c r="S92" s="202"/>
      <c r="T92" s="96"/>
      <c r="U92" s="97" t="s">
        <v>10</v>
      </c>
      <c r="V92" s="84"/>
      <c r="W92" s="84"/>
      <c r="X92" s="84"/>
      <c r="Y92" s="84"/>
      <c r="Z92" s="57"/>
      <c r="AA92" s="57"/>
      <c r="AB92" s="57"/>
      <c r="AC92" s="57"/>
      <c r="AD92" s="57"/>
      <c r="AE92" s="57"/>
      <c r="AF92" s="57"/>
      <c r="AG92" s="57"/>
      <c r="AH92" s="57"/>
      <c r="AI92" s="57"/>
      <c r="AJ92" s="57"/>
      <c r="AK92" s="57"/>
      <c r="AL92" s="57"/>
      <c r="AM92" s="57"/>
      <c r="AN92" s="57"/>
      <c r="AO92" s="57"/>
      <c r="AP92" s="57"/>
      <c r="AQ92" s="57"/>
      <c r="AR92" s="84"/>
      <c r="AS92" s="22"/>
      <c r="AT92" s="22"/>
      <c r="AU92" s="22"/>
      <c r="AV92" s="22"/>
    </row>
    <row r="93" spans="1:48" ht="6.75" customHeight="1" x14ac:dyDescent="0.3">
      <c r="A93" s="66"/>
      <c r="B93" s="81"/>
      <c r="C93" s="66"/>
      <c r="D93" s="90"/>
      <c r="E93" s="90"/>
      <c r="F93" s="87"/>
      <c r="G93" s="91"/>
      <c r="H93" s="90"/>
      <c r="I93" s="90"/>
      <c r="J93" s="57"/>
      <c r="K93" s="87"/>
      <c r="L93" s="90"/>
      <c r="M93" s="90"/>
      <c r="N93" s="92"/>
      <c r="O93" s="57"/>
      <c r="P93" s="57"/>
      <c r="Q93" s="66"/>
      <c r="R93" s="57"/>
      <c r="S93" s="57"/>
      <c r="T93" s="57"/>
      <c r="U93" s="87"/>
      <c r="V93" s="66"/>
      <c r="W93" s="66"/>
      <c r="X93" s="66"/>
      <c r="Y93" s="57"/>
      <c r="Z93" s="57"/>
      <c r="AA93" s="57"/>
      <c r="AB93" s="57"/>
      <c r="AC93" s="57"/>
      <c r="AD93" s="57"/>
      <c r="AE93" s="57"/>
      <c r="AF93" s="57"/>
      <c r="AG93" s="57"/>
      <c r="AH93" s="57"/>
      <c r="AI93" s="57"/>
      <c r="AJ93" s="57"/>
      <c r="AK93" s="57"/>
      <c r="AL93" s="57"/>
      <c r="AM93" s="57"/>
      <c r="AN93" s="57"/>
      <c r="AO93" s="66"/>
      <c r="AP93" s="66"/>
      <c r="AQ93" s="66"/>
      <c r="AR93" s="66"/>
      <c r="AS93" s="22"/>
      <c r="AT93" s="22"/>
      <c r="AU93" s="22"/>
      <c r="AV93" s="22"/>
    </row>
    <row r="94" spans="1:48" ht="6.75" customHeight="1" x14ac:dyDescent="0.3">
      <c r="A94" s="66"/>
      <c r="B94" s="81"/>
      <c r="C94" s="66"/>
      <c r="D94" s="90"/>
      <c r="E94" s="90"/>
      <c r="F94" s="87"/>
      <c r="G94" s="66"/>
      <c r="H94" s="90"/>
      <c r="I94" s="90"/>
      <c r="J94" s="57"/>
      <c r="K94" s="87"/>
      <c r="L94" s="90"/>
      <c r="M94" s="90"/>
      <c r="N94" s="66"/>
      <c r="O94" s="57"/>
      <c r="P94" s="57"/>
      <c r="Q94" s="66"/>
      <c r="R94" s="57"/>
      <c r="S94" s="57"/>
      <c r="T94" s="57"/>
      <c r="U94" s="87"/>
      <c r="V94" s="66"/>
      <c r="W94" s="66"/>
      <c r="X94" s="66"/>
      <c r="Y94" s="57"/>
      <c r="Z94" s="57"/>
      <c r="AA94" s="57"/>
      <c r="AB94" s="57"/>
      <c r="AC94" s="57"/>
      <c r="AD94" s="57"/>
      <c r="AE94" s="57"/>
      <c r="AF94" s="57"/>
      <c r="AG94" s="57"/>
      <c r="AH94" s="57"/>
      <c r="AI94" s="57"/>
      <c r="AJ94" s="57"/>
      <c r="AK94" s="57"/>
      <c r="AL94" s="57"/>
      <c r="AM94" s="57"/>
      <c r="AN94" s="57"/>
      <c r="AO94" s="66"/>
      <c r="AP94" s="66"/>
      <c r="AQ94" s="66"/>
      <c r="AR94" s="66"/>
      <c r="AS94" s="22"/>
      <c r="AT94" s="22"/>
      <c r="AU94" s="22"/>
      <c r="AV94" s="22"/>
    </row>
    <row r="95" spans="1:48" ht="18" customHeight="1" x14ac:dyDescent="0.3">
      <c r="A95" s="66"/>
      <c r="B95" s="81"/>
      <c r="C95" s="200" t="s">
        <v>29</v>
      </c>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69" t="str">
        <f>IF(ISBLANK(C100),"",C100)</f>
        <v/>
      </c>
      <c r="AE95" s="170"/>
      <c r="AF95" s="170"/>
      <c r="AG95" s="170"/>
      <c r="AH95" s="170"/>
      <c r="AI95" s="176" t="str">
        <f>IF(S81+C87=0,"",S81+C87)</f>
        <v/>
      </c>
      <c r="AJ95" s="177"/>
      <c r="AK95" s="177"/>
      <c r="AL95" s="178"/>
      <c r="AM95" s="98"/>
      <c r="AN95" s="98"/>
      <c r="AO95" s="66"/>
      <c r="AP95" s="66"/>
      <c r="AQ95" s="66"/>
      <c r="AR95" s="66"/>
      <c r="AS95" s="22"/>
      <c r="AT95" s="22"/>
      <c r="AU95" s="22"/>
      <c r="AV95" s="22"/>
    </row>
    <row r="96" spans="1:48" ht="3.75" customHeight="1" x14ac:dyDescent="0.3">
      <c r="A96" s="66"/>
      <c r="B96" s="81"/>
      <c r="C96" s="66"/>
      <c r="D96" s="90"/>
      <c r="E96" s="90"/>
      <c r="F96" s="87"/>
      <c r="G96" s="66"/>
      <c r="H96" s="90"/>
      <c r="I96" s="90"/>
      <c r="J96" s="57"/>
      <c r="K96" s="87"/>
      <c r="L96" s="90"/>
      <c r="M96" s="90"/>
      <c r="N96" s="66"/>
      <c r="O96" s="57"/>
      <c r="P96" s="57"/>
      <c r="Q96" s="66"/>
      <c r="R96" s="57"/>
      <c r="S96" s="57"/>
      <c r="T96" s="57"/>
      <c r="U96" s="87"/>
      <c r="V96" s="66"/>
      <c r="W96" s="66"/>
      <c r="X96" s="66"/>
      <c r="Y96" s="57"/>
      <c r="Z96" s="57"/>
      <c r="AA96" s="57"/>
      <c r="AB96" s="57"/>
      <c r="AC96" s="57"/>
      <c r="AD96" s="57"/>
      <c r="AE96" s="57"/>
      <c r="AF96" s="57"/>
      <c r="AG96" s="57"/>
      <c r="AH96" s="57"/>
      <c r="AI96" s="57"/>
      <c r="AJ96" s="57"/>
      <c r="AK96" s="57"/>
      <c r="AL96" s="57"/>
      <c r="AM96" s="57"/>
      <c r="AN96" s="57"/>
      <c r="AO96" s="66"/>
      <c r="AP96" s="66"/>
      <c r="AQ96" s="66"/>
      <c r="AR96" s="66"/>
      <c r="AS96" s="22"/>
      <c r="AT96" s="22"/>
      <c r="AU96" s="22"/>
      <c r="AV96" s="22"/>
    </row>
    <row r="97" spans="1:48" ht="15.75" customHeight="1" x14ac:dyDescent="0.3">
      <c r="A97" s="179">
        <v>9</v>
      </c>
      <c r="B97" s="179"/>
      <c r="C97" s="65" t="s">
        <v>25</v>
      </c>
      <c r="D97" s="90"/>
      <c r="E97" s="90"/>
      <c r="F97" s="87"/>
      <c r="G97" s="66"/>
      <c r="H97" s="90"/>
      <c r="I97" s="90"/>
      <c r="J97" s="57"/>
      <c r="K97" s="87"/>
      <c r="L97" s="90"/>
      <c r="M97" s="90"/>
      <c r="N97" s="66"/>
      <c r="O97" s="57"/>
      <c r="P97" s="57"/>
      <c r="Q97" s="66"/>
      <c r="R97" s="57"/>
      <c r="S97" s="57"/>
      <c r="T97" s="57"/>
      <c r="U97" s="87"/>
      <c r="V97" s="66"/>
      <c r="W97" s="66"/>
      <c r="X97" s="66"/>
      <c r="Y97" s="57"/>
      <c r="Z97" s="57"/>
      <c r="AA97" s="57"/>
      <c r="AB97" s="57"/>
      <c r="AC97" s="57"/>
      <c r="AD97" s="57"/>
      <c r="AE97" s="57"/>
      <c r="AF97" s="57"/>
      <c r="AG97" s="57"/>
      <c r="AH97" s="57"/>
      <c r="AI97" s="57"/>
      <c r="AJ97" s="57"/>
      <c r="AK97" s="57"/>
      <c r="AL97" s="57"/>
      <c r="AM97" s="57"/>
      <c r="AN97" s="57"/>
      <c r="AO97" s="66"/>
      <c r="AP97" s="66"/>
      <c r="AQ97" s="66"/>
      <c r="AR97" s="66"/>
      <c r="AS97" s="22"/>
      <c r="AT97" s="22"/>
      <c r="AU97" s="22"/>
      <c r="AV97" s="22"/>
    </row>
    <row r="98" spans="1:48" ht="15" customHeight="1" x14ac:dyDescent="0.3">
      <c r="A98" s="66"/>
      <c r="B98" s="81"/>
      <c r="C98" s="93" t="str">
        <f>"Als u deze vraag beantwoord hebt, gaat u naar vraag "&amp;A113&amp;"."</f>
        <v>Als u deze vraag beantwoord hebt, gaat u naar vraag 11.</v>
      </c>
      <c r="D98" s="90"/>
      <c r="E98" s="90"/>
      <c r="F98" s="87"/>
      <c r="G98" s="66"/>
      <c r="H98" s="90"/>
      <c r="I98" s="90"/>
      <c r="J98" s="57"/>
      <c r="K98" s="87"/>
      <c r="L98" s="90"/>
      <c r="M98" s="90"/>
      <c r="N98" s="66"/>
      <c r="O98" s="57"/>
      <c r="P98" s="57"/>
      <c r="Q98" s="66"/>
      <c r="R98" s="57"/>
      <c r="S98" s="57"/>
      <c r="T98" s="57"/>
      <c r="U98" s="87"/>
      <c r="V98" s="66"/>
      <c r="W98" s="66"/>
      <c r="X98" s="66"/>
      <c r="Y98" s="57"/>
      <c r="Z98" s="57"/>
      <c r="AA98" s="57"/>
      <c r="AB98" s="57"/>
      <c r="AC98" s="57"/>
      <c r="AD98" s="57"/>
      <c r="AE98" s="57"/>
      <c r="AF98" s="57"/>
      <c r="AG98" s="57"/>
      <c r="AH98" s="57"/>
      <c r="AI98" s="57"/>
      <c r="AJ98" s="57"/>
      <c r="AK98" s="57"/>
      <c r="AL98" s="57"/>
      <c r="AM98" s="57"/>
      <c r="AN98" s="57"/>
      <c r="AO98" s="66"/>
      <c r="AP98" s="66"/>
      <c r="AQ98" s="66"/>
      <c r="AR98" s="66"/>
      <c r="AS98" s="22"/>
      <c r="AT98" s="22"/>
      <c r="AU98" s="22"/>
      <c r="AV98" s="22"/>
    </row>
    <row r="99" spans="1:48" ht="2.4" customHeight="1" x14ac:dyDescent="0.3">
      <c r="A99" s="66"/>
      <c r="B99" s="81"/>
      <c r="C99" s="93"/>
      <c r="D99" s="90"/>
      <c r="E99" s="90"/>
      <c r="F99" s="87"/>
      <c r="G99" s="66"/>
      <c r="H99" s="90"/>
      <c r="I99" s="90"/>
      <c r="J99" s="57"/>
      <c r="K99" s="87"/>
      <c r="L99" s="90"/>
      <c r="M99" s="90"/>
      <c r="N99" s="66"/>
      <c r="O99" s="57"/>
      <c r="P99" s="57"/>
      <c r="Q99" s="66"/>
      <c r="R99" s="57"/>
      <c r="S99" s="57"/>
      <c r="T99" s="57"/>
      <c r="U99" s="87"/>
      <c r="V99" s="66"/>
      <c r="W99" s="66"/>
      <c r="X99" s="66"/>
      <c r="Y99" s="57"/>
      <c r="Z99" s="57"/>
      <c r="AA99" s="57"/>
      <c r="AB99" s="57"/>
      <c r="AC99" s="57"/>
      <c r="AD99" s="57"/>
      <c r="AE99" s="57"/>
      <c r="AF99" s="57"/>
      <c r="AG99" s="57"/>
      <c r="AH99" s="57"/>
      <c r="AI99" s="57"/>
      <c r="AJ99" s="57"/>
      <c r="AK99" s="57"/>
      <c r="AL99" s="57"/>
      <c r="AM99" s="57"/>
      <c r="AN99" s="57"/>
      <c r="AO99" s="66"/>
      <c r="AP99" s="66"/>
      <c r="AQ99" s="66"/>
      <c r="AR99" s="66"/>
      <c r="AS99" s="22"/>
      <c r="AT99" s="22"/>
      <c r="AU99" s="22"/>
      <c r="AV99" s="22"/>
    </row>
    <row r="100" spans="1:48" ht="18" customHeight="1" x14ac:dyDescent="0.3">
      <c r="A100" s="66"/>
      <c r="B100" s="81"/>
      <c r="C100" s="195"/>
      <c r="D100" s="196"/>
      <c r="E100" s="196"/>
      <c r="F100" s="196"/>
      <c r="G100" s="197"/>
      <c r="H100" s="171" t="str">
        <f>IF(AND(D47&lt;&gt;"",ISBLANK(C100))," &lt;=Vul de datum in als u het tweede vakje bij vraag 2 aankruist!","")</f>
        <v/>
      </c>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66"/>
      <c r="AS100" s="22"/>
      <c r="AT100" s="22"/>
      <c r="AU100" s="22"/>
      <c r="AV100" s="22"/>
    </row>
    <row r="101" spans="1:48" s="3" customFormat="1" x14ac:dyDescent="0.3">
      <c r="A101" s="25"/>
      <c r="B101" s="49"/>
      <c r="C101" s="174" t="str">
        <f>IF(ISBLANK(C100),"",IF(OR(C100&lt;S79,C100=S79),"De datum bij vraag 9 mag niet vroeger zijn dan of gelijk zijn aan de datum vermeld bij vraag 6!",""))</f>
        <v/>
      </c>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25"/>
      <c r="AS101" s="27"/>
      <c r="AT101" s="27"/>
      <c r="AU101" s="27"/>
      <c r="AV101" s="27"/>
    </row>
    <row r="102" spans="1:48" ht="15.6" x14ac:dyDescent="0.3">
      <c r="A102" s="32"/>
      <c r="B102" s="32"/>
      <c r="C102" s="184" t="s">
        <v>16</v>
      </c>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32"/>
      <c r="AS102" s="22"/>
      <c r="AT102" s="22"/>
      <c r="AU102" s="22"/>
      <c r="AV102" s="22"/>
    </row>
    <row r="103" spans="1:48" s="3" customFormat="1" ht="3.75" customHeight="1" x14ac:dyDescent="0.3">
      <c r="A103" s="34"/>
      <c r="B103" s="34"/>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4"/>
      <c r="AS103" s="27"/>
      <c r="AT103" s="27"/>
      <c r="AU103" s="27"/>
      <c r="AV103" s="27"/>
    </row>
    <row r="104" spans="1:48" ht="5.25" customHeight="1" x14ac:dyDescent="0.3">
      <c r="A104" s="24"/>
      <c r="B104" s="39"/>
      <c r="C104" s="172"/>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24"/>
      <c r="AS104" s="22"/>
      <c r="AT104" s="22"/>
      <c r="AU104" s="22"/>
      <c r="AV104" s="22"/>
    </row>
    <row r="105" spans="1:48" x14ac:dyDescent="0.3">
      <c r="A105" s="179">
        <v>10</v>
      </c>
      <c r="B105" s="179"/>
      <c r="C105" s="65" t="s">
        <v>30</v>
      </c>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24"/>
      <c r="AS105" s="22"/>
      <c r="AT105" s="22"/>
      <c r="AU105" s="22"/>
      <c r="AV105" s="22"/>
    </row>
    <row r="106" spans="1:48" ht="3.75" customHeight="1" x14ac:dyDescent="0.3">
      <c r="A106" s="100"/>
      <c r="B106" s="100"/>
      <c r="C106" s="65"/>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24"/>
      <c r="AS106" s="22"/>
      <c r="AT106" s="22"/>
      <c r="AU106" s="22"/>
      <c r="AV106" s="22"/>
    </row>
    <row r="107" spans="1:48" ht="18" customHeight="1" x14ac:dyDescent="0.3">
      <c r="A107" s="100"/>
      <c r="B107" s="100"/>
      <c r="C107" s="219" t="s">
        <v>31</v>
      </c>
      <c r="D107" s="217"/>
      <c r="E107" s="217"/>
      <c r="F107" s="217"/>
      <c r="G107" s="217"/>
      <c r="H107" s="217"/>
      <c r="I107" s="217"/>
      <c r="J107" s="217"/>
      <c r="K107" s="217"/>
      <c r="L107" s="217"/>
      <c r="M107" s="217"/>
      <c r="N107" s="217"/>
      <c r="O107" s="217"/>
      <c r="P107" s="217"/>
      <c r="Q107" s="217"/>
      <c r="R107" s="217"/>
      <c r="S107" s="217"/>
      <c r="T107" s="116"/>
      <c r="U107" s="195"/>
      <c r="V107" s="196"/>
      <c r="W107" s="196"/>
      <c r="X107" s="196"/>
      <c r="Y107" s="197"/>
      <c r="Z107" s="214" t="str">
        <f>IF(OR(AND(U109&lt;&gt;"",ISBLANK(U107)),AND(D49&lt;&gt;"",ISBLANK(U107)))," &lt;= Vul de begindatum van de daling in.","")</f>
        <v/>
      </c>
      <c r="AA107" s="215"/>
      <c r="AB107" s="215"/>
      <c r="AC107" s="215"/>
      <c r="AD107" s="215"/>
      <c r="AE107" s="215"/>
      <c r="AF107" s="215"/>
      <c r="AG107" s="215"/>
      <c r="AH107" s="215"/>
      <c r="AI107" s="215"/>
      <c r="AJ107" s="215"/>
      <c r="AK107" s="215"/>
      <c r="AL107" s="215"/>
      <c r="AM107" s="215"/>
      <c r="AN107" s="215"/>
      <c r="AO107" s="215"/>
      <c r="AP107" s="215"/>
      <c r="AQ107" s="215"/>
      <c r="AR107" s="24"/>
      <c r="AS107" s="22"/>
      <c r="AT107" s="22"/>
      <c r="AU107" s="22"/>
      <c r="AV107" s="22"/>
    </row>
    <row r="108" spans="1:48" ht="9.75" customHeight="1" x14ac:dyDescent="0.3">
      <c r="A108" s="100"/>
      <c r="B108" s="100"/>
      <c r="C108" s="57"/>
      <c r="D108" s="57"/>
      <c r="E108" s="57"/>
      <c r="F108" s="50"/>
      <c r="G108" s="57"/>
      <c r="H108" s="50"/>
      <c r="I108" s="50"/>
      <c r="J108" s="50"/>
      <c r="K108" s="101"/>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24"/>
      <c r="AS108" s="22"/>
      <c r="AT108" s="22"/>
      <c r="AU108" s="22"/>
      <c r="AV108" s="22"/>
    </row>
    <row r="109" spans="1:48" ht="15" customHeight="1" x14ac:dyDescent="0.3">
      <c r="A109" s="100"/>
      <c r="B109" s="100"/>
      <c r="C109" s="216" t="s">
        <v>32</v>
      </c>
      <c r="D109" s="217"/>
      <c r="E109" s="217"/>
      <c r="F109" s="217"/>
      <c r="G109" s="217"/>
      <c r="H109" s="217"/>
      <c r="I109" s="217"/>
      <c r="J109" s="217"/>
      <c r="K109" s="217"/>
      <c r="L109" s="217"/>
      <c r="M109" s="217"/>
      <c r="N109" s="217"/>
      <c r="O109" s="217"/>
      <c r="P109" s="217"/>
      <c r="Q109" s="217"/>
      <c r="R109" s="217"/>
      <c r="S109" s="218"/>
      <c r="T109" s="2"/>
      <c r="U109" s="189"/>
      <c r="V109" s="190"/>
      <c r="W109" s="190"/>
      <c r="X109" s="191"/>
      <c r="Y109" s="187" t="str">
        <f>IF(AND(U107&lt;&gt;"",ISBLANK(U109))," &lt;= Vul het aantal in.","")</f>
        <v/>
      </c>
      <c r="Z109" s="220"/>
      <c r="AA109" s="220"/>
      <c r="AB109" s="220"/>
      <c r="AC109" s="220"/>
      <c r="AD109" s="220"/>
      <c r="AE109" s="220"/>
      <c r="AF109" s="220"/>
      <c r="AG109" s="220"/>
      <c r="AH109" s="220"/>
      <c r="AI109" s="220"/>
      <c r="AJ109" s="220"/>
      <c r="AK109" s="220"/>
      <c r="AL109" s="220"/>
      <c r="AM109" s="220"/>
      <c r="AN109" s="220"/>
      <c r="AO109" s="220"/>
      <c r="AP109" s="220"/>
      <c r="AQ109" s="220"/>
      <c r="AR109" s="24"/>
      <c r="AS109" s="22"/>
      <c r="AT109" s="22"/>
      <c r="AU109" s="22"/>
      <c r="AV109" s="22"/>
    </row>
    <row r="110" spans="1:48" ht="8.25" customHeight="1" x14ac:dyDescent="0.3">
      <c r="A110" s="24"/>
      <c r="B110" s="39"/>
      <c r="C110" s="24"/>
      <c r="D110" s="24"/>
      <c r="E110" s="24"/>
      <c r="F110" s="24"/>
      <c r="G110" s="24"/>
      <c r="H110" s="24"/>
      <c r="I110" s="24"/>
      <c r="J110" s="24"/>
      <c r="K110" s="24"/>
      <c r="L110" s="24"/>
      <c r="M110" s="24"/>
      <c r="N110" s="24"/>
      <c r="O110" s="24"/>
      <c r="P110" s="24"/>
      <c r="Q110" s="24"/>
      <c r="R110" s="24"/>
      <c r="S110" s="24"/>
      <c r="T110" s="24"/>
      <c r="U110" s="24"/>
      <c r="V110" s="51"/>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2"/>
      <c r="AT110" s="22"/>
      <c r="AU110" s="22"/>
      <c r="AV110" s="22"/>
    </row>
    <row r="111" spans="1:48" ht="15.6" x14ac:dyDescent="0.3">
      <c r="A111" s="24"/>
      <c r="B111" s="24"/>
      <c r="C111" s="184" t="s">
        <v>7105</v>
      </c>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24"/>
      <c r="AS111" s="22"/>
      <c r="AT111" s="22"/>
      <c r="AU111" s="22"/>
      <c r="AV111" s="22"/>
    </row>
    <row r="112" spans="1:48" s="3" customFormat="1" ht="3.75" customHeight="1" x14ac:dyDescent="0.3">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5"/>
      <c r="AS112" s="27"/>
      <c r="AT112" s="27"/>
      <c r="AU112" s="27"/>
      <c r="AV112" s="27"/>
    </row>
    <row r="113" spans="1:52" x14ac:dyDescent="0.3">
      <c r="A113" s="179">
        <v>11</v>
      </c>
      <c r="B113" s="179"/>
      <c r="C113" s="65" t="s">
        <v>19</v>
      </c>
      <c r="D113" s="66"/>
      <c r="E113" s="66"/>
      <c r="F113" s="66"/>
      <c r="G113" s="66"/>
      <c r="H113" s="66"/>
      <c r="I113" s="66"/>
      <c r="J113" s="66"/>
      <c r="K113" s="66"/>
      <c r="L113" s="66"/>
      <c r="M113" s="66"/>
      <c r="N113" s="66"/>
      <c r="O113" s="66"/>
      <c r="P113" s="66"/>
      <c r="Q113" s="66"/>
      <c r="R113" s="66"/>
      <c r="S113" s="66"/>
      <c r="T113" s="66"/>
      <c r="U113" s="66"/>
      <c r="V113" s="66"/>
      <c r="W113" s="66"/>
      <c r="X113" s="57"/>
      <c r="Y113" s="57"/>
      <c r="Z113" s="57"/>
      <c r="AA113" s="66"/>
      <c r="AB113" s="66"/>
      <c r="AC113" s="66"/>
      <c r="AD113" s="66"/>
      <c r="AE113" s="66"/>
      <c r="AF113" s="66"/>
      <c r="AG113" s="66"/>
      <c r="AH113" s="66"/>
      <c r="AI113" s="66"/>
      <c r="AJ113" s="66"/>
      <c r="AK113" s="66"/>
      <c r="AL113" s="66"/>
      <c r="AM113" s="66"/>
      <c r="AN113" s="66"/>
      <c r="AO113" s="66"/>
      <c r="AP113" s="66"/>
      <c r="AQ113" s="66"/>
      <c r="AR113" s="24"/>
      <c r="AS113" s="22"/>
      <c r="AT113" s="22"/>
      <c r="AU113" s="22"/>
      <c r="AV113" s="22"/>
    </row>
    <row r="114" spans="1:52" ht="3.75" customHeight="1" x14ac:dyDescent="0.3">
      <c r="A114" s="100"/>
      <c r="B114" s="100"/>
      <c r="C114" s="65"/>
      <c r="D114" s="66"/>
      <c r="E114" s="66"/>
      <c r="F114" s="66"/>
      <c r="G114" s="66"/>
      <c r="H114" s="66"/>
      <c r="I114" s="66"/>
      <c r="J114" s="66"/>
      <c r="K114" s="66"/>
      <c r="L114" s="66"/>
      <c r="M114" s="66"/>
      <c r="N114" s="66"/>
      <c r="O114" s="66"/>
      <c r="P114" s="66"/>
      <c r="Q114" s="66"/>
      <c r="R114" s="66"/>
      <c r="S114" s="66"/>
      <c r="T114" s="66"/>
      <c r="U114" s="66"/>
      <c r="V114" s="66"/>
      <c r="W114" s="66"/>
      <c r="X114" s="57"/>
      <c r="Y114" s="57"/>
      <c r="Z114" s="57"/>
      <c r="AA114" s="66"/>
      <c r="AB114" s="66"/>
      <c r="AC114" s="66"/>
      <c r="AD114" s="66"/>
      <c r="AE114" s="66"/>
      <c r="AF114" s="66"/>
      <c r="AG114" s="66"/>
      <c r="AH114" s="66"/>
      <c r="AI114" s="66"/>
      <c r="AJ114" s="66"/>
      <c r="AK114" s="66"/>
      <c r="AL114" s="66"/>
      <c r="AM114" s="66"/>
      <c r="AN114" s="66"/>
      <c r="AO114" s="66"/>
      <c r="AP114" s="66"/>
      <c r="AQ114" s="66"/>
      <c r="AR114" s="24"/>
      <c r="AS114" s="22"/>
      <c r="AT114" s="22"/>
      <c r="AU114" s="22"/>
      <c r="AV114" s="22"/>
    </row>
    <row r="115" spans="1:52" x14ac:dyDescent="0.3">
      <c r="A115" s="66"/>
      <c r="B115" s="65"/>
      <c r="C115" s="192"/>
      <c r="D115" s="193"/>
      <c r="E115" s="194"/>
      <c r="F115" s="132" t="str">
        <f>IF(AND(D51="X",C115="")," &lt;= Vul het aantal in.","")</f>
        <v/>
      </c>
      <c r="G115" s="99"/>
      <c r="H115" s="99"/>
      <c r="I115" s="99"/>
      <c r="J115" s="99"/>
      <c r="K115" s="99"/>
      <c r="L115" s="99"/>
      <c r="M115" s="99"/>
      <c r="N115" s="99"/>
      <c r="O115" s="99"/>
      <c r="P115" s="99"/>
      <c r="Q115" s="99"/>
      <c r="R115" s="99"/>
      <c r="S115" s="99"/>
      <c r="T115" s="99"/>
      <c r="U115" s="99"/>
      <c r="W115" s="99"/>
      <c r="X115" s="99"/>
      <c r="Y115" s="99"/>
      <c r="Z115" s="99"/>
      <c r="AA115" s="99"/>
      <c r="AB115" s="99"/>
      <c r="AC115" s="99"/>
      <c r="AD115" s="99"/>
      <c r="AE115" s="99"/>
      <c r="AF115" s="99"/>
      <c r="AG115" s="57"/>
      <c r="AH115" s="57"/>
      <c r="AI115" s="57"/>
      <c r="AJ115" s="99"/>
      <c r="AK115" s="66"/>
      <c r="AL115" s="57"/>
      <c r="AM115" s="57"/>
      <c r="AN115" s="211"/>
      <c r="AO115" s="211"/>
      <c r="AP115" s="211"/>
      <c r="AQ115" s="211"/>
      <c r="AR115" s="24"/>
      <c r="AS115" s="22"/>
      <c r="AT115" s="22"/>
      <c r="AU115" s="22"/>
      <c r="AV115" s="22"/>
    </row>
    <row r="116" spans="1:52" s="3" customFormat="1" ht="7.5" customHeight="1" x14ac:dyDescent="0.3">
      <c r="A116" s="67"/>
      <c r="B116" s="103"/>
      <c r="C116" s="104"/>
      <c r="D116" s="104"/>
      <c r="E116" s="104"/>
      <c r="F116" s="104"/>
      <c r="G116" s="104"/>
      <c r="H116" s="104"/>
      <c r="I116" s="104"/>
      <c r="J116" s="104"/>
      <c r="K116" s="104"/>
      <c r="L116" s="104"/>
      <c r="M116" s="104"/>
      <c r="N116" s="104"/>
      <c r="O116" s="104"/>
      <c r="P116" s="104"/>
      <c r="Q116" s="104"/>
      <c r="R116" s="104"/>
      <c r="S116" s="104"/>
      <c r="T116" s="105"/>
      <c r="U116" s="105"/>
      <c r="V116" s="105"/>
      <c r="W116" s="104"/>
      <c r="X116" s="104"/>
      <c r="Y116" s="104"/>
      <c r="Z116" s="104"/>
      <c r="AA116" s="104"/>
      <c r="AB116" s="104"/>
      <c r="AC116" s="104"/>
      <c r="AD116" s="104"/>
      <c r="AE116" s="104"/>
      <c r="AF116" s="104"/>
      <c r="AG116" s="104"/>
      <c r="AH116" s="104"/>
      <c r="AI116" s="104"/>
      <c r="AJ116" s="104"/>
      <c r="AK116" s="80"/>
      <c r="AL116" s="80"/>
      <c r="AM116" s="80"/>
      <c r="AN116" s="80"/>
      <c r="AO116" s="68"/>
      <c r="AP116" s="67"/>
      <c r="AQ116" s="67"/>
      <c r="AR116" s="25"/>
      <c r="AS116" s="27"/>
      <c r="AT116" s="27"/>
      <c r="AU116" s="27"/>
      <c r="AV116" s="27"/>
    </row>
    <row r="117" spans="1:52" x14ac:dyDescent="0.3">
      <c r="A117" s="179">
        <v>12</v>
      </c>
      <c r="B117" s="179"/>
      <c r="C117" s="93" t="s">
        <v>33</v>
      </c>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57"/>
      <c r="AL117" s="57"/>
      <c r="AM117" s="57"/>
      <c r="AN117" s="57"/>
      <c r="AO117" s="66"/>
      <c r="AP117" s="66"/>
      <c r="AQ117" s="66"/>
      <c r="AR117" s="24"/>
      <c r="AS117" s="22"/>
      <c r="AT117" s="22"/>
      <c r="AU117" s="22"/>
      <c r="AV117" s="22"/>
    </row>
    <row r="118" spans="1:52" ht="3.75" customHeight="1" x14ac:dyDescent="0.3">
      <c r="A118" s="100"/>
      <c r="B118" s="100"/>
      <c r="C118" s="65"/>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24"/>
      <c r="AS118" s="22"/>
      <c r="AT118" s="22"/>
      <c r="AU118" s="22"/>
      <c r="AV118" s="22"/>
    </row>
    <row r="119" spans="1:52" ht="15" customHeight="1" x14ac:dyDescent="0.3">
      <c r="A119" s="66"/>
      <c r="B119" s="66"/>
      <c r="C119" s="57"/>
      <c r="D119" s="57"/>
      <c r="E119" s="212" t="str">
        <f>IF(ISBLANK(C115),"",C115)</f>
        <v/>
      </c>
      <c r="F119" s="207"/>
      <c r="G119" s="208"/>
      <c r="H119" s="186" t="s">
        <v>42</v>
      </c>
      <c r="I119" s="186"/>
      <c r="J119" s="213">
        <v>1</v>
      </c>
      <c r="K119" s="213"/>
      <c r="L119" s="119" t="s">
        <v>9</v>
      </c>
      <c r="M119" s="206" t="str">
        <f>IF(ISBLANK(C115),"",E119*J119)</f>
        <v/>
      </c>
      <c r="N119" s="207"/>
      <c r="O119" s="208"/>
      <c r="P119" s="84" t="s">
        <v>10</v>
      </c>
      <c r="Q119" s="84"/>
      <c r="R119" s="84"/>
      <c r="S119" s="84"/>
      <c r="T119" s="57"/>
      <c r="U119" s="57"/>
      <c r="V119" s="57"/>
      <c r="W119" s="57"/>
      <c r="X119" s="57"/>
      <c r="Y119" s="57"/>
      <c r="Z119" s="57"/>
      <c r="AA119" s="57"/>
      <c r="AB119" s="57"/>
      <c r="AC119" s="57"/>
      <c r="AD119" s="57"/>
      <c r="AE119" s="57"/>
      <c r="AF119" s="57"/>
      <c r="AG119" s="57"/>
      <c r="AH119" s="57"/>
      <c r="AI119" s="57"/>
      <c r="AJ119" s="86"/>
      <c r="AK119" s="66"/>
      <c r="AL119" s="66"/>
      <c r="AM119" s="66"/>
      <c r="AN119" s="66"/>
      <c r="AO119" s="66"/>
      <c r="AP119" s="66"/>
      <c r="AQ119" s="66"/>
      <c r="AR119" s="24"/>
      <c r="AS119" s="22"/>
      <c r="AT119" s="22"/>
      <c r="AU119" s="22"/>
      <c r="AV119" s="22"/>
    </row>
    <row r="120" spans="1:52" ht="8.25" customHeight="1" x14ac:dyDescent="0.3">
      <c r="A120" s="66"/>
      <c r="B120" s="81"/>
      <c r="C120" s="106"/>
      <c r="D120" s="106"/>
      <c r="E120" s="106"/>
      <c r="F120" s="106"/>
      <c r="G120" s="106"/>
      <c r="H120" s="106"/>
      <c r="I120" s="106"/>
      <c r="J120" s="106"/>
      <c r="K120" s="106"/>
      <c r="L120" s="106"/>
      <c r="M120" s="106"/>
      <c r="N120" s="106"/>
      <c r="O120" s="106"/>
      <c r="P120" s="106"/>
      <c r="Q120" s="106"/>
      <c r="R120" s="106"/>
      <c r="S120" s="106"/>
      <c r="T120" s="66"/>
      <c r="U120" s="66"/>
      <c r="V120" s="66"/>
      <c r="W120" s="66"/>
      <c r="X120" s="66"/>
      <c r="Y120" s="66"/>
      <c r="Z120" s="66"/>
      <c r="AA120" s="66"/>
      <c r="AB120" s="66"/>
      <c r="AC120" s="66"/>
      <c r="AD120" s="66"/>
      <c r="AE120" s="66"/>
      <c r="AF120" s="57"/>
      <c r="AG120" s="57"/>
      <c r="AH120" s="57"/>
      <c r="AI120" s="57"/>
      <c r="AJ120" s="57"/>
      <c r="AK120" s="57"/>
      <c r="AL120" s="57"/>
      <c r="AM120" s="57"/>
      <c r="AN120" s="57"/>
      <c r="AO120" s="66"/>
      <c r="AP120" s="66"/>
      <c r="AQ120" s="66"/>
      <c r="AR120" s="24"/>
      <c r="AS120" s="22"/>
      <c r="AT120" s="22"/>
      <c r="AU120" s="22"/>
      <c r="AV120" s="22"/>
    </row>
    <row r="121" spans="1:52" ht="15.6" x14ac:dyDescent="0.3">
      <c r="A121" s="24"/>
      <c r="B121" s="24"/>
      <c r="C121" s="184" t="s">
        <v>60</v>
      </c>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22"/>
      <c r="AS121" s="22"/>
      <c r="AT121" s="22"/>
      <c r="AU121" s="22"/>
      <c r="AV121" s="22"/>
    </row>
    <row r="122" spans="1:52" ht="3.75" customHeight="1" x14ac:dyDescent="0.3">
      <c r="A122" s="24"/>
      <c r="B122" s="24"/>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row>
    <row r="123" spans="1:52" s="6" customFormat="1" ht="27" customHeight="1" x14ac:dyDescent="0.3">
      <c r="A123" s="209">
        <v>13</v>
      </c>
      <c r="B123" s="210"/>
      <c r="C123" s="236" t="s">
        <v>7082</v>
      </c>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52"/>
      <c r="AS123" s="53"/>
      <c r="AT123" s="53"/>
      <c r="AU123" s="53"/>
      <c r="AV123" s="53"/>
      <c r="AW123" s="7"/>
      <c r="AX123" s="7"/>
    </row>
    <row r="124" spans="1:52" s="13" customFormat="1" ht="13.8" x14ac:dyDescent="0.3">
      <c r="A124" s="180"/>
      <c r="B124" s="180"/>
      <c r="C124" s="146" t="s">
        <v>7582</v>
      </c>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8"/>
      <c r="AG124" s="108"/>
      <c r="AH124" s="108"/>
      <c r="AI124" s="108"/>
      <c r="AJ124" s="108"/>
      <c r="AK124" s="108"/>
      <c r="AL124" s="108"/>
      <c r="AM124" s="108"/>
      <c r="AN124" s="108"/>
      <c r="AO124" s="108"/>
      <c r="AP124" s="108"/>
      <c r="AQ124" s="108"/>
      <c r="AR124" s="54"/>
      <c r="AS124" s="54"/>
      <c r="AT124" s="54"/>
      <c r="AU124" s="54"/>
      <c r="AV124" s="54"/>
      <c r="AW124" s="10"/>
      <c r="AX124" s="11"/>
      <c r="AY124" s="12"/>
      <c r="AZ124" s="12"/>
    </row>
    <row r="125" spans="1:52" ht="4.2" customHeight="1" x14ac:dyDescent="0.3">
      <c r="A125" s="66"/>
      <c r="B125" s="6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22"/>
      <c r="AS125" s="22"/>
      <c r="AT125" s="22"/>
      <c r="AU125" s="22"/>
      <c r="AV125" s="22"/>
    </row>
    <row r="126" spans="1:52" ht="15" customHeight="1" x14ac:dyDescent="0.3">
      <c r="A126" s="66"/>
      <c r="B126" s="66"/>
      <c r="C126" s="163" t="str">
        <f ca="1">IF(AC7&lt;&gt;"","U gebruikt een formulier van een vorig schooljaar!","")</f>
        <v/>
      </c>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5"/>
      <c r="AR126" s="22"/>
      <c r="AS126" s="22"/>
      <c r="AT126" s="22"/>
      <c r="AU126" s="22"/>
      <c r="AV126" s="22"/>
    </row>
    <row r="127" spans="1:52" ht="15" customHeight="1" x14ac:dyDescent="0.3">
      <c r="A127" s="66"/>
      <c r="B127" s="66"/>
      <c r="C127" s="156" t="str">
        <f>IF(T28="","","U hebt het instellingsnummer bij vraag "&amp;A24&amp;" nog niet ingevuld!")</f>
        <v/>
      </c>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8"/>
      <c r="AR127" s="22"/>
      <c r="AS127" s="22"/>
      <c r="AT127" s="22"/>
      <c r="AU127" s="22"/>
      <c r="AV127" s="22"/>
    </row>
    <row r="128" spans="1:52" ht="16.05" customHeight="1" x14ac:dyDescent="0.3">
      <c r="A128" s="66"/>
      <c r="B128" s="66"/>
      <c r="C128" s="248" t="str">
        <f>IF(OR(S41&lt;&gt;"",AA44&lt;&gt;"",AE51&lt;&gt;"",AD47&lt;&gt;"",AE49&lt;&gt;"",F60&lt;&gt;"",H70&lt;&gt;""),"Niet alle gegevens bij de vragen 2, 3 of 5 zijn correct ingevuld.","")</f>
        <v/>
      </c>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50"/>
      <c r="AR128" s="22"/>
      <c r="AS128" s="22"/>
      <c r="AT128" s="22"/>
      <c r="AU128" s="22"/>
      <c r="AV128" s="22"/>
    </row>
    <row r="129" spans="1:50" ht="16.05" customHeight="1" x14ac:dyDescent="0.3">
      <c r="A129" s="66"/>
      <c r="B129" s="66"/>
      <c r="C129" s="251" t="str">
        <f>IF(C61="","","De aanvraag is ongeldig! Zie de opmerking bij vraag "&amp;A56&amp;".")</f>
        <v/>
      </c>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50"/>
      <c r="AR129" s="22"/>
      <c r="AS129" s="22"/>
      <c r="AT129" s="22"/>
      <c r="AU129" s="22"/>
      <c r="AV129" s="22"/>
    </row>
    <row r="130" spans="1:50" ht="16.05" customHeight="1" x14ac:dyDescent="0.3">
      <c r="A130" s="66"/>
      <c r="B130" s="66"/>
      <c r="C130" s="248" t="str">
        <f>IF(OR(X79&lt;&gt;"",V81&lt;&gt;"",C82&lt;&gt;"",F87&lt;&gt;"",C88&lt;&gt;"",H100&lt;&gt;"",C101&lt;&gt;""),"Niet alle gegevens bij de vragen 6, 7 of 9 zijn correct ingevuld!","")</f>
        <v/>
      </c>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3"/>
      <c r="AR130" s="22"/>
      <c r="AS130" s="22"/>
      <c r="AT130" s="22"/>
      <c r="AU130" s="22"/>
      <c r="AV130" s="22"/>
    </row>
    <row r="131" spans="1:50" ht="16.05" customHeight="1" x14ac:dyDescent="0.3">
      <c r="A131" s="66"/>
      <c r="B131" s="66"/>
      <c r="C131" s="248" t="str">
        <f>IF(OR(Z107&lt;&gt;"",Y109&lt;&gt;""),"Vraag "&amp;A105&amp;" is niet correct beantwoord!","")</f>
        <v/>
      </c>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50"/>
      <c r="AR131" s="22"/>
      <c r="AS131" s="22"/>
      <c r="AT131" s="22"/>
      <c r="AU131" s="22"/>
      <c r="AV131" s="22"/>
    </row>
    <row r="132" spans="1:50" ht="16.05" customHeight="1" x14ac:dyDescent="0.3">
      <c r="A132" s="66"/>
      <c r="B132" s="66"/>
      <c r="C132" s="272" t="str">
        <f>IF(F115&lt;&gt;"","U hebt vraag "&amp;A113&amp;" nog niet beantwoord!","")</f>
        <v/>
      </c>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4"/>
      <c r="AR132" s="22"/>
      <c r="AS132" s="22"/>
      <c r="AT132" s="22"/>
      <c r="AU132" s="22"/>
      <c r="AV132" s="22"/>
    </row>
    <row r="133" spans="1:50" ht="8.25" customHeight="1" x14ac:dyDescent="0.3">
      <c r="A133" s="24"/>
      <c r="B133" s="24"/>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row>
    <row r="134" spans="1:50" ht="15.6" x14ac:dyDescent="0.3">
      <c r="A134" s="24"/>
      <c r="B134" s="24"/>
      <c r="C134" s="184" t="s">
        <v>55</v>
      </c>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22"/>
      <c r="AS134" s="22"/>
      <c r="AT134" s="22"/>
      <c r="AU134" s="22"/>
      <c r="AV134" s="22"/>
    </row>
    <row r="135" spans="1:50" s="3" customFormat="1" ht="3.75" customHeight="1" x14ac:dyDescent="0.3">
      <c r="A135" s="25"/>
      <c r="B135" s="25"/>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7"/>
      <c r="AS135" s="27"/>
      <c r="AT135" s="27"/>
      <c r="AU135" s="27"/>
      <c r="AV135" s="27"/>
    </row>
    <row r="136" spans="1:50" s="8" customFormat="1" ht="82.2" customHeight="1" x14ac:dyDescent="0.25">
      <c r="A136" s="209">
        <v>14</v>
      </c>
      <c r="B136" s="209"/>
      <c r="C136" s="231" t="s">
        <v>7803</v>
      </c>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127"/>
      <c r="AS136" s="127"/>
      <c r="AT136" s="127"/>
      <c r="AU136" s="127"/>
      <c r="AV136" s="127"/>
      <c r="AW136" s="9"/>
      <c r="AX136" s="9"/>
    </row>
    <row r="137" spans="1:50" s="8" customFormat="1" ht="26.4" customHeight="1" x14ac:dyDescent="0.3">
      <c r="A137" s="124"/>
      <c r="B137" s="124"/>
      <c r="C137" s="267" t="s">
        <v>7807</v>
      </c>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55"/>
      <c r="AS137" s="56"/>
      <c r="AT137" s="56"/>
      <c r="AU137" s="56"/>
      <c r="AV137" s="56"/>
      <c r="AW137" s="9"/>
      <c r="AX137" s="9"/>
    </row>
    <row r="138" spans="1:50" s="8" customFormat="1" ht="27" customHeight="1" x14ac:dyDescent="0.3">
      <c r="A138" s="124"/>
      <c r="B138" s="124"/>
      <c r="C138" s="231" t="str">
        <f>"Selecteer het "&amp;C5&amp;". Standaard staat dit op het lopende schooljaar. Wijzig het schooljaar als dat 
nodig is."</f>
        <v>Selecteer het schooljaar 2023-2024. Standaard staat dit op het lopende schooljaar. Wijzig het schooljaar als dat 
nodig is.</v>
      </c>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55"/>
      <c r="AS138" s="56"/>
      <c r="AT138" s="56"/>
      <c r="AU138" s="56"/>
      <c r="AV138" s="56"/>
      <c r="AW138" s="9"/>
      <c r="AX138" s="9"/>
    </row>
    <row r="139" spans="1:50" s="8" customFormat="1" ht="15" customHeight="1" x14ac:dyDescent="0.3">
      <c r="A139" s="124"/>
      <c r="B139" s="126"/>
      <c r="C139" s="123" t="s">
        <v>7580</v>
      </c>
      <c r="D139" s="22"/>
      <c r="E139" s="57"/>
      <c r="F139" s="122"/>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55"/>
      <c r="AS139" s="56"/>
      <c r="AT139" s="56"/>
      <c r="AU139" s="56"/>
      <c r="AV139" s="56"/>
      <c r="AW139" s="9"/>
      <c r="AX139" s="9"/>
    </row>
    <row r="140" spans="1:50" s="8" customFormat="1" ht="28.05" customHeight="1" x14ac:dyDescent="0.3">
      <c r="A140" s="124"/>
      <c r="B140" s="126"/>
      <c r="C140" s="270" t="s">
        <v>7804</v>
      </c>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55"/>
      <c r="AS140" s="56"/>
      <c r="AT140" s="56"/>
      <c r="AU140" s="56"/>
      <c r="AV140" s="56"/>
      <c r="AW140" s="9"/>
      <c r="AX140" s="9"/>
    </row>
    <row r="141" spans="1:50" ht="15" customHeight="1" x14ac:dyDescent="0.3">
      <c r="C141" s="270" t="s">
        <v>7806</v>
      </c>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row>
    <row r="142" spans="1:50" x14ac:dyDescent="0.3">
      <c r="D142" s="1" t="s">
        <v>7108</v>
      </c>
    </row>
  </sheetData>
  <sheetProtection algorithmName="SHA-512" hashValue="lLQDiw4sUfnfJO98gBn3JxOB7Uwkt0JYo2TGtxHx8H7qOQk0YKpporKPO/o4Xgw5oyw0kEoefYKsggw1Ax7y8w==" saltValue="svEsiFDNo4DuyREHZ1/C5g==" spinCount="100000" sheet="1" objects="1" scenarios="1"/>
  <mergeCells count="110">
    <mergeCell ref="C137:AQ137"/>
    <mergeCell ref="C138:AQ138"/>
    <mergeCell ref="C140:AQ140"/>
    <mergeCell ref="C141:AQ141"/>
    <mergeCell ref="C132:AQ132"/>
    <mergeCell ref="C136:AQ136"/>
    <mergeCell ref="D47:E47"/>
    <mergeCell ref="D49:E49"/>
    <mergeCell ref="C62:AQ62"/>
    <mergeCell ref="C61:AQ61"/>
    <mergeCell ref="C70:G70"/>
    <mergeCell ref="C79:Q79"/>
    <mergeCell ref="C88:AR88"/>
    <mergeCell ref="C115:E115"/>
    <mergeCell ref="C111:AQ111"/>
    <mergeCell ref="C57:AQ57"/>
    <mergeCell ref="C123:AQ123"/>
    <mergeCell ref="C134:AQ134"/>
    <mergeCell ref="O65:P65"/>
    <mergeCell ref="K65:L65"/>
    <mergeCell ref="U77:AQ77"/>
    <mergeCell ref="S79:W79"/>
    <mergeCell ref="H65:J65"/>
    <mergeCell ref="C81:Q81"/>
    <mergeCell ref="C60:E60"/>
    <mergeCell ref="M65:N65"/>
    <mergeCell ref="C22:AQ22"/>
    <mergeCell ref="A39:B39"/>
    <mergeCell ref="D44:E44"/>
    <mergeCell ref="P37:V37"/>
    <mergeCell ref="P30:AQ31"/>
    <mergeCell ref="A24:B24"/>
    <mergeCell ref="P28:S28"/>
    <mergeCell ref="A56:B56"/>
    <mergeCell ref="A41:B41"/>
    <mergeCell ref="C42:AQ42"/>
    <mergeCell ref="C54:AQ54"/>
    <mergeCell ref="D51:E51"/>
    <mergeCell ref="A136:B136"/>
    <mergeCell ref="AE1:AQ1"/>
    <mergeCell ref="C3:AQ3"/>
    <mergeCell ref="C6:AQ6"/>
    <mergeCell ref="C20:AQ20"/>
    <mergeCell ref="C18:AQ18"/>
    <mergeCell ref="C15:AQ15"/>
    <mergeCell ref="C5:AD5"/>
    <mergeCell ref="AE2:AQ2"/>
    <mergeCell ref="C39:AQ39"/>
    <mergeCell ref="D11:R11"/>
    <mergeCell ref="P33:AQ33"/>
    <mergeCell ref="C17:AQ17"/>
    <mergeCell ref="T35:AQ35"/>
    <mergeCell ref="P35:R35"/>
    <mergeCell ref="D65:E65"/>
    <mergeCell ref="H92:J92"/>
    <mergeCell ref="C128:AQ128"/>
    <mergeCell ref="C129:AQ129"/>
    <mergeCell ref="C130:AQ130"/>
    <mergeCell ref="C131:AQ131"/>
    <mergeCell ref="A77:B77"/>
    <mergeCell ref="C82:AR82"/>
    <mergeCell ref="Q65:S65"/>
    <mergeCell ref="C89:AQ89"/>
    <mergeCell ref="C95:AC95"/>
    <mergeCell ref="Q92:S92"/>
    <mergeCell ref="O92:P92"/>
    <mergeCell ref="V81:AQ81"/>
    <mergeCell ref="A124:B124"/>
    <mergeCell ref="M119:O119"/>
    <mergeCell ref="A123:B123"/>
    <mergeCell ref="A105:B105"/>
    <mergeCell ref="AN115:AQ115"/>
    <mergeCell ref="H119:I119"/>
    <mergeCell ref="A117:B117"/>
    <mergeCell ref="E119:G119"/>
    <mergeCell ref="J119:K119"/>
    <mergeCell ref="C121:AQ121"/>
    <mergeCell ref="Z107:AQ107"/>
    <mergeCell ref="C109:S109"/>
    <mergeCell ref="U109:X109"/>
    <mergeCell ref="C107:S107"/>
    <mergeCell ref="U107:Y107"/>
    <mergeCell ref="Y109:AQ109"/>
    <mergeCell ref="A113:B113"/>
    <mergeCell ref="C92:F92"/>
    <mergeCell ref="M92:N92"/>
    <mergeCell ref="C127:AQ127"/>
    <mergeCell ref="AC7:AQ11"/>
    <mergeCell ref="X79:AV79"/>
    <mergeCell ref="C126:AQ126"/>
    <mergeCell ref="A62:B62"/>
    <mergeCell ref="F60:AQ60"/>
    <mergeCell ref="AD95:AH95"/>
    <mergeCell ref="H100:AQ100"/>
    <mergeCell ref="C104:AQ104"/>
    <mergeCell ref="C101:AQ101"/>
    <mergeCell ref="AI95:AL95"/>
    <mergeCell ref="A97:B97"/>
    <mergeCell ref="A83:B83"/>
    <mergeCell ref="A89:B89"/>
    <mergeCell ref="A68:B68"/>
    <mergeCell ref="C72:AV72"/>
    <mergeCell ref="C73:AQ73"/>
    <mergeCell ref="K92:L92"/>
    <mergeCell ref="H70:AQ70"/>
    <mergeCell ref="F87:AQ87"/>
    <mergeCell ref="S81:U81"/>
    <mergeCell ref="C87:E87"/>
    <mergeCell ref="C102:AQ102"/>
    <mergeCell ref="C100:G100"/>
  </mergeCells>
  <phoneticPr fontId="3" type="noConversion"/>
  <conditionalFormatting sqref="F53:AQ53">
    <cfRule type="expression" dxfId="0" priority="1">
      <formula>$F$53&lt;&gt;""</formula>
    </cfRule>
  </conditionalFormatting>
  <dataValidations xWindow="81" yWindow="468" count="6">
    <dataValidation type="whole" allowBlank="1" showInputMessage="1" showErrorMessage="1" error="U kunt in dit geval enkel een formulier indienen als het aantal anderstalige nieuwkomers met vier of meer stijgt." prompt="Vul hier het BIJKOMENDE aantal anderstalige nieuwkomers in." sqref="C87:E87" xr:uid="{00000000-0002-0000-0000-000000000000}">
      <formula1>4</formula1>
      <formula2>99</formula2>
    </dataValidation>
    <dataValidation type="whole" allowBlank="1" showInputMessage="1" showErrorMessage="1" error="Het minimum aantal AN bedraagt 4 voor autonome kleuter- of lagere scholen met één vestigingsplaats en 6 voor de andere scholen." sqref="C60:E60" xr:uid="{00000000-0002-0000-0000-000002000000}">
      <formula1>4</formula1>
      <formula2>999</formula2>
    </dataValidation>
    <dataValidation type="whole" allowBlank="1" showInputMessage="1" showErrorMessage="1" error="U kunt enkel een waarde kiezen tussen 0 en 1!" sqref="U109" xr:uid="{00000000-0002-0000-0000-000003000000}">
      <formula1>0</formula1>
      <formula2>1</formula2>
    </dataValidation>
    <dataValidation type="whole" allowBlank="1" showInputMessage="1" showErrorMessage="1" error="U kunt nooit minder dan 4 AN hebben in een autonomen kleuter- of lagere school of 6 AN in een andere school." sqref="S81" xr:uid="{00000000-0002-0000-0000-000004000000}">
      <formula1>4</formula1>
      <formula2>999</formula2>
    </dataValidation>
    <dataValidation type="date" allowBlank="1" showInputMessage="1" showErrorMessage="1" error="De ingevulde datum valt niet in het betrokken schooljaar! " sqref="C71:D71 F71:G71" xr:uid="{00000000-0002-0000-0000-000005000000}">
      <formula1>41883</formula1>
      <formula2>42247</formula2>
    </dataValidation>
    <dataValidation type="list" allowBlank="1" showInputMessage="1" showErrorMessage="1" error="Vul enkel de hoofdletter X of de kleine letter x in." prompt="Klik op het pijltje naast de cel en klik daarna op de letter X." sqref="D44:E44 D47:E47 D49:E49 D51:E51" xr:uid="{9ECCE5C7-A461-4214-8F91-BFD688F9F66D}">
      <formula1>"X"</formula1>
    </dataValidation>
  </dataValidations>
  <hyperlinks>
    <hyperlink ref="C17:AQ17" r:id="rId1" display="Meer informatie over de manier waarop u dit formulier moet invullen en de meest recente versie van dit formulier vindt u in omzendbrief BaO/2006/03 van 30 juni 2006 over onthaalonderwijs voor anderstalige nieuwkomers." xr:uid="{F03C48F9-C67E-4CF1-AD7A-370861D17B5A}"/>
  </hyperlinks>
  <printOptions horizontalCentered="1"/>
  <pageMargins left="0.47244094488188981" right="0.39370078740157483" top="0.39370078740157483" bottom="0.39370078740157483" header="0.35433070866141736" footer="0.19685039370078741"/>
  <pageSetup paperSize="9" scale="83" fitToWidth="0" fitToHeight="0" orientation="portrait" useFirstPageNumber="1" horizontalDpi="300" verticalDpi="300" r:id="rId2"/>
  <headerFooter differentFirst="1" alignWithMargins="0">
    <oddFooter>&amp;L&amp;"Calibri,Standaard"Aanvraag van aanvullende lestijden in onthaalonderwijs voor anderstalige nieuwkomers en gewezen anderstalige nieuwkomers - per school geteld - schooljaar 2023-2024 - pagina &amp;P van &amp;N</oddFooter>
    <firstFooter>&amp;L    &amp;G</firstFooter>
  </headerFooter>
  <rowBreaks count="1" manualBreakCount="1">
    <brk id="71" max="47" man="1"/>
  </rowBreaks>
  <legacyDrawing r:id="rId3"/>
  <legacyDrawingHF r:id="rId4"/>
  <extLst>
    <ext xmlns:x14="http://schemas.microsoft.com/office/spreadsheetml/2009/9/main" uri="{CCE6A557-97BC-4b89-ADB6-D9C93CAAB3DF}">
      <x14:dataValidations xmlns:xm="http://schemas.microsoft.com/office/excel/2006/main" xWindow="81" yWindow="468" count="4">
        <x14:dataValidation type="date" allowBlank="1" showInputMessage="1" showErrorMessage="1" error="De ingevulde datum valt niet in het betrokken schooljaar!" xr:uid="{00000000-0002-0000-0000-000006000000}">
          <x14:formula1>
            <xm:f>Blad2!B20</xm:f>
          </x14:formula1>
          <x14:formula2>
            <xm:f>Blad2!B21</xm:f>
          </x14:formula2>
          <xm:sqref>U107:Y107</xm:sqref>
        </x14:dataValidation>
        <x14:dataValidation type="date" allowBlank="1" showInputMessage="1" showErrorMessage="1" error="De ingevulde datum valt niet in het betrokken schooljaar! " xr:uid="{00000000-0002-0000-0000-000007000000}">
          <x14:formula1>
            <xm:f>Blad2!B20</xm:f>
          </x14:formula1>
          <x14:formula2>
            <xm:f>Blad2!B21</xm:f>
          </x14:formula2>
          <xm:sqref>C70:G70</xm:sqref>
        </x14:dataValidation>
        <x14:dataValidation type="date" allowBlank="1" showInputMessage="1" showErrorMessage="1" error="De ingevulde datum valt niet in het betrokken schooljaar!" xr:uid="{1B6CFCD1-65C7-4C21-B6A8-8D31AF5C8DAC}">
          <x14:formula1>
            <xm:f>Blad2!B20</xm:f>
          </x14:formula1>
          <x14:formula2>
            <xm:f>Blad2!B21</xm:f>
          </x14:formula2>
          <xm:sqref>S79:W79</xm:sqref>
        </x14:dataValidation>
        <x14:dataValidation type="date" allowBlank="1" showInputMessage="1" showErrorMessage="1" error="De ingevulde datum valt niet in het betrokken schooljaar!" xr:uid="{543B09BE-7007-4928-B624-830550BD44B0}">
          <x14:formula1>
            <xm:f>Blad2!B20</xm:f>
          </x14:formula1>
          <x14:formula2>
            <xm:f>Blad2!B21</xm:f>
          </x14:formula2>
          <xm:sqref>C100:G100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4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81.77734375" defaultRowHeight="13.8" x14ac:dyDescent="0.25"/>
  <cols>
    <col min="1" max="1" width="15.6640625" style="121" bestFit="1" customWidth="1"/>
    <col min="2" max="2" width="39" style="121" bestFit="1" customWidth="1"/>
    <col min="3" max="3" width="36.33203125" style="121" bestFit="1" customWidth="1"/>
    <col min="4" max="4" width="11" style="121" bestFit="1" customWidth="1"/>
    <col min="5" max="5" width="27.44140625" style="121" bestFit="1" customWidth="1"/>
    <col min="6" max="6" width="12.77734375" style="121" bestFit="1" customWidth="1"/>
    <col min="7" max="7" width="20.109375" style="121" bestFit="1" customWidth="1"/>
    <col min="8" max="8" width="11.6640625" style="121" bestFit="1" customWidth="1"/>
    <col min="9" max="9" width="36" style="121" bestFit="1" customWidth="1"/>
    <col min="10" max="10" width="20.77734375" style="121" bestFit="1" customWidth="1"/>
    <col min="11" max="11" width="11.6640625" style="121" bestFit="1" customWidth="1"/>
    <col min="12" max="12" width="9.6640625" style="155" bestFit="1" customWidth="1"/>
    <col min="13" max="14" width="29" style="121" bestFit="1" customWidth="1"/>
    <col min="15" max="15" width="7.6640625" style="145" bestFit="1" customWidth="1"/>
    <col min="16" max="16384" width="81.77734375" style="121"/>
  </cols>
  <sheetData>
    <row r="1" spans="1:16" x14ac:dyDescent="0.25">
      <c r="A1" s="149" t="s">
        <v>61</v>
      </c>
      <c r="B1" s="149" t="s">
        <v>54</v>
      </c>
      <c r="C1" s="149" t="s">
        <v>62</v>
      </c>
      <c r="D1" s="149" t="s">
        <v>63</v>
      </c>
      <c r="E1" s="149" t="s">
        <v>23</v>
      </c>
      <c r="F1" s="149" t="s">
        <v>27</v>
      </c>
      <c r="G1" s="149" t="s">
        <v>64</v>
      </c>
      <c r="H1" s="149" t="s">
        <v>65</v>
      </c>
      <c r="I1" s="149" t="s">
        <v>66</v>
      </c>
      <c r="J1" s="149" t="s">
        <v>7083</v>
      </c>
      <c r="K1" s="149" t="s">
        <v>7084</v>
      </c>
      <c r="L1" s="148" t="s">
        <v>7085</v>
      </c>
      <c r="M1" s="152" t="s">
        <v>7086</v>
      </c>
      <c r="N1" s="152" t="s">
        <v>7087</v>
      </c>
      <c r="O1" s="145" t="s">
        <v>7088</v>
      </c>
    </row>
    <row r="2" spans="1:16" x14ac:dyDescent="0.25">
      <c r="A2" s="149">
        <v>18</v>
      </c>
      <c r="B2" s="149" t="s">
        <v>7109</v>
      </c>
      <c r="C2" s="149" t="s">
        <v>67</v>
      </c>
      <c r="D2" s="149">
        <v>1000</v>
      </c>
      <c r="E2" s="149" t="s">
        <v>68</v>
      </c>
      <c r="F2" s="149" t="s">
        <v>69</v>
      </c>
      <c r="G2" s="149" t="s">
        <v>160</v>
      </c>
      <c r="H2" s="149" t="s">
        <v>161</v>
      </c>
      <c r="I2" s="149" t="s">
        <v>162</v>
      </c>
      <c r="J2" s="149" t="s">
        <v>7089</v>
      </c>
      <c r="K2" s="149"/>
      <c r="L2" s="148">
        <v>2</v>
      </c>
      <c r="M2" s="152">
        <f>IF(AND(J2="Autonome kleuterschool",L2=1),1,0)</f>
        <v>0</v>
      </c>
      <c r="N2" s="152">
        <f>IF(AND(J2="Autonome lagere school",L2=1),1,0)</f>
        <v>0</v>
      </c>
      <c r="O2" s="145">
        <v>122069</v>
      </c>
    </row>
    <row r="3" spans="1:16" x14ac:dyDescent="0.25">
      <c r="A3" s="149">
        <v>26</v>
      </c>
      <c r="B3" s="149" t="s">
        <v>7110</v>
      </c>
      <c r="C3" s="149" t="s">
        <v>70</v>
      </c>
      <c r="D3" s="149">
        <v>1020</v>
      </c>
      <c r="E3" s="149" t="s">
        <v>71</v>
      </c>
      <c r="F3" s="149" t="s">
        <v>72</v>
      </c>
      <c r="G3" s="149" t="s">
        <v>160</v>
      </c>
      <c r="H3" s="149" t="s">
        <v>161</v>
      </c>
      <c r="I3" s="149" t="s">
        <v>162</v>
      </c>
      <c r="J3" s="149" t="s">
        <v>7089</v>
      </c>
      <c r="K3" s="149"/>
      <c r="L3" s="148">
        <v>2</v>
      </c>
      <c r="M3" s="152">
        <f t="shared" ref="M3:M66" si="0">IF(AND(J3="Autonome kleuterschool",L3=1),1,0)</f>
        <v>0</v>
      </c>
      <c r="N3" s="152">
        <f t="shared" ref="N3:N66" si="1">IF(AND(J3="Autonome lagere school",L3=1),1,0)</f>
        <v>0</v>
      </c>
      <c r="O3" s="145">
        <v>124149</v>
      </c>
    </row>
    <row r="4" spans="1:16" x14ac:dyDescent="0.25">
      <c r="A4" s="149">
        <v>34</v>
      </c>
      <c r="B4" s="149" t="s">
        <v>7111</v>
      </c>
      <c r="C4" s="149" t="s">
        <v>73</v>
      </c>
      <c r="D4" s="149">
        <v>1030</v>
      </c>
      <c r="E4" s="149" t="s">
        <v>74</v>
      </c>
      <c r="F4" s="149" t="s">
        <v>75</v>
      </c>
      <c r="G4" s="149" t="s">
        <v>160</v>
      </c>
      <c r="H4" s="149" t="s">
        <v>161</v>
      </c>
      <c r="I4" s="149" t="s">
        <v>162</v>
      </c>
      <c r="J4" s="149" t="s">
        <v>7089</v>
      </c>
      <c r="K4" s="149"/>
      <c r="L4" s="148">
        <v>1</v>
      </c>
      <c r="M4" s="152">
        <f t="shared" si="0"/>
        <v>0</v>
      </c>
      <c r="N4" s="152">
        <f t="shared" si="1"/>
        <v>0</v>
      </c>
      <c r="O4" s="145">
        <v>124149</v>
      </c>
    </row>
    <row r="5" spans="1:16" x14ac:dyDescent="0.25">
      <c r="A5" s="149">
        <v>42</v>
      </c>
      <c r="B5" s="149" t="s">
        <v>7112</v>
      </c>
      <c r="C5" s="149" t="s">
        <v>76</v>
      </c>
      <c r="D5" s="149">
        <v>1040</v>
      </c>
      <c r="E5" s="149" t="s">
        <v>77</v>
      </c>
      <c r="F5" s="149" t="s">
        <v>78</v>
      </c>
      <c r="G5" s="149" t="s">
        <v>160</v>
      </c>
      <c r="H5" s="149" t="s">
        <v>161</v>
      </c>
      <c r="I5" s="149" t="s">
        <v>162</v>
      </c>
      <c r="J5" s="149" t="s">
        <v>7089</v>
      </c>
      <c r="K5" s="149"/>
      <c r="L5" s="148">
        <v>1</v>
      </c>
      <c r="M5" s="152">
        <f t="shared" si="0"/>
        <v>0</v>
      </c>
      <c r="N5" s="152">
        <f t="shared" si="1"/>
        <v>0</v>
      </c>
      <c r="O5" s="145">
        <v>122069</v>
      </c>
    </row>
    <row r="6" spans="1:16" x14ac:dyDescent="0.25">
      <c r="A6" s="149">
        <v>59</v>
      </c>
      <c r="B6" s="149" t="s">
        <v>7113</v>
      </c>
      <c r="C6" s="149" t="s">
        <v>79</v>
      </c>
      <c r="D6" s="149">
        <v>1040</v>
      </c>
      <c r="E6" s="149" t="s">
        <v>77</v>
      </c>
      <c r="F6" s="149" t="s">
        <v>80</v>
      </c>
      <c r="G6" s="149" t="s">
        <v>160</v>
      </c>
      <c r="H6" s="149" t="s">
        <v>161</v>
      </c>
      <c r="I6" s="149" t="s">
        <v>162</v>
      </c>
      <c r="J6" s="149" t="s">
        <v>7089</v>
      </c>
      <c r="K6" s="149"/>
      <c r="L6" s="148">
        <v>1</v>
      </c>
      <c r="M6" s="152">
        <f t="shared" si="0"/>
        <v>0</v>
      </c>
      <c r="N6" s="152">
        <f t="shared" si="1"/>
        <v>0</v>
      </c>
      <c r="O6" s="145">
        <v>124149</v>
      </c>
    </row>
    <row r="7" spans="1:16" x14ac:dyDescent="0.25">
      <c r="A7" s="149">
        <v>67</v>
      </c>
      <c r="B7" s="149" t="s">
        <v>7114</v>
      </c>
      <c r="C7" s="149" t="s">
        <v>81</v>
      </c>
      <c r="D7" s="149">
        <v>1050</v>
      </c>
      <c r="E7" s="149" t="s">
        <v>82</v>
      </c>
      <c r="F7" s="149" t="s">
        <v>83</v>
      </c>
      <c r="G7" s="149" t="s">
        <v>160</v>
      </c>
      <c r="H7" s="149" t="s">
        <v>161</v>
      </c>
      <c r="I7" s="149" t="s">
        <v>162</v>
      </c>
      <c r="J7" s="149" t="s">
        <v>7089</v>
      </c>
      <c r="K7" s="149"/>
      <c r="L7" s="148">
        <v>3</v>
      </c>
      <c r="M7" s="152">
        <f t="shared" si="0"/>
        <v>0</v>
      </c>
      <c r="N7" s="152">
        <f t="shared" si="1"/>
        <v>0</v>
      </c>
      <c r="O7" s="145">
        <v>122069</v>
      </c>
    </row>
    <row r="8" spans="1:16" x14ac:dyDescent="0.25">
      <c r="A8" s="149">
        <v>75</v>
      </c>
      <c r="B8" s="149" t="s">
        <v>84</v>
      </c>
      <c r="C8" s="149" t="s">
        <v>85</v>
      </c>
      <c r="D8" s="149">
        <v>1060</v>
      </c>
      <c r="E8" s="149" t="s">
        <v>86</v>
      </c>
      <c r="F8" s="149" t="s">
        <v>87</v>
      </c>
      <c r="G8" s="149" t="s">
        <v>160</v>
      </c>
      <c r="H8" s="149" t="s">
        <v>161</v>
      </c>
      <c r="I8" s="149" t="s">
        <v>162</v>
      </c>
      <c r="J8" s="149" t="s">
        <v>7089</v>
      </c>
      <c r="K8" s="149"/>
      <c r="L8" s="148">
        <v>2</v>
      </c>
      <c r="M8" s="152">
        <f t="shared" si="0"/>
        <v>0</v>
      </c>
      <c r="N8" s="152">
        <f t="shared" si="1"/>
        <v>0</v>
      </c>
      <c r="O8" s="145">
        <v>129049</v>
      </c>
    </row>
    <row r="9" spans="1:16" x14ac:dyDescent="0.25">
      <c r="A9" s="149">
        <v>83</v>
      </c>
      <c r="B9" s="149" t="s">
        <v>88</v>
      </c>
      <c r="C9" s="149" t="s">
        <v>89</v>
      </c>
      <c r="D9" s="149">
        <v>1080</v>
      </c>
      <c r="E9" s="149" t="s">
        <v>90</v>
      </c>
      <c r="F9" s="149" t="s">
        <v>91</v>
      </c>
      <c r="G9" s="149" t="s">
        <v>160</v>
      </c>
      <c r="H9" s="149" t="s">
        <v>161</v>
      </c>
      <c r="I9" s="149" t="s">
        <v>162</v>
      </c>
      <c r="J9" s="149" t="s">
        <v>7090</v>
      </c>
      <c r="K9" s="149"/>
      <c r="L9" s="148">
        <v>1</v>
      </c>
      <c r="M9" s="152">
        <f t="shared" si="0"/>
        <v>0</v>
      </c>
      <c r="N9" s="152">
        <f t="shared" si="1"/>
        <v>1</v>
      </c>
      <c r="O9" s="145">
        <v>129049</v>
      </c>
    </row>
    <row r="10" spans="1:16" x14ac:dyDescent="0.25">
      <c r="A10" s="149">
        <v>91</v>
      </c>
      <c r="B10" s="149" t="s">
        <v>92</v>
      </c>
      <c r="C10" s="149" t="s">
        <v>93</v>
      </c>
      <c r="D10" s="149">
        <v>1083</v>
      </c>
      <c r="E10" s="149" t="s">
        <v>94</v>
      </c>
      <c r="F10" s="149" t="s">
        <v>95</v>
      </c>
      <c r="G10" s="149" t="s">
        <v>160</v>
      </c>
      <c r="H10" s="149" t="s">
        <v>161</v>
      </c>
      <c r="I10" s="149" t="s">
        <v>162</v>
      </c>
      <c r="J10" s="149" t="s">
        <v>7089</v>
      </c>
      <c r="K10" s="149"/>
      <c r="L10" s="148">
        <v>1</v>
      </c>
      <c r="M10" s="152">
        <f t="shared" si="0"/>
        <v>0</v>
      </c>
      <c r="N10" s="152">
        <f t="shared" si="1"/>
        <v>0</v>
      </c>
      <c r="O10" s="145">
        <v>129049</v>
      </c>
      <c r="P10" s="155"/>
    </row>
    <row r="11" spans="1:16" x14ac:dyDescent="0.25">
      <c r="A11" s="149">
        <v>109</v>
      </c>
      <c r="B11" s="149" t="s">
        <v>7115</v>
      </c>
      <c r="C11" s="149" t="s">
        <v>96</v>
      </c>
      <c r="D11" s="149">
        <v>1081</v>
      </c>
      <c r="E11" s="149" t="s">
        <v>97</v>
      </c>
      <c r="F11" s="149" t="s">
        <v>98</v>
      </c>
      <c r="G11" s="149" t="s">
        <v>160</v>
      </c>
      <c r="H11" s="149" t="s">
        <v>161</v>
      </c>
      <c r="I11" s="149" t="s">
        <v>162</v>
      </c>
      <c r="J11" s="149" t="s">
        <v>7089</v>
      </c>
      <c r="K11" s="149"/>
      <c r="L11" s="148">
        <v>1</v>
      </c>
      <c r="M11" s="152">
        <f t="shared" si="0"/>
        <v>0</v>
      </c>
      <c r="N11" s="152">
        <f t="shared" si="1"/>
        <v>0</v>
      </c>
      <c r="O11" s="145">
        <v>129049</v>
      </c>
    </row>
    <row r="12" spans="1:16" x14ac:dyDescent="0.25">
      <c r="A12" s="149">
        <v>117</v>
      </c>
      <c r="B12" s="149" t="s">
        <v>7116</v>
      </c>
      <c r="C12" s="149" t="s">
        <v>99</v>
      </c>
      <c r="D12" s="149">
        <v>1082</v>
      </c>
      <c r="E12" s="149" t="s">
        <v>100</v>
      </c>
      <c r="F12" s="149" t="s">
        <v>101</v>
      </c>
      <c r="G12" s="149" t="s">
        <v>160</v>
      </c>
      <c r="H12" s="149" t="s">
        <v>161</v>
      </c>
      <c r="I12" s="149" t="s">
        <v>162</v>
      </c>
      <c r="J12" s="149" t="s">
        <v>7089</v>
      </c>
      <c r="K12" s="149"/>
      <c r="L12" s="148">
        <v>2</v>
      </c>
      <c r="M12" s="152">
        <f t="shared" si="0"/>
        <v>0</v>
      </c>
      <c r="N12" s="152">
        <f t="shared" si="1"/>
        <v>0</v>
      </c>
      <c r="O12" s="145">
        <v>138842</v>
      </c>
    </row>
    <row r="13" spans="1:16" x14ac:dyDescent="0.25">
      <c r="A13" s="149">
        <v>125</v>
      </c>
      <c r="B13" s="149" t="s">
        <v>102</v>
      </c>
      <c r="C13" s="149" t="s">
        <v>103</v>
      </c>
      <c r="D13" s="149">
        <v>1120</v>
      </c>
      <c r="E13" s="149" t="s">
        <v>104</v>
      </c>
      <c r="F13" s="149" t="s">
        <v>105</v>
      </c>
      <c r="G13" s="149" t="s">
        <v>160</v>
      </c>
      <c r="H13" s="149" t="s">
        <v>161</v>
      </c>
      <c r="I13" s="149" t="s">
        <v>162</v>
      </c>
      <c r="J13" s="149" t="s">
        <v>7089</v>
      </c>
      <c r="K13" s="149"/>
      <c r="L13" s="148">
        <v>1</v>
      </c>
      <c r="M13" s="152">
        <f t="shared" si="0"/>
        <v>0</v>
      </c>
      <c r="N13" s="152">
        <f t="shared" si="1"/>
        <v>0</v>
      </c>
      <c r="O13" s="145">
        <v>124149</v>
      </c>
    </row>
    <row r="14" spans="1:16" x14ac:dyDescent="0.25">
      <c r="A14" s="149">
        <v>133</v>
      </c>
      <c r="B14" s="149" t="s">
        <v>7117</v>
      </c>
      <c r="C14" s="149" t="s">
        <v>106</v>
      </c>
      <c r="D14" s="149">
        <v>1140</v>
      </c>
      <c r="E14" s="149" t="s">
        <v>107</v>
      </c>
      <c r="F14" s="149" t="s">
        <v>108</v>
      </c>
      <c r="G14" s="149" t="s">
        <v>160</v>
      </c>
      <c r="H14" s="149" t="s">
        <v>161</v>
      </c>
      <c r="I14" s="149" t="s">
        <v>162</v>
      </c>
      <c r="J14" s="149" t="s">
        <v>7089</v>
      </c>
      <c r="K14" s="149"/>
      <c r="L14" s="148">
        <v>1</v>
      </c>
      <c r="M14" s="152">
        <f t="shared" si="0"/>
        <v>0</v>
      </c>
      <c r="N14" s="152">
        <f t="shared" si="1"/>
        <v>0</v>
      </c>
      <c r="O14" s="145">
        <v>124149</v>
      </c>
    </row>
    <row r="15" spans="1:16" x14ac:dyDescent="0.25">
      <c r="A15" s="149">
        <v>141</v>
      </c>
      <c r="B15" s="149" t="s">
        <v>109</v>
      </c>
      <c r="C15" s="149" t="s">
        <v>110</v>
      </c>
      <c r="D15" s="149">
        <v>1150</v>
      </c>
      <c r="E15" s="149" t="s">
        <v>111</v>
      </c>
      <c r="F15" s="149" t="s">
        <v>112</v>
      </c>
      <c r="G15" s="149" t="s">
        <v>160</v>
      </c>
      <c r="H15" s="149" t="s">
        <v>161</v>
      </c>
      <c r="I15" s="149" t="s">
        <v>162</v>
      </c>
      <c r="J15" s="149" t="s">
        <v>7089</v>
      </c>
      <c r="K15" s="149"/>
      <c r="L15" s="148">
        <v>2</v>
      </c>
      <c r="M15" s="152">
        <f t="shared" si="0"/>
        <v>0</v>
      </c>
      <c r="N15" s="152">
        <f t="shared" si="1"/>
        <v>0</v>
      </c>
      <c r="O15" s="145">
        <v>122069</v>
      </c>
    </row>
    <row r="16" spans="1:16" x14ac:dyDescent="0.25">
      <c r="A16" s="149">
        <v>158</v>
      </c>
      <c r="B16" s="149" t="s">
        <v>7118</v>
      </c>
      <c r="C16" s="149" t="s">
        <v>113</v>
      </c>
      <c r="D16" s="149">
        <v>1160</v>
      </c>
      <c r="E16" s="149" t="s">
        <v>114</v>
      </c>
      <c r="F16" s="149" t="s">
        <v>115</v>
      </c>
      <c r="G16" s="149" t="s">
        <v>160</v>
      </c>
      <c r="H16" s="149" t="s">
        <v>161</v>
      </c>
      <c r="I16" s="149" t="s">
        <v>162</v>
      </c>
      <c r="J16" s="149" t="s">
        <v>7089</v>
      </c>
      <c r="K16" s="149"/>
      <c r="L16" s="148">
        <v>3</v>
      </c>
      <c r="M16" s="152">
        <f t="shared" si="0"/>
        <v>0</v>
      </c>
      <c r="N16" s="152">
        <f t="shared" si="1"/>
        <v>0</v>
      </c>
      <c r="O16" s="145">
        <v>122069</v>
      </c>
    </row>
    <row r="17" spans="1:15" x14ac:dyDescent="0.25">
      <c r="A17" s="149">
        <v>166</v>
      </c>
      <c r="B17" s="149" t="s">
        <v>7119</v>
      </c>
      <c r="C17" s="149" t="s">
        <v>116</v>
      </c>
      <c r="D17" s="149">
        <v>1170</v>
      </c>
      <c r="E17" s="149" t="s">
        <v>117</v>
      </c>
      <c r="F17" s="149" t="s">
        <v>118</v>
      </c>
      <c r="G17" s="149" t="s">
        <v>160</v>
      </c>
      <c r="H17" s="149" t="s">
        <v>161</v>
      </c>
      <c r="I17" s="149" t="s">
        <v>162</v>
      </c>
      <c r="J17" s="149" t="s">
        <v>7089</v>
      </c>
      <c r="K17" s="149"/>
      <c r="L17" s="148">
        <v>1</v>
      </c>
      <c r="M17" s="152">
        <f t="shared" si="0"/>
        <v>0</v>
      </c>
      <c r="N17" s="152">
        <f t="shared" si="1"/>
        <v>0</v>
      </c>
      <c r="O17" s="145">
        <v>122069</v>
      </c>
    </row>
    <row r="18" spans="1:15" x14ac:dyDescent="0.25">
      <c r="A18" s="149">
        <v>174</v>
      </c>
      <c r="B18" s="149" t="s">
        <v>7120</v>
      </c>
      <c r="C18" s="149" t="s">
        <v>119</v>
      </c>
      <c r="D18" s="149">
        <v>1180</v>
      </c>
      <c r="E18" s="149" t="s">
        <v>120</v>
      </c>
      <c r="F18" s="149" t="s">
        <v>121</v>
      </c>
      <c r="G18" s="149" t="s">
        <v>160</v>
      </c>
      <c r="H18" s="149" t="s">
        <v>161</v>
      </c>
      <c r="I18" s="149" t="s">
        <v>162</v>
      </c>
      <c r="J18" s="149" t="s">
        <v>7089</v>
      </c>
      <c r="K18" s="149"/>
      <c r="L18" s="148">
        <v>1</v>
      </c>
      <c r="M18" s="152">
        <f t="shared" si="0"/>
        <v>0</v>
      </c>
      <c r="N18" s="152">
        <f t="shared" si="1"/>
        <v>0</v>
      </c>
      <c r="O18" s="145">
        <v>122069</v>
      </c>
    </row>
    <row r="19" spans="1:15" x14ac:dyDescent="0.25">
      <c r="A19" s="149">
        <v>182</v>
      </c>
      <c r="B19" s="149" t="s">
        <v>122</v>
      </c>
      <c r="C19" s="149" t="s">
        <v>123</v>
      </c>
      <c r="D19" s="149">
        <v>1200</v>
      </c>
      <c r="E19" s="149" t="s">
        <v>124</v>
      </c>
      <c r="F19" s="149" t="s">
        <v>125</v>
      </c>
      <c r="G19" s="149" t="s">
        <v>160</v>
      </c>
      <c r="H19" s="149" t="s">
        <v>161</v>
      </c>
      <c r="I19" s="149" t="s">
        <v>162</v>
      </c>
      <c r="J19" s="149" t="s">
        <v>7089</v>
      </c>
      <c r="K19" s="149"/>
      <c r="L19" s="148">
        <v>2</v>
      </c>
      <c r="M19" s="152">
        <f t="shared" si="0"/>
        <v>0</v>
      </c>
      <c r="N19" s="152">
        <f t="shared" si="1"/>
        <v>0</v>
      </c>
      <c r="O19" s="145">
        <v>124149</v>
      </c>
    </row>
    <row r="20" spans="1:15" x14ac:dyDescent="0.25">
      <c r="A20" s="149">
        <v>191</v>
      </c>
      <c r="B20" s="149" t="s">
        <v>126</v>
      </c>
      <c r="C20" s="149" t="s">
        <v>127</v>
      </c>
      <c r="D20" s="149">
        <v>1500</v>
      </c>
      <c r="E20" s="149" t="s">
        <v>128</v>
      </c>
      <c r="F20" s="149" t="s">
        <v>129</v>
      </c>
      <c r="G20" s="149" t="s">
        <v>160</v>
      </c>
      <c r="H20" s="149" t="s">
        <v>161</v>
      </c>
      <c r="I20" s="149" t="s">
        <v>162</v>
      </c>
      <c r="J20" s="149" t="s">
        <v>7089</v>
      </c>
      <c r="K20" s="149"/>
      <c r="L20" s="148">
        <v>1</v>
      </c>
      <c r="M20" s="152">
        <f t="shared" si="0"/>
        <v>0</v>
      </c>
      <c r="N20" s="152">
        <f t="shared" si="1"/>
        <v>0</v>
      </c>
      <c r="O20" s="145">
        <v>119206</v>
      </c>
    </row>
    <row r="21" spans="1:15" x14ac:dyDescent="0.25">
      <c r="A21" s="149">
        <v>208</v>
      </c>
      <c r="B21" s="149" t="s">
        <v>130</v>
      </c>
      <c r="C21" s="149" t="s">
        <v>131</v>
      </c>
      <c r="D21" s="149">
        <v>1500</v>
      </c>
      <c r="E21" s="149" t="s">
        <v>128</v>
      </c>
      <c r="F21" s="149" t="s">
        <v>132</v>
      </c>
      <c r="G21" s="149" t="s">
        <v>160</v>
      </c>
      <c r="H21" s="149" t="s">
        <v>161</v>
      </c>
      <c r="I21" s="149" t="s">
        <v>162</v>
      </c>
      <c r="J21" s="149" t="s">
        <v>7089</v>
      </c>
      <c r="K21" s="149"/>
      <c r="L21" s="148">
        <v>1</v>
      </c>
      <c r="M21" s="152">
        <f t="shared" si="0"/>
        <v>0</v>
      </c>
      <c r="N21" s="152">
        <f t="shared" si="1"/>
        <v>0</v>
      </c>
      <c r="O21" s="145">
        <v>119206</v>
      </c>
    </row>
    <row r="22" spans="1:15" x14ac:dyDescent="0.25">
      <c r="A22" s="149">
        <v>216</v>
      </c>
      <c r="B22" s="149" t="s">
        <v>133</v>
      </c>
      <c r="C22" s="149" t="s">
        <v>134</v>
      </c>
      <c r="D22" s="149">
        <v>1540</v>
      </c>
      <c r="E22" s="149" t="s">
        <v>135</v>
      </c>
      <c r="F22" s="149" t="s">
        <v>136</v>
      </c>
      <c r="G22" s="149" t="s">
        <v>160</v>
      </c>
      <c r="H22" s="149" t="s">
        <v>161</v>
      </c>
      <c r="I22" s="149" t="s">
        <v>162</v>
      </c>
      <c r="J22" s="149" t="s">
        <v>7089</v>
      </c>
      <c r="K22" s="149"/>
      <c r="L22" s="148">
        <v>1</v>
      </c>
      <c r="M22" s="152">
        <f t="shared" si="0"/>
        <v>0</v>
      </c>
      <c r="N22" s="152">
        <f t="shared" si="1"/>
        <v>0</v>
      </c>
      <c r="O22" s="145">
        <v>119206</v>
      </c>
    </row>
    <row r="23" spans="1:15" x14ac:dyDescent="0.25">
      <c r="A23" s="149">
        <v>232</v>
      </c>
      <c r="B23" s="149" t="s">
        <v>137</v>
      </c>
      <c r="C23" s="149" t="s">
        <v>138</v>
      </c>
      <c r="D23" s="149">
        <v>1600</v>
      </c>
      <c r="E23" s="149" t="s">
        <v>139</v>
      </c>
      <c r="F23" s="149" t="s">
        <v>140</v>
      </c>
      <c r="G23" s="149" t="s">
        <v>160</v>
      </c>
      <c r="H23" s="149" t="s">
        <v>161</v>
      </c>
      <c r="I23" s="149" t="s">
        <v>162</v>
      </c>
      <c r="J23" s="149" t="s">
        <v>7089</v>
      </c>
      <c r="K23" s="149"/>
      <c r="L23" s="148">
        <v>1</v>
      </c>
      <c r="M23" s="152">
        <f t="shared" si="0"/>
        <v>0</v>
      </c>
      <c r="N23" s="152">
        <f t="shared" si="1"/>
        <v>0</v>
      </c>
      <c r="O23" s="145">
        <v>119206</v>
      </c>
    </row>
    <row r="24" spans="1:15" x14ac:dyDescent="0.25">
      <c r="A24" s="149">
        <v>257</v>
      </c>
      <c r="B24" s="149" t="s">
        <v>141</v>
      </c>
      <c r="C24" s="149" t="s">
        <v>142</v>
      </c>
      <c r="D24" s="149">
        <v>1750</v>
      </c>
      <c r="E24" s="149" t="s">
        <v>143</v>
      </c>
      <c r="F24" s="149" t="s">
        <v>144</v>
      </c>
      <c r="G24" s="149" t="s">
        <v>160</v>
      </c>
      <c r="H24" s="149" t="s">
        <v>161</v>
      </c>
      <c r="I24" s="149" t="s">
        <v>162</v>
      </c>
      <c r="J24" s="149" t="s">
        <v>7089</v>
      </c>
      <c r="K24" s="149"/>
      <c r="L24" s="148">
        <v>1</v>
      </c>
      <c r="M24" s="152">
        <f t="shared" si="0"/>
        <v>0</v>
      </c>
      <c r="N24" s="152">
        <f t="shared" si="1"/>
        <v>0</v>
      </c>
      <c r="O24" s="145">
        <v>119206</v>
      </c>
    </row>
    <row r="25" spans="1:15" x14ac:dyDescent="0.25">
      <c r="A25" s="149">
        <v>265</v>
      </c>
      <c r="B25" s="149" t="s">
        <v>145</v>
      </c>
      <c r="C25" s="149" t="s">
        <v>146</v>
      </c>
      <c r="D25" s="149">
        <v>1730</v>
      </c>
      <c r="E25" s="149" t="s">
        <v>147</v>
      </c>
      <c r="F25" s="149" t="s">
        <v>148</v>
      </c>
      <c r="G25" s="149" t="s">
        <v>160</v>
      </c>
      <c r="H25" s="149" t="s">
        <v>161</v>
      </c>
      <c r="I25" s="149" t="s">
        <v>162</v>
      </c>
      <c r="J25" s="149" t="s">
        <v>7089</v>
      </c>
      <c r="K25" s="149"/>
      <c r="L25" s="148">
        <v>1</v>
      </c>
      <c r="M25" s="152">
        <f t="shared" si="0"/>
        <v>0</v>
      </c>
      <c r="N25" s="152">
        <f t="shared" si="1"/>
        <v>0</v>
      </c>
      <c r="O25" s="145">
        <v>119206</v>
      </c>
    </row>
    <row r="26" spans="1:15" x14ac:dyDescent="0.25">
      <c r="A26" s="149">
        <v>273</v>
      </c>
      <c r="B26" s="149" t="s">
        <v>149</v>
      </c>
      <c r="C26" s="149" t="s">
        <v>150</v>
      </c>
      <c r="D26" s="149">
        <v>1700</v>
      </c>
      <c r="E26" s="149" t="s">
        <v>151</v>
      </c>
      <c r="F26" s="149" t="s">
        <v>152</v>
      </c>
      <c r="G26" s="149" t="s">
        <v>160</v>
      </c>
      <c r="H26" s="149" t="s">
        <v>161</v>
      </c>
      <c r="I26" s="149" t="s">
        <v>162</v>
      </c>
      <c r="J26" s="149" t="s">
        <v>7089</v>
      </c>
      <c r="K26" s="149"/>
      <c r="L26" s="148">
        <v>1</v>
      </c>
      <c r="M26" s="152">
        <f t="shared" si="0"/>
        <v>0</v>
      </c>
      <c r="N26" s="152">
        <f t="shared" si="1"/>
        <v>0</v>
      </c>
      <c r="O26" s="145">
        <v>119206</v>
      </c>
    </row>
    <row r="27" spans="1:15" x14ac:dyDescent="0.25">
      <c r="A27" s="149">
        <v>281</v>
      </c>
      <c r="B27" s="149" t="s">
        <v>153</v>
      </c>
      <c r="C27" s="149" t="s">
        <v>154</v>
      </c>
      <c r="D27" s="149">
        <v>1740</v>
      </c>
      <c r="E27" s="149" t="s">
        <v>155</v>
      </c>
      <c r="F27" s="149" t="s">
        <v>156</v>
      </c>
      <c r="G27" s="149" t="s">
        <v>160</v>
      </c>
      <c r="H27" s="149" t="s">
        <v>161</v>
      </c>
      <c r="I27" s="149" t="s">
        <v>162</v>
      </c>
      <c r="J27" s="149" t="s">
        <v>7089</v>
      </c>
      <c r="K27" s="149"/>
      <c r="L27" s="148">
        <v>1</v>
      </c>
      <c r="M27" s="152">
        <f t="shared" si="0"/>
        <v>0</v>
      </c>
      <c r="N27" s="152">
        <f t="shared" si="1"/>
        <v>0</v>
      </c>
      <c r="O27" s="145">
        <v>119206</v>
      </c>
    </row>
    <row r="28" spans="1:15" x14ac:dyDescent="0.25">
      <c r="A28" s="149">
        <v>299</v>
      </c>
      <c r="B28" s="149" t="s">
        <v>7121</v>
      </c>
      <c r="C28" s="149" t="s">
        <v>157</v>
      </c>
      <c r="D28" s="149">
        <v>1770</v>
      </c>
      <c r="E28" s="149" t="s">
        <v>158</v>
      </c>
      <c r="F28" s="149" t="s">
        <v>159</v>
      </c>
      <c r="G28" s="149" t="s">
        <v>7587</v>
      </c>
      <c r="H28" s="149" t="s">
        <v>7588</v>
      </c>
      <c r="I28" s="149" t="s">
        <v>7589</v>
      </c>
      <c r="J28" s="149" t="s">
        <v>7089</v>
      </c>
      <c r="K28" s="149"/>
      <c r="L28" s="148">
        <v>1</v>
      </c>
      <c r="M28" s="152">
        <f t="shared" si="0"/>
        <v>0</v>
      </c>
      <c r="N28" s="152">
        <f t="shared" si="1"/>
        <v>0</v>
      </c>
      <c r="O28" s="145">
        <v>121012</v>
      </c>
    </row>
    <row r="29" spans="1:15" x14ac:dyDescent="0.25">
      <c r="A29" s="149">
        <v>307</v>
      </c>
      <c r="B29" s="149" t="s">
        <v>163</v>
      </c>
      <c r="C29" s="149" t="s">
        <v>164</v>
      </c>
      <c r="D29" s="149">
        <v>1800</v>
      </c>
      <c r="E29" s="149" t="s">
        <v>165</v>
      </c>
      <c r="F29" s="149" t="s">
        <v>166</v>
      </c>
      <c r="G29" s="149" t="s">
        <v>160</v>
      </c>
      <c r="H29" s="149" t="s">
        <v>161</v>
      </c>
      <c r="I29" s="149" t="s">
        <v>162</v>
      </c>
      <c r="J29" s="149" t="s">
        <v>7089</v>
      </c>
      <c r="K29" s="149"/>
      <c r="L29" s="148">
        <v>1</v>
      </c>
      <c r="M29" s="152">
        <f t="shared" si="0"/>
        <v>0</v>
      </c>
      <c r="N29" s="152">
        <f t="shared" si="1"/>
        <v>0</v>
      </c>
      <c r="O29" s="145">
        <v>121947</v>
      </c>
    </row>
    <row r="30" spans="1:15" x14ac:dyDescent="0.25">
      <c r="A30" s="149">
        <v>315</v>
      </c>
      <c r="B30" s="149" t="s">
        <v>167</v>
      </c>
      <c r="C30" s="149" t="s">
        <v>168</v>
      </c>
      <c r="D30" s="149">
        <v>1800</v>
      </c>
      <c r="E30" s="149" t="s">
        <v>165</v>
      </c>
      <c r="F30" s="149" t="s">
        <v>169</v>
      </c>
      <c r="G30" s="149" t="s">
        <v>160</v>
      </c>
      <c r="H30" s="149" t="s">
        <v>161</v>
      </c>
      <c r="I30" s="149" t="s">
        <v>162</v>
      </c>
      <c r="J30" s="149" t="s">
        <v>7089</v>
      </c>
      <c r="K30" s="149"/>
      <c r="L30" s="148">
        <v>1</v>
      </c>
      <c r="M30" s="152">
        <f t="shared" si="0"/>
        <v>0</v>
      </c>
      <c r="N30" s="152">
        <f t="shared" si="1"/>
        <v>0</v>
      </c>
      <c r="O30" s="145">
        <v>121947</v>
      </c>
    </row>
    <row r="31" spans="1:15" x14ac:dyDescent="0.25">
      <c r="A31" s="149">
        <v>323</v>
      </c>
      <c r="B31" s="149" t="s">
        <v>170</v>
      </c>
      <c r="C31" s="149" t="s">
        <v>171</v>
      </c>
      <c r="D31" s="149">
        <v>1830</v>
      </c>
      <c r="E31" s="149" t="s">
        <v>172</v>
      </c>
      <c r="F31" s="149" t="s">
        <v>173</v>
      </c>
      <c r="G31" s="149" t="s">
        <v>160</v>
      </c>
      <c r="H31" s="149" t="s">
        <v>161</v>
      </c>
      <c r="I31" s="149" t="s">
        <v>162</v>
      </c>
      <c r="J31" s="149" t="s">
        <v>7089</v>
      </c>
      <c r="K31" s="149"/>
      <c r="L31" s="148">
        <v>1</v>
      </c>
      <c r="M31" s="152">
        <f t="shared" si="0"/>
        <v>0</v>
      </c>
      <c r="N31" s="152">
        <f t="shared" si="1"/>
        <v>0</v>
      </c>
      <c r="O31" s="145">
        <v>121947</v>
      </c>
    </row>
    <row r="32" spans="1:15" x14ac:dyDescent="0.25">
      <c r="A32" s="149">
        <v>331</v>
      </c>
      <c r="B32" s="149" t="s">
        <v>174</v>
      </c>
      <c r="C32" s="149" t="s">
        <v>175</v>
      </c>
      <c r="D32" s="149">
        <v>1850</v>
      </c>
      <c r="E32" s="149" t="s">
        <v>176</v>
      </c>
      <c r="F32" s="149" t="s">
        <v>177</v>
      </c>
      <c r="G32" s="149" t="s">
        <v>160</v>
      </c>
      <c r="H32" s="149" t="s">
        <v>161</v>
      </c>
      <c r="I32" s="149" t="s">
        <v>162</v>
      </c>
      <c r="J32" s="149" t="s">
        <v>7089</v>
      </c>
      <c r="K32" s="149"/>
      <c r="L32" s="148">
        <v>1</v>
      </c>
      <c r="M32" s="152">
        <f t="shared" si="0"/>
        <v>0</v>
      </c>
      <c r="N32" s="152">
        <f t="shared" si="1"/>
        <v>0</v>
      </c>
      <c r="O32" s="145">
        <v>121947</v>
      </c>
    </row>
    <row r="33" spans="1:15" x14ac:dyDescent="0.25">
      <c r="A33" s="149">
        <v>349</v>
      </c>
      <c r="B33" s="149" t="s">
        <v>7125</v>
      </c>
      <c r="C33" s="149" t="s">
        <v>178</v>
      </c>
      <c r="D33" s="149">
        <v>1861</v>
      </c>
      <c r="E33" s="149" t="s">
        <v>179</v>
      </c>
      <c r="F33" s="149" t="s">
        <v>180</v>
      </c>
      <c r="G33" s="149" t="s">
        <v>160</v>
      </c>
      <c r="H33" s="149" t="s">
        <v>161</v>
      </c>
      <c r="I33" s="149" t="s">
        <v>162</v>
      </c>
      <c r="J33" s="149" t="s">
        <v>7089</v>
      </c>
      <c r="K33" s="149"/>
      <c r="L33" s="148">
        <v>1</v>
      </c>
      <c r="M33" s="152">
        <f t="shared" si="0"/>
        <v>0</v>
      </c>
      <c r="N33" s="152">
        <f t="shared" si="1"/>
        <v>0</v>
      </c>
      <c r="O33" s="145">
        <v>119206</v>
      </c>
    </row>
    <row r="34" spans="1:15" x14ac:dyDescent="0.25">
      <c r="A34" s="149">
        <v>356</v>
      </c>
      <c r="B34" s="149" t="s">
        <v>181</v>
      </c>
      <c r="C34" s="149" t="s">
        <v>182</v>
      </c>
      <c r="D34" s="149">
        <v>1745</v>
      </c>
      <c r="E34" s="149" t="s">
        <v>183</v>
      </c>
      <c r="F34" s="149" t="s">
        <v>184</v>
      </c>
      <c r="G34" s="149" t="s">
        <v>160</v>
      </c>
      <c r="H34" s="149" t="s">
        <v>161</v>
      </c>
      <c r="I34" s="149" t="s">
        <v>162</v>
      </c>
      <c r="J34" s="149" t="s">
        <v>7089</v>
      </c>
      <c r="K34" s="149"/>
      <c r="L34" s="148">
        <v>1</v>
      </c>
      <c r="M34" s="152">
        <f t="shared" si="0"/>
        <v>0</v>
      </c>
      <c r="N34" s="152">
        <f t="shared" si="1"/>
        <v>0</v>
      </c>
      <c r="O34" s="145">
        <v>119206</v>
      </c>
    </row>
    <row r="35" spans="1:15" x14ac:dyDescent="0.25">
      <c r="A35" s="149">
        <v>364</v>
      </c>
      <c r="B35" s="149" t="s">
        <v>185</v>
      </c>
      <c r="C35" s="149" t="s">
        <v>186</v>
      </c>
      <c r="D35" s="149">
        <v>3090</v>
      </c>
      <c r="E35" s="149" t="s">
        <v>187</v>
      </c>
      <c r="F35" s="149" t="s">
        <v>188</v>
      </c>
      <c r="G35" s="149" t="s">
        <v>160</v>
      </c>
      <c r="H35" s="149" t="s">
        <v>161</v>
      </c>
      <c r="I35" s="149" t="s">
        <v>162</v>
      </c>
      <c r="J35" s="149" t="s">
        <v>7089</v>
      </c>
      <c r="K35" s="149"/>
      <c r="L35" s="148">
        <v>2</v>
      </c>
      <c r="M35" s="152">
        <f t="shared" si="0"/>
        <v>0</v>
      </c>
      <c r="N35" s="152">
        <f t="shared" si="1"/>
        <v>0</v>
      </c>
      <c r="O35" s="145">
        <v>121947</v>
      </c>
    </row>
    <row r="36" spans="1:15" x14ac:dyDescent="0.25">
      <c r="A36" s="149">
        <v>372</v>
      </c>
      <c r="B36" s="149" t="s">
        <v>189</v>
      </c>
      <c r="C36" s="149" t="s">
        <v>190</v>
      </c>
      <c r="D36" s="149">
        <v>1930</v>
      </c>
      <c r="E36" s="149" t="s">
        <v>191</v>
      </c>
      <c r="F36" s="149" t="s">
        <v>192</v>
      </c>
      <c r="G36" s="149" t="s">
        <v>160</v>
      </c>
      <c r="H36" s="149" t="s">
        <v>161</v>
      </c>
      <c r="I36" s="149" t="s">
        <v>162</v>
      </c>
      <c r="J36" s="149" t="s">
        <v>7089</v>
      </c>
      <c r="K36" s="149"/>
      <c r="L36" s="148">
        <v>1</v>
      </c>
      <c r="M36" s="152">
        <f t="shared" si="0"/>
        <v>0</v>
      </c>
      <c r="N36" s="152">
        <f t="shared" si="1"/>
        <v>0</v>
      </c>
      <c r="O36" s="145">
        <v>121947</v>
      </c>
    </row>
    <row r="37" spans="1:15" x14ac:dyDescent="0.25">
      <c r="A37" s="149">
        <v>381</v>
      </c>
      <c r="B37" s="149" t="s">
        <v>7126</v>
      </c>
      <c r="C37" s="149" t="s">
        <v>193</v>
      </c>
      <c r="D37" s="149">
        <v>3080</v>
      </c>
      <c r="E37" s="149" t="s">
        <v>194</v>
      </c>
      <c r="F37" s="149" t="s">
        <v>195</v>
      </c>
      <c r="G37" s="149" t="s">
        <v>160</v>
      </c>
      <c r="H37" s="149" t="s">
        <v>161</v>
      </c>
      <c r="I37" s="149" t="s">
        <v>162</v>
      </c>
      <c r="J37" s="149" t="s">
        <v>7089</v>
      </c>
      <c r="K37" s="149"/>
      <c r="L37" s="148">
        <v>1</v>
      </c>
      <c r="M37" s="152">
        <f t="shared" si="0"/>
        <v>0</v>
      </c>
      <c r="N37" s="152">
        <f t="shared" si="1"/>
        <v>0</v>
      </c>
      <c r="O37" s="145">
        <v>121947</v>
      </c>
    </row>
    <row r="38" spans="1:15" x14ac:dyDescent="0.25">
      <c r="A38" s="149">
        <v>398</v>
      </c>
      <c r="B38" s="149" t="s">
        <v>196</v>
      </c>
      <c r="C38" s="149" t="s">
        <v>197</v>
      </c>
      <c r="D38" s="149">
        <v>1560</v>
      </c>
      <c r="E38" s="149" t="s">
        <v>198</v>
      </c>
      <c r="F38" s="149" t="s">
        <v>199</v>
      </c>
      <c r="G38" s="149" t="s">
        <v>160</v>
      </c>
      <c r="H38" s="149" t="s">
        <v>161</v>
      </c>
      <c r="I38" s="149" t="s">
        <v>162</v>
      </c>
      <c r="J38" s="149" t="s">
        <v>7089</v>
      </c>
      <c r="K38" s="149"/>
      <c r="L38" s="148">
        <v>1</v>
      </c>
      <c r="M38" s="152">
        <f t="shared" si="0"/>
        <v>0</v>
      </c>
      <c r="N38" s="152">
        <f t="shared" si="1"/>
        <v>0</v>
      </c>
      <c r="O38" s="145">
        <v>121947</v>
      </c>
    </row>
    <row r="39" spans="1:15" x14ac:dyDescent="0.25">
      <c r="A39" s="149">
        <v>406</v>
      </c>
      <c r="B39" s="149" t="s">
        <v>7127</v>
      </c>
      <c r="C39" s="149" t="s">
        <v>200</v>
      </c>
      <c r="D39" s="149">
        <v>2060</v>
      </c>
      <c r="E39" s="149" t="s">
        <v>201</v>
      </c>
      <c r="F39" s="149" t="s">
        <v>202</v>
      </c>
      <c r="G39" s="149" t="s">
        <v>203</v>
      </c>
      <c r="H39" s="149" t="s">
        <v>204</v>
      </c>
      <c r="I39" s="149" t="s">
        <v>205</v>
      </c>
      <c r="J39" s="149" t="s">
        <v>7089</v>
      </c>
      <c r="K39" s="149"/>
      <c r="L39" s="148">
        <v>1</v>
      </c>
      <c r="M39" s="152">
        <f t="shared" si="0"/>
        <v>0</v>
      </c>
      <c r="N39" s="152">
        <f t="shared" si="1"/>
        <v>0</v>
      </c>
      <c r="O39" s="145">
        <v>121831</v>
      </c>
    </row>
    <row r="40" spans="1:15" x14ac:dyDescent="0.25">
      <c r="A40" s="149">
        <v>414</v>
      </c>
      <c r="B40" s="149" t="s">
        <v>7128</v>
      </c>
      <c r="C40" s="149" t="s">
        <v>206</v>
      </c>
      <c r="D40" s="149">
        <v>2050</v>
      </c>
      <c r="E40" s="149" t="s">
        <v>201</v>
      </c>
      <c r="F40" s="149" t="s">
        <v>207</v>
      </c>
      <c r="G40" s="149" t="s">
        <v>203</v>
      </c>
      <c r="H40" s="149" t="s">
        <v>204</v>
      </c>
      <c r="I40" s="149" t="s">
        <v>205</v>
      </c>
      <c r="J40" s="149" t="s">
        <v>7089</v>
      </c>
      <c r="K40" s="149"/>
      <c r="L40" s="148">
        <v>1</v>
      </c>
      <c r="M40" s="152">
        <f t="shared" si="0"/>
        <v>0</v>
      </c>
      <c r="N40" s="152">
        <f t="shared" si="1"/>
        <v>0</v>
      </c>
      <c r="O40" s="145">
        <v>138784</v>
      </c>
    </row>
    <row r="41" spans="1:15" x14ac:dyDescent="0.25">
      <c r="A41" s="149">
        <v>422</v>
      </c>
      <c r="B41" s="149" t="s">
        <v>7129</v>
      </c>
      <c r="C41" s="149" t="s">
        <v>208</v>
      </c>
      <c r="D41" s="149">
        <v>2170</v>
      </c>
      <c r="E41" s="149" t="s">
        <v>209</v>
      </c>
      <c r="F41" s="149" t="s">
        <v>210</v>
      </c>
      <c r="G41" s="149" t="s">
        <v>203</v>
      </c>
      <c r="H41" s="149" t="s">
        <v>204</v>
      </c>
      <c r="I41" s="149" t="s">
        <v>205</v>
      </c>
      <c r="J41" s="149" t="s">
        <v>7089</v>
      </c>
      <c r="K41" s="149"/>
      <c r="L41" s="148">
        <v>1</v>
      </c>
      <c r="M41" s="152">
        <f t="shared" si="0"/>
        <v>0</v>
      </c>
      <c r="N41" s="152">
        <f t="shared" si="1"/>
        <v>0</v>
      </c>
      <c r="O41" s="145">
        <v>121831</v>
      </c>
    </row>
    <row r="42" spans="1:15" x14ac:dyDescent="0.25">
      <c r="A42" s="149">
        <v>431</v>
      </c>
      <c r="B42" s="149" t="s">
        <v>211</v>
      </c>
      <c r="C42" s="149" t="s">
        <v>212</v>
      </c>
      <c r="D42" s="149">
        <v>2180</v>
      </c>
      <c r="E42" s="149" t="s">
        <v>213</v>
      </c>
      <c r="F42" s="149" t="s">
        <v>214</v>
      </c>
      <c r="G42" s="149" t="s">
        <v>203</v>
      </c>
      <c r="H42" s="149" t="s">
        <v>204</v>
      </c>
      <c r="I42" s="149" t="s">
        <v>205</v>
      </c>
      <c r="J42" s="149" t="s">
        <v>7089</v>
      </c>
      <c r="K42" s="149"/>
      <c r="L42" s="148">
        <v>1</v>
      </c>
      <c r="M42" s="152">
        <f t="shared" si="0"/>
        <v>0</v>
      </c>
      <c r="N42" s="152">
        <f t="shared" si="1"/>
        <v>0</v>
      </c>
      <c r="O42" s="145">
        <v>121723</v>
      </c>
    </row>
    <row r="43" spans="1:15" x14ac:dyDescent="0.25">
      <c r="A43" s="149">
        <v>448</v>
      </c>
      <c r="B43" s="149" t="s">
        <v>215</v>
      </c>
      <c r="C43" s="149" t="s">
        <v>216</v>
      </c>
      <c r="D43" s="149">
        <v>2950</v>
      </c>
      <c r="E43" s="149" t="s">
        <v>217</v>
      </c>
      <c r="F43" s="149" t="s">
        <v>218</v>
      </c>
      <c r="G43" s="149" t="s">
        <v>203</v>
      </c>
      <c r="H43" s="149" t="s">
        <v>204</v>
      </c>
      <c r="I43" s="149" t="s">
        <v>205</v>
      </c>
      <c r="J43" s="149" t="s">
        <v>7089</v>
      </c>
      <c r="K43" s="149"/>
      <c r="L43" s="148">
        <v>1</v>
      </c>
      <c r="M43" s="152">
        <f t="shared" si="0"/>
        <v>0</v>
      </c>
      <c r="N43" s="152">
        <f t="shared" si="1"/>
        <v>0</v>
      </c>
      <c r="O43" s="145">
        <v>121723</v>
      </c>
    </row>
    <row r="44" spans="1:15" x14ac:dyDescent="0.25">
      <c r="A44" s="149">
        <v>455</v>
      </c>
      <c r="B44" s="149" t="s">
        <v>219</v>
      </c>
      <c r="C44" s="149" t="s">
        <v>220</v>
      </c>
      <c r="D44" s="149">
        <v>2940</v>
      </c>
      <c r="E44" s="149" t="s">
        <v>221</v>
      </c>
      <c r="F44" s="149" t="s">
        <v>222</v>
      </c>
      <c r="G44" s="149" t="s">
        <v>203</v>
      </c>
      <c r="H44" s="149" t="s">
        <v>204</v>
      </c>
      <c r="I44" s="149" t="s">
        <v>205</v>
      </c>
      <c r="J44" s="149" t="s">
        <v>7089</v>
      </c>
      <c r="K44" s="149"/>
      <c r="L44" s="148">
        <v>1</v>
      </c>
      <c r="M44" s="152">
        <f t="shared" si="0"/>
        <v>0</v>
      </c>
      <c r="N44" s="152">
        <f t="shared" si="1"/>
        <v>0</v>
      </c>
      <c r="O44" s="145">
        <v>121723</v>
      </c>
    </row>
    <row r="45" spans="1:15" x14ac:dyDescent="0.25">
      <c r="A45" s="149">
        <v>463</v>
      </c>
      <c r="B45" s="149" t="s">
        <v>223</v>
      </c>
      <c r="C45" s="149" t="s">
        <v>224</v>
      </c>
      <c r="D45" s="149">
        <v>2110</v>
      </c>
      <c r="E45" s="149" t="s">
        <v>225</v>
      </c>
      <c r="F45" s="149" t="s">
        <v>226</v>
      </c>
      <c r="G45" s="149" t="s">
        <v>203</v>
      </c>
      <c r="H45" s="149" t="s">
        <v>204</v>
      </c>
      <c r="I45" s="149" t="s">
        <v>205</v>
      </c>
      <c r="J45" s="149" t="s">
        <v>7091</v>
      </c>
      <c r="K45" s="149"/>
      <c r="L45" s="148">
        <v>1</v>
      </c>
      <c r="M45" s="152">
        <f t="shared" si="0"/>
        <v>1</v>
      </c>
      <c r="N45" s="152">
        <f t="shared" si="1"/>
        <v>0</v>
      </c>
      <c r="O45" s="145">
        <v>121831</v>
      </c>
    </row>
    <row r="46" spans="1:15" x14ac:dyDescent="0.25">
      <c r="A46" s="149">
        <v>471</v>
      </c>
      <c r="B46" s="149" t="s">
        <v>7590</v>
      </c>
      <c r="C46" s="149" t="s">
        <v>7591</v>
      </c>
      <c r="D46" s="149">
        <v>2900</v>
      </c>
      <c r="E46" s="149" t="s">
        <v>227</v>
      </c>
      <c r="F46" s="149" t="s">
        <v>228</v>
      </c>
      <c r="G46" s="149" t="s">
        <v>203</v>
      </c>
      <c r="H46" s="149" t="s">
        <v>204</v>
      </c>
      <c r="I46" s="149" t="s">
        <v>205</v>
      </c>
      <c r="J46" s="149" t="s">
        <v>7089</v>
      </c>
      <c r="K46" s="149"/>
      <c r="L46" s="148">
        <v>1</v>
      </c>
      <c r="M46" s="152">
        <f t="shared" si="0"/>
        <v>0</v>
      </c>
      <c r="N46" s="152">
        <f t="shared" si="1"/>
        <v>0</v>
      </c>
      <c r="O46" s="145">
        <v>122093</v>
      </c>
    </row>
    <row r="47" spans="1:15" x14ac:dyDescent="0.25">
      <c r="A47" s="149">
        <v>489</v>
      </c>
      <c r="B47" s="149" t="s">
        <v>229</v>
      </c>
      <c r="C47" s="149" t="s">
        <v>230</v>
      </c>
      <c r="D47" s="149">
        <v>2960</v>
      </c>
      <c r="E47" s="149" t="s">
        <v>231</v>
      </c>
      <c r="F47" s="149" t="s">
        <v>232</v>
      </c>
      <c r="G47" s="149" t="s">
        <v>203</v>
      </c>
      <c r="H47" s="149" t="s">
        <v>204</v>
      </c>
      <c r="I47" s="149" t="s">
        <v>205</v>
      </c>
      <c r="J47" s="149" t="s">
        <v>7089</v>
      </c>
      <c r="K47" s="149"/>
      <c r="L47" s="148">
        <v>1</v>
      </c>
      <c r="M47" s="152">
        <f t="shared" si="0"/>
        <v>0</v>
      </c>
      <c r="N47" s="152">
        <f t="shared" si="1"/>
        <v>0</v>
      </c>
      <c r="O47" s="145">
        <v>122093</v>
      </c>
    </row>
    <row r="48" spans="1:15" x14ac:dyDescent="0.25">
      <c r="A48" s="149">
        <v>497</v>
      </c>
      <c r="B48" s="149" t="s">
        <v>233</v>
      </c>
      <c r="C48" s="149" t="s">
        <v>234</v>
      </c>
      <c r="D48" s="149">
        <v>2930</v>
      </c>
      <c r="E48" s="149" t="s">
        <v>235</v>
      </c>
      <c r="F48" s="149" t="s">
        <v>236</v>
      </c>
      <c r="G48" s="149" t="s">
        <v>203</v>
      </c>
      <c r="H48" s="149" t="s">
        <v>204</v>
      </c>
      <c r="I48" s="149" t="s">
        <v>205</v>
      </c>
      <c r="J48" s="149" t="s">
        <v>7089</v>
      </c>
      <c r="K48" s="149"/>
      <c r="L48" s="148">
        <v>1</v>
      </c>
      <c r="M48" s="152">
        <f t="shared" si="0"/>
        <v>0</v>
      </c>
      <c r="N48" s="152">
        <f t="shared" si="1"/>
        <v>0</v>
      </c>
      <c r="O48" s="145">
        <v>122093</v>
      </c>
    </row>
    <row r="49" spans="1:15" x14ac:dyDescent="0.25">
      <c r="A49" s="149">
        <v>505</v>
      </c>
      <c r="B49" s="149" t="s">
        <v>237</v>
      </c>
      <c r="C49" s="149" t="s">
        <v>238</v>
      </c>
      <c r="D49" s="149">
        <v>2390</v>
      </c>
      <c r="E49" s="149" t="s">
        <v>239</v>
      </c>
      <c r="F49" s="149" t="s">
        <v>240</v>
      </c>
      <c r="G49" s="149" t="s">
        <v>203</v>
      </c>
      <c r="H49" s="149" t="s">
        <v>204</v>
      </c>
      <c r="I49" s="149" t="s">
        <v>205</v>
      </c>
      <c r="J49" s="149" t="s">
        <v>7089</v>
      </c>
      <c r="K49" s="149"/>
      <c r="L49" s="148">
        <v>1</v>
      </c>
      <c r="M49" s="152">
        <f t="shared" si="0"/>
        <v>0</v>
      </c>
      <c r="N49" s="152">
        <f t="shared" si="1"/>
        <v>0</v>
      </c>
      <c r="O49" s="145">
        <v>122093</v>
      </c>
    </row>
    <row r="50" spans="1:15" x14ac:dyDescent="0.25">
      <c r="A50" s="149">
        <v>513</v>
      </c>
      <c r="B50" s="149" t="s">
        <v>241</v>
      </c>
      <c r="C50" s="149" t="s">
        <v>242</v>
      </c>
      <c r="D50" s="149">
        <v>2980</v>
      </c>
      <c r="E50" s="149" t="s">
        <v>243</v>
      </c>
      <c r="F50" s="149" t="s">
        <v>244</v>
      </c>
      <c r="G50" s="149" t="s">
        <v>203</v>
      </c>
      <c r="H50" s="149" t="s">
        <v>204</v>
      </c>
      <c r="I50" s="149" t="s">
        <v>205</v>
      </c>
      <c r="J50" s="149" t="s">
        <v>7089</v>
      </c>
      <c r="K50" s="149"/>
      <c r="L50" s="148">
        <v>1</v>
      </c>
      <c r="M50" s="152">
        <f t="shared" si="0"/>
        <v>0</v>
      </c>
      <c r="N50" s="152">
        <f t="shared" si="1"/>
        <v>0</v>
      </c>
      <c r="O50" s="145">
        <v>122093</v>
      </c>
    </row>
    <row r="51" spans="1:15" x14ac:dyDescent="0.25">
      <c r="A51" s="149">
        <v>521</v>
      </c>
      <c r="B51" s="149" t="s">
        <v>7130</v>
      </c>
      <c r="C51" s="149" t="s">
        <v>245</v>
      </c>
      <c r="D51" s="149">
        <v>2990</v>
      </c>
      <c r="E51" s="149" t="s">
        <v>246</v>
      </c>
      <c r="F51" s="149" t="s">
        <v>247</v>
      </c>
      <c r="G51" s="149" t="s">
        <v>203</v>
      </c>
      <c r="H51" s="149" t="s">
        <v>204</v>
      </c>
      <c r="I51" s="149" t="s">
        <v>205</v>
      </c>
      <c r="J51" s="149" t="s">
        <v>7091</v>
      </c>
      <c r="K51" s="149"/>
      <c r="L51" s="148">
        <v>2</v>
      </c>
      <c r="M51" s="152">
        <f t="shared" si="0"/>
        <v>0</v>
      </c>
      <c r="N51" s="152">
        <f t="shared" si="1"/>
        <v>0</v>
      </c>
      <c r="O51" s="145">
        <v>121723</v>
      </c>
    </row>
    <row r="52" spans="1:15" x14ac:dyDescent="0.25">
      <c r="A52" s="149">
        <v>539</v>
      </c>
      <c r="B52" s="149" t="s">
        <v>248</v>
      </c>
      <c r="C52" s="149" t="s">
        <v>249</v>
      </c>
      <c r="D52" s="149">
        <v>2920</v>
      </c>
      <c r="E52" s="149" t="s">
        <v>250</v>
      </c>
      <c r="F52" s="149" t="s">
        <v>251</v>
      </c>
      <c r="G52" s="149" t="s">
        <v>203</v>
      </c>
      <c r="H52" s="149" t="s">
        <v>204</v>
      </c>
      <c r="I52" s="149" t="s">
        <v>205</v>
      </c>
      <c r="J52" s="149" t="s">
        <v>7089</v>
      </c>
      <c r="K52" s="149"/>
      <c r="L52" s="148">
        <v>2</v>
      </c>
      <c r="M52" s="152">
        <f t="shared" si="0"/>
        <v>0</v>
      </c>
      <c r="N52" s="152">
        <f t="shared" si="1"/>
        <v>0</v>
      </c>
      <c r="O52" s="145">
        <v>121723</v>
      </c>
    </row>
    <row r="53" spans="1:15" x14ac:dyDescent="0.25">
      <c r="A53" s="149">
        <v>547</v>
      </c>
      <c r="B53" s="149" t="s">
        <v>252</v>
      </c>
      <c r="C53" s="149" t="s">
        <v>253</v>
      </c>
      <c r="D53" s="149">
        <v>2910</v>
      </c>
      <c r="E53" s="149" t="s">
        <v>254</v>
      </c>
      <c r="F53" s="149" t="s">
        <v>255</v>
      </c>
      <c r="G53" s="149" t="s">
        <v>203</v>
      </c>
      <c r="H53" s="149" t="s">
        <v>204</v>
      </c>
      <c r="I53" s="149" t="s">
        <v>205</v>
      </c>
      <c r="J53" s="149" t="s">
        <v>7089</v>
      </c>
      <c r="K53" s="149"/>
      <c r="L53" s="148">
        <v>1</v>
      </c>
      <c r="M53" s="152">
        <f t="shared" si="0"/>
        <v>0</v>
      </c>
      <c r="N53" s="152">
        <f t="shared" si="1"/>
        <v>0</v>
      </c>
      <c r="O53" s="145">
        <v>121723</v>
      </c>
    </row>
    <row r="54" spans="1:15" x14ac:dyDescent="0.25">
      <c r="A54" s="149">
        <v>554</v>
      </c>
      <c r="B54" s="149" t="s">
        <v>256</v>
      </c>
      <c r="C54" s="149" t="s">
        <v>257</v>
      </c>
      <c r="D54" s="149">
        <v>2140</v>
      </c>
      <c r="E54" s="149" t="s">
        <v>258</v>
      </c>
      <c r="F54" s="149" t="s">
        <v>259</v>
      </c>
      <c r="G54" s="149" t="s">
        <v>203</v>
      </c>
      <c r="H54" s="149" t="s">
        <v>204</v>
      </c>
      <c r="I54" s="149" t="s">
        <v>205</v>
      </c>
      <c r="J54" s="149" t="s">
        <v>7089</v>
      </c>
      <c r="K54" s="149"/>
      <c r="L54" s="148">
        <v>1</v>
      </c>
      <c r="M54" s="152">
        <f t="shared" si="0"/>
        <v>0</v>
      </c>
      <c r="N54" s="152">
        <f t="shared" si="1"/>
        <v>0</v>
      </c>
      <c r="O54" s="145">
        <v>121831</v>
      </c>
    </row>
    <row r="55" spans="1:15" x14ac:dyDescent="0.25">
      <c r="A55" s="149">
        <v>562</v>
      </c>
      <c r="B55" s="149" t="s">
        <v>260</v>
      </c>
      <c r="C55" s="149" t="s">
        <v>261</v>
      </c>
      <c r="D55" s="149">
        <v>2160</v>
      </c>
      <c r="E55" s="149" t="s">
        <v>262</v>
      </c>
      <c r="F55" s="149" t="s">
        <v>263</v>
      </c>
      <c r="G55" s="149" t="s">
        <v>203</v>
      </c>
      <c r="H55" s="149" t="s">
        <v>204</v>
      </c>
      <c r="I55" s="149" t="s">
        <v>205</v>
      </c>
      <c r="J55" s="149" t="s">
        <v>7089</v>
      </c>
      <c r="K55" s="149"/>
      <c r="L55" s="148">
        <v>1</v>
      </c>
      <c r="M55" s="152">
        <f t="shared" si="0"/>
        <v>0</v>
      </c>
      <c r="N55" s="152">
        <f t="shared" si="1"/>
        <v>0</v>
      </c>
      <c r="O55" s="145">
        <v>120543</v>
      </c>
    </row>
    <row r="56" spans="1:15" x14ac:dyDescent="0.25">
      <c r="A56" s="149">
        <v>571</v>
      </c>
      <c r="B56" s="149" t="s">
        <v>264</v>
      </c>
      <c r="C56" s="149" t="s">
        <v>265</v>
      </c>
      <c r="D56" s="149">
        <v>2970</v>
      </c>
      <c r="E56" s="149" t="s">
        <v>266</v>
      </c>
      <c r="F56" s="149" t="s">
        <v>267</v>
      </c>
      <c r="G56" s="149" t="s">
        <v>203</v>
      </c>
      <c r="H56" s="149" t="s">
        <v>204</v>
      </c>
      <c r="I56" s="149" t="s">
        <v>205</v>
      </c>
      <c r="J56" s="149" t="s">
        <v>7089</v>
      </c>
      <c r="K56" s="149"/>
      <c r="L56" s="148">
        <v>1</v>
      </c>
      <c r="M56" s="152">
        <f t="shared" si="0"/>
        <v>0</v>
      </c>
      <c r="N56" s="152">
        <f t="shared" si="1"/>
        <v>0</v>
      </c>
      <c r="O56" s="145">
        <v>122093</v>
      </c>
    </row>
    <row r="57" spans="1:15" x14ac:dyDescent="0.25">
      <c r="A57" s="149">
        <v>588</v>
      </c>
      <c r="B57" s="149" t="s">
        <v>7131</v>
      </c>
      <c r="C57" s="149" t="s">
        <v>268</v>
      </c>
      <c r="D57" s="149">
        <v>2240</v>
      </c>
      <c r="E57" s="149" t="s">
        <v>269</v>
      </c>
      <c r="F57" s="149" t="s">
        <v>270</v>
      </c>
      <c r="G57" s="149" t="s">
        <v>203</v>
      </c>
      <c r="H57" s="149" t="s">
        <v>204</v>
      </c>
      <c r="I57" s="149" t="s">
        <v>205</v>
      </c>
      <c r="J57" s="149" t="s">
        <v>7089</v>
      </c>
      <c r="K57" s="149"/>
      <c r="L57" s="148">
        <v>1</v>
      </c>
      <c r="M57" s="152">
        <f t="shared" si="0"/>
        <v>0</v>
      </c>
      <c r="N57" s="152">
        <f t="shared" si="1"/>
        <v>0</v>
      </c>
      <c r="O57" s="145">
        <v>122093</v>
      </c>
    </row>
    <row r="58" spans="1:15" x14ac:dyDescent="0.25">
      <c r="A58" s="149">
        <v>596</v>
      </c>
      <c r="B58" s="149" t="s">
        <v>271</v>
      </c>
      <c r="C58" s="149" t="s">
        <v>272</v>
      </c>
      <c r="D58" s="149">
        <v>2560</v>
      </c>
      <c r="E58" s="149" t="s">
        <v>273</v>
      </c>
      <c r="F58" s="149" t="s">
        <v>274</v>
      </c>
      <c r="G58" s="149" t="s">
        <v>203</v>
      </c>
      <c r="H58" s="149" t="s">
        <v>204</v>
      </c>
      <c r="I58" s="149" t="s">
        <v>205</v>
      </c>
      <c r="J58" s="149" t="s">
        <v>7089</v>
      </c>
      <c r="K58" s="149"/>
      <c r="L58" s="148">
        <v>1</v>
      </c>
      <c r="M58" s="152">
        <f t="shared" si="0"/>
        <v>0</v>
      </c>
      <c r="N58" s="152">
        <f t="shared" si="1"/>
        <v>0</v>
      </c>
      <c r="O58" s="145">
        <v>120543</v>
      </c>
    </row>
    <row r="59" spans="1:15" x14ac:dyDescent="0.25">
      <c r="A59" s="149">
        <v>604</v>
      </c>
      <c r="B59" s="149" t="s">
        <v>275</v>
      </c>
      <c r="C59" s="149" t="s">
        <v>276</v>
      </c>
      <c r="D59" s="149">
        <v>2270</v>
      </c>
      <c r="E59" s="149" t="s">
        <v>277</v>
      </c>
      <c r="F59" s="149" t="s">
        <v>278</v>
      </c>
      <c r="G59" s="149" t="s">
        <v>364</v>
      </c>
      <c r="H59" s="149" t="s">
        <v>365</v>
      </c>
      <c r="I59" s="149" t="s">
        <v>366</v>
      </c>
      <c r="J59" s="149" t="s">
        <v>7089</v>
      </c>
      <c r="K59" s="149"/>
      <c r="L59" s="148">
        <v>1</v>
      </c>
      <c r="M59" s="152">
        <f t="shared" si="0"/>
        <v>0</v>
      </c>
      <c r="N59" s="152">
        <f t="shared" si="1"/>
        <v>0</v>
      </c>
      <c r="O59" s="145">
        <v>120031</v>
      </c>
    </row>
    <row r="60" spans="1:15" x14ac:dyDescent="0.25">
      <c r="A60" s="149">
        <v>612</v>
      </c>
      <c r="B60" s="149" t="s">
        <v>279</v>
      </c>
      <c r="C60" s="149" t="s">
        <v>280</v>
      </c>
      <c r="D60" s="149">
        <v>2280</v>
      </c>
      <c r="E60" s="149" t="s">
        <v>281</v>
      </c>
      <c r="F60" s="149" t="s">
        <v>282</v>
      </c>
      <c r="G60" s="149" t="s">
        <v>364</v>
      </c>
      <c r="H60" s="149" t="s">
        <v>365</v>
      </c>
      <c r="I60" s="149" t="s">
        <v>366</v>
      </c>
      <c r="J60" s="149" t="s">
        <v>7089</v>
      </c>
      <c r="K60" s="149"/>
      <c r="L60" s="148">
        <v>1</v>
      </c>
      <c r="M60" s="152">
        <f t="shared" si="0"/>
        <v>0</v>
      </c>
      <c r="N60" s="152">
        <f t="shared" si="1"/>
        <v>0</v>
      </c>
      <c r="O60" s="145">
        <v>120031</v>
      </c>
    </row>
    <row r="61" spans="1:15" x14ac:dyDescent="0.25">
      <c r="A61" s="149">
        <v>621</v>
      </c>
      <c r="B61" s="149" t="s">
        <v>283</v>
      </c>
      <c r="C61" s="149" t="s">
        <v>284</v>
      </c>
      <c r="D61" s="149">
        <v>2300</v>
      </c>
      <c r="E61" s="149" t="s">
        <v>285</v>
      </c>
      <c r="F61" s="149" t="s">
        <v>286</v>
      </c>
      <c r="G61" s="149" t="s">
        <v>364</v>
      </c>
      <c r="H61" s="149" t="s">
        <v>365</v>
      </c>
      <c r="I61" s="149" t="s">
        <v>366</v>
      </c>
      <c r="J61" s="149" t="s">
        <v>7089</v>
      </c>
      <c r="K61" s="149"/>
      <c r="L61" s="148">
        <v>2</v>
      </c>
      <c r="M61" s="152">
        <f t="shared" si="0"/>
        <v>0</v>
      </c>
      <c r="N61" s="152">
        <f t="shared" si="1"/>
        <v>0</v>
      </c>
      <c r="O61" s="145">
        <v>120031</v>
      </c>
    </row>
    <row r="62" spans="1:15" x14ac:dyDescent="0.25">
      <c r="A62" s="149">
        <v>638</v>
      </c>
      <c r="B62" s="149" t="s">
        <v>287</v>
      </c>
      <c r="C62" s="149" t="s">
        <v>288</v>
      </c>
      <c r="D62" s="149">
        <v>2300</v>
      </c>
      <c r="E62" s="149" t="s">
        <v>285</v>
      </c>
      <c r="F62" s="149" t="s">
        <v>289</v>
      </c>
      <c r="G62" s="149" t="s">
        <v>364</v>
      </c>
      <c r="H62" s="149" t="s">
        <v>365</v>
      </c>
      <c r="I62" s="149" t="s">
        <v>366</v>
      </c>
      <c r="J62" s="149" t="s">
        <v>7089</v>
      </c>
      <c r="K62" s="149"/>
      <c r="L62" s="148">
        <v>1</v>
      </c>
      <c r="M62" s="152">
        <f t="shared" si="0"/>
        <v>0</v>
      </c>
      <c r="N62" s="152">
        <f t="shared" si="1"/>
        <v>0</v>
      </c>
      <c r="O62" s="145">
        <v>120031</v>
      </c>
    </row>
    <row r="63" spans="1:15" x14ac:dyDescent="0.25">
      <c r="A63" s="149">
        <v>653</v>
      </c>
      <c r="B63" s="149" t="s">
        <v>290</v>
      </c>
      <c r="C63" s="149" t="s">
        <v>291</v>
      </c>
      <c r="D63" s="149">
        <v>2340</v>
      </c>
      <c r="E63" s="149" t="s">
        <v>292</v>
      </c>
      <c r="F63" s="149" t="s">
        <v>293</v>
      </c>
      <c r="G63" s="149" t="s">
        <v>364</v>
      </c>
      <c r="H63" s="149" t="s">
        <v>365</v>
      </c>
      <c r="I63" s="149" t="s">
        <v>366</v>
      </c>
      <c r="J63" s="149" t="s">
        <v>7089</v>
      </c>
      <c r="K63" s="149"/>
      <c r="L63" s="148">
        <v>1</v>
      </c>
      <c r="M63" s="152">
        <f t="shared" si="0"/>
        <v>0</v>
      </c>
      <c r="N63" s="152">
        <f t="shared" si="1"/>
        <v>0</v>
      </c>
      <c r="O63" s="145">
        <v>120031</v>
      </c>
    </row>
    <row r="64" spans="1:15" x14ac:dyDescent="0.25">
      <c r="A64" s="149">
        <v>679</v>
      </c>
      <c r="B64" s="149" t="s">
        <v>294</v>
      </c>
      <c r="C64" s="149" t="s">
        <v>295</v>
      </c>
      <c r="D64" s="149">
        <v>2380</v>
      </c>
      <c r="E64" s="149" t="s">
        <v>296</v>
      </c>
      <c r="F64" s="149" t="s">
        <v>297</v>
      </c>
      <c r="G64" s="149" t="s">
        <v>364</v>
      </c>
      <c r="H64" s="149" t="s">
        <v>365</v>
      </c>
      <c r="I64" s="149" t="s">
        <v>366</v>
      </c>
      <c r="J64" s="149" t="s">
        <v>7089</v>
      </c>
      <c r="K64" s="149"/>
      <c r="L64" s="148">
        <v>1</v>
      </c>
      <c r="M64" s="152">
        <f t="shared" si="0"/>
        <v>0</v>
      </c>
      <c r="N64" s="152">
        <f t="shared" si="1"/>
        <v>0</v>
      </c>
      <c r="O64" s="145">
        <v>120031</v>
      </c>
    </row>
    <row r="65" spans="1:15" x14ac:dyDescent="0.25">
      <c r="A65" s="149">
        <v>687</v>
      </c>
      <c r="B65" s="149" t="s">
        <v>298</v>
      </c>
      <c r="C65" s="149" t="s">
        <v>299</v>
      </c>
      <c r="D65" s="149">
        <v>2400</v>
      </c>
      <c r="E65" s="149" t="s">
        <v>300</v>
      </c>
      <c r="F65" s="149" t="s">
        <v>301</v>
      </c>
      <c r="G65" s="149" t="s">
        <v>364</v>
      </c>
      <c r="H65" s="149" t="s">
        <v>365</v>
      </c>
      <c r="I65" s="149" t="s">
        <v>366</v>
      </c>
      <c r="J65" s="149" t="s">
        <v>7089</v>
      </c>
      <c r="K65" s="149"/>
      <c r="L65" s="148">
        <v>1</v>
      </c>
      <c r="M65" s="152">
        <f t="shared" si="0"/>
        <v>0</v>
      </c>
      <c r="N65" s="152">
        <f t="shared" si="1"/>
        <v>0</v>
      </c>
      <c r="O65" s="145">
        <v>120031</v>
      </c>
    </row>
    <row r="66" spans="1:15" x14ac:dyDescent="0.25">
      <c r="A66" s="149">
        <v>703</v>
      </c>
      <c r="B66" s="149" t="s">
        <v>302</v>
      </c>
      <c r="C66" s="149" t="s">
        <v>303</v>
      </c>
      <c r="D66" s="149">
        <v>2200</v>
      </c>
      <c r="E66" s="149" t="s">
        <v>304</v>
      </c>
      <c r="F66" s="149" t="s">
        <v>305</v>
      </c>
      <c r="G66" s="149" t="s">
        <v>364</v>
      </c>
      <c r="H66" s="149" t="s">
        <v>365</v>
      </c>
      <c r="I66" s="149" t="s">
        <v>366</v>
      </c>
      <c r="J66" s="149" t="s">
        <v>7089</v>
      </c>
      <c r="K66" s="149"/>
      <c r="L66" s="148">
        <v>2</v>
      </c>
      <c r="M66" s="152">
        <f t="shared" si="0"/>
        <v>0</v>
      </c>
      <c r="N66" s="152">
        <f t="shared" si="1"/>
        <v>0</v>
      </c>
      <c r="O66" s="145">
        <v>120031</v>
      </c>
    </row>
    <row r="67" spans="1:15" x14ac:dyDescent="0.25">
      <c r="A67" s="149">
        <v>711</v>
      </c>
      <c r="B67" s="149" t="s">
        <v>7132</v>
      </c>
      <c r="C67" s="149" t="s">
        <v>306</v>
      </c>
      <c r="D67" s="149">
        <v>2275</v>
      </c>
      <c r="E67" s="149" t="s">
        <v>307</v>
      </c>
      <c r="F67" s="149" t="s">
        <v>308</v>
      </c>
      <c r="G67" s="149" t="s">
        <v>364</v>
      </c>
      <c r="H67" s="149" t="s">
        <v>365</v>
      </c>
      <c r="I67" s="149" t="s">
        <v>366</v>
      </c>
      <c r="J67" s="149" t="s">
        <v>7089</v>
      </c>
      <c r="K67" s="149"/>
      <c r="L67" s="148">
        <v>2</v>
      </c>
      <c r="M67" s="152">
        <f t="shared" ref="M67:M130" si="2">IF(AND(J67="Autonome kleuterschool",L67=1),1,0)</f>
        <v>0</v>
      </c>
      <c r="N67" s="152">
        <f t="shared" ref="N67:N130" si="3">IF(AND(J67="Autonome lagere school",L67=1),1,0)</f>
        <v>0</v>
      </c>
      <c r="O67" s="145">
        <v>120031</v>
      </c>
    </row>
    <row r="68" spans="1:15" x14ac:dyDescent="0.25">
      <c r="A68" s="149">
        <v>729</v>
      </c>
      <c r="B68" s="149" t="s">
        <v>309</v>
      </c>
      <c r="C68" s="149" t="s">
        <v>310</v>
      </c>
      <c r="D68" s="149">
        <v>2250</v>
      </c>
      <c r="E68" s="149" t="s">
        <v>311</v>
      </c>
      <c r="F68" s="149" t="s">
        <v>312</v>
      </c>
      <c r="G68" s="149" t="s">
        <v>364</v>
      </c>
      <c r="H68" s="149" t="s">
        <v>365</v>
      </c>
      <c r="I68" s="149" t="s">
        <v>366</v>
      </c>
      <c r="J68" s="149" t="s">
        <v>7089</v>
      </c>
      <c r="K68" s="149"/>
      <c r="L68" s="148">
        <v>1</v>
      </c>
      <c r="M68" s="152">
        <f t="shared" si="2"/>
        <v>0</v>
      </c>
      <c r="N68" s="152">
        <f t="shared" si="3"/>
        <v>0</v>
      </c>
      <c r="O68" s="145">
        <v>120031</v>
      </c>
    </row>
    <row r="69" spans="1:15" x14ac:dyDescent="0.25">
      <c r="A69" s="149">
        <v>737</v>
      </c>
      <c r="B69" s="149" t="s">
        <v>313</v>
      </c>
      <c r="C69" s="149" t="s">
        <v>314</v>
      </c>
      <c r="D69" s="149">
        <v>2440</v>
      </c>
      <c r="E69" s="149" t="s">
        <v>315</v>
      </c>
      <c r="F69" s="149" t="s">
        <v>316</v>
      </c>
      <c r="G69" s="149" t="s">
        <v>364</v>
      </c>
      <c r="H69" s="149" t="s">
        <v>365</v>
      </c>
      <c r="I69" s="149" t="s">
        <v>366</v>
      </c>
      <c r="J69" s="149" t="s">
        <v>7089</v>
      </c>
      <c r="K69" s="149"/>
      <c r="L69" s="148">
        <v>2</v>
      </c>
      <c r="M69" s="152">
        <f t="shared" si="2"/>
        <v>0</v>
      </c>
      <c r="N69" s="152">
        <f t="shared" si="3"/>
        <v>0</v>
      </c>
      <c r="O69" s="145">
        <v>120031</v>
      </c>
    </row>
    <row r="70" spans="1:15" x14ac:dyDescent="0.25">
      <c r="A70" s="149">
        <v>752</v>
      </c>
      <c r="B70" s="149" t="s">
        <v>271</v>
      </c>
      <c r="C70" s="149" t="s">
        <v>317</v>
      </c>
      <c r="D70" s="149">
        <v>2480</v>
      </c>
      <c r="E70" s="149" t="s">
        <v>318</v>
      </c>
      <c r="F70" s="149" t="s">
        <v>319</v>
      </c>
      <c r="G70" s="149" t="s">
        <v>364</v>
      </c>
      <c r="H70" s="149" t="s">
        <v>365</v>
      </c>
      <c r="I70" s="149" t="s">
        <v>366</v>
      </c>
      <c r="J70" s="149" t="s">
        <v>7089</v>
      </c>
      <c r="K70" s="149"/>
      <c r="L70" s="148">
        <v>1</v>
      </c>
      <c r="M70" s="152">
        <f t="shared" si="2"/>
        <v>0</v>
      </c>
      <c r="N70" s="152">
        <f t="shared" si="3"/>
        <v>0</v>
      </c>
      <c r="O70" s="145">
        <v>120031</v>
      </c>
    </row>
    <row r="71" spans="1:15" x14ac:dyDescent="0.25">
      <c r="A71" s="149">
        <v>761</v>
      </c>
      <c r="B71" s="149" t="s">
        <v>7133</v>
      </c>
      <c r="C71" s="149" t="s">
        <v>320</v>
      </c>
      <c r="D71" s="149">
        <v>2490</v>
      </c>
      <c r="E71" s="149" t="s">
        <v>321</v>
      </c>
      <c r="F71" s="149" t="s">
        <v>322</v>
      </c>
      <c r="G71" s="149" t="s">
        <v>364</v>
      </c>
      <c r="H71" s="149" t="s">
        <v>365</v>
      </c>
      <c r="I71" s="149" t="s">
        <v>366</v>
      </c>
      <c r="J71" s="149" t="s">
        <v>7089</v>
      </c>
      <c r="K71" s="149"/>
      <c r="L71" s="148">
        <v>1</v>
      </c>
      <c r="M71" s="152">
        <f t="shared" si="2"/>
        <v>0</v>
      </c>
      <c r="N71" s="152">
        <f t="shared" si="3"/>
        <v>0</v>
      </c>
      <c r="O71" s="145">
        <v>120031</v>
      </c>
    </row>
    <row r="72" spans="1:15" x14ac:dyDescent="0.25">
      <c r="A72" s="149">
        <v>794</v>
      </c>
      <c r="B72" s="149" t="s">
        <v>323</v>
      </c>
      <c r="C72" s="149" t="s">
        <v>324</v>
      </c>
      <c r="D72" s="149">
        <v>2500</v>
      </c>
      <c r="E72" s="149" t="s">
        <v>325</v>
      </c>
      <c r="F72" s="149" t="s">
        <v>326</v>
      </c>
      <c r="G72" s="149" t="s">
        <v>203</v>
      </c>
      <c r="H72" s="149" t="s">
        <v>204</v>
      </c>
      <c r="I72" s="149" t="s">
        <v>205</v>
      </c>
      <c r="J72" s="149" t="s">
        <v>7089</v>
      </c>
      <c r="K72" s="149"/>
      <c r="L72" s="148">
        <v>1</v>
      </c>
      <c r="M72" s="152">
        <f t="shared" si="2"/>
        <v>0</v>
      </c>
      <c r="N72" s="152">
        <f t="shared" si="3"/>
        <v>0</v>
      </c>
      <c r="O72" s="145">
        <v>120543</v>
      </c>
    </row>
    <row r="73" spans="1:15" x14ac:dyDescent="0.25">
      <c r="A73" s="149">
        <v>802</v>
      </c>
      <c r="B73" s="149" t="s">
        <v>327</v>
      </c>
      <c r="C73" s="149" t="s">
        <v>328</v>
      </c>
      <c r="D73" s="149">
        <v>2500</v>
      </c>
      <c r="E73" s="149" t="s">
        <v>325</v>
      </c>
      <c r="F73" s="149" t="s">
        <v>329</v>
      </c>
      <c r="G73" s="149" t="s">
        <v>203</v>
      </c>
      <c r="H73" s="149" t="s">
        <v>204</v>
      </c>
      <c r="I73" s="149" t="s">
        <v>205</v>
      </c>
      <c r="J73" s="149" t="s">
        <v>7089</v>
      </c>
      <c r="K73" s="149"/>
      <c r="L73" s="148">
        <v>1</v>
      </c>
      <c r="M73" s="152">
        <f t="shared" si="2"/>
        <v>0</v>
      </c>
      <c r="N73" s="152">
        <f t="shared" si="3"/>
        <v>0</v>
      </c>
      <c r="O73" s="145">
        <v>120543</v>
      </c>
    </row>
    <row r="74" spans="1:15" x14ac:dyDescent="0.25">
      <c r="A74" s="149">
        <v>811</v>
      </c>
      <c r="B74" s="149" t="s">
        <v>330</v>
      </c>
      <c r="C74" s="149" t="s">
        <v>331</v>
      </c>
      <c r="D74" s="149">
        <v>2560</v>
      </c>
      <c r="E74" s="149" t="s">
        <v>332</v>
      </c>
      <c r="F74" s="149" t="s">
        <v>333</v>
      </c>
      <c r="G74" s="149" t="s">
        <v>203</v>
      </c>
      <c r="H74" s="149" t="s">
        <v>204</v>
      </c>
      <c r="I74" s="149" t="s">
        <v>205</v>
      </c>
      <c r="J74" s="149" t="s">
        <v>7089</v>
      </c>
      <c r="K74" s="149"/>
      <c r="L74" s="148">
        <v>1</v>
      </c>
      <c r="M74" s="152">
        <f t="shared" si="2"/>
        <v>0</v>
      </c>
      <c r="N74" s="152">
        <f t="shared" si="3"/>
        <v>0</v>
      </c>
      <c r="O74" s="145">
        <v>120543</v>
      </c>
    </row>
    <row r="75" spans="1:15" x14ac:dyDescent="0.25">
      <c r="A75" s="149">
        <v>828</v>
      </c>
      <c r="B75" s="149" t="s">
        <v>334</v>
      </c>
      <c r="C75" s="149" t="s">
        <v>335</v>
      </c>
      <c r="D75" s="149">
        <v>2640</v>
      </c>
      <c r="E75" s="149" t="s">
        <v>336</v>
      </c>
      <c r="F75" s="149" t="s">
        <v>337</v>
      </c>
      <c r="G75" s="149" t="s">
        <v>203</v>
      </c>
      <c r="H75" s="149" t="s">
        <v>204</v>
      </c>
      <c r="I75" s="149" t="s">
        <v>205</v>
      </c>
      <c r="J75" s="149" t="s">
        <v>7089</v>
      </c>
      <c r="K75" s="149"/>
      <c r="L75" s="148">
        <v>1</v>
      </c>
      <c r="M75" s="152">
        <f t="shared" si="2"/>
        <v>0</v>
      </c>
      <c r="N75" s="152">
        <f t="shared" si="3"/>
        <v>0</v>
      </c>
      <c r="O75" s="145">
        <v>120543</v>
      </c>
    </row>
    <row r="76" spans="1:15" x14ac:dyDescent="0.25">
      <c r="A76" s="149">
        <v>836</v>
      </c>
      <c r="B76" s="149" t="s">
        <v>338</v>
      </c>
      <c r="C76" s="149" t="s">
        <v>339</v>
      </c>
      <c r="D76" s="149">
        <v>2650</v>
      </c>
      <c r="E76" s="149" t="s">
        <v>340</v>
      </c>
      <c r="F76" s="149" t="s">
        <v>341</v>
      </c>
      <c r="G76" s="149" t="s">
        <v>203</v>
      </c>
      <c r="H76" s="149" t="s">
        <v>204</v>
      </c>
      <c r="I76" s="149" t="s">
        <v>205</v>
      </c>
      <c r="J76" s="149" t="s">
        <v>7089</v>
      </c>
      <c r="K76" s="149"/>
      <c r="L76" s="148">
        <v>1</v>
      </c>
      <c r="M76" s="152">
        <f t="shared" si="2"/>
        <v>0</v>
      </c>
      <c r="N76" s="152">
        <f t="shared" si="3"/>
        <v>0</v>
      </c>
      <c r="O76" s="145">
        <v>120543</v>
      </c>
    </row>
    <row r="77" spans="1:15" x14ac:dyDescent="0.25">
      <c r="A77" s="149">
        <v>844</v>
      </c>
      <c r="B77" s="149" t="s">
        <v>342</v>
      </c>
      <c r="C77" s="149" t="s">
        <v>343</v>
      </c>
      <c r="D77" s="149">
        <v>2540</v>
      </c>
      <c r="E77" s="149" t="s">
        <v>344</v>
      </c>
      <c r="F77" s="149" t="s">
        <v>345</v>
      </c>
      <c r="G77" s="149" t="s">
        <v>203</v>
      </c>
      <c r="H77" s="149" t="s">
        <v>204</v>
      </c>
      <c r="I77" s="149" t="s">
        <v>205</v>
      </c>
      <c r="J77" s="149" t="s">
        <v>7089</v>
      </c>
      <c r="K77" s="149"/>
      <c r="L77" s="148">
        <v>1</v>
      </c>
      <c r="M77" s="152">
        <f t="shared" si="2"/>
        <v>0</v>
      </c>
      <c r="N77" s="152">
        <f t="shared" si="3"/>
        <v>0</v>
      </c>
      <c r="O77" s="145">
        <v>120543</v>
      </c>
    </row>
    <row r="78" spans="1:15" x14ac:dyDescent="0.25">
      <c r="A78" s="149">
        <v>851</v>
      </c>
      <c r="B78" s="149" t="s">
        <v>346</v>
      </c>
      <c r="C78" s="149" t="s">
        <v>347</v>
      </c>
      <c r="D78" s="149">
        <v>2550</v>
      </c>
      <c r="E78" s="149" t="s">
        <v>348</v>
      </c>
      <c r="F78" s="149" t="s">
        <v>349</v>
      </c>
      <c r="G78" s="149" t="s">
        <v>203</v>
      </c>
      <c r="H78" s="149" t="s">
        <v>204</v>
      </c>
      <c r="I78" s="149" t="s">
        <v>205</v>
      </c>
      <c r="J78" s="149" t="s">
        <v>7089</v>
      </c>
      <c r="K78" s="149"/>
      <c r="L78" s="148">
        <v>1</v>
      </c>
      <c r="M78" s="152">
        <f t="shared" si="2"/>
        <v>0</v>
      </c>
      <c r="N78" s="152">
        <f t="shared" si="3"/>
        <v>0</v>
      </c>
      <c r="O78" s="145">
        <v>120543</v>
      </c>
    </row>
    <row r="79" spans="1:15" x14ac:dyDescent="0.25">
      <c r="A79" s="149">
        <v>869</v>
      </c>
      <c r="B79" s="149" t="s">
        <v>350</v>
      </c>
      <c r="C79" s="149" t="s">
        <v>351</v>
      </c>
      <c r="D79" s="149">
        <v>2570</v>
      </c>
      <c r="E79" s="149" t="s">
        <v>352</v>
      </c>
      <c r="F79" s="149" t="s">
        <v>353</v>
      </c>
      <c r="G79" s="149" t="s">
        <v>203</v>
      </c>
      <c r="H79" s="149" t="s">
        <v>204</v>
      </c>
      <c r="I79" s="149" t="s">
        <v>205</v>
      </c>
      <c r="J79" s="149" t="s">
        <v>7089</v>
      </c>
      <c r="K79" s="149"/>
      <c r="L79" s="148">
        <v>1</v>
      </c>
      <c r="M79" s="152">
        <f t="shared" si="2"/>
        <v>0</v>
      </c>
      <c r="N79" s="152">
        <f t="shared" si="3"/>
        <v>0</v>
      </c>
      <c r="O79" s="145">
        <v>120543</v>
      </c>
    </row>
    <row r="80" spans="1:15" x14ac:dyDescent="0.25">
      <c r="A80" s="149">
        <v>877</v>
      </c>
      <c r="B80" s="149" t="s">
        <v>7134</v>
      </c>
      <c r="C80" s="149" t="s">
        <v>354</v>
      </c>
      <c r="D80" s="149">
        <v>2500</v>
      </c>
      <c r="E80" s="149" t="s">
        <v>355</v>
      </c>
      <c r="F80" s="149" t="s">
        <v>356</v>
      </c>
      <c r="G80" s="149" t="s">
        <v>203</v>
      </c>
      <c r="H80" s="149" t="s">
        <v>204</v>
      </c>
      <c r="I80" s="149" t="s">
        <v>205</v>
      </c>
      <c r="J80" s="149" t="s">
        <v>7089</v>
      </c>
      <c r="K80" s="149"/>
      <c r="L80" s="148">
        <v>1</v>
      </c>
      <c r="M80" s="152">
        <f t="shared" si="2"/>
        <v>0</v>
      </c>
      <c r="N80" s="152">
        <f t="shared" si="3"/>
        <v>0</v>
      </c>
      <c r="O80" s="145">
        <v>120543</v>
      </c>
    </row>
    <row r="81" spans="1:15" x14ac:dyDescent="0.25">
      <c r="A81" s="149">
        <v>885</v>
      </c>
      <c r="B81" s="149" t="s">
        <v>357</v>
      </c>
      <c r="C81" s="149" t="s">
        <v>358</v>
      </c>
      <c r="D81" s="149">
        <v>2610</v>
      </c>
      <c r="E81" s="149" t="s">
        <v>359</v>
      </c>
      <c r="F81" s="149" t="s">
        <v>360</v>
      </c>
      <c r="G81" s="149" t="s">
        <v>203</v>
      </c>
      <c r="H81" s="149" t="s">
        <v>204</v>
      </c>
      <c r="I81" s="149" t="s">
        <v>205</v>
      </c>
      <c r="J81" s="149" t="s">
        <v>7089</v>
      </c>
      <c r="K81" s="149"/>
      <c r="L81" s="148">
        <v>1</v>
      </c>
      <c r="M81" s="152">
        <f t="shared" si="2"/>
        <v>0</v>
      </c>
      <c r="N81" s="152">
        <f t="shared" si="3"/>
        <v>0</v>
      </c>
      <c r="O81" s="145">
        <v>138784</v>
      </c>
    </row>
    <row r="82" spans="1:15" x14ac:dyDescent="0.25">
      <c r="A82" s="149">
        <v>893</v>
      </c>
      <c r="B82" s="149" t="s">
        <v>7135</v>
      </c>
      <c r="C82" s="149" t="s">
        <v>361</v>
      </c>
      <c r="D82" s="149">
        <v>9150</v>
      </c>
      <c r="E82" s="149" t="s">
        <v>362</v>
      </c>
      <c r="F82" s="149" t="s">
        <v>363</v>
      </c>
      <c r="G82" s="149" t="s">
        <v>364</v>
      </c>
      <c r="H82" s="149" t="s">
        <v>365</v>
      </c>
      <c r="I82" s="149" t="s">
        <v>366</v>
      </c>
      <c r="J82" s="149" t="s">
        <v>7089</v>
      </c>
      <c r="K82" s="149"/>
      <c r="L82" s="148">
        <v>2</v>
      </c>
      <c r="M82" s="152">
        <f t="shared" si="2"/>
        <v>0</v>
      </c>
      <c r="N82" s="152">
        <f t="shared" si="3"/>
        <v>0</v>
      </c>
      <c r="O82" s="145">
        <v>121384</v>
      </c>
    </row>
    <row r="83" spans="1:15" x14ac:dyDescent="0.25">
      <c r="A83" s="149">
        <v>901</v>
      </c>
      <c r="B83" s="149" t="s">
        <v>367</v>
      </c>
      <c r="C83" s="149" t="s">
        <v>368</v>
      </c>
      <c r="D83" s="149">
        <v>2630</v>
      </c>
      <c r="E83" s="149" t="s">
        <v>369</v>
      </c>
      <c r="F83" s="149" t="s">
        <v>370</v>
      </c>
      <c r="G83" s="149" t="s">
        <v>203</v>
      </c>
      <c r="H83" s="149" t="s">
        <v>204</v>
      </c>
      <c r="I83" s="149" t="s">
        <v>205</v>
      </c>
      <c r="J83" s="149" t="s">
        <v>7089</v>
      </c>
      <c r="K83" s="149"/>
      <c r="L83" s="148">
        <v>1</v>
      </c>
      <c r="M83" s="152">
        <f t="shared" si="2"/>
        <v>0</v>
      </c>
      <c r="N83" s="152">
        <f t="shared" si="3"/>
        <v>0</v>
      </c>
      <c r="O83" s="145">
        <v>120485</v>
      </c>
    </row>
    <row r="84" spans="1:15" x14ac:dyDescent="0.25">
      <c r="A84" s="149">
        <v>919</v>
      </c>
      <c r="B84" s="149" t="s">
        <v>371</v>
      </c>
      <c r="C84" s="149" t="s">
        <v>372</v>
      </c>
      <c r="D84" s="149">
        <v>2850</v>
      </c>
      <c r="E84" s="149" t="s">
        <v>373</v>
      </c>
      <c r="F84" s="149" t="s">
        <v>374</v>
      </c>
      <c r="G84" s="149" t="s">
        <v>203</v>
      </c>
      <c r="H84" s="149" t="s">
        <v>204</v>
      </c>
      <c r="I84" s="149" t="s">
        <v>205</v>
      </c>
      <c r="J84" s="149" t="s">
        <v>7089</v>
      </c>
      <c r="K84" s="149"/>
      <c r="L84" s="148">
        <v>2</v>
      </c>
      <c r="M84" s="152">
        <f t="shared" si="2"/>
        <v>0</v>
      </c>
      <c r="N84" s="152">
        <f t="shared" si="3"/>
        <v>0</v>
      </c>
      <c r="O84" s="145">
        <v>120485</v>
      </c>
    </row>
    <row r="85" spans="1:15" x14ac:dyDescent="0.25">
      <c r="A85" s="149">
        <v>927</v>
      </c>
      <c r="B85" s="149" t="s">
        <v>375</v>
      </c>
      <c r="C85" s="149" t="s">
        <v>376</v>
      </c>
      <c r="D85" s="149">
        <v>2850</v>
      </c>
      <c r="E85" s="149" t="s">
        <v>373</v>
      </c>
      <c r="F85" s="149" t="s">
        <v>377</v>
      </c>
      <c r="G85" s="149" t="s">
        <v>203</v>
      </c>
      <c r="H85" s="149" t="s">
        <v>204</v>
      </c>
      <c r="I85" s="149" t="s">
        <v>205</v>
      </c>
      <c r="J85" s="149" t="s">
        <v>7089</v>
      </c>
      <c r="K85" s="149"/>
      <c r="L85" s="148">
        <v>2</v>
      </c>
      <c r="M85" s="152">
        <f t="shared" si="2"/>
        <v>0</v>
      </c>
      <c r="N85" s="152">
        <f t="shared" si="3"/>
        <v>0</v>
      </c>
      <c r="O85" s="145">
        <v>120485</v>
      </c>
    </row>
    <row r="86" spans="1:15" x14ac:dyDescent="0.25">
      <c r="A86" s="149">
        <v>935</v>
      </c>
      <c r="B86" s="149" t="s">
        <v>185</v>
      </c>
      <c r="C86" s="149" t="s">
        <v>378</v>
      </c>
      <c r="D86" s="149">
        <v>2870</v>
      </c>
      <c r="E86" s="149" t="s">
        <v>379</v>
      </c>
      <c r="F86" s="149" t="s">
        <v>380</v>
      </c>
      <c r="G86" s="149" t="s">
        <v>203</v>
      </c>
      <c r="H86" s="149" t="s">
        <v>204</v>
      </c>
      <c r="I86" s="149" t="s">
        <v>205</v>
      </c>
      <c r="J86" s="149" t="s">
        <v>7089</v>
      </c>
      <c r="K86" s="149"/>
      <c r="L86" s="148">
        <v>1</v>
      </c>
      <c r="M86" s="152">
        <f t="shared" si="2"/>
        <v>0</v>
      </c>
      <c r="N86" s="152">
        <f t="shared" si="3"/>
        <v>0</v>
      </c>
      <c r="O86" s="145">
        <v>120485</v>
      </c>
    </row>
    <row r="87" spans="1:15" x14ac:dyDescent="0.25">
      <c r="A87" s="149">
        <v>943</v>
      </c>
      <c r="B87" s="149" t="s">
        <v>381</v>
      </c>
      <c r="C87" s="149" t="s">
        <v>382</v>
      </c>
      <c r="D87" s="149">
        <v>2880</v>
      </c>
      <c r="E87" s="149" t="s">
        <v>383</v>
      </c>
      <c r="F87" s="149" t="s">
        <v>384</v>
      </c>
      <c r="G87" s="149" t="s">
        <v>203</v>
      </c>
      <c r="H87" s="149" t="s">
        <v>204</v>
      </c>
      <c r="I87" s="149" t="s">
        <v>205</v>
      </c>
      <c r="J87" s="149" t="s">
        <v>7089</v>
      </c>
      <c r="K87" s="149"/>
      <c r="L87" s="148">
        <v>2</v>
      </c>
      <c r="M87" s="152">
        <f t="shared" si="2"/>
        <v>0</v>
      </c>
      <c r="N87" s="152">
        <f t="shared" si="3"/>
        <v>0</v>
      </c>
      <c r="O87" s="145">
        <v>120485</v>
      </c>
    </row>
    <row r="88" spans="1:15" x14ac:dyDescent="0.25">
      <c r="A88" s="149">
        <v>951</v>
      </c>
      <c r="B88" s="149" t="s">
        <v>385</v>
      </c>
      <c r="C88" s="149" t="s">
        <v>386</v>
      </c>
      <c r="D88" s="149">
        <v>2890</v>
      </c>
      <c r="E88" s="149" t="s">
        <v>379</v>
      </c>
      <c r="F88" s="149" t="s">
        <v>387</v>
      </c>
      <c r="G88" s="149" t="s">
        <v>203</v>
      </c>
      <c r="H88" s="149" t="s">
        <v>204</v>
      </c>
      <c r="I88" s="149" t="s">
        <v>205</v>
      </c>
      <c r="J88" s="149" t="s">
        <v>7089</v>
      </c>
      <c r="K88" s="149"/>
      <c r="L88" s="148">
        <v>1</v>
      </c>
      <c r="M88" s="152">
        <f t="shared" si="2"/>
        <v>0</v>
      </c>
      <c r="N88" s="152">
        <f t="shared" si="3"/>
        <v>0</v>
      </c>
      <c r="O88" s="145">
        <v>120485</v>
      </c>
    </row>
    <row r="89" spans="1:15" x14ac:dyDescent="0.25">
      <c r="A89" s="149">
        <v>968</v>
      </c>
      <c r="B89" s="149" t="s">
        <v>7136</v>
      </c>
      <c r="C89" s="149" t="s">
        <v>388</v>
      </c>
      <c r="D89" s="149">
        <v>9140</v>
      </c>
      <c r="E89" s="149" t="s">
        <v>389</v>
      </c>
      <c r="F89" s="149" t="s">
        <v>390</v>
      </c>
      <c r="G89" s="149" t="s">
        <v>364</v>
      </c>
      <c r="H89" s="149" t="s">
        <v>365</v>
      </c>
      <c r="I89" s="149" t="s">
        <v>366</v>
      </c>
      <c r="J89" s="149" t="s">
        <v>7089</v>
      </c>
      <c r="K89" s="149"/>
      <c r="L89" s="148">
        <v>2</v>
      </c>
      <c r="M89" s="152">
        <f t="shared" si="2"/>
        <v>0</v>
      </c>
      <c r="N89" s="152">
        <f t="shared" si="3"/>
        <v>0</v>
      </c>
      <c r="O89" s="145">
        <v>121384</v>
      </c>
    </row>
    <row r="90" spans="1:15" x14ac:dyDescent="0.25">
      <c r="A90" s="149">
        <v>976</v>
      </c>
      <c r="B90" s="149" t="s">
        <v>7137</v>
      </c>
      <c r="C90" s="149" t="s">
        <v>391</v>
      </c>
      <c r="D90" s="149">
        <v>9100</v>
      </c>
      <c r="E90" s="149" t="s">
        <v>392</v>
      </c>
      <c r="F90" s="149" t="s">
        <v>393</v>
      </c>
      <c r="G90" s="149" t="s">
        <v>364</v>
      </c>
      <c r="H90" s="149" t="s">
        <v>365</v>
      </c>
      <c r="I90" s="149" t="s">
        <v>366</v>
      </c>
      <c r="J90" s="149" t="s">
        <v>7089</v>
      </c>
      <c r="K90" s="149"/>
      <c r="L90" s="148">
        <v>2</v>
      </c>
      <c r="M90" s="152">
        <f t="shared" si="2"/>
        <v>0</v>
      </c>
      <c r="N90" s="152">
        <f t="shared" si="3"/>
        <v>0</v>
      </c>
      <c r="O90" s="145">
        <v>121384</v>
      </c>
    </row>
    <row r="91" spans="1:15" x14ac:dyDescent="0.25">
      <c r="A91" s="149">
        <v>984</v>
      </c>
      <c r="B91" s="149" t="s">
        <v>7138</v>
      </c>
      <c r="C91" s="149" t="s">
        <v>394</v>
      </c>
      <c r="D91" s="149">
        <v>9100</v>
      </c>
      <c r="E91" s="149" t="s">
        <v>392</v>
      </c>
      <c r="F91" s="149" t="s">
        <v>395</v>
      </c>
      <c r="G91" s="149" t="s">
        <v>364</v>
      </c>
      <c r="H91" s="149" t="s">
        <v>365</v>
      </c>
      <c r="I91" s="149" t="s">
        <v>366</v>
      </c>
      <c r="J91" s="149" t="s">
        <v>7089</v>
      </c>
      <c r="K91" s="149"/>
      <c r="L91" s="148">
        <v>1</v>
      </c>
      <c r="M91" s="152">
        <f t="shared" si="2"/>
        <v>0</v>
      </c>
      <c r="N91" s="152">
        <f t="shared" si="3"/>
        <v>0</v>
      </c>
      <c r="O91" s="145">
        <v>121384</v>
      </c>
    </row>
    <row r="92" spans="1:15" x14ac:dyDescent="0.25">
      <c r="A92" s="149">
        <v>1008</v>
      </c>
      <c r="B92" s="149" t="s">
        <v>396</v>
      </c>
      <c r="C92" s="149" t="s">
        <v>397</v>
      </c>
      <c r="D92" s="149">
        <v>2070</v>
      </c>
      <c r="E92" s="149" t="s">
        <v>398</v>
      </c>
      <c r="F92" s="149" t="s">
        <v>399</v>
      </c>
      <c r="G92" s="149" t="s">
        <v>203</v>
      </c>
      <c r="H92" s="149" t="s">
        <v>204</v>
      </c>
      <c r="I92" s="149" t="s">
        <v>205</v>
      </c>
      <c r="J92" s="149" t="s">
        <v>7089</v>
      </c>
      <c r="K92" s="149"/>
      <c r="L92" s="148">
        <v>1</v>
      </c>
      <c r="M92" s="152">
        <f t="shared" si="2"/>
        <v>0</v>
      </c>
      <c r="N92" s="152">
        <f t="shared" si="3"/>
        <v>0</v>
      </c>
      <c r="O92" s="145">
        <v>138784</v>
      </c>
    </row>
    <row r="93" spans="1:15" x14ac:dyDescent="0.25">
      <c r="A93" s="149">
        <v>1016</v>
      </c>
      <c r="B93" s="149" t="s">
        <v>7139</v>
      </c>
      <c r="C93" s="149" t="s">
        <v>400</v>
      </c>
      <c r="D93" s="149">
        <v>9120</v>
      </c>
      <c r="E93" s="149" t="s">
        <v>401</v>
      </c>
      <c r="F93" s="149" t="s">
        <v>402</v>
      </c>
      <c r="G93" s="149" t="s">
        <v>364</v>
      </c>
      <c r="H93" s="149" t="s">
        <v>365</v>
      </c>
      <c r="I93" s="149" t="s">
        <v>366</v>
      </c>
      <c r="J93" s="149" t="s">
        <v>7089</v>
      </c>
      <c r="K93" s="149"/>
      <c r="L93" s="148">
        <v>1</v>
      </c>
      <c r="M93" s="152">
        <f t="shared" si="2"/>
        <v>0</v>
      </c>
      <c r="N93" s="152">
        <f t="shared" si="3"/>
        <v>0</v>
      </c>
      <c r="O93" s="145">
        <v>121384</v>
      </c>
    </row>
    <row r="94" spans="1:15" x14ac:dyDescent="0.25">
      <c r="A94" s="149">
        <v>1024</v>
      </c>
      <c r="B94" s="149" t="s">
        <v>7140</v>
      </c>
      <c r="C94" s="149" t="s">
        <v>403</v>
      </c>
      <c r="D94" s="149">
        <v>9150</v>
      </c>
      <c r="E94" s="149" t="s">
        <v>404</v>
      </c>
      <c r="F94" s="149" t="s">
        <v>405</v>
      </c>
      <c r="G94" s="149" t="s">
        <v>364</v>
      </c>
      <c r="H94" s="149" t="s">
        <v>365</v>
      </c>
      <c r="I94" s="149" t="s">
        <v>366</v>
      </c>
      <c r="J94" s="149" t="s">
        <v>7089</v>
      </c>
      <c r="K94" s="149"/>
      <c r="L94" s="148">
        <v>1</v>
      </c>
      <c r="M94" s="152">
        <f t="shared" si="2"/>
        <v>0</v>
      </c>
      <c r="N94" s="152">
        <f t="shared" si="3"/>
        <v>0</v>
      </c>
      <c r="O94" s="145">
        <v>121384</v>
      </c>
    </row>
    <row r="95" spans="1:15" x14ac:dyDescent="0.25">
      <c r="A95" s="149">
        <v>1032</v>
      </c>
      <c r="B95" s="149" t="s">
        <v>7141</v>
      </c>
      <c r="C95" s="149" t="s">
        <v>406</v>
      </c>
      <c r="D95" s="149">
        <v>9170</v>
      </c>
      <c r="E95" s="149" t="s">
        <v>407</v>
      </c>
      <c r="F95" s="149" t="s">
        <v>408</v>
      </c>
      <c r="G95" s="149" t="s">
        <v>364</v>
      </c>
      <c r="H95" s="149" t="s">
        <v>365</v>
      </c>
      <c r="I95" s="149" t="s">
        <v>366</v>
      </c>
      <c r="J95" s="149" t="s">
        <v>7089</v>
      </c>
      <c r="K95" s="149"/>
      <c r="L95" s="148">
        <v>1</v>
      </c>
      <c r="M95" s="152">
        <f t="shared" si="2"/>
        <v>0</v>
      </c>
      <c r="N95" s="152">
        <f t="shared" si="3"/>
        <v>0</v>
      </c>
      <c r="O95" s="145">
        <v>121384</v>
      </c>
    </row>
    <row r="96" spans="1:15" x14ac:dyDescent="0.25">
      <c r="A96" s="149">
        <v>1041</v>
      </c>
      <c r="B96" s="149" t="s">
        <v>109</v>
      </c>
      <c r="C96" s="149" t="s">
        <v>409</v>
      </c>
      <c r="D96" s="149">
        <v>9130</v>
      </c>
      <c r="E96" s="149" t="s">
        <v>410</v>
      </c>
      <c r="F96" s="149" t="s">
        <v>411</v>
      </c>
      <c r="G96" s="149" t="s">
        <v>364</v>
      </c>
      <c r="H96" s="149" t="s">
        <v>365</v>
      </c>
      <c r="I96" s="149" t="s">
        <v>366</v>
      </c>
      <c r="J96" s="149" t="s">
        <v>7089</v>
      </c>
      <c r="K96" s="149"/>
      <c r="L96" s="148">
        <v>2</v>
      </c>
      <c r="M96" s="152">
        <f t="shared" si="2"/>
        <v>0</v>
      </c>
      <c r="N96" s="152">
        <f t="shared" si="3"/>
        <v>0</v>
      </c>
      <c r="O96" s="145">
        <v>121384</v>
      </c>
    </row>
    <row r="97" spans="1:15" x14ac:dyDescent="0.25">
      <c r="A97" s="149">
        <v>1057</v>
      </c>
      <c r="B97" s="149" t="s">
        <v>412</v>
      </c>
      <c r="C97" s="149" t="s">
        <v>413</v>
      </c>
      <c r="D97" s="149">
        <v>2800</v>
      </c>
      <c r="E97" s="149" t="s">
        <v>414</v>
      </c>
      <c r="F97" s="149" t="s">
        <v>415</v>
      </c>
      <c r="G97" s="149" t="s">
        <v>364</v>
      </c>
      <c r="H97" s="149" t="s">
        <v>365</v>
      </c>
      <c r="I97" s="149" t="s">
        <v>366</v>
      </c>
      <c r="J97" s="149" t="s">
        <v>7089</v>
      </c>
      <c r="K97" s="149"/>
      <c r="L97" s="148">
        <v>1</v>
      </c>
      <c r="M97" s="152">
        <f t="shared" si="2"/>
        <v>0</v>
      </c>
      <c r="N97" s="152">
        <f t="shared" si="3"/>
        <v>0</v>
      </c>
      <c r="O97" s="145">
        <v>129155</v>
      </c>
    </row>
    <row r="98" spans="1:15" x14ac:dyDescent="0.25">
      <c r="A98" s="149">
        <v>1065</v>
      </c>
      <c r="B98" s="149" t="s">
        <v>416</v>
      </c>
      <c r="C98" s="149" t="s">
        <v>7592</v>
      </c>
      <c r="D98" s="149">
        <v>2800</v>
      </c>
      <c r="E98" s="149" t="s">
        <v>414</v>
      </c>
      <c r="F98" s="149" t="s">
        <v>417</v>
      </c>
      <c r="G98" s="149" t="s">
        <v>364</v>
      </c>
      <c r="H98" s="149" t="s">
        <v>365</v>
      </c>
      <c r="I98" s="149" t="s">
        <v>366</v>
      </c>
      <c r="J98" s="149" t="s">
        <v>7089</v>
      </c>
      <c r="K98" s="149"/>
      <c r="L98" s="148">
        <v>1</v>
      </c>
      <c r="M98" s="152">
        <f t="shared" si="2"/>
        <v>0</v>
      </c>
      <c r="N98" s="152">
        <f t="shared" si="3"/>
        <v>0</v>
      </c>
      <c r="O98" s="145">
        <v>129155</v>
      </c>
    </row>
    <row r="99" spans="1:15" x14ac:dyDescent="0.25">
      <c r="A99" s="149">
        <v>1073</v>
      </c>
      <c r="B99" s="149" t="s">
        <v>418</v>
      </c>
      <c r="C99" s="149" t="s">
        <v>419</v>
      </c>
      <c r="D99" s="149">
        <v>2800</v>
      </c>
      <c r="E99" s="149" t="s">
        <v>414</v>
      </c>
      <c r="F99" s="149" t="s">
        <v>420</v>
      </c>
      <c r="G99" s="149" t="s">
        <v>364</v>
      </c>
      <c r="H99" s="149" t="s">
        <v>365</v>
      </c>
      <c r="I99" s="149" t="s">
        <v>366</v>
      </c>
      <c r="J99" s="149" t="s">
        <v>7089</v>
      </c>
      <c r="K99" s="149"/>
      <c r="L99" s="148">
        <v>1</v>
      </c>
      <c r="M99" s="152">
        <f t="shared" si="2"/>
        <v>0</v>
      </c>
      <c r="N99" s="152">
        <f t="shared" si="3"/>
        <v>0</v>
      </c>
      <c r="O99" s="145">
        <v>129155</v>
      </c>
    </row>
    <row r="100" spans="1:15" x14ac:dyDescent="0.25">
      <c r="A100" s="149">
        <v>1081</v>
      </c>
      <c r="B100" s="149" t="s">
        <v>421</v>
      </c>
      <c r="C100" s="149" t="s">
        <v>422</v>
      </c>
      <c r="D100" s="149">
        <v>3140</v>
      </c>
      <c r="E100" s="149" t="s">
        <v>423</v>
      </c>
      <c r="F100" s="149" t="s">
        <v>424</v>
      </c>
      <c r="G100" s="149" t="s">
        <v>203</v>
      </c>
      <c r="H100" s="149" t="s">
        <v>204</v>
      </c>
      <c r="I100" s="149" t="s">
        <v>205</v>
      </c>
      <c r="J100" s="149" t="s">
        <v>7089</v>
      </c>
      <c r="K100" s="149"/>
      <c r="L100" s="148">
        <v>1</v>
      </c>
      <c r="M100" s="152">
        <f t="shared" si="2"/>
        <v>0</v>
      </c>
      <c r="N100" s="152">
        <f t="shared" si="3"/>
        <v>0</v>
      </c>
      <c r="O100" s="145">
        <v>122119</v>
      </c>
    </row>
    <row r="101" spans="1:15" x14ac:dyDescent="0.25">
      <c r="A101" s="149">
        <v>1099</v>
      </c>
      <c r="B101" s="149" t="s">
        <v>425</v>
      </c>
      <c r="C101" s="149" t="s">
        <v>426</v>
      </c>
      <c r="D101" s="149">
        <v>2580</v>
      </c>
      <c r="E101" s="149" t="s">
        <v>427</v>
      </c>
      <c r="F101" s="149" t="s">
        <v>428</v>
      </c>
      <c r="G101" s="149" t="s">
        <v>203</v>
      </c>
      <c r="H101" s="149" t="s">
        <v>204</v>
      </c>
      <c r="I101" s="149" t="s">
        <v>205</v>
      </c>
      <c r="J101" s="149" t="s">
        <v>7089</v>
      </c>
      <c r="K101" s="149"/>
      <c r="L101" s="148">
        <v>1</v>
      </c>
      <c r="M101" s="152">
        <f t="shared" si="2"/>
        <v>0</v>
      </c>
      <c r="N101" s="152">
        <f t="shared" si="3"/>
        <v>0</v>
      </c>
      <c r="O101" s="145">
        <v>122119</v>
      </c>
    </row>
    <row r="102" spans="1:15" x14ac:dyDescent="0.25">
      <c r="A102" s="149">
        <v>1107</v>
      </c>
      <c r="B102" s="149" t="s">
        <v>429</v>
      </c>
      <c r="C102" s="149" t="s">
        <v>430</v>
      </c>
      <c r="D102" s="149">
        <v>2580</v>
      </c>
      <c r="E102" s="149" t="s">
        <v>431</v>
      </c>
      <c r="F102" s="149" t="s">
        <v>432</v>
      </c>
      <c r="G102" s="149" t="s">
        <v>203</v>
      </c>
      <c r="H102" s="149" t="s">
        <v>204</v>
      </c>
      <c r="I102" s="149" t="s">
        <v>205</v>
      </c>
      <c r="J102" s="149" t="s">
        <v>7089</v>
      </c>
      <c r="K102" s="149"/>
      <c r="L102" s="148">
        <v>1</v>
      </c>
      <c r="M102" s="152">
        <f t="shared" si="2"/>
        <v>0</v>
      </c>
      <c r="N102" s="152">
        <f t="shared" si="3"/>
        <v>0</v>
      </c>
      <c r="O102" s="145">
        <v>122119</v>
      </c>
    </row>
    <row r="103" spans="1:15" x14ac:dyDescent="0.25">
      <c r="A103" s="149">
        <v>1123</v>
      </c>
      <c r="B103" s="149" t="s">
        <v>433</v>
      </c>
      <c r="C103" s="149" t="s">
        <v>434</v>
      </c>
      <c r="D103" s="149">
        <v>1981</v>
      </c>
      <c r="E103" s="149" t="s">
        <v>435</v>
      </c>
      <c r="F103" s="149" t="s">
        <v>436</v>
      </c>
      <c r="G103" s="149" t="s">
        <v>364</v>
      </c>
      <c r="H103" s="149" t="s">
        <v>365</v>
      </c>
      <c r="I103" s="149" t="s">
        <v>366</v>
      </c>
      <c r="J103" s="149" t="s">
        <v>7089</v>
      </c>
      <c r="K103" s="149"/>
      <c r="L103" s="148">
        <v>1</v>
      </c>
      <c r="M103" s="152">
        <f t="shared" si="2"/>
        <v>0</v>
      </c>
      <c r="N103" s="152">
        <f t="shared" si="3"/>
        <v>0</v>
      </c>
      <c r="O103" s="145">
        <v>129155</v>
      </c>
    </row>
    <row r="104" spans="1:15" x14ac:dyDescent="0.25">
      <c r="A104" s="149">
        <v>1149</v>
      </c>
      <c r="B104" s="149" t="s">
        <v>7142</v>
      </c>
      <c r="C104" s="149" t="s">
        <v>437</v>
      </c>
      <c r="D104" s="149">
        <v>3012</v>
      </c>
      <c r="E104" s="149" t="s">
        <v>438</v>
      </c>
      <c r="F104" s="149" t="s">
        <v>439</v>
      </c>
      <c r="G104" s="149" t="s">
        <v>160</v>
      </c>
      <c r="H104" s="149" t="s">
        <v>161</v>
      </c>
      <c r="I104" s="149" t="s">
        <v>162</v>
      </c>
      <c r="J104" s="149" t="s">
        <v>7089</v>
      </c>
      <c r="K104" s="149"/>
      <c r="L104" s="148">
        <v>2</v>
      </c>
      <c r="M104" s="152">
        <f t="shared" si="2"/>
        <v>0</v>
      </c>
      <c r="N104" s="152">
        <f t="shared" si="3"/>
        <v>0</v>
      </c>
      <c r="O104" s="145">
        <v>120841</v>
      </c>
    </row>
    <row r="105" spans="1:15" x14ac:dyDescent="0.25">
      <c r="A105" s="149">
        <v>1156</v>
      </c>
      <c r="B105" s="149" t="s">
        <v>440</v>
      </c>
      <c r="C105" s="149" t="s">
        <v>441</v>
      </c>
      <c r="D105" s="149">
        <v>3000</v>
      </c>
      <c r="E105" s="149" t="s">
        <v>442</v>
      </c>
      <c r="F105" s="149" t="s">
        <v>443</v>
      </c>
      <c r="G105" s="149" t="s">
        <v>160</v>
      </c>
      <c r="H105" s="149" t="s">
        <v>161</v>
      </c>
      <c r="I105" s="149" t="s">
        <v>162</v>
      </c>
      <c r="J105" s="149" t="s">
        <v>7089</v>
      </c>
      <c r="K105" s="149"/>
      <c r="L105" s="148">
        <v>1</v>
      </c>
      <c r="M105" s="152">
        <f t="shared" si="2"/>
        <v>0</v>
      </c>
      <c r="N105" s="152">
        <f t="shared" si="3"/>
        <v>0</v>
      </c>
      <c r="O105" s="145">
        <v>120841</v>
      </c>
    </row>
    <row r="106" spans="1:15" x14ac:dyDescent="0.25">
      <c r="A106" s="149">
        <v>1164</v>
      </c>
      <c r="B106" s="149" t="s">
        <v>444</v>
      </c>
      <c r="C106" s="149" t="s">
        <v>445</v>
      </c>
      <c r="D106" s="149">
        <v>3001</v>
      </c>
      <c r="E106" s="149" t="s">
        <v>446</v>
      </c>
      <c r="F106" s="149" t="s">
        <v>447</v>
      </c>
      <c r="G106" s="149" t="s">
        <v>160</v>
      </c>
      <c r="H106" s="149" t="s">
        <v>161</v>
      </c>
      <c r="I106" s="149" t="s">
        <v>162</v>
      </c>
      <c r="J106" s="149" t="s">
        <v>7089</v>
      </c>
      <c r="K106" s="149"/>
      <c r="L106" s="148">
        <v>2</v>
      </c>
      <c r="M106" s="152">
        <f t="shared" si="2"/>
        <v>0</v>
      </c>
      <c r="N106" s="152">
        <f t="shared" si="3"/>
        <v>0</v>
      </c>
      <c r="O106" s="145">
        <v>120841</v>
      </c>
    </row>
    <row r="107" spans="1:15" x14ac:dyDescent="0.25">
      <c r="A107" s="149">
        <v>1172</v>
      </c>
      <c r="B107" s="149" t="s">
        <v>448</v>
      </c>
      <c r="C107" s="149" t="s">
        <v>449</v>
      </c>
      <c r="D107" s="149">
        <v>3070</v>
      </c>
      <c r="E107" s="149" t="s">
        <v>450</v>
      </c>
      <c r="F107" s="149" t="s">
        <v>451</v>
      </c>
      <c r="G107" s="149" t="s">
        <v>160</v>
      </c>
      <c r="H107" s="149" t="s">
        <v>161</v>
      </c>
      <c r="I107" s="149" t="s">
        <v>162</v>
      </c>
      <c r="J107" s="149" t="s">
        <v>7089</v>
      </c>
      <c r="K107" s="149"/>
      <c r="L107" s="148">
        <v>1</v>
      </c>
      <c r="M107" s="152">
        <f t="shared" si="2"/>
        <v>0</v>
      </c>
      <c r="N107" s="152">
        <f t="shared" si="3"/>
        <v>0</v>
      </c>
      <c r="O107" s="145">
        <v>121947</v>
      </c>
    </row>
    <row r="108" spans="1:15" x14ac:dyDescent="0.25">
      <c r="A108" s="149">
        <v>1181</v>
      </c>
      <c r="B108" s="149" t="s">
        <v>452</v>
      </c>
      <c r="C108" s="149" t="s">
        <v>453</v>
      </c>
      <c r="D108" s="149">
        <v>1910</v>
      </c>
      <c r="E108" s="149" t="s">
        <v>454</v>
      </c>
      <c r="F108" s="149" t="s">
        <v>455</v>
      </c>
      <c r="G108" s="149" t="s">
        <v>160</v>
      </c>
      <c r="H108" s="149" t="s">
        <v>161</v>
      </c>
      <c r="I108" s="149" t="s">
        <v>162</v>
      </c>
      <c r="J108" s="149" t="s">
        <v>7089</v>
      </c>
      <c r="K108" s="149"/>
      <c r="L108" s="148">
        <v>2</v>
      </c>
      <c r="M108" s="152">
        <f t="shared" si="2"/>
        <v>0</v>
      </c>
      <c r="N108" s="152">
        <f t="shared" si="3"/>
        <v>0</v>
      </c>
      <c r="O108" s="145">
        <v>121947</v>
      </c>
    </row>
    <row r="109" spans="1:15" x14ac:dyDescent="0.25">
      <c r="A109" s="149">
        <v>1198</v>
      </c>
      <c r="B109" s="149" t="s">
        <v>456</v>
      </c>
      <c r="C109" s="149" t="s">
        <v>457</v>
      </c>
      <c r="D109" s="149">
        <v>2220</v>
      </c>
      <c r="E109" s="149" t="s">
        <v>458</v>
      </c>
      <c r="F109" s="149" t="s">
        <v>459</v>
      </c>
      <c r="G109" s="149" t="s">
        <v>203</v>
      </c>
      <c r="H109" s="149" t="s">
        <v>204</v>
      </c>
      <c r="I109" s="149" t="s">
        <v>205</v>
      </c>
      <c r="J109" s="149" t="s">
        <v>7089</v>
      </c>
      <c r="K109" s="149"/>
      <c r="L109" s="148">
        <v>1</v>
      </c>
      <c r="M109" s="152">
        <f t="shared" si="2"/>
        <v>0</v>
      </c>
      <c r="N109" s="152">
        <f t="shared" si="3"/>
        <v>0</v>
      </c>
      <c r="O109" s="145">
        <v>122119</v>
      </c>
    </row>
    <row r="110" spans="1:15" x14ac:dyDescent="0.25">
      <c r="A110" s="149">
        <v>1206</v>
      </c>
      <c r="B110" s="149" t="s">
        <v>460</v>
      </c>
      <c r="C110" s="149" t="s">
        <v>461</v>
      </c>
      <c r="D110" s="149">
        <v>3120</v>
      </c>
      <c r="E110" s="149" t="s">
        <v>462</v>
      </c>
      <c r="F110" s="149" t="s">
        <v>463</v>
      </c>
      <c r="G110" s="149" t="s">
        <v>203</v>
      </c>
      <c r="H110" s="149" t="s">
        <v>204</v>
      </c>
      <c r="I110" s="149" t="s">
        <v>205</v>
      </c>
      <c r="J110" s="149" t="s">
        <v>7089</v>
      </c>
      <c r="K110" s="149"/>
      <c r="L110" s="148">
        <v>1</v>
      </c>
      <c r="M110" s="152">
        <f t="shared" si="2"/>
        <v>0</v>
      </c>
      <c r="N110" s="152">
        <f t="shared" si="3"/>
        <v>0</v>
      </c>
      <c r="O110" s="145">
        <v>122119</v>
      </c>
    </row>
    <row r="111" spans="1:15" x14ac:dyDescent="0.25">
      <c r="A111" s="149">
        <v>1222</v>
      </c>
      <c r="B111" s="149" t="s">
        <v>7143</v>
      </c>
      <c r="C111" s="149" t="s">
        <v>464</v>
      </c>
      <c r="D111" s="149">
        <v>2230</v>
      </c>
      <c r="E111" s="149" t="s">
        <v>465</v>
      </c>
      <c r="F111" s="149" t="s">
        <v>466</v>
      </c>
      <c r="G111" s="149" t="s">
        <v>364</v>
      </c>
      <c r="H111" s="149" t="s">
        <v>365</v>
      </c>
      <c r="I111" s="149" t="s">
        <v>366</v>
      </c>
      <c r="J111" s="149" t="s">
        <v>7089</v>
      </c>
      <c r="K111" s="149"/>
      <c r="L111" s="148">
        <v>1</v>
      </c>
      <c r="M111" s="152">
        <f t="shared" si="2"/>
        <v>0</v>
      </c>
      <c r="N111" s="152">
        <f t="shared" si="3"/>
        <v>0</v>
      </c>
      <c r="O111" s="145">
        <v>120031</v>
      </c>
    </row>
    <row r="112" spans="1:15" x14ac:dyDescent="0.25">
      <c r="A112" s="149">
        <v>1231</v>
      </c>
      <c r="B112" s="149" t="s">
        <v>7144</v>
      </c>
      <c r="C112" s="149" t="s">
        <v>467</v>
      </c>
      <c r="D112" s="149">
        <v>2260</v>
      </c>
      <c r="E112" s="149" t="s">
        <v>468</v>
      </c>
      <c r="F112" s="149" t="s">
        <v>7145</v>
      </c>
      <c r="G112" s="149" t="s">
        <v>364</v>
      </c>
      <c r="H112" s="149" t="s">
        <v>365</v>
      </c>
      <c r="I112" s="149" t="s">
        <v>366</v>
      </c>
      <c r="J112" s="149" t="s">
        <v>7089</v>
      </c>
      <c r="K112" s="149"/>
      <c r="L112" s="148">
        <v>1</v>
      </c>
      <c r="M112" s="152">
        <f t="shared" si="2"/>
        <v>0</v>
      </c>
      <c r="N112" s="152">
        <f t="shared" si="3"/>
        <v>0</v>
      </c>
      <c r="O112" s="145">
        <v>120031</v>
      </c>
    </row>
    <row r="113" spans="1:15" x14ac:dyDescent="0.25">
      <c r="A113" s="149">
        <v>1248</v>
      </c>
      <c r="B113" s="149" t="s">
        <v>7146</v>
      </c>
      <c r="C113" s="149" t="s">
        <v>469</v>
      </c>
      <c r="D113" s="149">
        <v>3010</v>
      </c>
      <c r="E113" s="149" t="s">
        <v>470</v>
      </c>
      <c r="F113" s="149" t="s">
        <v>471</v>
      </c>
      <c r="G113" s="149" t="s">
        <v>160</v>
      </c>
      <c r="H113" s="149" t="s">
        <v>161</v>
      </c>
      <c r="I113" s="149" t="s">
        <v>162</v>
      </c>
      <c r="J113" s="149" t="s">
        <v>7089</v>
      </c>
      <c r="K113" s="149"/>
      <c r="L113" s="148">
        <v>1</v>
      </c>
      <c r="M113" s="152">
        <f t="shared" si="2"/>
        <v>0</v>
      </c>
      <c r="N113" s="152">
        <f t="shared" si="3"/>
        <v>0</v>
      </c>
      <c r="O113" s="145">
        <v>120841</v>
      </c>
    </row>
    <row r="114" spans="1:15" x14ac:dyDescent="0.25">
      <c r="A114" s="149">
        <v>1255</v>
      </c>
      <c r="B114" s="149" t="s">
        <v>7147</v>
      </c>
      <c r="C114" s="149" t="s">
        <v>472</v>
      </c>
      <c r="D114" s="149">
        <v>3390</v>
      </c>
      <c r="E114" s="149" t="s">
        <v>473</v>
      </c>
      <c r="F114" s="149" t="s">
        <v>474</v>
      </c>
      <c r="G114" s="149" t="s">
        <v>160</v>
      </c>
      <c r="H114" s="149" t="s">
        <v>161</v>
      </c>
      <c r="I114" s="149" t="s">
        <v>162</v>
      </c>
      <c r="J114" s="149" t="s">
        <v>7089</v>
      </c>
      <c r="K114" s="149"/>
      <c r="L114" s="148">
        <v>1</v>
      </c>
      <c r="M114" s="152">
        <f t="shared" si="2"/>
        <v>0</v>
      </c>
      <c r="N114" s="152">
        <f t="shared" si="3"/>
        <v>0</v>
      </c>
      <c r="O114" s="145">
        <v>122176</v>
      </c>
    </row>
    <row r="115" spans="1:15" x14ac:dyDescent="0.25">
      <c r="A115" s="149">
        <v>1263</v>
      </c>
      <c r="B115" s="149" t="s">
        <v>7148</v>
      </c>
      <c r="C115" s="149" t="s">
        <v>475</v>
      </c>
      <c r="D115" s="149">
        <v>3200</v>
      </c>
      <c r="E115" s="149" t="s">
        <v>476</v>
      </c>
      <c r="F115" s="149" t="s">
        <v>7593</v>
      </c>
      <c r="G115" s="149" t="s">
        <v>160</v>
      </c>
      <c r="H115" s="149" t="s">
        <v>161</v>
      </c>
      <c r="I115" s="149" t="s">
        <v>162</v>
      </c>
      <c r="J115" s="149" t="s">
        <v>7089</v>
      </c>
      <c r="K115" s="149"/>
      <c r="L115" s="148">
        <v>1</v>
      </c>
      <c r="M115" s="152">
        <f t="shared" si="2"/>
        <v>0</v>
      </c>
      <c r="N115" s="152">
        <f t="shared" si="3"/>
        <v>0</v>
      </c>
      <c r="O115" s="145">
        <v>122176</v>
      </c>
    </row>
    <row r="116" spans="1:15" x14ac:dyDescent="0.25">
      <c r="A116" s="149">
        <v>1271</v>
      </c>
      <c r="B116" s="149" t="s">
        <v>7149</v>
      </c>
      <c r="C116" s="149" t="s">
        <v>477</v>
      </c>
      <c r="D116" s="149">
        <v>3200</v>
      </c>
      <c r="E116" s="149" t="s">
        <v>476</v>
      </c>
      <c r="F116" s="149" t="s">
        <v>478</v>
      </c>
      <c r="G116" s="149" t="s">
        <v>160</v>
      </c>
      <c r="H116" s="149" t="s">
        <v>161</v>
      </c>
      <c r="I116" s="149" t="s">
        <v>162</v>
      </c>
      <c r="J116" s="149" t="s">
        <v>7089</v>
      </c>
      <c r="K116" s="149"/>
      <c r="L116" s="148">
        <v>1</v>
      </c>
      <c r="M116" s="152">
        <f t="shared" si="2"/>
        <v>0</v>
      </c>
      <c r="N116" s="152">
        <f t="shared" si="3"/>
        <v>0</v>
      </c>
      <c r="O116" s="145">
        <v>122176</v>
      </c>
    </row>
    <row r="117" spans="1:15" x14ac:dyDescent="0.25">
      <c r="A117" s="149">
        <v>1289</v>
      </c>
      <c r="B117" s="149" t="s">
        <v>7150</v>
      </c>
      <c r="C117" s="149" t="s">
        <v>479</v>
      </c>
      <c r="D117" s="149">
        <v>3202</v>
      </c>
      <c r="E117" s="149" t="s">
        <v>480</v>
      </c>
      <c r="F117" s="149" t="s">
        <v>481</v>
      </c>
      <c r="G117" s="149" t="s">
        <v>160</v>
      </c>
      <c r="H117" s="149" t="s">
        <v>161</v>
      </c>
      <c r="I117" s="149" t="s">
        <v>162</v>
      </c>
      <c r="J117" s="149" t="s">
        <v>7089</v>
      </c>
      <c r="K117" s="149"/>
      <c r="L117" s="148">
        <v>2</v>
      </c>
      <c r="M117" s="152">
        <f t="shared" si="2"/>
        <v>0</v>
      </c>
      <c r="N117" s="152">
        <f t="shared" si="3"/>
        <v>0</v>
      </c>
      <c r="O117" s="145">
        <v>122176</v>
      </c>
    </row>
    <row r="118" spans="1:15" x14ac:dyDescent="0.25">
      <c r="A118" s="149">
        <v>1297</v>
      </c>
      <c r="B118" s="149" t="s">
        <v>7151</v>
      </c>
      <c r="C118" s="149" t="s">
        <v>482</v>
      </c>
      <c r="D118" s="149">
        <v>3290</v>
      </c>
      <c r="E118" s="149" t="s">
        <v>483</v>
      </c>
      <c r="F118" s="149" t="s">
        <v>7594</v>
      </c>
      <c r="G118" s="149" t="s">
        <v>160</v>
      </c>
      <c r="H118" s="149" t="s">
        <v>161</v>
      </c>
      <c r="I118" s="149" t="s">
        <v>162</v>
      </c>
      <c r="J118" s="149" t="s">
        <v>7089</v>
      </c>
      <c r="K118" s="149"/>
      <c r="L118" s="148">
        <v>1</v>
      </c>
      <c r="M118" s="152">
        <f t="shared" si="2"/>
        <v>0</v>
      </c>
      <c r="N118" s="152">
        <f t="shared" si="3"/>
        <v>0</v>
      </c>
      <c r="O118" s="145">
        <v>122176</v>
      </c>
    </row>
    <row r="119" spans="1:15" x14ac:dyDescent="0.25">
      <c r="A119" s="149">
        <v>1305</v>
      </c>
      <c r="B119" s="149" t="s">
        <v>484</v>
      </c>
      <c r="C119" s="149" t="s">
        <v>485</v>
      </c>
      <c r="D119" s="149">
        <v>3290</v>
      </c>
      <c r="E119" s="149" t="s">
        <v>483</v>
      </c>
      <c r="F119" s="149" t="s">
        <v>486</v>
      </c>
      <c r="G119" s="149" t="s">
        <v>160</v>
      </c>
      <c r="H119" s="149" t="s">
        <v>161</v>
      </c>
      <c r="I119" s="149" t="s">
        <v>162</v>
      </c>
      <c r="J119" s="149" t="s">
        <v>7089</v>
      </c>
      <c r="K119" s="149"/>
      <c r="L119" s="148">
        <v>1</v>
      </c>
      <c r="M119" s="152">
        <f t="shared" si="2"/>
        <v>0</v>
      </c>
      <c r="N119" s="152">
        <f t="shared" si="3"/>
        <v>0</v>
      </c>
      <c r="O119" s="145">
        <v>122176</v>
      </c>
    </row>
    <row r="120" spans="1:15" x14ac:dyDescent="0.25">
      <c r="A120" s="149">
        <v>1313</v>
      </c>
      <c r="B120" s="149" t="s">
        <v>7152</v>
      </c>
      <c r="C120" s="149" t="s">
        <v>487</v>
      </c>
      <c r="D120" s="149">
        <v>3300</v>
      </c>
      <c r="E120" s="149" t="s">
        <v>488</v>
      </c>
      <c r="F120" s="149" t="s">
        <v>489</v>
      </c>
      <c r="G120" s="149" t="s">
        <v>160</v>
      </c>
      <c r="H120" s="149" t="s">
        <v>161</v>
      </c>
      <c r="I120" s="149" t="s">
        <v>162</v>
      </c>
      <c r="J120" s="149" t="s">
        <v>7089</v>
      </c>
      <c r="K120" s="149"/>
      <c r="L120" s="148">
        <v>1</v>
      </c>
      <c r="M120" s="152">
        <f t="shared" si="2"/>
        <v>0</v>
      </c>
      <c r="N120" s="152">
        <f t="shared" si="3"/>
        <v>0</v>
      </c>
      <c r="O120" s="145">
        <v>120841</v>
      </c>
    </row>
    <row r="121" spans="1:15" x14ac:dyDescent="0.25">
      <c r="A121" s="149">
        <v>1339</v>
      </c>
      <c r="B121" s="149" t="s">
        <v>84</v>
      </c>
      <c r="C121" s="149" t="s">
        <v>490</v>
      </c>
      <c r="D121" s="149">
        <v>3000</v>
      </c>
      <c r="E121" s="149" t="s">
        <v>442</v>
      </c>
      <c r="F121" s="149" t="s">
        <v>491</v>
      </c>
      <c r="G121" s="149" t="s">
        <v>160</v>
      </c>
      <c r="H121" s="149" t="s">
        <v>161</v>
      </c>
      <c r="I121" s="149" t="s">
        <v>162</v>
      </c>
      <c r="J121" s="149" t="s">
        <v>7089</v>
      </c>
      <c r="K121" s="149"/>
      <c r="L121" s="148">
        <v>1</v>
      </c>
      <c r="M121" s="152">
        <f t="shared" si="2"/>
        <v>0</v>
      </c>
      <c r="N121" s="152">
        <f t="shared" si="3"/>
        <v>0</v>
      </c>
      <c r="O121" s="145">
        <v>120841</v>
      </c>
    </row>
    <row r="122" spans="1:15" x14ac:dyDescent="0.25">
      <c r="A122" s="149">
        <v>1354</v>
      </c>
      <c r="B122" s="149" t="s">
        <v>492</v>
      </c>
      <c r="C122" s="149" t="s">
        <v>493</v>
      </c>
      <c r="D122" s="149">
        <v>3400</v>
      </c>
      <c r="E122" s="149" t="s">
        <v>494</v>
      </c>
      <c r="F122" s="149" t="s">
        <v>495</v>
      </c>
      <c r="G122" s="149" t="s">
        <v>160</v>
      </c>
      <c r="H122" s="149" t="s">
        <v>161</v>
      </c>
      <c r="I122" s="149" t="s">
        <v>162</v>
      </c>
      <c r="J122" s="149" t="s">
        <v>7089</v>
      </c>
      <c r="K122" s="149"/>
      <c r="L122" s="148">
        <v>2</v>
      </c>
      <c r="M122" s="152">
        <f t="shared" si="2"/>
        <v>0</v>
      </c>
      <c r="N122" s="152">
        <f t="shared" si="3"/>
        <v>0</v>
      </c>
      <c r="O122" s="145">
        <v>120841</v>
      </c>
    </row>
    <row r="123" spans="1:15" x14ac:dyDescent="0.25">
      <c r="A123" s="149">
        <v>1362</v>
      </c>
      <c r="B123" s="149" t="s">
        <v>7153</v>
      </c>
      <c r="C123" s="149" t="s">
        <v>496</v>
      </c>
      <c r="D123" s="149">
        <v>3890</v>
      </c>
      <c r="E123" s="149" t="s">
        <v>497</v>
      </c>
      <c r="F123" s="149" t="s">
        <v>498</v>
      </c>
      <c r="G123" s="149" t="s">
        <v>7122</v>
      </c>
      <c r="H123" s="149" t="s">
        <v>7123</v>
      </c>
      <c r="I123" s="149" t="s">
        <v>7124</v>
      </c>
      <c r="J123" s="149" t="s">
        <v>7089</v>
      </c>
      <c r="K123" s="149"/>
      <c r="L123" s="148">
        <v>1</v>
      </c>
      <c r="M123" s="152">
        <f t="shared" si="2"/>
        <v>0</v>
      </c>
      <c r="N123" s="152">
        <f t="shared" si="3"/>
        <v>0</v>
      </c>
      <c r="O123" s="145">
        <v>138966</v>
      </c>
    </row>
    <row r="124" spans="1:15" x14ac:dyDescent="0.25">
      <c r="A124" s="149">
        <v>1388</v>
      </c>
      <c r="B124" s="149" t="s">
        <v>7154</v>
      </c>
      <c r="C124" s="149" t="s">
        <v>499</v>
      </c>
      <c r="D124" s="149">
        <v>3500</v>
      </c>
      <c r="E124" s="149" t="s">
        <v>500</v>
      </c>
      <c r="F124" s="149" t="s">
        <v>501</v>
      </c>
      <c r="G124" s="149" t="s">
        <v>7122</v>
      </c>
      <c r="H124" s="149" t="s">
        <v>7123</v>
      </c>
      <c r="I124" s="149" t="s">
        <v>7124</v>
      </c>
      <c r="J124" s="149" t="s">
        <v>7089</v>
      </c>
      <c r="K124" s="149"/>
      <c r="L124" s="148">
        <v>1</v>
      </c>
      <c r="M124" s="152">
        <f t="shared" si="2"/>
        <v>0</v>
      </c>
      <c r="N124" s="152">
        <f t="shared" si="3"/>
        <v>0</v>
      </c>
      <c r="O124" s="145">
        <v>120147</v>
      </c>
    </row>
    <row r="125" spans="1:15" x14ac:dyDescent="0.25">
      <c r="A125" s="149">
        <v>1396</v>
      </c>
      <c r="B125" s="149" t="s">
        <v>502</v>
      </c>
      <c r="C125" s="149" t="s">
        <v>503</v>
      </c>
      <c r="D125" s="149">
        <v>3500</v>
      </c>
      <c r="E125" s="149" t="s">
        <v>500</v>
      </c>
      <c r="F125" s="149" t="s">
        <v>504</v>
      </c>
      <c r="G125" s="149" t="s">
        <v>7122</v>
      </c>
      <c r="H125" s="149" t="s">
        <v>7123</v>
      </c>
      <c r="I125" s="149" t="s">
        <v>7124</v>
      </c>
      <c r="J125" s="149" t="s">
        <v>7089</v>
      </c>
      <c r="K125" s="149"/>
      <c r="L125" s="148">
        <v>2</v>
      </c>
      <c r="M125" s="152">
        <f t="shared" si="2"/>
        <v>0</v>
      </c>
      <c r="N125" s="152">
        <f t="shared" si="3"/>
        <v>0</v>
      </c>
      <c r="O125" s="145">
        <v>120147</v>
      </c>
    </row>
    <row r="126" spans="1:15" x14ac:dyDescent="0.25">
      <c r="A126" s="149">
        <v>1404</v>
      </c>
      <c r="B126" s="149" t="s">
        <v>7155</v>
      </c>
      <c r="C126" s="149" t="s">
        <v>505</v>
      </c>
      <c r="D126" s="149">
        <v>3500</v>
      </c>
      <c r="E126" s="149" t="s">
        <v>500</v>
      </c>
      <c r="F126" s="149" t="s">
        <v>506</v>
      </c>
      <c r="G126" s="149" t="s">
        <v>7122</v>
      </c>
      <c r="H126" s="149" t="s">
        <v>7123</v>
      </c>
      <c r="I126" s="149" t="s">
        <v>7124</v>
      </c>
      <c r="J126" s="149" t="s">
        <v>7089</v>
      </c>
      <c r="K126" s="149"/>
      <c r="L126" s="148">
        <v>2</v>
      </c>
      <c r="M126" s="152">
        <f t="shared" si="2"/>
        <v>0</v>
      </c>
      <c r="N126" s="152">
        <f t="shared" si="3"/>
        <v>0</v>
      </c>
      <c r="O126" s="145">
        <v>120147</v>
      </c>
    </row>
    <row r="127" spans="1:15" x14ac:dyDescent="0.25">
      <c r="A127" s="149">
        <v>1412</v>
      </c>
      <c r="B127" s="149" t="s">
        <v>507</v>
      </c>
      <c r="C127" s="149" t="s">
        <v>508</v>
      </c>
      <c r="D127" s="149">
        <v>3520</v>
      </c>
      <c r="E127" s="149" t="s">
        <v>509</v>
      </c>
      <c r="F127" s="149" t="s">
        <v>510</v>
      </c>
      <c r="G127" s="149" t="s">
        <v>7122</v>
      </c>
      <c r="H127" s="149" t="s">
        <v>7123</v>
      </c>
      <c r="I127" s="149" t="s">
        <v>7124</v>
      </c>
      <c r="J127" s="149" t="s">
        <v>7089</v>
      </c>
      <c r="K127" s="149"/>
      <c r="L127" s="148">
        <v>1</v>
      </c>
      <c r="M127" s="152">
        <f t="shared" si="2"/>
        <v>0</v>
      </c>
      <c r="N127" s="152">
        <f t="shared" si="3"/>
        <v>0</v>
      </c>
      <c r="O127" s="145">
        <v>120147</v>
      </c>
    </row>
    <row r="128" spans="1:15" x14ac:dyDescent="0.25">
      <c r="A128" s="149">
        <v>1421</v>
      </c>
      <c r="B128" s="149" t="s">
        <v>511</v>
      </c>
      <c r="C128" s="149" t="s">
        <v>512</v>
      </c>
      <c r="D128" s="149">
        <v>3530</v>
      </c>
      <c r="E128" s="149" t="s">
        <v>513</v>
      </c>
      <c r="F128" s="149" t="s">
        <v>514</v>
      </c>
      <c r="G128" s="149" t="s">
        <v>7122</v>
      </c>
      <c r="H128" s="149" t="s">
        <v>7123</v>
      </c>
      <c r="I128" s="149" t="s">
        <v>7124</v>
      </c>
      <c r="J128" s="149" t="s">
        <v>7089</v>
      </c>
      <c r="K128" s="149"/>
      <c r="L128" s="148">
        <v>1</v>
      </c>
      <c r="M128" s="152">
        <f t="shared" si="2"/>
        <v>0</v>
      </c>
      <c r="N128" s="152">
        <f t="shared" si="3"/>
        <v>0</v>
      </c>
      <c r="O128" s="145">
        <v>120147</v>
      </c>
    </row>
    <row r="129" spans="1:15" x14ac:dyDescent="0.25">
      <c r="A129" s="149">
        <v>1438</v>
      </c>
      <c r="B129" s="149" t="s">
        <v>7156</v>
      </c>
      <c r="C129" s="149" t="s">
        <v>515</v>
      </c>
      <c r="D129" s="149">
        <v>3530</v>
      </c>
      <c r="E129" s="149" t="s">
        <v>513</v>
      </c>
      <c r="F129" s="149" t="s">
        <v>516</v>
      </c>
      <c r="G129" s="149" t="s">
        <v>7122</v>
      </c>
      <c r="H129" s="149" t="s">
        <v>7123</v>
      </c>
      <c r="I129" s="149" t="s">
        <v>7124</v>
      </c>
      <c r="J129" s="149" t="s">
        <v>7089</v>
      </c>
      <c r="K129" s="149"/>
      <c r="L129" s="148">
        <v>1</v>
      </c>
      <c r="M129" s="152">
        <f t="shared" si="2"/>
        <v>0</v>
      </c>
      <c r="N129" s="152">
        <f t="shared" si="3"/>
        <v>0</v>
      </c>
      <c r="O129" s="145">
        <v>139089</v>
      </c>
    </row>
    <row r="130" spans="1:15" x14ac:dyDescent="0.25">
      <c r="A130" s="149">
        <v>1446</v>
      </c>
      <c r="B130" s="149" t="s">
        <v>7157</v>
      </c>
      <c r="C130" s="149" t="s">
        <v>517</v>
      </c>
      <c r="D130" s="149">
        <v>3550</v>
      </c>
      <c r="E130" s="149" t="s">
        <v>518</v>
      </c>
      <c r="F130" s="149" t="s">
        <v>519</v>
      </c>
      <c r="G130" s="149" t="s">
        <v>7122</v>
      </c>
      <c r="H130" s="149" t="s">
        <v>7123</v>
      </c>
      <c r="I130" s="149" t="s">
        <v>7124</v>
      </c>
      <c r="J130" s="149" t="s">
        <v>7089</v>
      </c>
      <c r="K130" s="149"/>
      <c r="L130" s="148">
        <v>1</v>
      </c>
      <c r="M130" s="152">
        <f t="shared" si="2"/>
        <v>0</v>
      </c>
      <c r="N130" s="152">
        <f t="shared" si="3"/>
        <v>0</v>
      </c>
      <c r="O130" s="145">
        <v>120147</v>
      </c>
    </row>
    <row r="131" spans="1:15" x14ac:dyDescent="0.25">
      <c r="A131" s="149">
        <v>1453</v>
      </c>
      <c r="B131" s="149" t="s">
        <v>7158</v>
      </c>
      <c r="C131" s="149" t="s">
        <v>520</v>
      </c>
      <c r="D131" s="149">
        <v>3500</v>
      </c>
      <c r="E131" s="149" t="s">
        <v>500</v>
      </c>
      <c r="F131" s="149" t="s">
        <v>521</v>
      </c>
      <c r="G131" s="149" t="s">
        <v>7122</v>
      </c>
      <c r="H131" s="149" t="s">
        <v>7123</v>
      </c>
      <c r="I131" s="149" t="s">
        <v>7124</v>
      </c>
      <c r="J131" s="149" t="s">
        <v>7089</v>
      </c>
      <c r="K131" s="149"/>
      <c r="L131" s="148">
        <v>1</v>
      </c>
      <c r="M131" s="152">
        <f t="shared" ref="M131:M194" si="4">IF(AND(J131="Autonome kleuterschool",L131=1),1,0)</f>
        <v>0</v>
      </c>
      <c r="N131" s="152">
        <f t="shared" ref="N131:N194" si="5">IF(AND(J131="Autonome lagere school",L131=1),1,0)</f>
        <v>0</v>
      </c>
      <c r="O131" s="145">
        <v>120147</v>
      </c>
    </row>
    <row r="132" spans="1:15" x14ac:dyDescent="0.25">
      <c r="A132" s="149">
        <v>1461</v>
      </c>
      <c r="B132" s="149" t="s">
        <v>7159</v>
      </c>
      <c r="C132" s="149" t="s">
        <v>522</v>
      </c>
      <c r="D132" s="149">
        <v>3582</v>
      </c>
      <c r="E132" s="149" t="s">
        <v>523</v>
      </c>
      <c r="F132" s="149" t="s">
        <v>524</v>
      </c>
      <c r="G132" s="149" t="s">
        <v>7122</v>
      </c>
      <c r="H132" s="149" t="s">
        <v>7123</v>
      </c>
      <c r="I132" s="149" t="s">
        <v>7124</v>
      </c>
      <c r="J132" s="149" t="s">
        <v>7089</v>
      </c>
      <c r="K132" s="149"/>
      <c r="L132" s="148">
        <v>1</v>
      </c>
      <c r="M132" s="152">
        <f t="shared" si="4"/>
        <v>0</v>
      </c>
      <c r="N132" s="152">
        <f t="shared" si="5"/>
        <v>0</v>
      </c>
      <c r="O132" s="145">
        <v>118828</v>
      </c>
    </row>
    <row r="133" spans="1:15" x14ac:dyDescent="0.25">
      <c r="A133" s="149">
        <v>1479</v>
      </c>
      <c r="B133" s="149" t="s">
        <v>7160</v>
      </c>
      <c r="C133" s="149" t="s">
        <v>7161</v>
      </c>
      <c r="D133" s="149">
        <v>3900</v>
      </c>
      <c r="E133" s="149" t="s">
        <v>538</v>
      </c>
      <c r="F133" s="149" t="s">
        <v>7162</v>
      </c>
      <c r="G133" s="149" t="s">
        <v>7122</v>
      </c>
      <c r="H133" s="149" t="s">
        <v>7123</v>
      </c>
      <c r="I133" s="149" t="s">
        <v>7124</v>
      </c>
      <c r="J133" s="149" t="s">
        <v>7089</v>
      </c>
      <c r="K133" s="149"/>
      <c r="L133" s="148">
        <v>1</v>
      </c>
      <c r="M133" s="152">
        <f t="shared" si="4"/>
        <v>0</v>
      </c>
      <c r="N133" s="152">
        <f t="shared" si="5"/>
        <v>0</v>
      </c>
      <c r="O133" s="145">
        <v>118828</v>
      </c>
    </row>
    <row r="134" spans="1:15" x14ac:dyDescent="0.25">
      <c r="A134" s="149">
        <v>1487</v>
      </c>
      <c r="B134" s="149" t="s">
        <v>7163</v>
      </c>
      <c r="C134" s="149" t="s">
        <v>529</v>
      </c>
      <c r="D134" s="149">
        <v>3990</v>
      </c>
      <c r="E134" s="149" t="s">
        <v>530</v>
      </c>
      <c r="F134" s="149" t="s">
        <v>531</v>
      </c>
      <c r="G134" s="149" t="s">
        <v>7122</v>
      </c>
      <c r="H134" s="149" t="s">
        <v>7123</v>
      </c>
      <c r="I134" s="149" t="s">
        <v>7124</v>
      </c>
      <c r="J134" s="149" t="s">
        <v>7089</v>
      </c>
      <c r="K134" s="149"/>
      <c r="L134" s="148">
        <v>1</v>
      </c>
      <c r="M134" s="152">
        <f t="shared" si="4"/>
        <v>0</v>
      </c>
      <c r="N134" s="152">
        <f t="shared" si="5"/>
        <v>0</v>
      </c>
      <c r="O134" s="145">
        <v>118828</v>
      </c>
    </row>
    <row r="135" spans="1:15" x14ac:dyDescent="0.25">
      <c r="A135" s="149">
        <v>1495</v>
      </c>
      <c r="B135" s="149" t="s">
        <v>532</v>
      </c>
      <c r="C135" s="149" t="s">
        <v>533</v>
      </c>
      <c r="D135" s="149">
        <v>3670</v>
      </c>
      <c r="E135" s="149" t="s">
        <v>534</v>
      </c>
      <c r="F135" s="149" t="s">
        <v>535</v>
      </c>
      <c r="G135" s="149" t="s">
        <v>7122</v>
      </c>
      <c r="H135" s="149" t="s">
        <v>7123</v>
      </c>
      <c r="I135" s="149" t="s">
        <v>7124</v>
      </c>
      <c r="J135" s="149" t="s">
        <v>7089</v>
      </c>
      <c r="K135" s="149"/>
      <c r="L135" s="148">
        <v>1</v>
      </c>
      <c r="M135" s="152">
        <f t="shared" si="4"/>
        <v>0</v>
      </c>
      <c r="N135" s="152">
        <f t="shared" si="5"/>
        <v>0</v>
      </c>
      <c r="O135" s="145">
        <v>139089</v>
      </c>
    </row>
    <row r="136" spans="1:15" x14ac:dyDescent="0.25">
      <c r="A136" s="149">
        <v>1503</v>
      </c>
      <c r="B136" s="149" t="s">
        <v>536</v>
      </c>
      <c r="C136" s="149" t="s">
        <v>537</v>
      </c>
      <c r="D136" s="149">
        <v>3900</v>
      </c>
      <c r="E136" s="149" t="s">
        <v>538</v>
      </c>
      <c r="F136" s="149" t="s">
        <v>539</v>
      </c>
      <c r="G136" s="149" t="s">
        <v>7122</v>
      </c>
      <c r="H136" s="149" t="s">
        <v>7123</v>
      </c>
      <c r="I136" s="149" t="s">
        <v>7124</v>
      </c>
      <c r="J136" s="149" t="s">
        <v>7089</v>
      </c>
      <c r="K136" s="149"/>
      <c r="L136" s="148">
        <v>1</v>
      </c>
      <c r="M136" s="152">
        <f t="shared" si="4"/>
        <v>0</v>
      </c>
      <c r="N136" s="152">
        <f t="shared" si="5"/>
        <v>0</v>
      </c>
      <c r="O136" s="145">
        <v>118828</v>
      </c>
    </row>
    <row r="137" spans="1:15" x14ac:dyDescent="0.25">
      <c r="A137" s="149">
        <v>1511</v>
      </c>
      <c r="B137" s="149" t="s">
        <v>540</v>
      </c>
      <c r="C137" s="149" t="s">
        <v>541</v>
      </c>
      <c r="D137" s="149">
        <v>3930</v>
      </c>
      <c r="E137" s="149" t="s">
        <v>542</v>
      </c>
      <c r="F137" s="149" t="s">
        <v>543</v>
      </c>
      <c r="G137" s="149" t="s">
        <v>7122</v>
      </c>
      <c r="H137" s="149" t="s">
        <v>7123</v>
      </c>
      <c r="I137" s="149" t="s">
        <v>7124</v>
      </c>
      <c r="J137" s="149" t="s">
        <v>7089</v>
      </c>
      <c r="K137" s="149"/>
      <c r="L137" s="148">
        <v>1</v>
      </c>
      <c r="M137" s="152">
        <f t="shared" si="4"/>
        <v>0</v>
      </c>
      <c r="N137" s="152">
        <f t="shared" si="5"/>
        <v>0</v>
      </c>
      <c r="O137" s="145">
        <v>118828</v>
      </c>
    </row>
    <row r="138" spans="1:15" x14ac:dyDescent="0.25">
      <c r="A138" s="149">
        <v>1529</v>
      </c>
      <c r="B138" s="149" t="s">
        <v>544</v>
      </c>
      <c r="C138" s="149" t="s">
        <v>545</v>
      </c>
      <c r="D138" s="149">
        <v>3950</v>
      </c>
      <c r="E138" s="149" t="s">
        <v>546</v>
      </c>
      <c r="F138" s="149" t="s">
        <v>547</v>
      </c>
      <c r="G138" s="149" t="s">
        <v>7122</v>
      </c>
      <c r="H138" s="149" t="s">
        <v>7123</v>
      </c>
      <c r="I138" s="149" t="s">
        <v>7124</v>
      </c>
      <c r="J138" s="149" t="s">
        <v>7089</v>
      </c>
      <c r="K138" s="149"/>
      <c r="L138" s="148">
        <v>1</v>
      </c>
      <c r="M138" s="152">
        <f t="shared" si="4"/>
        <v>0</v>
      </c>
      <c r="N138" s="152">
        <f t="shared" si="5"/>
        <v>0</v>
      </c>
      <c r="O138" s="145">
        <v>118828</v>
      </c>
    </row>
    <row r="139" spans="1:15" x14ac:dyDescent="0.25">
      <c r="A139" s="149">
        <v>1537</v>
      </c>
      <c r="B139" s="149" t="s">
        <v>548</v>
      </c>
      <c r="C139" s="149" t="s">
        <v>549</v>
      </c>
      <c r="D139" s="149">
        <v>3600</v>
      </c>
      <c r="E139" s="149" t="s">
        <v>550</v>
      </c>
      <c r="F139" s="149" t="s">
        <v>551</v>
      </c>
      <c r="G139" s="149" t="s">
        <v>7122</v>
      </c>
      <c r="H139" s="149" t="s">
        <v>7123</v>
      </c>
      <c r="I139" s="149" t="s">
        <v>7124</v>
      </c>
      <c r="J139" s="149" t="s">
        <v>7089</v>
      </c>
      <c r="K139" s="149"/>
      <c r="L139" s="148">
        <v>2</v>
      </c>
      <c r="M139" s="152">
        <f t="shared" si="4"/>
        <v>0</v>
      </c>
      <c r="N139" s="152">
        <f t="shared" si="5"/>
        <v>0</v>
      </c>
      <c r="O139" s="145">
        <v>139089</v>
      </c>
    </row>
    <row r="140" spans="1:15" x14ac:dyDescent="0.25">
      <c r="A140" s="149">
        <v>1545</v>
      </c>
      <c r="B140" s="149" t="s">
        <v>552</v>
      </c>
      <c r="C140" s="149" t="s">
        <v>553</v>
      </c>
      <c r="D140" s="149">
        <v>3600</v>
      </c>
      <c r="E140" s="149" t="s">
        <v>550</v>
      </c>
      <c r="F140" s="149" t="s">
        <v>554</v>
      </c>
      <c r="G140" s="149" t="s">
        <v>7122</v>
      </c>
      <c r="H140" s="149" t="s">
        <v>7123</v>
      </c>
      <c r="I140" s="149" t="s">
        <v>7124</v>
      </c>
      <c r="J140" s="149" t="s">
        <v>7089</v>
      </c>
      <c r="K140" s="149"/>
      <c r="L140" s="148">
        <v>1</v>
      </c>
      <c r="M140" s="152">
        <f t="shared" si="4"/>
        <v>0</v>
      </c>
      <c r="N140" s="152">
        <f t="shared" si="5"/>
        <v>0</v>
      </c>
      <c r="O140" s="145">
        <v>139089</v>
      </c>
    </row>
    <row r="141" spans="1:15" x14ac:dyDescent="0.25">
      <c r="A141" s="149">
        <v>1552</v>
      </c>
      <c r="B141" s="149" t="s">
        <v>7164</v>
      </c>
      <c r="C141" s="149" t="s">
        <v>555</v>
      </c>
      <c r="D141" s="149">
        <v>3600</v>
      </c>
      <c r="E141" s="149" t="s">
        <v>550</v>
      </c>
      <c r="F141" s="149" t="s">
        <v>556</v>
      </c>
      <c r="G141" s="149" t="s">
        <v>7122</v>
      </c>
      <c r="H141" s="149" t="s">
        <v>7123</v>
      </c>
      <c r="I141" s="149" t="s">
        <v>7124</v>
      </c>
      <c r="J141" s="149" t="s">
        <v>7089</v>
      </c>
      <c r="K141" s="149"/>
      <c r="L141" s="148">
        <v>1</v>
      </c>
      <c r="M141" s="152">
        <f t="shared" si="4"/>
        <v>0</v>
      </c>
      <c r="N141" s="152">
        <f t="shared" si="5"/>
        <v>0</v>
      </c>
      <c r="O141" s="145">
        <v>139089</v>
      </c>
    </row>
    <row r="142" spans="1:15" x14ac:dyDescent="0.25">
      <c r="A142" s="149">
        <v>1561</v>
      </c>
      <c r="B142" s="149" t="s">
        <v>7165</v>
      </c>
      <c r="C142" s="149" t="s">
        <v>557</v>
      </c>
      <c r="D142" s="149">
        <v>3600</v>
      </c>
      <c r="E142" s="149" t="s">
        <v>550</v>
      </c>
      <c r="F142" s="149" t="s">
        <v>558</v>
      </c>
      <c r="G142" s="149" t="s">
        <v>7122</v>
      </c>
      <c r="H142" s="149" t="s">
        <v>7123</v>
      </c>
      <c r="I142" s="149" t="s">
        <v>7124</v>
      </c>
      <c r="J142" s="149" t="s">
        <v>7089</v>
      </c>
      <c r="K142" s="149"/>
      <c r="L142" s="148">
        <v>1</v>
      </c>
      <c r="M142" s="152">
        <f t="shared" si="4"/>
        <v>0</v>
      </c>
      <c r="N142" s="152">
        <f t="shared" si="5"/>
        <v>0</v>
      </c>
      <c r="O142" s="145">
        <v>139089</v>
      </c>
    </row>
    <row r="143" spans="1:15" x14ac:dyDescent="0.25">
      <c r="A143" s="149">
        <v>1578</v>
      </c>
      <c r="B143" s="149" t="s">
        <v>7166</v>
      </c>
      <c r="C143" s="149" t="s">
        <v>559</v>
      </c>
      <c r="D143" s="149">
        <v>3600</v>
      </c>
      <c r="E143" s="149" t="s">
        <v>550</v>
      </c>
      <c r="F143" s="149" t="s">
        <v>560</v>
      </c>
      <c r="G143" s="149" t="s">
        <v>7122</v>
      </c>
      <c r="H143" s="149" t="s">
        <v>7123</v>
      </c>
      <c r="I143" s="149" t="s">
        <v>7124</v>
      </c>
      <c r="J143" s="149" t="s">
        <v>7089</v>
      </c>
      <c r="K143" s="149"/>
      <c r="L143" s="148">
        <v>1</v>
      </c>
      <c r="M143" s="152">
        <f t="shared" si="4"/>
        <v>0</v>
      </c>
      <c r="N143" s="152">
        <f t="shared" si="5"/>
        <v>0</v>
      </c>
      <c r="O143" s="145">
        <v>139089</v>
      </c>
    </row>
    <row r="144" spans="1:15" x14ac:dyDescent="0.25">
      <c r="A144" s="149">
        <v>1602</v>
      </c>
      <c r="B144" s="149" t="s">
        <v>561</v>
      </c>
      <c r="C144" s="149" t="s">
        <v>562</v>
      </c>
      <c r="D144" s="149">
        <v>3630</v>
      </c>
      <c r="E144" s="149" t="s">
        <v>563</v>
      </c>
      <c r="F144" s="149" t="s">
        <v>564</v>
      </c>
      <c r="G144" s="149" t="s">
        <v>7122</v>
      </c>
      <c r="H144" s="149" t="s">
        <v>7123</v>
      </c>
      <c r="I144" s="149" t="s">
        <v>7124</v>
      </c>
      <c r="J144" s="149" t="s">
        <v>7089</v>
      </c>
      <c r="K144" s="149"/>
      <c r="L144" s="148">
        <v>1</v>
      </c>
      <c r="M144" s="152">
        <f t="shared" si="4"/>
        <v>0</v>
      </c>
      <c r="N144" s="152">
        <f t="shared" si="5"/>
        <v>0</v>
      </c>
      <c r="O144" s="145">
        <v>139089</v>
      </c>
    </row>
    <row r="145" spans="1:15" x14ac:dyDescent="0.25">
      <c r="A145" s="149">
        <v>1611</v>
      </c>
      <c r="B145" s="149" t="s">
        <v>7167</v>
      </c>
      <c r="C145" s="149" t="s">
        <v>565</v>
      </c>
      <c r="D145" s="149">
        <v>3630</v>
      </c>
      <c r="E145" s="149" t="s">
        <v>566</v>
      </c>
      <c r="F145" s="149" t="s">
        <v>567</v>
      </c>
      <c r="G145" s="149" t="s">
        <v>7122</v>
      </c>
      <c r="H145" s="149" t="s">
        <v>7123</v>
      </c>
      <c r="I145" s="149" t="s">
        <v>7124</v>
      </c>
      <c r="J145" s="149" t="s">
        <v>7089</v>
      </c>
      <c r="K145" s="149"/>
      <c r="L145" s="148">
        <v>1</v>
      </c>
      <c r="M145" s="152">
        <f t="shared" si="4"/>
        <v>0</v>
      </c>
      <c r="N145" s="152">
        <f t="shared" si="5"/>
        <v>0</v>
      </c>
      <c r="O145" s="145">
        <v>139089</v>
      </c>
    </row>
    <row r="146" spans="1:15" x14ac:dyDescent="0.25">
      <c r="A146" s="149">
        <v>1628</v>
      </c>
      <c r="B146" s="149" t="s">
        <v>7168</v>
      </c>
      <c r="C146" s="149" t="s">
        <v>568</v>
      </c>
      <c r="D146" s="149">
        <v>3630</v>
      </c>
      <c r="E146" s="149" t="s">
        <v>563</v>
      </c>
      <c r="F146" s="149" t="s">
        <v>569</v>
      </c>
      <c r="G146" s="149" t="s">
        <v>7122</v>
      </c>
      <c r="H146" s="149" t="s">
        <v>7123</v>
      </c>
      <c r="I146" s="149" t="s">
        <v>7124</v>
      </c>
      <c r="J146" s="149" t="s">
        <v>7089</v>
      </c>
      <c r="K146" s="149"/>
      <c r="L146" s="148">
        <v>1</v>
      </c>
      <c r="M146" s="152">
        <f t="shared" si="4"/>
        <v>0</v>
      </c>
      <c r="N146" s="152">
        <f t="shared" si="5"/>
        <v>0</v>
      </c>
      <c r="O146" s="145">
        <v>139089</v>
      </c>
    </row>
    <row r="147" spans="1:15" x14ac:dyDescent="0.25">
      <c r="A147" s="149">
        <v>1636</v>
      </c>
      <c r="B147" s="149" t="s">
        <v>7169</v>
      </c>
      <c r="C147" s="149" t="s">
        <v>570</v>
      </c>
      <c r="D147" s="149">
        <v>3650</v>
      </c>
      <c r="E147" s="149" t="s">
        <v>571</v>
      </c>
      <c r="F147" s="149" t="s">
        <v>572</v>
      </c>
      <c r="G147" s="149" t="s">
        <v>7122</v>
      </c>
      <c r="H147" s="149" t="s">
        <v>7123</v>
      </c>
      <c r="I147" s="149" t="s">
        <v>7124</v>
      </c>
      <c r="J147" s="149" t="s">
        <v>7089</v>
      </c>
      <c r="K147" s="149"/>
      <c r="L147" s="148">
        <v>1</v>
      </c>
      <c r="M147" s="152">
        <f t="shared" si="4"/>
        <v>0</v>
      </c>
      <c r="N147" s="152">
        <f t="shared" si="5"/>
        <v>0</v>
      </c>
      <c r="O147" s="145">
        <v>139089</v>
      </c>
    </row>
    <row r="148" spans="1:15" x14ac:dyDescent="0.25">
      <c r="A148" s="149">
        <v>1644</v>
      </c>
      <c r="B148" s="149" t="s">
        <v>7170</v>
      </c>
      <c r="C148" s="149" t="s">
        <v>574</v>
      </c>
      <c r="D148" s="149">
        <v>3660</v>
      </c>
      <c r="E148" s="149" t="s">
        <v>534</v>
      </c>
      <c r="F148" s="149" t="s">
        <v>575</v>
      </c>
      <c r="G148" s="149" t="s">
        <v>7122</v>
      </c>
      <c r="H148" s="149" t="s">
        <v>7123</v>
      </c>
      <c r="I148" s="149" t="s">
        <v>7124</v>
      </c>
      <c r="J148" s="149" t="s">
        <v>7089</v>
      </c>
      <c r="K148" s="149"/>
      <c r="L148" s="148">
        <v>1</v>
      </c>
      <c r="M148" s="152">
        <f t="shared" si="4"/>
        <v>0</v>
      </c>
      <c r="N148" s="152">
        <f t="shared" si="5"/>
        <v>0</v>
      </c>
      <c r="O148" s="145">
        <v>139089</v>
      </c>
    </row>
    <row r="149" spans="1:15" x14ac:dyDescent="0.25">
      <c r="A149" s="149">
        <v>1651</v>
      </c>
      <c r="B149" s="149" t="s">
        <v>7171</v>
      </c>
      <c r="C149" s="149" t="s">
        <v>576</v>
      </c>
      <c r="D149" s="149">
        <v>3665</v>
      </c>
      <c r="E149" s="149" t="s">
        <v>577</v>
      </c>
      <c r="F149" s="149" t="s">
        <v>578</v>
      </c>
      <c r="G149" s="149" t="s">
        <v>7122</v>
      </c>
      <c r="H149" s="149" t="s">
        <v>7123</v>
      </c>
      <c r="I149" s="149" t="s">
        <v>7124</v>
      </c>
      <c r="J149" s="149" t="s">
        <v>7089</v>
      </c>
      <c r="K149" s="149"/>
      <c r="L149" s="148">
        <v>1</v>
      </c>
      <c r="M149" s="152">
        <f t="shared" si="4"/>
        <v>0</v>
      </c>
      <c r="N149" s="152">
        <f t="shared" si="5"/>
        <v>0</v>
      </c>
      <c r="O149" s="145">
        <v>139089</v>
      </c>
    </row>
    <row r="150" spans="1:15" x14ac:dyDescent="0.25">
      <c r="A150" s="149">
        <v>1669</v>
      </c>
      <c r="B150" s="149" t="s">
        <v>579</v>
      </c>
      <c r="C150" s="149" t="s">
        <v>580</v>
      </c>
      <c r="D150" s="149">
        <v>3680</v>
      </c>
      <c r="E150" s="149" t="s">
        <v>581</v>
      </c>
      <c r="F150" s="149" t="s">
        <v>582</v>
      </c>
      <c r="G150" s="149" t="s">
        <v>7122</v>
      </c>
      <c r="H150" s="149" t="s">
        <v>7123</v>
      </c>
      <c r="I150" s="149" t="s">
        <v>7124</v>
      </c>
      <c r="J150" s="149" t="s">
        <v>7089</v>
      </c>
      <c r="K150" s="149"/>
      <c r="L150" s="148">
        <v>1</v>
      </c>
      <c r="M150" s="152">
        <f t="shared" si="4"/>
        <v>0</v>
      </c>
      <c r="N150" s="152">
        <f t="shared" si="5"/>
        <v>0</v>
      </c>
      <c r="O150" s="145">
        <v>139089</v>
      </c>
    </row>
    <row r="151" spans="1:15" x14ac:dyDescent="0.25">
      <c r="A151" s="149">
        <v>1677</v>
      </c>
      <c r="B151" s="149" t="s">
        <v>7172</v>
      </c>
      <c r="C151" s="149" t="s">
        <v>583</v>
      </c>
      <c r="D151" s="149">
        <v>3680</v>
      </c>
      <c r="E151" s="149" t="s">
        <v>581</v>
      </c>
      <c r="F151" s="149" t="s">
        <v>584</v>
      </c>
      <c r="G151" s="149" t="s">
        <v>7122</v>
      </c>
      <c r="H151" s="149" t="s">
        <v>7123</v>
      </c>
      <c r="I151" s="149" t="s">
        <v>7124</v>
      </c>
      <c r="J151" s="149" t="s">
        <v>7089</v>
      </c>
      <c r="K151" s="149"/>
      <c r="L151" s="148">
        <v>2</v>
      </c>
      <c r="M151" s="152">
        <f t="shared" si="4"/>
        <v>0</v>
      </c>
      <c r="N151" s="152">
        <f t="shared" si="5"/>
        <v>0</v>
      </c>
      <c r="O151" s="145">
        <v>139089</v>
      </c>
    </row>
    <row r="152" spans="1:15" x14ac:dyDescent="0.25">
      <c r="A152" s="149">
        <v>1685</v>
      </c>
      <c r="B152" s="149" t="s">
        <v>585</v>
      </c>
      <c r="C152" s="149" t="s">
        <v>586</v>
      </c>
      <c r="D152" s="149">
        <v>3960</v>
      </c>
      <c r="E152" s="149" t="s">
        <v>587</v>
      </c>
      <c r="F152" s="149" t="s">
        <v>588</v>
      </c>
      <c r="G152" s="149" t="s">
        <v>7122</v>
      </c>
      <c r="H152" s="149" t="s">
        <v>7123</v>
      </c>
      <c r="I152" s="149" t="s">
        <v>7124</v>
      </c>
      <c r="J152" s="149" t="s">
        <v>7089</v>
      </c>
      <c r="K152" s="149"/>
      <c r="L152" s="148">
        <v>1</v>
      </c>
      <c r="M152" s="152">
        <f t="shared" si="4"/>
        <v>0</v>
      </c>
      <c r="N152" s="152">
        <f t="shared" si="5"/>
        <v>0</v>
      </c>
      <c r="O152" s="145">
        <v>139089</v>
      </c>
    </row>
    <row r="153" spans="1:15" x14ac:dyDescent="0.25">
      <c r="A153" s="149">
        <v>1693</v>
      </c>
      <c r="B153" s="149" t="s">
        <v>589</v>
      </c>
      <c r="C153" s="149" t="s">
        <v>590</v>
      </c>
      <c r="D153" s="149">
        <v>3700</v>
      </c>
      <c r="E153" s="149" t="s">
        <v>591</v>
      </c>
      <c r="F153" s="149" t="s">
        <v>592</v>
      </c>
      <c r="G153" s="149" t="s">
        <v>7122</v>
      </c>
      <c r="H153" s="149" t="s">
        <v>7123</v>
      </c>
      <c r="I153" s="149" t="s">
        <v>7124</v>
      </c>
      <c r="J153" s="149" t="s">
        <v>7089</v>
      </c>
      <c r="K153" s="149"/>
      <c r="L153" s="148">
        <v>1</v>
      </c>
      <c r="M153" s="152">
        <f t="shared" si="4"/>
        <v>0</v>
      </c>
      <c r="N153" s="152">
        <f t="shared" si="5"/>
        <v>0</v>
      </c>
      <c r="O153" s="145">
        <v>138941</v>
      </c>
    </row>
    <row r="154" spans="1:15" x14ac:dyDescent="0.25">
      <c r="A154" s="149">
        <v>1701</v>
      </c>
      <c r="B154" s="149" t="s">
        <v>593</v>
      </c>
      <c r="C154" s="149" t="s">
        <v>594</v>
      </c>
      <c r="D154" s="149">
        <v>3700</v>
      </c>
      <c r="E154" s="149" t="s">
        <v>591</v>
      </c>
      <c r="F154" s="149" t="s">
        <v>595</v>
      </c>
      <c r="G154" s="149" t="s">
        <v>7122</v>
      </c>
      <c r="H154" s="149" t="s">
        <v>7123</v>
      </c>
      <c r="I154" s="149" t="s">
        <v>7124</v>
      </c>
      <c r="J154" s="149" t="s">
        <v>7089</v>
      </c>
      <c r="K154" s="149"/>
      <c r="L154" s="148">
        <v>1</v>
      </c>
      <c r="M154" s="152">
        <f t="shared" si="4"/>
        <v>0</v>
      </c>
      <c r="N154" s="152">
        <f t="shared" si="5"/>
        <v>0</v>
      </c>
      <c r="O154" s="145">
        <v>138941</v>
      </c>
    </row>
    <row r="155" spans="1:15" x14ac:dyDescent="0.25">
      <c r="A155" s="149">
        <v>1719</v>
      </c>
      <c r="B155" s="149" t="s">
        <v>7173</v>
      </c>
      <c r="C155" s="149" t="s">
        <v>596</v>
      </c>
      <c r="D155" s="149">
        <v>3700</v>
      </c>
      <c r="E155" s="149" t="s">
        <v>591</v>
      </c>
      <c r="F155" s="149" t="s">
        <v>597</v>
      </c>
      <c r="G155" s="149" t="s">
        <v>7122</v>
      </c>
      <c r="H155" s="149" t="s">
        <v>7123</v>
      </c>
      <c r="I155" s="149" t="s">
        <v>7124</v>
      </c>
      <c r="J155" s="149" t="s">
        <v>7089</v>
      </c>
      <c r="K155" s="149"/>
      <c r="L155" s="148">
        <v>1</v>
      </c>
      <c r="M155" s="152">
        <f t="shared" si="4"/>
        <v>0</v>
      </c>
      <c r="N155" s="152">
        <f t="shared" si="5"/>
        <v>0</v>
      </c>
      <c r="O155" s="145">
        <v>138941</v>
      </c>
    </row>
    <row r="156" spans="1:15" x14ac:dyDescent="0.25">
      <c r="A156" s="149">
        <v>1727</v>
      </c>
      <c r="B156" s="149" t="s">
        <v>598</v>
      </c>
      <c r="C156" s="149" t="s">
        <v>599</v>
      </c>
      <c r="D156" s="149">
        <v>3740</v>
      </c>
      <c r="E156" s="149" t="s">
        <v>600</v>
      </c>
      <c r="F156" s="149" t="s">
        <v>601</v>
      </c>
      <c r="G156" s="149" t="s">
        <v>7122</v>
      </c>
      <c r="H156" s="149" t="s">
        <v>7123</v>
      </c>
      <c r="I156" s="149" t="s">
        <v>7124</v>
      </c>
      <c r="J156" s="149" t="s">
        <v>7089</v>
      </c>
      <c r="K156" s="149"/>
      <c r="L156" s="148">
        <v>1</v>
      </c>
      <c r="M156" s="152">
        <f t="shared" si="4"/>
        <v>0</v>
      </c>
      <c r="N156" s="152">
        <f t="shared" si="5"/>
        <v>0</v>
      </c>
      <c r="O156" s="145">
        <v>138941</v>
      </c>
    </row>
    <row r="157" spans="1:15" x14ac:dyDescent="0.25">
      <c r="A157" s="149">
        <v>1751</v>
      </c>
      <c r="B157" s="149" t="s">
        <v>602</v>
      </c>
      <c r="C157" s="149" t="s">
        <v>603</v>
      </c>
      <c r="D157" s="149">
        <v>3800</v>
      </c>
      <c r="E157" s="149" t="s">
        <v>604</v>
      </c>
      <c r="F157" s="149" t="s">
        <v>605</v>
      </c>
      <c r="G157" s="149" t="s">
        <v>7122</v>
      </c>
      <c r="H157" s="149" t="s">
        <v>7123</v>
      </c>
      <c r="I157" s="149" t="s">
        <v>7124</v>
      </c>
      <c r="J157" s="149" t="s">
        <v>7089</v>
      </c>
      <c r="K157" s="149"/>
      <c r="L157" s="148">
        <v>2</v>
      </c>
      <c r="M157" s="152">
        <f t="shared" si="4"/>
        <v>0</v>
      </c>
      <c r="N157" s="152">
        <f t="shared" si="5"/>
        <v>0</v>
      </c>
      <c r="O157" s="145">
        <v>138966</v>
      </c>
    </row>
    <row r="158" spans="1:15" x14ac:dyDescent="0.25">
      <c r="A158" s="149">
        <v>1768</v>
      </c>
      <c r="B158" s="149" t="s">
        <v>7174</v>
      </c>
      <c r="C158" s="149" t="s">
        <v>606</v>
      </c>
      <c r="D158" s="149">
        <v>3800</v>
      </c>
      <c r="E158" s="149" t="s">
        <v>604</v>
      </c>
      <c r="F158" s="149" t="s">
        <v>607</v>
      </c>
      <c r="G158" s="149" t="s">
        <v>7122</v>
      </c>
      <c r="H158" s="149" t="s">
        <v>7123</v>
      </c>
      <c r="I158" s="149" t="s">
        <v>7124</v>
      </c>
      <c r="J158" s="149" t="s">
        <v>7089</v>
      </c>
      <c r="K158" s="149"/>
      <c r="L158" s="148">
        <v>3</v>
      </c>
      <c r="M158" s="152">
        <f t="shared" si="4"/>
        <v>0</v>
      </c>
      <c r="N158" s="152">
        <f t="shared" si="5"/>
        <v>0</v>
      </c>
      <c r="O158" s="145">
        <v>138966</v>
      </c>
    </row>
    <row r="159" spans="1:15" x14ac:dyDescent="0.25">
      <c r="A159" s="149">
        <v>1792</v>
      </c>
      <c r="B159" s="149" t="s">
        <v>7175</v>
      </c>
      <c r="C159" s="149" t="s">
        <v>608</v>
      </c>
      <c r="D159" s="149">
        <v>3830</v>
      </c>
      <c r="E159" s="149" t="s">
        <v>609</v>
      </c>
      <c r="F159" s="149" t="s">
        <v>610</v>
      </c>
      <c r="G159" s="149" t="s">
        <v>7122</v>
      </c>
      <c r="H159" s="149" t="s">
        <v>7123</v>
      </c>
      <c r="I159" s="149" t="s">
        <v>7124</v>
      </c>
      <c r="J159" s="149" t="s">
        <v>7089</v>
      </c>
      <c r="K159" s="149"/>
      <c r="L159" s="148">
        <v>1</v>
      </c>
      <c r="M159" s="152">
        <f t="shared" si="4"/>
        <v>0</v>
      </c>
      <c r="N159" s="152">
        <f t="shared" si="5"/>
        <v>0</v>
      </c>
      <c r="O159" s="145">
        <v>120147</v>
      </c>
    </row>
    <row r="160" spans="1:15" x14ac:dyDescent="0.25">
      <c r="A160" s="149">
        <v>1818</v>
      </c>
      <c r="B160" s="149" t="s">
        <v>611</v>
      </c>
      <c r="C160" s="149" t="s">
        <v>612</v>
      </c>
      <c r="D160" s="149">
        <v>3870</v>
      </c>
      <c r="E160" s="149" t="s">
        <v>613</v>
      </c>
      <c r="F160" s="149" t="s">
        <v>614</v>
      </c>
      <c r="G160" s="149" t="s">
        <v>7122</v>
      </c>
      <c r="H160" s="149" t="s">
        <v>7123</v>
      </c>
      <c r="I160" s="149" t="s">
        <v>7124</v>
      </c>
      <c r="J160" s="149" t="s">
        <v>7089</v>
      </c>
      <c r="K160" s="149"/>
      <c r="L160" s="148">
        <v>1</v>
      </c>
      <c r="M160" s="152">
        <f t="shared" si="4"/>
        <v>0</v>
      </c>
      <c r="N160" s="152">
        <f t="shared" si="5"/>
        <v>0</v>
      </c>
      <c r="O160" s="145">
        <v>138941</v>
      </c>
    </row>
    <row r="161" spans="1:15" x14ac:dyDescent="0.25">
      <c r="A161" s="149">
        <v>1842</v>
      </c>
      <c r="B161" s="149" t="s">
        <v>615</v>
      </c>
      <c r="C161" s="149" t="s">
        <v>616</v>
      </c>
      <c r="D161" s="149">
        <v>3540</v>
      </c>
      <c r="E161" s="149" t="s">
        <v>617</v>
      </c>
      <c r="F161" s="149" t="s">
        <v>618</v>
      </c>
      <c r="G161" s="149" t="s">
        <v>7122</v>
      </c>
      <c r="H161" s="149" t="s">
        <v>7123</v>
      </c>
      <c r="I161" s="149" t="s">
        <v>7124</v>
      </c>
      <c r="J161" s="149" t="s">
        <v>7089</v>
      </c>
      <c r="K161" s="149"/>
      <c r="L161" s="148">
        <v>1</v>
      </c>
      <c r="M161" s="152">
        <f t="shared" si="4"/>
        <v>0</v>
      </c>
      <c r="N161" s="152">
        <f t="shared" si="5"/>
        <v>0</v>
      </c>
      <c r="O161" s="145">
        <v>120147</v>
      </c>
    </row>
    <row r="162" spans="1:15" x14ac:dyDescent="0.25">
      <c r="A162" s="149">
        <v>1867</v>
      </c>
      <c r="B162" s="149" t="s">
        <v>7176</v>
      </c>
      <c r="C162" s="149" t="s">
        <v>619</v>
      </c>
      <c r="D162" s="149">
        <v>3583</v>
      </c>
      <c r="E162" s="149" t="s">
        <v>620</v>
      </c>
      <c r="F162" s="149" t="s">
        <v>621</v>
      </c>
      <c r="G162" s="149" t="s">
        <v>160</v>
      </c>
      <c r="H162" s="149" t="s">
        <v>161</v>
      </c>
      <c r="I162" s="149" t="s">
        <v>162</v>
      </c>
      <c r="J162" s="149" t="s">
        <v>7089</v>
      </c>
      <c r="K162" s="149"/>
      <c r="L162" s="148">
        <v>1</v>
      </c>
      <c r="M162" s="152">
        <f t="shared" si="4"/>
        <v>0</v>
      </c>
      <c r="N162" s="152">
        <f t="shared" si="5"/>
        <v>0</v>
      </c>
      <c r="O162" s="145">
        <v>122176</v>
      </c>
    </row>
    <row r="163" spans="1:15" x14ac:dyDescent="0.25">
      <c r="A163" s="149">
        <v>1875</v>
      </c>
      <c r="B163" s="149" t="s">
        <v>622</v>
      </c>
      <c r="C163" s="149" t="s">
        <v>623</v>
      </c>
      <c r="D163" s="149">
        <v>3945</v>
      </c>
      <c r="E163" s="149" t="s">
        <v>624</v>
      </c>
      <c r="F163" s="149" t="s">
        <v>625</v>
      </c>
      <c r="G163" s="149" t="s">
        <v>160</v>
      </c>
      <c r="H163" s="149" t="s">
        <v>161</v>
      </c>
      <c r="I163" s="149" t="s">
        <v>162</v>
      </c>
      <c r="J163" s="149" t="s">
        <v>7089</v>
      </c>
      <c r="K163" s="149"/>
      <c r="L163" s="148">
        <v>1</v>
      </c>
      <c r="M163" s="152">
        <f t="shared" si="4"/>
        <v>0</v>
      </c>
      <c r="N163" s="152">
        <f t="shared" si="5"/>
        <v>0</v>
      </c>
      <c r="O163" s="145">
        <v>122176</v>
      </c>
    </row>
    <row r="164" spans="1:15" x14ac:dyDescent="0.25">
      <c r="A164" s="149">
        <v>1883</v>
      </c>
      <c r="B164" s="149" t="s">
        <v>7177</v>
      </c>
      <c r="C164" s="149" t="s">
        <v>626</v>
      </c>
      <c r="D164" s="149">
        <v>3970</v>
      </c>
      <c r="E164" s="149" t="s">
        <v>627</v>
      </c>
      <c r="F164" s="149" t="s">
        <v>628</v>
      </c>
      <c r="G164" s="149" t="s">
        <v>7122</v>
      </c>
      <c r="H164" s="149" t="s">
        <v>7123</v>
      </c>
      <c r="I164" s="149" t="s">
        <v>7124</v>
      </c>
      <c r="J164" s="149" t="s">
        <v>7089</v>
      </c>
      <c r="K164" s="149"/>
      <c r="L164" s="148">
        <v>2</v>
      </c>
      <c r="M164" s="152">
        <f t="shared" si="4"/>
        <v>0</v>
      </c>
      <c r="N164" s="152">
        <f t="shared" si="5"/>
        <v>0</v>
      </c>
      <c r="O164" s="145">
        <v>118828</v>
      </c>
    </row>
    <row r="165" spans="1:15" x14ac:dyDescent="0.25">
      <c r="A165" s="149">
        <v>1909</v>
      </c>
      <c r="B165" s="149" t="s">
        <v>7178</v>
      </c>
      <c r="C165" s="149" t="s">
        <v>629</v>
      </c>
      <c r="D165" s="149">
        <v>3980</v>
      </c>
      <c r="E165" s="149" t="s">
        <v>630</v>
      </c>
      <c r="F165" s="149" t="s">
        <v>631</v>
      </c>
      <c r="G165" s="149" t="s">
        <v>160</v>
      </c>
      <c r="H165" s="149" t="s">
        <v>161</v>
      </c>
      <c r="I165" s="149" t="s">
        <v>162</v>
      </c>
      <c r="J165" s="149" t="s">
        <v>7089</v>
      </c>
      <c r="K165" s="149"/>
      <c r="L165" s="148">
        <v>1</v>
      </c>
      <c r="M165" s="152">
        <f t="shared" si="4"/>
        <v>0</v>
      </c>
      <c r="N165" s="152">
        <f t="shared" si="5"/>
        <v>0</v>
      </c>
      <c r="O165" s="145">
        <v>122176</v>
      </c>
    </row>
    <row r="166" spans="1:15" x14ac:dyDescent="0.25">
      <c r="A166" s="149">
        <v>1917</v>
      </c>
      <c r="B166" s="149" t="s">
        <v>632</v>
      </c>
      <c r="C166" s="149" t="s">
        <v>633</v>
      </c>
      <c r="D166" s="149">
        <v>2431</v>
      </c>
      <c r="E166" s="149" t="s">
        <v>634</v>
      </c>
      <c r="F166" s="149" t="s">
        <v>635</v>
      </c>
      <c r="G166" s="149" t="s">
        <v>364</v>
      </c>
      <c r="H166" s="149" t="s">
        <v>365</v>
      </c>
      <c r="I166" s="149" t="s">
        <v>366</v>
      </c>
      <c r="J166" s="149" t="s">
        <v>7089</v>
      </c>
      <c r="K166" s="149"/>
      <c r="L166" s="148">
        <v>1</v>
      </c>
      <c r="M166" s="152">
        <f t="shared" si="4"/>
        <v>0</v>
      </c>
      <c r="N166" s="152">
        <f t="shared" si="5"/>
        <v>0</v>
      </c>
      <c r="O166" s="145">
        <v>120031</v>
      </c>
    </row>
    <row r="167" spans="1:15" x14ac:dyDescent="0.25">
      <c r="A167" s="149">
        <v>1925</v>
      </c>
      <c r="B167" s="149" t="s">
        <v>7179</v>
      </c>
      <c r="C167" s="149" t="s">
        <v>636</v>
      </c>
      <c r="D167" s="149">
        <v>2450</v>
      </c>
      <c r="E167" s="149" t="s">
        <v>637</v>
      </c>
      <c r="F167" s="149" t="s">
        <v>638</v>
      </c>
      <c r="G167" s="149" t="s">
        <v>364</v>
      </c>
      <c r="H167" s="149" t="s">
        <v>365</v>
      </c>
      <c r="I167" s="149" t="s">
        <v>366</v>
      </c>
      <c r="J167" s="149" t="s">
        <v>7089</v>
      </c>
      <c r="K167" s="149"/>
      <c r="L167" s="148">
        <v>1</v>
      </c>
      <c r="M167" s="152">
        <f t="shared" si="4"/>
        <v>0</v>
      </c>
      <c r="N167" s="152">
        <f t="shared" si="5"/>
        <v>0</v>
      </c>
      <c r="O167" s="145">
        <v>120031</v>
      </c>
    </row>
    <row r="168" spans="1:15" x14ac:dyDescent="0.25">
      <c r="A168" s="149">
        <v>1941</v>
      </c>
      <c r="B168" s="149" t="s">
        <v>7180</v>
      </c>
      <c r="C168" s="149" t="s">
        <v>639</v>
      </c>
      <c r="D168" s="149">
        <v>7780</v>
      </c>
      <c r="E168" s="149" t="s">
        <v>640</v>
      </c>
      <c r="F168" s="149" t="s">
        <v>641</v>
      </c>
      <c r="G168" s="149" t="s">
        <v>364</v>
      </c>
      <c r="H168" s="149" t="s">
        <v>365</v>
      </c>
      <c r="I168" s="149" t="s">
        <v>366</v>
      </c>
      <c r="J168" s="149" t="s">
        <v>7089</v>
      </c>
      <c r="K168" s="149"/>
      <c r="L168" s="148">
        <v>1</v>
      </c>
      <c r="M168" s="152">
        <f t="shared" si="4"/>
        <v>0</v>
      </c>
      <c r="N168" s="152">
        <f t="shared" si="5"/>
        <v>0</v>
      </c>
      <c r="O168" s="145">
        <v>120873</v>
      </c>
    </row>
    <row r="169" spans="1:15" x14ac:dyDescent="0.25">
      <c r="A169" s="149">
        <v>1958</v>
      </c>
      <c r="B169" s="149" t="s">
        <v>7181</v>
      </c>
      <c r="C169" s="149" t="s">
        <v>642</v>
      </c>
      <c r="D169" s="149">
        <v>8000</v>
      </c>
      <c r="E169" s="149" t="s">
        <v>643</v>
      </c>
      <c r="F169" s="149" t="s">
        <v>644</v>
      </c>
      <c r="G169" s="149" t="s">
        <v>7595</v>
      </c>
      <c r="H169" s="149" t="s">
        <v>7596</v>
      </c>
      <c r="I169" s="149" t="s">
        <v>7597</v>
      </c>
      <c r="J169" s="149" t="s">
        <v>7089</v>
      </c>
      <c r="K169" s="149"/>
      <c r="L169" s="148">
        <v>2</v>
      </c>
      <c r="M169" s="152">
        <f t="shared" si="4"/>
        <v>0</v>
      </c>
      <c r="N169" s="152">
        <f t="shared" si="5"/>
        <v>0</v>
      </c>
      <c r="O169" s="145">
        <v>120634</v>
      </c>
    </row>
    <row r="170" spans="1:15" x14ac:dyDescent="0.25">
      <c r="A170" s="149">
        <v>1974</v>
      </c>
      <c r="B170" s="149" t="s">
        <v>579</v>
      </c>
      <c r="C170" s="149" t="s">
        <v>645</v>
      </c>
      <c r="D170" s="149">
        <v>8000</v>
      </c>
      <c r="E170" s="149" t="s">
        <v>643</v>
      </c>
      <c r="F170" s="149" t="s">
        <v>646</v>
      </c>
      <c r="G170" s="149" t="s">
        <v>7595</v>
      </c>
      <c r="H170" s="149" t="s">
        <v>7596</v>
      </c>
      <c r="I170" s="149" t="s">
        <v>7597</v>
      </c>
      <c r="J170" s="149" t="s">
        <v>7089</v>
      </c>
      <c r="K170" s="149"/>
      <c r="L170" s="148">
        <v>1</v>
      </c>
      <c r="M170" s="152">
        <f t="shared" si="4"/>
        <v>0</v>
      </c>
      <c r="N170" s="152">
        <f t="shared" si="5"/>
        <v>0</v>
      </c>
      <c r="O170" s="145">
        <v>120634</v>
      </c>
    </row>
    <row r="171" spans="1:15" x14ac:dyDescent="0.25">
      <c r="A171" s="149">
        <v>1982</v>
      </c>
      <c r="B171" s="149" t="s">
        <v>7182</v>
      </c>
      <c r="C171" s="149" t="s">
        <v>647</v>
      </c>
      <c r="D171" s="149">
        <v>8020</v>
      </c>
      <c r="E171" s="149" t="s">
        <v>648</v>
      </c>
      <c r="F171" s="149" t="s">
        <v>649</v>
      </c>
      <c r="G171" s="149" t="s">
        <v>7595</v>
      </c>
      <c r="H171" s="149" t="s">
        <v>7596</v>
      </c>
      <c r="I171" s="149" t="s">
        <v>7597</v>
      </c>
      <c r="J171" s="149" t="s">
        <v>7089</v>
      </c>
      <c r="K171" s="149"/>
      <c r="L171" s="148">
        <v>1</v>
      </c>
      <c r="M171" s="152">
        <f t="shared" si="4"/>
        <v>0</v>
      </c>
      <c r="N171" s="152">
        <f t="shared" si="5"/>
        <v>0</v>
      </c>
      <c r="O171" s="145">
        <v>120634</v>
      </c>
    </row>
    <row r="172" spans="1:15" x14ac:dyDescent="0.25">
      <c r="A172" s="149">
        <v>1991</v>
      </c>
      <c r="B172" s="149" t="s">
        <v>7183</v>
      </c>
      <c r="C172" s="149" t="s">
        <v>650</v>
      </c>
      <c r="D172" s="149">
        <v>8730</v>
      </c>
      <c r="E172" s="149" t="s">
        <v>651</v>
      </c>
      <c r="F172" s="149" t="s">
        <v>652</v>
      </c>
      <c r="G172" s="149" t="s">
        <v>7595</v>
      </c>
      <c r="H172" s="149" t="s">
        <v>7596</v>
      </c>
      <c r="I172" s="149" t="s">
        <v>7597</v>
      </c>
      <c r="J172" s="149" t="s">
        <v>7089</v>
      </c>
      <c r="K172" s="149"/>
      <c r="L172" s="148">
        <v>1</v>
      </c>
      <c r="M172" s="152">
        <f t="shared" si="4"/>
        <v>0</v>
      </c>
      <c r="N172" s="152">
        <f t="shared" si="5"/>
        <v>0</v>
      </c>
      <c r="O172" s="145">
        <v>120634</v>
      </c>
    </row>
    <row r="173" spans="1:15" x14ac:dyDescent="0.25">
      <c r="A173" s="149">
        <v>2006</v>
      </c>
      <c r="B173" s="149" t="s">
        <v>7184</v>
      </c>
      <c r="C173" s="149" t="s">
        <v>653</v>
      </c>
      <c r="D173" s="149">
        <v>8310</v>
      </c>
      <c r="E173" s="149" t="s">
        <v>654</v>
      </c>
      <c r="F173" s="149" t="s">
        <v>655</v>
      </c>
      <c r="G173" s="149" t="s">
        <v>7595</v>
      </c>
      <c r="H173" s="149" t="s">
        <v>7596</v>
      </c>
      <c r="I173" s="149" t="s">
        <v>7597</v>
      </c>
      <c r="J173" s="149" t="s">
        <v>7089</v>
      </c>
      <c r="K173" s="149"/>
      <c r="L173" s="148">
        <v>1</v>
      </c>
      <c r="M173" s="152">
        <f t="shared" si="4"/>
        <v>0</v>
      </c>
      <c r="N173" s="152">
        <f t="shared" si="5"/>
        <v>0</v>
      </c>
      <c r="O173" s="145">
        <v>120634</v>
      </c>
    </row>
    <row r="174" spans="1:15" x14ac:dyDescent="0.25">
      <c r="A174" s="149">
        <v>2014</v>
      </c>
      <c r="B174" s="149" t="s">
        <v>656</v>
      </c>
      <c r="C174" s="149" t="s">
        <v>657</v>
      </c>
      <c r="D174" s="149">
        <v>8810</v>
      </c>
      <c r="E174" s="149" t="s">
        <v>658</v>
      </c>
      <c r="F174" s="149" t="s">
        <v>659</v>
      </c>
      <c r="G174" s="149" t="s">
        <v>7595</v>
      </c>
      <c r="H174" s="149" t="s">
        <v>7596</v>
      </c>
      <c r="I174" s="149" t="s">
        <v>7597</v>
      </c>
      <c r="J174" s="149" t="s">
        <v>7089</v>
      </c>
      <c r="K174" s="149"/>
      <c r="L174" s="148">
        <v>1</v>
      </c>
      <c r="M174" s="152">
        <f t="shared" si="4"/>
        <v>0</v>
      </c>
      <c r="N174" s="152">
        <f t="shared" si="5"/>
        <v>0</v>
      </c>
      <c r="O174" s="145">
        <v>120634</v>
      </c>
    </row>
    <row r="175" spans="1:15" x14ac:dyDescent="0.25">
      <c r="A175" s="149">
        <v>2022</v>
      </c>
      <c r="B175" s="149" t="s">
        <v>7185</v>
      </c>
      <c r="C175" s="149" t="s">
        <v>660</v>
      </c>
      <c r="D175" s="149">
        <v>8820</v>
      </c>
      <c r="E175" s="149" t="s">
        <v>661</v>
      </c>
      <c r="F175" s="149" t="s">
        <v>662</v>
      </c>
      <c r="G175" s="149" t="s">
        <v>7595</v>
      </c>
      <c r="H175" s="149" t="s">
        <v>7596</v>
      </c>
      <c r="I175" s="149" t="s">
        <v>7597</v>
      </c>
      <c r="J175" s="149" t="s">
        <v>7089</v>
      </c>
      <c r="K175" s="149"/>
      <c r="L175" s="148">
        <v>1</v>
      </c>
      <c r="M175" s="152">
        <f t="shared" si="4"/>
        <v>0</v>
      </c>
      <c r="N175" s="152">
        <f t="shared" si="5"/>
        <v>0</v>
      </c>
      <c r="O175" s="145">
        <v>120634</v>
      </c>
    </row>
    <row r="176" spans="1:15" x14ac:dyDescent="0.25">
      <c r="A176" s="149">
        <v>2031</v>
      </c>
      <c r="B176" s="149" t="s">
        <v>7186</v>
      </c>
      <c r="C176" s="149" t="s">
        <v>663</v>
      </c>
      <c r="D176" s="149">
        <v>8840</v>
      </c>
      <c r="E176" s="149" t="s">
        <v>664</v>
      </c>
      <c r="F176" s="149" t="s">
        <v>665</v>
      </c>
      <c r="G176" s="149" t="s">
        <v>7595</v>
      </c>
      <c r="H176" s="149" t="s">
        <v>7596</v>
      </c>
      <c r="I176" s="149" t="s">
        <v>7597</v>
      </c>
      <c r="J176" s="149" t="s">
        <v>7089</v>
      </c>
      <c r="K176" s="149"/>
      <c r="L176" s="148">
        <v>1</v>
      </c>
      <c r="M176" s="152">
        <f t="shared" si="4"/>
        <v>0</v>
      </c>
      <c r="N176" s="152">
        <f t="shared" si="5"/>
        <v>0</v>
      </c>
      <c r="O176" s="145">
        <v>120881</v>
      </c>
    </row>
    <row r="177" spans="1:15" x14ac:dyDescent="0.25">
      <c r="A177" s="149">
        <v>2048</v>
      </c>
      <c r="B177" s="149" t="s">
        <v>7187</v>
      </c>
      <c r="C177" s="149" t="s">
        <v>666</v>
      </c>
      <c r="D177" s="149">
        <v>8600</v>
      </c>
      <c r="E177" s="149" t="s">
        <v>667</v>
      </c>
      <c r="F177" s="149" t="s">
        <v>668</v>
      </c>
      <c r="G177" s="149" t="s">
        <v>7595</v>
      </c>
      <c r="H177" s="149" t="s">
        <v>7596</v>
      </c>
      <c r="I177" s="149" t="s">
        <v>7597</v>
      </c>
      <c r="J177" s="149" t="s">
        <v>7089</v>
      </c>
      <c r="K177" s="149"/>
      <c r="L177" s="148">
        <v>1</v>
      </c>
      <c r="M177" s="152">
        <f t="shared" si="4"/>
        <v>0</v>
      </c>
      <c r="N177" s="152">
        <f t="shared" si="5"/>
        <v>0</v>
      </c>
      <c r="O177" s="145">
        <v>119826</v>
      </c>
    </row>
    <row r="178" spans="1:15" x14ac:dyDescent="0.25">
      <c r="A178" s="149">
        <v>2071</v>
      </c>
      <c r="B178" s="149" t="s">
        <v>669</v>
      </c>
      <c r="C178" s="149" t="s">
        <v>670</v>
      </c>
      <c r="D178" s="149">
        <v>8200</v>
      </c>
      <c r="E178" s="149" t="s">
        <v>671</v>
      </c>
      <c r="F178" s="149" t="s">
        <v>672</v>
      </c>
      <c r="G178" s="149" t="s">
        <v>7595</v>
      </c>
      <c r="H178" s="149" t="s">
        <v>7596</v>
      </c>
      <c r="I178" s="149" t="s">
        <v>7597</v>
      </c>
      <c r="J178" s="149" t="s">
        <v>7089</v>
      </c>
      <c r="K178" s="149"/>
      <c r="L178" s="148">
        <v>1</v>
      </c>
      <c r="M178" s="152">
        <f t="shared" si="4"/>
        <v>0</v>
      </c>
      <c r="N178" s="152">
        <f t="shared" si="5"/>
        <v>0</v>
      </c>
      <c r="O178" s="145">
        <v>120634</v>
      </c>
    </row>
    <row r="179" spans="1:15" x14ac:dyDescent="0.25">
      <c r="A179" s="149">
        <v>2089</v>
      </c>
      <c r="B179" s="149" t="s">
        <v>7188</v>
      </c>
      <c r="C179" s="149" t="s">
        <v>673</v>
      </c>
      <c r="D179" s="149">
        <v>8210</v>
      </c>
      <c r="E179" s="149" t="s">
        <v>674</v>
      </c>
      <c r="F179" s="149" t="s">
        <v>675</v>
      </c>
      <c r="G179" s="149" t="s">
        <v>7595</v>
      </c>
      <c r="H179" s="149" t="s">
        <v>7596</v>
      </c>
      <c r="I179" s="149" t="s">
        <v>7597</v>
      </c>
      <c r="J179" s="149" t="s">
        <v>7089</v>
      </c>
      <c r="K179" s="149"/>
      <c r="L179" s="148">
        <v>1</v>
      </c>
      <c r="M179" s="152">
        <f t="shared" si="4"/>
        <v>0</v>
      </c>
      <c r="N179" s="152">
        <f t="shared" si="5"/>
        <v>0</v>
      </c>
      <c r="O179" s="145">
        <v>120634</v>
      </c>
    </row>
    <row r="180" spans="1:15" x14ac:dyDescent="0.25">
      <c r="A180" s="149">
        <v>2097</v>
      </c>
      <c r="B180" s="149" t="s">
        <v>7189</v>
      </c>
      <c r="C180" s="149" t="s">
        <v>676</v>
      </c>
      <c r="D180" s="149">
        <v>8490</v>
      </c>
      <c r="E180" s="149" t="s">
        <v>677</v>
      </c>
      <c r="F180" s="149" t="s">
        <v>678</v>
      </c>
      <c r="G180" s="149" t="s">
        <v>7595</v>
      </c>
      <c r="H180" s="149" t="s">
        <v>7596</v>
      </c>
      <c r="I180" s="149" t="s">
        <v>7597</v>
      </c>
      <c r="J180" s="149" t="s">
        <v>7089</v>
      </c>
      <c r="K180" s="149"/>
      <c r="L180" s="148">
        <v>1</v>
      </c>
      <c r="M180" s="152">
        <f t="shared" si="4"/>
        <v>0</v>
      </c>
      <c r="N180" s="152">
        <f t="shared" si="5"/>
        <v>0</v>
      </c>
      <c r="O180" s="145">
        <v>120634</v>
      </c>
    </row>
    <row r="181" spans="1:15" x14ac:dyDescent="0.25">
      <c r="A181" s="149">
        <v>2105</v>
      </c>
      <c r="B181" s="149" t="s">
        <v>7190</v>
      </c>
      <c r="C181" s="149" t="s">
        <v>679</v>
      </c>
      <c r="D181" s="149">
        <v>8460</v>
      </c>
      <c r="E181" s="149" t="s">
        <v>680</v>
      </c>
      <c r="F181" s="149" t="s">
        <v>681</v>
      </c>
      <c r="G181" s="149" t="s">
        <v>364</v>
      </c>
      <c r="H181" s="149" t="s">
        <v>365</v>
      </c>
      <c r="I181" s="149" t="s">
        <v>366</v>
      </c>
      <c r="J181" s="149" t="s">
        <v>7089</v>
      </c>
      <c r="K181" s="149"/>
      <c r="L181" s="148">
        <v>1</v>
      </c>
      <c r="M181" s="152">
        <f t="shared" si="4"/>
        <v>0</v>
      </c>
      <c r="N181" s="152">
        <f t="shared" si="5"/>
        <v>0</v>
      </c>
      <c r="O181" s="145">
        <v>119834</v>
      </c>
    </row>
    <row r="182" spans="1:15" x14ac:dyDescent="0.25">
      <c r="A182" s="149">
        <v>2113</v>
      </c>
      <c r="B182" s="149" t="s">
        <v>7191</v>
      </c>
      <c r="C182" s="149" t="s">
        <v>682</v>
      </c>
      <c r="D182" s="149">
        <v>8470</v>
      </c>
      <c r="E182" s="149" t="s">
        <v>683</v>
      </c>
      <c r="F182" s="149" t="s">
        <v>684</v>
      </c>
      <c r="G182" s="149" t="s">
        <v>364</v>
      </c>
      <c r="H182" s="149" t="s">
        <v>365</v>
      </c>
      <c r="I182" s="149" t="s">
        <v>366</v>
      </c>
      <c r="J182" s="149" t="s">
        <v>7089</v>
      </c>
      <c r="K182" s="149"/>
      <c r="L182" s="148">
        <v>1</v>
      </c>
      <c r="M182" s="152">
        <f t="shared" si="4"/>
        <v>0</v>
      </c>
      <c r="N182" s="152">
        <f t="shared" si="5"/>
        <v>0</v>
      </c>
      <c r="O182" s="145">
        <v>119834</v>
      </c>
    </row>
    <row r="183" spans="1:15" x14ac:dyDescent="0.25">
      <c r="A183" s="149">
        <v>2139</v>
      </c>
      <c r="B183" s="149" t="s">
        <v>573</v>
      </c>
      <c r="C183" s="149" t="s">
        <v>685</v>
      </c>
      <c r="D183" s="149">
        <v>8680</v>
      </c>
      <c r="E183" s="149" t="s">
        <v>686</v>
      </c>
      <c r="F183" s="149" t="s">
        <v>687</v>
      </c>
      <c r="G183" s="149" t="s">
        <v>364</v>
      </c>
      <c r="H183" s="149" t="s">
        <v>365</v>
      </c>
      <c r="I183" s="149" t="s">
        <v>366</v>
      </c>
      <c r="J183" s="149" t="s">
        <v>7089</v>
      </c>
      <c r="K183" s="149"/>
      <c r="L183" s="148">
        <v>3</v>
      </c>
      <c r="M183" s="152">
        <f t="shared" si="4"/>
        <v>0</v>
      </c>
      <c r="N183" s="152">
        <f t="shared" si="5"/>
        <v>0</v>
      </c>
      <c r="O183" s="145">
        <v>119834</v>
      </c>
    </row>
    <row r="184" spans="1:15" x14ac:dyDescent="0.25">
      <c r="A184" s="149">
        <v>2147</v>
      </c>
      <c r="B184" s="149" t="s">
        <v>688</v>
      </c>
      <c r="C184" s="149" t="s">
        <v>689</v>
      </c>
      <c r="D184" s="149">
        <v>8300</v>
      </c>
      <c r="E184" s="149" t="s">
        <v>690</v>
      </c>
      <c r="F184" s="149" t="s">
        <v>691</v>
      </c>
      <c r="G184" s="149" t="s">
        <v>7595</v>
      </c>
      <c r="H184" s="149" t="s">
        <v>7596</v>
      </c>
      <c r="I184" s="149" t="s">
        <v>7597</v>
      </c>
      <c r="J184" s="149" t="s">
        <v>7089</v>
      </c>
      <c r="K184" s="149"/>
      <c r="L184" s="148">
        <v>2</v>
      </c>
      <c r="M184" s="152">
        <f t="shared" si="4"/>
        <v>0</v>
      </c>
      <c r="N184" s="152">
        <f t="shared" si="5"/>
        <v>0</v>
      </c>
      <c r="O184" s="145">
        <v>120634</v>
      </c>
    </row>
    <row r="185" spans="1:15" x14ac:dyDescent="0.25">
      <c r="A185" s="149">
        <v>2154</v>
      </c>
      <c r="B185" s="149" t="s">
        <v>7598</v>
      </c>
      <c r="C185" s="149" t="s">
        <v>692</v>
      </c>
      <c r="D185" s="149">
        <v>8310</v>
      </c>
      <c r="E185" s="149" t="s">
        <v>693</v>
      </c>
      <c r="F185" s="149" t="s">
        <v>694</v>
      </c>
      <c r="G185" s="149" t="s">
        <v>7595</v>
      </c>
      <c r="H185" s="149" t="s">
        <v>7596</v>
      </c>
      <c r="I185" s="149" t="s">
        <v>7597</v>
      </c>
      <c r="J185" s="149" t="s">
        <v>7089</v>
      </c>
      <c r="K185" s="149"/>
      <c r="L185" s="148">
        <v>2</v>
      </c>
      <c r="M185" s="152">
        <f t="shared" si="4"/>
        <v>0</v>
      </c>
      <c r="N185" s="152">
        <f t="shared" si="5"/>
        <v>0</v>
      </c>
      <c r="O185" s="145">
        <v>120634</v>
      </c>
    </row>
    <row r="186" spans="1:15" x14ac:dyDescent="0.25">
      <c r="A186" s="149">
        <v>2162</v>
      </c>
      <c r="B186" s="149" t="s">
        <v>7192</v>
      </c>
      <c r="C186" s="149" t="s">
        <v>7092</v>
      </c>
      <c r="D186" s="149">
        <v>8310</v>
      </c>
      <c r="E186" s="149" t="s">
        <v>654</v>
      </c>
      <c r="F186" s="149" t="s">
        <v>695</v>
      </c>
      <c r="G186" s="149" t="s">
        <v>7595</v>
      </c>
      <c r="H186" s="149" t="s">
        <v>7596</v>
      </c>
      <c r="I186" s="149" t="s">
        <v>7597</v>
      </c>
      <c r="J186" s="149" t="s">
        <v>7089</v>
      </c>
      <c r="K186" s="149"/>
      <c r="L186" s="148">
        <v>1</v>
      </c>
      <c r="M186" s="152">
        <f t="shared" si="4"/>
        <v>0</v>
      </c>
      <c r="N186" s="152">
        <f t="shared" si="5"/>
        <v>0</v>
      </c>
      <c r="O186" s="145">
        <v>120634</v>
      </c>
    </row>
    <row r="187" spans="1:15" x14ac:dyDescent="0.25">
      <c r="A187" s="149">
        <v>2171</v>
      </c>
      <c r="B187" s="149" t="s">
        <v>7193</v>
      </c>
      <c r="C187" s="149" t="s">
        <v>696</v>
      </c>
      <c r="D187" s="149">
        <v>8370</v>
      </c>
      <c r="E187" s="149" t="s">
        <v>697</v>
      </c>
      <c r="F187" s="149" t="s">
        <v>698</v>
      </c>
      <c r="G187" s="149" t="s">
        <v>7595</v>
      </c>
      <c r="H187" s="149" t="s">
        <v>7596</v>
      </c>
      <c r="I187" s="149" t="s">
        <v>7597</v>
      </c>
      <c r="J187" s="149" t="s">
        <v>7089</v>
      </c>
      <c r="K187" s="149"/>
      <c r="L187" s="148">
        <v>1</v>
      </c>
      <c r="M187" s="152">
        <f t="shared" si="4"/>
        <v>0</v>
      </c>
      <c r="N187" s="152">
        <f t="shared" si="5"/>
        <v>0</v>
      </c>
      <c r="O187" s="145">
        <v>120634</v>
      </c>
    </row>
    <row r="188" spans="1:15" x14ac:dyDescent="0.25">
      <c r="A188" s="149">
        <v>2188</v>
      </c>
      <c r="B188" s="149" t="s">
        <v>7194</v>
      </c>
      <c r="C188" s="149" t="s">
        <v>699</v>
      </c>
      <c r="D188" s="149">
        <v>8370</v>
      </c>
      <c r="E188" s="149" t="s">
        <v>697</v>
      </c>
      <c r="F188" s="149" t="s">
        <v>700</v>
      </c>
      <c r="G188" s="149" t="s">
        <v>7595</v>
      </c>
      <c r="H188" s="149" t="s">
        <v>7596</v>
      </c>
      <c r="I188" s="149" t="s">
        <v>7597</v>
      </c>
      <c r="J188" s="149" t="s">
        <v>7089</v>
      </c>
      <c r="K188" s="149"/>
      <c r="L188" s="148">
        <v>2</v>
      </c>
      <c r="M188" s="152">
        <f t="shared" si="4"/>
        <v>0</v>
      </c>
      <c r="N188" s="152">
        <f t="shared" si="5"/>
        <v>0</v>
      </c>
      <c r="O188" s="145">
        <v>120634</v>
      </c>
    </row>
    <row r="189" spans="1:15" x14ac:dyDescent="0.25">
      <c r="A189" s="149">
        <v>2204</v>
      </c>
      <c r="B189" s="149" t="s">
        <v>7195</v>
      </c>
      <c r="C189" s="149" t="s">
        <v>701</v>
      </c>
      <c r="D189" s="149">
        <v>8400</v>
      </c>
      <c r="E189" s="149" t="s">
        <v>702</v>
      </c>
      <c r="F189" s="149" t="s">
        <v>703</v>
      </c>
      <c r="G189" s="149" t="s">
        <v>364</v>
      </c>
      <c r="H189" s="149" t="s">
        <v>365</v>
      </c>
      <c r="I189" s="149" t="s">
        <v>366</v>
      </c>
      <c r="J189" s="149" t="s">
        <v>7089</v>
      </c>
      <c r="K189" s="149"/>
      <c r="L189" s="148">
        <v>1</v>
      </c>
      <c r="M189" s="152">
        <f t="shared" si="4"/>
        <v>0</v>
      </c>
      <c r="N189" s="152">
        <f t="shared" si="5"/>
        <v>0</v>
      </c>
      <c r="O189" s="145">
        <v>119834</v>
      </c>
    </row>
    <row r="190" spans="1:15" x14ac:dyDescent="0.25">
      <c r="A190" s="149">
        <v>2212</v>
      </c>
      <c r="B190" s="149" t="s">
        <v>7196</v>
      </c>
      <c r="C190" s="149" t="s">
        <v>704</v>
      </c>
      <c r="D190" s="149">
        <v>8400</v>
      </c>
      <c r="E190" s="149" t="s">
        <v>702</v>
      </c>
      <c r="F190" s="149" t="s">
        <v>705</v>
      </c>
      <c r="G190" s="149" t="s">
        <v>364</v>
      </c>
      <c r="H190" s="149" t="s">
        <v>365</v>
      </c>
      <c r="I190" s="149" t="s">
        <v>366</v>
      </c>
      <c r="J190" s="149" t="s">
        <v>7089</v>
      </c>
      <c r="K190" s="149"/>
      <c r="L190" s="148">
        <v>1</v>
      </c>
      <c r="M190" s="152">
        <f t="shared" si="4"/>
        <v>0</v>
      </c>
      <c r="N190" s="152">
        <f t="shared" si="5"/>
        <v>0</v>
      </c>
      <c r="O190" s="145">
        <v>119834</v>
      </c>
    </row>
    <row r="191" spans="1:15" x14ac:dyDescent="0.25">
      <c r="A191" s="149">
        <v>2221</v>
      </c>
      <c r="B191" s="149" t="s">
        <v>7197</v>
      </c>
      <c r="C191" s="149" t="s">
        <v>706</v>
      </c>
      <c r="D191" s="149">
        <v>8400</v>
      </c>
      <c r="E191" s="149" t="s">
        <v>702</v>
      </c>
      <c r="F191" s="149" t="s">
        <v>707</v>
      </c>
      <c r="G191" s="149" t="s">
        <v>364</v>
      </c>
      <c r="H191" s="149" t="s">
        <v>365</v>
      </c>
      <c r="I191" s="149" t="s">
        <v>366</v>
      </c>
      <c r="J191" s="149" t="s">
        <v>7089</v>
      </c>
      <c r="K191" s="149"/>
      <c r="L191" s="148">
        <v>1</v>
      </c>
      <c r="M191" s="152">
        <f t="shared" si="4"/>
        <v>0</v>
      </c>
      <c r="N191" s="152">
        <f t="shared" si="5"/>
        <v>0</v>
      </c>
      <c r="O191" s="145">
        <v>119834</v>
      </c>
    </row>
    <row r="192" spans="1:15" x14ac:dyDescent="0.25">
      <c r="A192" s="149">
        <v>2246</v>
      </c>
      <c r="B192" s="149" t="s">
        <v>7198</v>
      </c>
      <c r="C192" s="149" t="s">
        <v>708</v>
      </c>
      <c r="D192" s="149">
        <v>8420</v>
      </c>
      <c r="E192" s="149" t="s">
        <v>709</v>
      </c>
      <c r="F192" s="149" t="s">
        <v>710</v>
      </c>
      <c r="G192" s="149" t="s">
        <v>7595</v>
      </c>
      <c r="H192" s="149" t="s">
        <v>7596</v>
      </c>
      <c r="I192" s="149" t="s">
        <v>7597</v>
      </c>
      <c r="J192" s="149" t="s">
        <v>7089</v>
      </c>
      <c r="K192" s="149"/>
      <c r="L192" s="148">
        <v>1</v>
      </c>
      <c r="M192" s="152">
        <f t="shared" si="4"/>
        <v>0</v>
      </c>
      <c r="N192" s="152">
        <f t="shared" si="5"/>
        <v>0</v>
      </c>
      <c r="O192" s="145">
        <v>120634</v>
      </c>
    </row>
    <row r="193" spans="1:15" x14ac:dyDescent="0.25">
      <c r="A193" s="149">
        <v>2261</v>
      </c>
      <c r="B193" s="149" t="s">
        <v>7599</v>
      </c>
      <c r="C193" s="149" t="s">
        <v>711</v>
      </c>
      <c r="D193" s="149">
        <v>8620</v>
      </c>
      <c r="E193" s="149" t="s">
        <v>712</v>
      </c>
      <c r="F193" s="149" t="s">
        <v>713</v>
      </c>
      <c r="G193" s="149" t="s">
        <v>7595</v>
      </c>
      <c r="H193" s="149" t="s">
        <v>7596</v>
      </c>
      <c r="I193" s="149" t="s">
        <v>7597</v>
      </c>
      <c r="J193" s="149" t="s">
        <v>7089</v>
      </c>
      <c r="K193" s="149"/>
      <c r="L193" s="148">
        <v>2</v>
      </c>
      <c r="M193" s="152">
        <f t="shared" si="4"/>
        <v>0</v>
      </c>
      <c r="N193" s="152">
        <f t="shared" si="5"/>
        <v>0</v>
      </c>
      <c r="O193" s="145">
        <v>119826</v>
      </c>
    </row>
    <row r="194" spans="1:15" x14ac:dyDescent="0.25">
      <c r="A194" s="149">
        <v>2279</v>
      </c>
      <c r="B194" s="149" t="s">
        <v>714</v>
      </c>
      <c r="C194" s="149" t="s">
        <v>715</v>
      </c>
      <c r="D194" s="149">
        <v>8670</v>
      </c>
      <c r="E194" s="149" t="s">
        <v>716</v>
      </c>
      <c r="F194" s="149" t="s">
        <v>717</v>
      </c>
      <c r="G194" s="149" t="s">
        <v>7595</v>
      </c>
      <c r="H194" s="149" t="s">
        <v>7596</v>
      </c>
      <c r="I194" s="149" t="s">
        <v>7597</v>
      </c>
      <c r="J194" s="149" t="s">
        <v>7089</v>
      </c>
      <c r="K194" s="149"/>
      <c r="L194" s="148">
        <v>1</v>
      </c>
      <c r="M194" s="152">
        <f t="shared" si="4"/>
        <v>0</v>
      </c>
      <c r="N194" s="152">
        <f t="shared" si="5"/>
        <v>0</v>
      </c>
      <c r="O194" s="145">
        <v>119826</v>
      </c>
    </row>
    <row r="195" spans="1:15" x14ac:dyDescent="0.25">
      <c r="A195" s="149">
        <v>2287</v>
      </c>
      <c r="B195" s="149" t="s">
        <v>7600</v>
      </c>
      <c r="C195" s="149" t="s">
        <v>718</v>
      </c>
      <c r="D195" s="149">
        <v>8660</v>
      </c>
      <c r="E195" s="149" t="s">
        <v>719</v>
      </c>
      <c r="F195" s="149" t="s">
        <v>720</v>
      </c>
      <c r="G195" s="149" t="s">
        <v>7595</v>
      </c>
      <c r="H195" s="149" t="s">
        <v>7596</v>
      </c>
      <c r="I195" s="149" t="s">
        <v>7597</v>
      </c>
      <c r="J195" s="149" t="s">
        <v>7089</v>
      </c>
      <c r="K195" s="149"/>
      <c r="L195" s="148">
        <v>1</v>
      </c>
      <c r="M195" s="152">
        <f t="shared" ref="M195:M258" si="6">IF(AND(J195="Autonome kleuterschool",L195=1),1,0)</f>
        <v>0</v>
      </c>
      <c r="N195" s="152">
        <f t="shared" ref="N195:N258" si="7">IF(AND(J195="Autonome lagere school",L195=1),1,0)</f>
        <v>0</v>
      </c>
      <c r="O195" s="145">
        <v>119826</v>
      </c>
    </row>
    <row r="196" spans="1:15" x14ac:dyDescent="0.25">
      <c r="A196" s="149">
        <v>2295</v>
      </c>
      <c r="B196" s="149" t="s">
        <v>7199</v>
      </c>
      <c r="C196" s="149" t="s">
        <v>721</v>
      </c>
      <c r="D196" s="149">
        <v>8630</v>
      </c>
      <c r="E196" s="149" t="s">
        <v>722</v>
      </c>
      <c r="F196" s="149" t="s">
        <v>723</v>
      </c>
      <c r="G196" s="149" t="s">
        <v>7595</v>
      </c>
      <c r="H196" s="149" t="s">
        <v>7596</v>
      </c>
      <c r="I196" s="149" t="s">
        <v>7597</v>
      </c>
      <c r="J196" s="149" t="s">
        <v>7089</v>
      </c>
      <c r="K196" s="149"/>
      <c r="L196" s="148">
        <v>2</v>
      </c>
      <c r="M196" s="152">
        <f t="shared" si="6"/>
        <v>0</v>
      </c>
      <c r="N196" s="152">
        <f t="shared" si="7"/>
        <v>0</v>
      </c>
      <c r="O196" s="145">
        <v>119826</v>
      </c>
    </row>
    <row r="197" spans="1:15" x14ac:dyDescent="0.25">
      <c r="A197" s="149">
        <v>2303</v>
      </c>
      <c r="B197" s="149" t="s">
        <v>724</v>
      </c>
      <c r="C197" s="149" t="s">
        <v>725</v>
      </c>
      <c r="D197" s="149">
        <v>8500</v>
      </c>
      <c r="E197" s="149" t="s">
        <v>726</v>
      </c>
      <c r="F197" s="149" t="s">
        <v>727</v>
      </c>
      <c r="G197" s="149" t="s">
        <v>364</v>
      </c>
      <c r="H197" s="149" t="s">
        <v>365</v>
      </c>
      <c r="I197" s="149" t="s">
        <v>366</v>
      </c>
      <c r="J197" s="149" t="s">
        <v>7089</v>
      </c>
      <c r="K197" s="149"/>
      <c r="L197" s="148">
        <v>2</v>
      </c>
      <c r="M197" s="152">
        <f t="shared" si="6"/>
        <v>0</v>
      </c>
      <c r="N197" s="152">
        <f t="shared" si="7"/>
        <v>0</v>
      </c>
      <c r="O197" s="145">
        <v>120873</v>
      </c>
    </row>
    <row r="198" spans="1:15" x14ac:dyDescent="0.25">
      <c r="A198" s="149">
        <v>2311</v>
      </c>
      <c r="B198" s="149" t="s">
        <v>7601</v>
      </c>
      <c r="C198" s="149" t="s">
        <v>728</v>
      </c>
      <c r="D198" s="149">
        <v>8510</v>
      </c>
      <c r="E198" s="149" t="s">
        <v>729</v>
      </c>
      <c r="F198" s="149" t="s">
        <v>730</v>
      </c>
      <c r="G198" s="149" t="s">
        <v>364</v>
      </c>
      <c r="H198" s="149" t="s">
        <v>365</v>
      </c>
      <c r="I198" s="149" t="s">
        <v>366</v>
      </c>
      <c r="J198" s="149" t="s">
        <v>7089</v>
      </c>
      <c r="K198" s="149"/>
      <c r="L198" s="148">
        <v>1</v>
      </c>
      <c r="M198" s="152">
        <f t="shared" si="6"/>
        <v>0</v>
      </c>
      <c r="N198" s="152">
        <f t="shared" si="7"/>
        <v>0</v>
      </c>
      <c r="O198" s="145">
        <v>120873</v>
      </c>
    </row>
    <row r="199" spans="1:15" x14ac:dyDescent="0.25">
      <c r="A199" s="149">
        <v>2329</v>
      </c>
      <c r="B199" s="149" t="s">
        <v>7602</v>
      </c>
      <c r="C199" s="149" t="s">
        <v>731</v>
      </c>
      <c r="D199" s="149">
        <v>8930</v>
      </c>
      <c r="E199" s="149" t="s">
        <v>732</v>
      </c>
      <c r="F199" s="149" t="s">
        <v>733</v>
      </c>
      <c r="G199" s="149" t="s">
        <v>364</v>
      </c>
      <c r="H199" s="149" t="s">
        <v>365</v>
      </c>
      <c r="I199" s="149" t="s">
        <v>366</v>
      </c>
      <c r="J199" s="149" t="s">
        <v>7089</v>
      </c>
      <c r="K199" s="149"/>
      <c r="L199" s="148">
        <v>1</v>
      </c>
      <c r="M199" s="152">
        <f t="shared" si="6"/>
        <v>0</v>
      </c>
      <c r="N199" s="152">
        <f t="shared" si="7"/>
        <v>0</v>
      </c>
      <c r="O199" s="145">
        <v>120873</v>
      </c>
    </row>
    <row r="200" spans="1:15" x14ac:dyDescent="0.25">
      <c r="A200" s="149">
        <v>2345</v>
      </c>
      <c r="B200" s="149" t="s">
        <v>7603</v>
      </c>
      <c r="C200" s="149" t="s">
        <v>734</v>
      </c>
      <c r="D200" s="149">
        <v>8550</v>
      </c>
      <c r="E200" s="149" t="s">
        <v>735</v>
      </c>
      <c r="F200" s="149" t="s">
        <v>736</v>
      </c>
      <c r="G200" s="149" t="s">
        <v>364</v>
      </c>
      <c r="H200" s="149" t="s">
        <v>365</v>
      </c>
      <c r="I200" s="149" t="s">
        <v>366</v>
      </c>
      <c r="J200" s="149" t="s">
        <v>7089</v>
      </c>
      <c r="K200" s="149"/>
      <c r="L200" s="148">
        <v>1</v>
      </c>
      <c r="M200" s="152">
        <f t="shared" si="6"/>
        <v>0</v>
      </c>
      <c r="N200" s="152">
        <f t="shared" si="7"/>
        <v>0</v>
      </c>
      <c r="O200" s="145">
        <v>120873</v>
      </c>
    </row>
    <row r="201" spans="1:15" x14ac:dyDescent="0.25">
      <c r="A201" s="149">
        <v>2352</v>
      </c>
      <c r="B201" s="149" t="s">
        <v>7604</v>
      </c>
      <c r="C201" s="149" t="s">
        <v>737</v>
      </c>
      <c r="D201" s="149">
        <v>8540</v>
      </c>
      <c r="E201" s="149" t="s">
        <v>738</v>
      </c>
      <c r="F201" s="149" t="s">
        <v>739</v>
      </c>
      <c r="G201" s="149" t="s">
        <v>364</v>
      </c>
      <c r="H201" s="149" t="s">
        <v>365</v>
      </c>
      <c r="I201" s="149" t="s">
        <v>366</v>
      </c>
      <c r="J201" s="149" t="s">
        <v>7089</v>
      </c>
      <c r="K201" s="149"/>
      <c r="L201" s="148">
        <v>1</v>
      </c>
      <c r="M201" s="152">
        <f t="shared" si="6"/>
        <v>0</v>
      </c>
      <c r="N201" s="152">
        <f t="shared" si="7"/>
        <v>0</v>
      </c>
      <c r="O201" s="145">
        <v>129031</v>
      </c>
    </row>
    <row r="202" spans="1:15" x14ac:dyDescent="0.25">
      <c r="A202" s="149">
        <v>2361</v>
      </c>
      <c r="B202" s="149" t="s">
        <v>7605</v>
      </c>
      <c r="C202" s="149" t="s">
        <v>740</v>
      </c>
      <c r="D202" s="149">
        <v>8580</v>
      </c>
      <c r="E202" s="149" t="s">
        <v>741</v>
      </c>
      <c r="F202" s="149" t="s">
        <v>742</v>
      </c>
      <c r="G202" s="149" t="s">
        <v>7595</v>
      </c>
      <c r="H202" s="149" t="s">
        <v>7596</v>
      </c>
      <c r="I202" s="149" t="s">
        <v>7597</v>
      </c>
      <c r="J202" s="149" t="s">
        <v>7089</v>
      </c>
      <c r="K202" s="149"/>
      <c r="L202" s="148">
        <v>1</v>
      </c>
      <c r="M202" s="152">
        <f t="shared" si="6"/>
        <v>0</v>
      </c>
      <c r="N202" s="152">
        <f t="shared" si="7"/>
        <v>0</v>
      </c>
      <c r="O202" s="145">
        <v>121061</v>
      </c>
    </row>
    <row r="203" spans="1:15" x14ac:dyDescent="0.25">
      <c r="A203" s="149">
        <v>2394</v>
      </c>
      <c r="B203" s="149" t="s">
        <v>7606</v>
      </c>
      <c r="C203" s="149" t="s">
        <v>743</v>
      </c>
      <c r="D203" s="149">
        <v>8560</v>
      </c>
      <c r="E203" s="149" t="s">
        <v>744</v>
      </c>
      <c r="F203" s="149" t="s">
        <v>745</v>
      </c>
      <c r="G203" s="149" t="s">
        <v>364</v>
      </c>
      <c r="H203" s="149" t="s">
        <v>365</v>
      </c>
      <c r="I203" s="149" t="s">
        <v>366</v>
      </c>
      <c r="J203" s="149" t="s">
        <v>7089</v>
      </c>
      <c r="K203" s="149"/>
      <c r="L203" s="148">
        <v>2</v>
      </c>
      <c r="M203" s="152">
        <f t="shared" si="6"/>
        <v>0</v>
      </c>
      <c r="N203" s="152">
        <f t="shared" si="7"/>
        <v>0</v>
      </c>
      <c r="O203" s="145">
        <v>120873</v>
      </c>
    </row>
    <row r="204" spans="1:15" x14ac:dyDescent="0.25">
      <c r="A204" s="149">
        <v>2402</v>
      </c>
      <c r="B204" s="149" t="s">
        <v>7200</v>
      </c>
      <c r="C204" s="149" t="s">
        <v>746</v>
      </c>
      <c r="D204" s="149">
        <v>8940</v>
      </c>
      <c r="E204" s="149" t="s">
        <v>747</v>
      </c>
      <c r="F204" s="149" t="s">
        <v>748</v>
      </c>
      <c r="G204" s="149" t="s">
        <v>364</v>
      </c>
      <c r="H204" s="149" t="s">
        <v>365</v>
      </c>
      <c r="I204" s="149" t="s">
        <v>366</v>
      </c>
      <c r="J204" s="149" t="s">
        <v>7089</v>
      </c>
      <c r="K204" s="149"/>
      <c r="L204" s="148">
        <v>2</v>
      </c>
      <c r="M204" s="152">
        <f t="shared" si="6"/>
        <v>0</v>
      </c>
      <c r="N204" s="152">
        <f t="shared" si="7"/>
        <v>0</v>
      </c>
      <c r="O204" s="145">
        <v>120873</v>
      </c>
    </row>
    <row r="205" spans="1:15" x14ac:dyDescent="0.25">
      <c r="A205" s="149">
        <v>2411</v>
      </c>
      <c r="B205" s="149" t="s">
        <v>7607</v>
      </c>
      <c r="C205" s="149" t="s">
        <v>749</v>
      </c>
      <c r="D205" s="149">
        <v>8920</v>
      </c>
      <c r="E205" s="149" t="s">
        <v>750</v>
      </c>
      <c r="F205" s="149" t="s">
        <v>751</v>
      </c>
      <c r="G205" s="149" t="s">
        <v>7595</v>
      </c>
      <c r="H205" s="149" t="s">
        <v>7596</v>
      </c>
      <c r="I205" s="149" t="s">
        <v>7597</v>
      </c>
      <c r="J205" s="149" t="s">
        <v>7089</v>
      </c>
      <c r="K205" s="149"/>
      <c r="L205" s="148">
        <v>1</v>
      </c>
      <c r="M205" s="152">
        <f t="shared" si="6"/>
        <v>0</v>
      </c>
      <c r="N205" s="152">
        <f t="shared" si="7"/>
        <v>0</v>
      </c>
      <c r="O205" s="145">
        <v>119826</v>
      </c>
    </row>
    <row r="206" spans="1:15" x14ac:dyDescent="0.25">
      <c r="A206" s="149">
        <v>2428</v>
      </c>
      <c r="B206" s="149" t="s">
        <v>7201</v>
      </c>
      <c r="C206" s="149" t="s">
        <v>752</v>
      </c>
      <c r="D206" s="149">
        <v>8880</v>
      </c>
      <c r="E206" s="149" t="s">
        <v>753</v>
      </c>
      <c r="F206" s="149" t="s">
        <v>754</v>
      </c>
      <c r="G206" s="149" t="s">
        <v>7595</v>
      </c>
      <c r="H206" s="149" t="s">
        <v>7596</v>
      </c>
      <c r="I206" s="149" t="s">
        <v>7597</v>
      </c>
      <c r="J206" s="149" t="s">
        <v>7089</v>
      </c>
      <c r="K206" s="149"/>
      <c r="L206" s="148">
        <v>1</v>
      </c>
      <c r="M206" s="152">
        <f t="shared" si="6"/>
        <v>0</v>
      </c>
      <c r="N206" s="152">
        <f t="shared" si="7"/>
        <v>0</v>
      </c>
      <c r="O206" s="145">
        <v>120881</v>
      </c>
    </row>
    <row r="207" spans="1:15" x14ac:dyDescent="0.25">
      <c r="A207" s="149">
        <v>2436</v>
      </c>
      <c r="B207" s="149" t="s">
        <v>7608</v>
      </c>
      <c r="C207" s="149" t="s">
        <v>755</v>
      </c>
      <c r="D207" s="149">
        <v>8870</v>
      </c>
      <c r="E207" s="149" t="s">
        <v>756</v>
      </c>
      <c r="F207" s="149" t="s">
        <v>757</v>
      </c>
      <c r="G207" s="149" t="s">
        <v>7595</v>
      </c>
      <c r="H207" s="149" t="s">
        <v>7596</v>
      </c>
      <c r="I207" s="149" t="s">
        <v>7597</v>
      </c>
      <c r="J207" s="149" t="s">
        <v>7089</v>
      </c>
      <c r="K207" s="149"/>
      <c r="L207" s="148">
        <v>1</v>
      </c>
      <c r="M207" s="152">
        <f t="shared" si="6"/>
        <v>0</v>
      </c>
      <c r="N207" s="152">
        <f t="shared" si="7"/>
        <v>0</v>
      </c>
      <c r="O207" s="145">
        <v>120881</v>
      </c>
    </row>
    <row r="208" spans="1:15" x14ac:dyDescent="0.25">
      <c r="A208" s="149">
        <v>2444</v>
      </c>
      <c r="B208" s="149" t="s">
        <v>758</v>
      </c>
      <c r="C208" s="149" t="s">
        <v>759</v>
      </c>
      <c r="D208" s="149">
        <v>8501</v>
      </c>
      <c r="E208" s="149" t="s">
        <v>760</v>
      </c>
      <c r="F208" s="149" t="s">
        <v>761</v>
      </c>
      <c r="G208" s="149" t="s">
        <v>364</v>
      </c>
      <c r="H208" s="149" t="s">
        <v>365</v>
      </c>
      <c r="I208" s="149" t="s">
        <v>366</v>
      </c>
      <c r="J208" s="149" t="s">
        <v>7089</v>
      </c>
      <c r="K208" s="149"/>
      <c r="L208" s="148">
        <v>2</v>
      </c>
      <c r="M208" s="152">
        <f t="shared" si="6"/>
        <v>0</v>
      </c>
      <c r="N208" s="152">
        <f t="shared" si="7"/>
        <v>0</v>
      </c>
      <c r="O208" s="145">
        <v>120873</v>
      </c>
    </row>
    <row r="209" spans="1:15" x14ac:dyDescent="0.25">
      <c r="A209" s="149">
        <v>2451</v>
      </c>
      <c r="B209" s="149" t="s">
        <v>7609</v>
      </c>
      <c r="C209" s="149" t="s">
        <v>762</v>
      </c>
      <c r="D209" s="149">
        <v>8520</v>
      </c>
      <c r="E209" s="149" t="s">
        <v>763</v>
      </c>
      <c r="F209" s="149" t="s">
        <v>764</v>
      </c>
      <c r="G209" s="149" t="s">
        <v>7595</v>
      </c>
      <c r="H209" s="149" t="s">
        <v>7596</v>
      </c>
      <c r="I209" s="149" t="s">
        <v>7597</v>
      </c>
      <c r="J209" s="149" t="s">
        <v>7089</v>
      </c>
      <c r="K209" s="149"/>
      <c r="L209" s="148">
        <v>1</v>
      </c>
      <c r="M209" s="152">
        <f t="shared" si="6"/>
        <v>0</v>
      </c>
      <c r="N209" s="152">
        <f t="shared" si="7"/>
        <v>0</v>
      </c>
      <c r="O209" s="145">
        <v>120881</v>
      </c>
    </row>
    <row r="210" spans="1:15" x14ac:dyDescent="0.25">
      <c r="A210" s="149">
        <v>2469</v>
      </c>
      <c r="B210" s="149" t="s">
        <v>7610</v>
      </c>
      <c r="C210" s="149" t="s">
        <v>765</v>
      </c>
      <c r="D210" s="149">
        <v>8530</v>
      </c>
      <c r="E210" s="149" t="s">
        <v>766</v>
      </c>
      <c r="F210" s="149" t="s">
        <v>767</v>
      </c>
      <c r="G210" s="149" t="s">
        <v>364</v>
      </c>
      <c r="H210" s="149" t="s">
        <v>365</v>
      </c>
      <c r="I210" s="149" t="s">
        <v>366</v>
      </c>
      <c r="J210" s="149" t="s">
        <v>7089</v>
      </c>
      <c r="K210" s="149"/>
      <c r="L210" s="148">
        <v>1</v>
      </c>
      <c r="M210" s="152">
        <f t="shared" si="6"/>
        <v>0</v>
      </c>
      <c r="N210" s="152">
        <f t="shared" si="7"/>
        <v>0</v>
      </c>
      <c r="O210" s="145">
        <v>120873</v>
      </c>
    </row>
    <row r="211" spans="1:15" x14ac:dyDescent="0.25">
      <c r="A211" s="149">
        <v>2485</v>
      </c>
      <c r="B211" s="149" t="s">
        <v>7611</v>
      </c>
      <c r="C211" s="149" t="s">
        <v>768</v>
      </c>
      <c r="D211" s="149">
        <v>8770</v>
      </c>
      <c r="E211" s="149" t="s">
        <v>769</v>
      </c>
      <c r="F211" s="149" t="s">
        <v>770</v>
      </c>
      <c r="G211" s="149" t="s">
        <v>7595</v>
      </c>
      <c r="H211" s="149" t="s">
        <v>7596</v>
      </c>
      <c r="I211" s="149" t="s">
        <v>7597</v>
      </c>
      <c r="J211" s="149" t="s">
        <v>7089</v>
      </c>
      <c r="K211" s="149"/>
      <c r="L211" s="148">
        <v>1</v>
      </c>
      <c r="M211" s="152">
        <f t="shared" si="6"/>
        <v>0</v>
      </c>
      <c r="N211" s="152">
        <f t="shared" si="7"/>
        <v>0</v>
      </c>
      <c r="O211" s="145">
        <v>120881</v>
      </c>
    </row>
    <row r="212" spans="1:15" x14ac:dyDescent="0.25">
      <c r="A212" s="149">
        <v>2501</v>
      </c>
      <c r="B212" s="149" t="s">
        <v>7202</v>
      </c>
      <c r="C212" s="149" t="s">
        <v>7612</v>
      </c>
      <c r="D212" s="149">
        <v>8790</v>
      </c>
      <c r="E212" s="149" t="s">
        <v>771</v>
      </c>
      <c r="F212" s="149" t="s">
        <v>772</v>
      </c>
      <c r="G212" s="149" t="s">
        <v>364</v>
      </c>
      <c r="H212" s="149" t="s">
        <v>365</v>
      </c>
      <c r="I212" s="149" t="s">
        <v>366</v>
      </c>
      <c r="J212" s="149" t="s">
        <v>7089</v>
      </c>
      <c r="K212" s="149"/>
      <c r="L212" s="148">
        <v>1</v>
      </c>
      <c r="M212" s="152">
        <f t="shared" si="6"/>
        <v>0</v>
      </c>
      <c r="N212" s="152">
        <f t="shared" si="7"/>
        <v>0</v>
      </c>
      <c r="O212" s="145">
        <v>129031</v>
      </c>
    </row>
    <row r="213" spans="1:15" x14ac:dyDescent="0.25">
      <c r="A213" s="149">
        <v>2519</v>
      </c>
      <c r="B213" s="149" t="s">
        <v>7613</v>
      </c>
      <c r="C213" s="149" t="s">
        <v>773</v>
      </c>
      <c r="D213" s="149">
        <v>8800</v>
      </c>
      <c r="E213" s="149" t="s">
        <v>774</v>
      </c>
      <c r="F213" s="149" t="s">
        <v>775</v>
      </c>
      <c r="G213" s="149" t="s">
        <v>7595</v>
      </c>
      <c r="H213" s="149" t="s">
        <v>7596</v>
      </c>
      <c r="I213" s="149" t="s">
        <v>7597</v>
      </c>
      <c r="J213" s="149" t="s">
        <v>7089</v>
      </c>
      <c r="K213" s="149"/>
      <c r="L213" s="148">
        <v>1</v>
      </c>
      <c r="M213" s="152">
        <f t="shared" si="6"/>
        <v>0</v>
      </c>
      <c r="N213" s="152">
        <f t="shared" si="7"/>
        <v>0</v>
      </c>
      <c r="O213" s="145">
        <v>120881</v>
      </c>
    </row>
    <row r="214" spans="1:15" x14ac:dyDescent="0.25">
      <c r="A214" s="149">
        <v>2527</v>
      </c>
      <c r="B214" s="149" t="s">
        <v>7203</v>
      </c>
      <c r="C214" s="149" t="s">
        <v>776</v>
      </c>
      <c r="D214" s="149">
        <v>8800</v>
      </c>
      <c r="E214" s="149" t="s">
        <v>774</v>
      </c>
      <c r="F214" s="149" t="s">
        <v>777</v>
      </c>
      <c r="G214" s="149" t="s">
        <v>7595</v>
      </c>
      <c r="H214" s="149" t="s">
        <v>7596</v>
      </c>
      <c r="I214" s="149" t="s">
        <v>7597</v>
      </c>
      <c r="J214" s="149" t="s">
        <v>7089</v>
      </c>
      <c r="K214" s="149"/>
      <c r="L214" s="148">
        <v>1</v>
      </c>
      <c r="M214" s="152">
        <f t="shared" si="6"/>
        <v>0</v>
      </c>
      <c r="N214" s="152">
        <f t="shared" si="7"/>
        <v>0</v>
      </c>
      <c r="O214" s="145">
        <v>120881</v>
      </c>
    </row>
    <row r="215" spans="1:15" x14ac:dyDescent="0.25">
      <c r="A215" s="149">
        <v>2535</v>
      </c>
      <c r="B215" s="149" t="s">
        <v>7614</v>
      </c>
      <c r="C215" s="149" t="s">
        <v>778</v>
      </c>
      <c r="D215" s="149">
        <v>8800</v>
      </c>
      <c r="E215" s="149" t="s">
        <v>779</v>
      </c>
      <c r="F215" s="149" t="s">
        <v>780</v>
      </c>
      <c r="G215" s="149" t="s">
        <v>7595</v>
      </c>
      <c r="H215" s="149" t="s">
        <v>7596</v>
      </c>
      <c r="I215" s="149" t="s">
        <v>7597</v>
      </c>
      <c r="J215" s="149" t="s">
        <v>7089</v>
      </c>
      <c r="K215" s="149"/>
      <c r="L215" s="148">
        <v>1</v>
      </c>
      <c r="M215" s="152">
        <f t="shared" si="6"/>
        <v>0</v>
      </c>
      <c r="N215" s="152">
        <f t="shared" si="7"/>
        <v>0</v>
      </c>
      <c r="O215" s="145">
        <v>120881</v>
      </c>
    </row>
    <row r="216" spans="1:15" x14ac:dyDescent="0.25">
      <c r="A216" s="149">
        <v>2543</v>
      </c>
      <c r="B216" s="149" t="s">
        <v>7204</v>
      </c>
      <c r="C216" s="149" t="s">
        <v>781</v>
      </c>
      <c r="D216" s="149">
        <v>8700</v>
      </c>
      <c r="E216" s="149" t="s">
        <v>782</v>
      </c>
      <c r="F216" s="149" t="s">
        <v>783</v>
      </c>
      <c r="G216" s="149" t="s">
        <v>364</v>
      </c>
      <c r="H216" s="149" t="s">
        <v>365</v>
      </c>
      <c r="I216" s="149" t="s">
        <v>366</v>
      </c>
      <c r="J216" s="149" t="s">
        <v>7089</v>
      </c>
      <c r="K216" s="149"/>
      <c r="L216" s="148">
        <v>1</v>
      </c>
      <c r="M216" s="152">
        <f t="shared" si="6"/>
        <v>0</v>
      </c>
      <c r="N216" s="152">
        <f t="shared" si="7"/>
        <v>0</v>
      </c>
      <c r="O216" s="145">
        <v>129031</v>
      </c>
    </row>
    <row r="217" spans="1:15" x14ac:dyDescent="0.25">
      <c r="A217" s="149">
        <v>2551</v>
      </c>
      <c r="B217" s="149" t="s">
        <v>7615</v>
      </c>
      <c r="C217" s="149" t="s">
        <v>784</v>
      </c>
      <c r="D217" s="149">
        <v>8900</v>
      </c>
      <c r="E217" s="149" t="s">
        <v>785</v>
      </c>
      <c r="F217" s="149" t="s">
        <v>786</v>
      </c>
      <c r="G217" s="149" t="s">
        <v>7595</v>
      </c>
      <c r="H217" s="149" t="s">
        <v>7596</v>
      </c>
      <c r="I217" s="149" t="s">
        <v>7597</v>
      </c>
      <c r="J217" s="149" t="s">
        <v>7089</v>
      </c>
      <c r="K217" s="149"/>
      <c r="L217" s="148">
        <v>2</v>
      </c>
      <c r="M217" s="152">
        <f t="shared" si="6"/>
        <v>0</v>
      </c>
      <c r="N217" s="152">
        <f t="shared" si="7"/>
        <v>0</v>
      </c>
      <c r="O217" s="145">
        <v>119826</v>
      </c>
    </row>
    <row r="218" spans="1:15" x14ac:dyDescent="0.25">
      <c r="A218" s="149">
        <v>2576</v>
      </c>
      <c r="B218" s="149" t="s">
        <v>7205</v>
      </c>
      <c r="C218" s="149" t="s">
        <v>787</v>
      </c>
      <c r="D218" s="149">
        <v>8953</v>
      </c>
      <c r="E218" s="149" t="s">
        <v>788</v>
      </c>
      <c r="F218" s="149" t="s">
        <v>789</v>
      </c>
      <c r="G218" s="149" t="s">
        <v>7595</v>
      </c>
      <c r="H218" s="149" t="s">
        <v>7596</v>
      </c>
      <c r="I218" s="149" t="s">
        <v>7597</v>
      </c>
      <c r="J218" s="149" t="s">
        <v>7089</v>
      </c>
      <c r="K218" s="149"/>
      <c r="L218" s="148">
        <v>1</v>
      </c>
      <c r="M218" s="152">
        <f t="shared" si="6"/>
        <v>0</v>
      </c>
      <c r="N218" s="152">
        <f t="shared" si="7"/>
        <v>0</v>
      </c>
      <c r="O218" s="145">
        <v>119826</v>
      </c>
    </row>
    <row r="219" spans="1:15" x14ac:dyDescent="0.25">
      <c r="A219" s="149">
        <v>2584</v>
      </c>
      <c r="B219" s="149" t="s">
        <v>7206</v>
      </c>
      <c r="C219" s="149" t="s">
        <v>790</v>
      </c>
      <c r="D219" s="149">
        <v>8908</v>
      </c>
      <c r="E219" s="149" t="s">
        <v>791</v>
      </c>
      <c r="F219" s="149" t="s">
        <v>792</v>
      </c>
      <c r="G219" s="149" t="s">
        <v>7595</v>
      </c>
      <c r="H219" s="149" t="s">
        <v>7596</v>
      </c>
      <c r="I219" s="149" t="s">
        <v>7597</v>
      </c>
      <c r="J219" s="149" t="s">
        <v>7089</v>
      </c>
      <c r="K219" s="149"/>
      <c r="L219" s="148">
        <v>1</v>
      </c>
      <c r="M219" s="152">
        <f t="shared" si="6"/>
        <v>0</v>
      </c>
      <c r="N219" s="152">
        <f t="shared" si="7"/>
        <v>0</v>
      </c>
      <c r="O219" s="145">
        <v>119826</v>
      </c>
    </row>
    <row r="220" spans="1:15" x14ac:dyDescent="0.25">
      <c r="A220" s="149">
        <v>2592</v>
      </c>
      <c r="B220" s="149" t="s">
        <v>793</v>
      </c>
      <c r="C220" s="149" t="s">
        <v>794</v>
      </c>
      <c r="D220" s="149">
        <v>8970</v>
      </c>
      <c r="E220" s="149" t="s">
        <v>795</v>
      </c>
      <c r="F220" s="149" t="s">
        <v>796</v>
      </c>
      <c r="G220" s="149" t="s">
        <v>7595</v>
      </c>
      <c r="H220" s="149" t="s">
        <v>7596</v>
      </c>
      <c r="I220" s="149" t="s">
        <v>7597</v>
      </c>
      <c r="J220" s="149" t="s">
        <v>7089</v>
      </c>
      <c r="K220" s="149"/>
      <c r="L220" s="148">
        <v>1</v>
      </c>
      <c r="M220" s="152">
        <f t="shared" si="6"/>
        <v>0</v>
      </c>
      <c r="N220" s="152">
        <f t="shared" si="7"/>
        <v>0</v>
      </c>
      <c r="O220" s="145">
        <v>119826</v>
      </c>
    </row>
    <row r="221" spans="1:15" x14ac:dyDescent="0.25">
      <c r="A221" s="149">
        <v>2601</v>
      </c>
      <c r="B221" s="149" t="s">
        <v>7616</v>
      </c>
      <c r="C221" s="149" t="s">
        <v>797</v>
      </c>
      <c r="D221" s="149">
        <v>9000</v>
      </c>
      <c r="E221" s="149" t="s">
        <v>798</v>
      </c>
      <c r="F221" s="149" t="s">
        <v>799</v>
      </c>
      <c r="G221" s="149" t="s">
        <v>7587</v>
      </c>
      <c r="H221" s="149" t="s">
        <v>7588</v>
      </c>
      <c r="I221" s="149" t="s">
        <v>7589</v>
      </c>
      <c r="J221" s="149" t="s">
        <v>7089</v>
      </c>
      <c r="K221" s="149"/>
      <c r="L221" s="148">
        <v>1</v>
      </c>
      <c r="M221" s="152">
        <f t="shared" si="6"/>
        <v>0</v>
      </c>
      <c r="N221" s="152">
        <f t="shared" si="7"/>
        <v>0</v>
      </c>
      <c r="O221" s="145">
        <v>125526</v>
      </c>
    </row>
    <row r="222" spans="1:15" x14ac:dyDescent="0.25">
      <c r="A222" s="149">
        <v>2618</v>
      </c>
      <c r="B222" s="149" t="s">
        <v>7617</v>
      </c>
      <c r="C222" s="149" t="s">
        <v>800</v>
      </c>
      <c r="D222" s="149">
        <v>9000</v>
      </c>
      <c r="E222" s="149" t="s">
        <v>798</v>
      </c>
      <c r="F222" s="149" t="s">
        <v>7207</v>
      </c>
      <c r="G222" s="149" t="s">
        <v>7587</v>
      </c>
      <c r="H222" s="149" t="s">
        <v>7588</v>
      </c>
      <c r="I222" s="149" t="s">
        <v>7589</v>
      </c>
      <c r="J222" s="149" t="s">
        <v>7089</v>
      </c>
      <c r="K222" s="149"/>
      <c r="L222" s="148">
        <v>1</v>
      </c>
      <c r="M222" s="152">
        <f t="shared" si="6"/>
        <v>0</v>
      </c>
      <c r="N222" s="152">
        <f t="shared" si="7"/>
        <v>0</v>
      </c>
      <c r="O222" s="145">
        <v>125526</v>
      </c>
    </row>
    <row r="223" spans="1:15" x14ac:dyDescent="0.25">
      <c r="A223" s="149">
        <v>2626</v>
      </c>
      <c r="B223" s="149" t="s">
        <v>7208</v>
      </c>
      <c r="C223" s="149" t="s">
        <v>801</v>
      </c>
      <c r="D223" s="149">
        <v>9041</v>
      </c>
      <c r="E223" s="149" t="s">
        <v>802</v>
      </c>
      <c r="F223" s="149" t="s">
        <v>803</v>
      </c>
      <c r="G223" s="149" t="s">
        <v>7587</v>
      </c>
      <c r="H223" s="149" t="s">
        <v>7588</v>
      </c>
      <c r="I223" s="149" t="s">
        <v>7589</v>
      </c>
      <c r="J223" s="149" t="s">
        <v>7089</v>
      </c>
      <c r="K223" s="149"/>
      <c r="L223" s="148">
        <v>1</v>
      </c>
      <c r="M223" s="152">
        <f t="shared" si="6"/>
        <v>0</v>
      </c>
      <c r="N223" s="152">
        <f t="shared" si="7"/>
        <v>0</v>
      </c>
      <c r="O223" s="145">
        <v>125526</v>
      </c>
    </row>
    <row r="224" spans="1:15" x14ac:dyDescent="0.25">
      <c r="A224" s="149">
        <v>2642</v>
      </c>
      <c r="B224" s="149" t="s">
        <v>804</v>
      </c>
      <c r="C224" s="149" t="s">
        <v>7618</v>
      </c>
      <c r="D224" s="149">
        <v>9940</v>
      </c>
      <c r="E224" s="149" t="s">
        <v>805</v>
      </c>
      <c r="F224" s="149" t="s">
        <v>806</v>
      </c>
      <c r="G224" s="149" t="s">
        <v>7587</v>
      </c>
      <c r="H224" s="149" t="s">
        <v>7588</v>
      </c>
      <c r="I224" s="149" t="s">
        <v>7589</v>
      </c>
      <c r="J224" s="149" t="s">
        <v>7089</v>
      </c>
      <c r="K224" s="149"/>
      <c r="L224" s="148">
        <v>1</v>
      </c>
      <c r="M224" s="152">
        <f t="shared" si="6"/>
        <v>0</v>
      </c>
      <c r="N224" s="152">
        <f t="shared" si="7"/>
        <v>0</v>
      </c>
      <c r="O224" s="145">
        <v>125526</v>
      </c>
    </row>
    <row r="225" spans="1:15" x14ac:dyDescent="0.25">
      <c r="A225" s="149">
        <v>2659</v>
      </c>
      <c r="B225" s="149" t="s">
        <v>7619</v>
      </c>
      <c r="C225" s="149" t="s">
        <v>807</v>
      </c>
      <c r="D225" s="149">
        <v>9060</v>
      </c>
      <c r="E225" s="149" t="s">
        <v>808</v>
      </c>
      <c r="F225" s="149" t="s">
        <v>809</v>
      </c>
      <c r="G225" s="149" t="s">
        <v>7587</v>
      </c>
      <c r="H225" s="149" t="s">
        <v>7588</v>
      </c>
      <c r="I225" s="149" t="s">
        <v>7589</v>
      </c>
      <c r="J225" s="149" t="s">
        <v>7089</v>
      </c>
      <c r="K225" s="149"/>
      <c r="L225" s="148">
        <v>1</v>
      </c>
      <c r="M225" s="152">
        <f t="shared" si="6"/>
        <v>0</v>
      </c>
      <c r="N225" s="152">
        <f t="shared" si="7"/>
        <v>0</v>
      </c>
      <c r="O225" s="145">
        <v>121301</v>
      </c>
    </row>
    <row r="226" spans="1:15" x14ac:dyDescent="0.25">
      <c r="A226" s="149">
        <v>2667</v>
      </c>
      <c r="B226" s="149" t="s">
        <v>7620</v>
      </c>
      <c r="C226" s="149" t="s">
        <v>810</v>
      </c>
      <c r="D226" s="149">
        <v>9940</v>
      </c>
      <c r="E226" s="149" t="s">
        <v>811</v>
      </c>
      <c r="F226" s="149" t="s">
        <v>812</v>
      </c>
      <c r="G226" s="149" t="s">
        <v>7587</v>
      </c>
      <c r="H226" s="149" t="s">
        <v>7588</v>
      </c>
      <c r="I226" s="149" t="s">
        <v>7589</v>
      </c>
      <c r="J226" s="149" t="s">
        <v>7089</v>
      </c>
      <c r="K226" s="149"/>
      <c r="L226" s="148">
        <v>1</v>
      </c>
      <c r="M226" s="152">
        <f t="shared" si="6"/>
        <v>0</v>
      </c>
      <c r="N226" s="152">
        <f t="shared" si="7"/>
        <v>0</v>
      </c>
      <c r="O226" s="145">
        <v>121301</v>
      </c>
    </row>
    <row r="227" spans="1:15" x14ac:dyDescent="0.25">
      <c r="A227" s="149">
        <v>2675</v>
      </c>
      <c r="B227" s="149" t="s">
        <v>7621</v>
      </c>
      <c r="C227" s="149" t="s">
        <v>813</v>
      </c>
      <c r="D227" s="149">
        <v>9185</v>
      </c>
      <c r="E227" s="149" t="s">
        <v>814</v>
      </c>
      <c r="F227" s="149" t="s">
        <v>815</v>
      </c>
      <c r="G227" s="149" t="s">
        <v>7587</v>
      </c>
      <c r="H227" s="149" t="s">
        <v>7588</v>
      </c>
      <c r="I227" s="149" t="s">
        <v>7589</v>
      </c>
      <c r="J227" s="149" t="s">
        <v>7089</v>
      </c>
      <c r="K227" s="149"/>
      <c r="L227" s="148">
        <v>1</v>
      </c>
      <c r="M227" s="152">
        <f t="shared" si="6"/>
        <v>0</v>
      </c>
      <c r="N227" s="152">
        <f t="shared" si="7"/>
        <v>0</v>
      </c>
      <c r="O227" s="145">
        <v>121301</v>
      </c>
    </row>
    <row r="228" spans="1:15" x14ac:dyDescent="0.25">
      <c r="A228" s="149">
        <v>2683</v>
      </c>
      <c r="B228" s="149" t="s">
        <v>816</v>
      </c>
      <c r="C228" s="149" t="s">
        <v>817</v>
      </c>
      <c r="D228" s="149">
        <v>9190</v>
      </c>
      <c r="E228" s="149" t="s">
        <v>818</v>
      </c>
      <c r="F228" s="149" t="s">
        <v>819</v>
      </c>
      <c r="G228" s="149" t="s">
        <v>364</v>
      </c>
      <c r="H228" s="149" t="s">
        <v>365</v>
      </c>
      <c r="I228" s="149" t="s">
        <v>366</v>
      </c>
      <c r="J228" s="149" t="s">
        <v>7089</v>
      </c>
      <c r="K228" s="149"/>
      <c r="L228" s="148">
        <v>1</v>
      </c>
      <c r="M228" s="152">
        <f t="shared" si="6"/>
        <v>0</v>
      </c>
      <c r="N228" s="152">
        <f t="shared" si="7"/>
        <v>0</v>
      </c>
      <c r="O228" s="145">
        <v>121384</v>
      </c>
    </row>
    <row r="229" spans="1:15" x14ac:dyDescent="0.25">
      <c r="A229" s="149">
        <v>2691</v>
      </c>
      <c r="B229" s="149" t="s">
        <v>820</v>
      </c>
      <c r="C229" s="149" t="s">
        <v>821</v>
      </c>
      <c r="D229" s="149">
        <v>9160</v>
      </c>
      <c r="E229" s="149" t="s">
        <v>822</v>
      </c>
      <c r="F229" s="149" t="s">
        <v>823</v>
      </c>
      <c r="G229" s="149" t="s">
        <v>7587</v>
      </c>
      <c r="H229" s="149" t="s">
        <v>7588</v>
      </c>
      <c r="I229" s="149" t="s">
        <v>7589</v>
      </c>
      <c r="J229" s="149" t="s">
        <v>7089</v>
      </c>
      <c r="K229" s="149"/>
      <c r="L229" s="148">
        <v>1</v>
      </c>
      <c r="M229" s="152">
        <f t="shared" si="6"/>
        <v>0</v>
      </c>
      <c r="N229" s="152">
        <f t="shared" si="7"/>
        <v>0</v>
      </c>
      <c r="O229" s="145">
        <v>121251</v>
      </c>
    </row>
    <row r="230" spans="1:15" x14ac:dyDescent="0.25">
      <c r="A230" s="149">
        <v>2709</v>
      </c>
      <c r="B230" s="149" t="s">
        <v>579</v>
      </c>
      <c r="C230" s="149" t="s">
        <v>824</v>
      </c>
      <c r="D230" s="149">
        <v>9160</v>
      </c>
      <c r="E230" s="149" t="s">
        <v>822</v>
      </c>
      <c r="F230" s="149" t="s">
        <v>825</v>
      </c>
      <c r="G230" s="149" t="s">
        <v>7587</v>
      </c>
      <c r="H230" s="149" t="s">
        <v>7588</v>
      </c>
      <c r="I230" s="149" t="s">
        <v>7589</v>
      </c>
      <c r="J230" s="149" t="s">
        <v>7089</v>
      </c>
      <c r="K230" s="149"/>
      <c r="L230" s="148">
        <v>1</v>
      </c>
      <c r="M230" s="152">
        <f t="shared" si="6"/>
        <v>0</v>
      </c>
      <c r="N230" s="152">
        <f t="shared" si="7"/>
        <v>0</v>
      </c>
      <c r="O230" s="145">
        <v>121251</v>
      </c>
    </row>
    <row r="231" spans="1:15" x14ac:dyDescent="0.25">
      <c r="A231" s="149">
        <v>2717</v>
      </c>
      <c r="B231" s="149" t="s">
        <v>7209</v>
      </c>
      <c r="C231" s="149" t="s">
        <v>826</v>
      </c>
      <c r="D231" s="149">
        <v>9080</v>
      </c>
      <c r="E231" s="149" t="s">
        <v>827</v>
      </c>
      <c r="F231" s="149" t="s">
        <v>828</v>
      </c>
      <c r="G231" s="149" t="s">
        <v>7587</v>
      </c>
      <c r="H231" s="149" t="s">
        <v>7588</v>
      </c>
      <c r="I231" s="149" t="s">
        <v>7589</v>
      </c>
      <c r="J231" s="149" t="s">
        <v>7089</v>
      </c>
      <c r="K231" s="149"/>
      <c r="L231" s="148">
        <v>1</v>
      </c>
      <c r="M231" s="152">
        <f t="shared" si="6"/>
        <v>0</v>
      </c>
      <c r="N231" s="152">
        <f t="shared" si="7"/>
        <v>0</v>
      </c>
      <c r="O231" s="145">
        <v>125526</v>
      </c>
    </row>
    <row r="232" spans="1:15" x14ac:dyDescent="0.25">
      <c r="A232" s="149">
        <v>2725</v>
      </c>
      <c r="B232" s="149" t="s">
        <v>829</v>
      </c>
      <c r="C232" s="149" t="s">
        <v>830</v>
      </c>
      <c r="D232" s="149">
        <v>9040</v>
      </c>
      <c r="E232" s="149" t="s">
        <v>831</v>
      </c>
      <c r="F232" s="149" t="s">
        <v>832</v>
      </c>
      <c r="G232" s="149" t="s">
        <v>7587</v>
      </c>
      <c r="H232" s="149" t="s">
        <v>7588</v>
      </c>
      <c r="I232" s="149" t="s">
        <v>7589</v>
      </c>
      <c r="J232" s="149" t="s">
        <v>7089</v>
      </c>
      <c r="K232" s="149"/>
      <c r="L232" s="148">
        <v>1</v>
      </c>
      <c r="M232" s="152">
        <f t="shared" si="6"/>
        <v>0</v>
      </c>
      <c r="N232" s="152">
        <f t="shared" si="7"/>
        <v>0</v>
      </c>
      <c r="O232" s="145">
        <v>125526</v>
      </c>
    </row>
    <row r="233" spans="1:15" x14ac:dyDescent="0.25">
      <c r="A233" s="149">
        <v>2741</v>
      </c>
      <c r="B233" s="149" t="s">
        <v>833</v>
      </c>
      <c r="C233" s="149" t="s">
        <v>834</v>
      </c>
      <c r="D233" s="149">
        <v>9160</v>
      </c>
      <c r="E233" s="149" t="s">
        <v>822</v>
      </c>
      <c r="F233" s="149" t="s">
        <v>835</v>
      </c>
      <c r="G233" s="149" t="s">
        <v>7587</v>
      </c>
      <c r="H233" s="149" t="s">
        <v>7588</v>
      </c>
      <c r="I233" s="149" t="s">
        <v>7589</v>
      </c>
      <c r="J233" s="149" t="s">
        <v>7089</v>
      </c>
      <c r="K233" s="149"/>
      <c r="L233" s="148">
        <v>1</v>
      </c>
      <c r="M233" s="152">
        <f t="shared" si="6"/>
        <v>0</v>
      </c>
      <c r="N233" s="152">
        <f t="shared" si="7"/>
        <v>0</v>
      </c>
      <c r="O233" s="145">
        <v>121251</v>
      </c>
    </row>
    <row r="234" spans="1:15" x14ac:dyDescent="0.25">
      <c r="A234" s="149">
        <v>2758</v>
      </c>
      <c r="B234" s="149" t="s">
        <v>7210</v>
      </c>
      <c r="C234" s="149" t="s">
        <v>836</v>
      </c>
      <c r="D234" s="149">
        <v>9220</v>
      </c>
      <c r="E234" s="149" t="s">
        <v>837</v>
      </c>
      <c r="F234" s="149" t="s">
        <v>838</v>
      </c>
      <c r="G234" s="149" t="s">
        <v>7587</v>
      </c>
      <c r="H234" s="149" t="s">
        <v>7588</v>
      </c>
      <c r="I234" s="149" t="s">
        <v>7589</v>
      </c>
      <c r="J234" s="149" t="s">
        <v>7089</v>
      </c>
      <c r="K234" s="149"/>
      <c r="L234" s="148">
        <v>1</v>
      </c>
      <c r="M234" s="152">
        <f t="shared" si="6"/>
        <v>0</v>
      </c>
      <c r="N234" s="152">
        <f t="shared" si="7"/>
        <v>0</v>
      </c>
      <c r="O234" s="145">
        <v>121251</v>
      </c>
    </row>
    <row r="235" spans="1:15" x14ac:dyDescent="0.25">
      <c r="A235" s="149">
        <v>2766</v>
      </c>
      <c r="B235" s="149" t="s">
        <v>7622</v>
      </c>
      <c r="C235" s="149" t="s">
        <v>839</v>
      </c>
      <c r="D235" s="149">
        <v>9250</v>
      </c>
      <c r="E235" s="149" t="s">
        <v>840</v>
      </c>
      <c r="F235" s="149" t="s">
        <v>841</v>
      </c>
      <c r="G235" s="149" t="s">
        <v>364</v>
      </c>
      <c r="H235" s="149" t="s">
        <v>365</v>
      </c>
      <c r="I235" s="149" t="s">
        <v>366</v>
      </c>
      <c r="J235" s="149" t="s">
        <v>7089</v>
      </c>
      <c r="K235" s="149"/>
      <c r="L235" s="148">
        <v>1</v>
      </c>
      <c r="M235" s="152">
        <f t="shared" si="6"/>
        <v>0</v>
      </c>
      <c r="N235" s="152">
        <f t="shared" si="7"/>
        <v>0</v>
      </c>
      <c r="O235" s="145">
        <v>121384</v>
      </c>
    </row>
    <row r="236" spans="1:15" x14ac:dyDescent="0.25">
      <c r="A236" s="149">
        <v>2774</v>
      </c>
      <c r="B236" s="149" t="s">
        <v>842</v>
      </c>
      <c r="C236" s="149" t="s">
        <v>843</v>
      </c>
      <c r="D236" s="149">
        <v>9230</v>
      </c>
      <c r="E236" s="149" t="s">
        <v>844</v>
      </c>
      <c r="F236" s="149" t="s">
        <v>845</v>
      </c>
      <c r="G236" s="149" t="s">
        <v>7587</v>
      </c>
      <c r="H236" s="149" t="s">
        <v>7588</v>
      </c>
      <c r="I236" s="149" t="s">
        <v>7589</v>
      </c>
      <c r="J236" s="149" t="s">
        <v>7089</v>
      </c>
      <c r="K236" s="149"/>
      <c r="L236" s="148">
        <v>2</v>
      </c>
      <c r="M236" s="152">
        <f t="shared" si="6"/>
        <v>0</v>
      </c>
      <c r="N236" s="152">
        <f t="shared" si="7"/>
        <v>0</v>
      </c>
      <c r="O236" s="145">
        <v>121251</v>
      </c>
    </row>
    <row r="237" spans="1:15" x14ac:dyDescent="0.25">
      <c r="A237" s="149">
        <v>2782</v>
      </c>
      <c r="B237" s="149" t="s">
        <v>7623</v>
      </c>
      <c r="C237" s="149" t="s">
        <v>846</v>
      </c>
      <c r="D237" s="149">
        <v>9070</v>
      </c>
      <c r="E237" s="149" t="s">
        <v>847</v>
      </c>
      <c r="F237" s="149" t="s">
        <v>848</v>
      </c>
      <c r="G237" s="149" t="s">
        <v>7587</v>
      </c>
      <c r="H237" s="149" t="s">
        <v>7588</v>
      </c>
      <c r="I237" s="149" t="s">
        <v>7589</v>
      </c>
      <c r="J237" s="149" t="s">
        <v>7089</v>
      </c>
      <c r="K237" s="149"/>
      <c r="L237" s="148">
        <v>1</v>
      </c>
      <c r="M237" s="152">
        <f t="shared" si="6"/>
        <v>0</v>
      </c>
      <c r="N237" s="152">
        <f t="shared" si="7"/>
        <v>0</v>
      </c>
      <c r="O237" s="145">
        <v>125526</v>
      </c>
    </row>
    <row r="238" spans="1:15" x14ac:dyDescent="0.25">
      <c r="A238" s="149">
        <v>2791</v>
      </c>
      <c r="B238" s="149" t="s">
        <v>7211</v>
      </c>
      <c r="C238" s="149" t="s">
        <v>849</v>
      </c>
      <c r="D238" s="149">
        <v>9050</v>
      </c>
      <c r="E238" s="149" t="s">
        <v>850</v>
      </c>
      <c r="F238" s="149" t="s">
        <v>851</v>
      </c>
      <c r="G238" s="149" t="s">
        <v>7587</v>
      </c>
      <c r="H238" s="149" t="s">
        <v>7588</v>
      </c>
      <c r="I238" s="149" t="s">
        <v>7589</v>
      </c>
      <c r="J238" s="149" t="s">
        <v>7089</v>
      </c>
      <c r="K238" s="149"/>
      <c r="L238" s="148">
        <v>1</v>
      </c>
      <c r="M238" s="152">
        <f t="shared" si="6"/>
        <v>0</v>
      </c>
      <c r="N238" s="152">
        <f t="shared" si="7"/>
        <v>0</v>
      </c>
      <c r="O238" s="145">
        <v>125526</v>
      </c>
    </row>
    <row r="239" spans="1:15" x14ac:dyDescent="0.25">
      <c r="A239" s="149">
        <v>2808</v>
      </c>
      <c r="B239" s="149" t="s">
        <v>7212</v>
      </c>
      <c r="C239" s="149" t="s">
        <v>852</v>
      </c>
      <c r="D239" s="149">
        <v>9820</v>
      </c>
      <c r="E239" s="149" t="s">
        <v>853</v>
      </c>
      <c r="F239" s="149" t="s">
        <v>854</v>
      </c>
      <c r="G239" s="149" t="s">
        <v>7587</v>
      </c>
      <c r="H239" s="149" t="s">
        <v>7588</v>
      </c>
      <c r="I239" s="149" t="s">
        <v>7589</v>
      </c>
      <c r="J239" s="149" t="s">
        <v>7089</v>
      </c>
      <c r="K239" s="149"/>
      <c r="L239" s="148">
        <v>1</v>
      </c>
      <c r="M239" s="152">
        <f t="shared" si="6"/>
        <v>0</v>
      </c>
      <c r="N239" s="152">
        <f t="shared" si="7"/>
        <v>0</v>
      </c>
      <c r="O239" s="145">
        <v>125526</v>
      </c>
    </row>
    <row r="240" spans="1:15" x14ac:dyDescent="0.25">
      <c r="A240" s="149">
        <v>2824</v>
      </c>
      <c r="B240" s="149" t="s">
        <v>7624</v>
      </c>
      <c r="C240" s="149" t="s">
        <v>855</v>
      </c>
      <c r="D240" s="149">
        <v>9860</v>
      </c>
      <c r="E240" s="149" t="s">
        <v>856</v>
      </c>
      <c r="F240" s="149" t="s">
        <v>857</v>
      </c>
      <c r="G240" s="149" t="s">
        <v>7587</v>
      </c>
      <c r="H240" s="149" t="s">
        <v>7588</v>
      </c>
      <c r="I240" s="149" t="s">
        <v>7589</v>
      </c>
      <c r="J240" s="149" t="s">
        <v>7089</v>
      </c>
      <c r="K240" s="149"/>
      <c r="L240" s="148">
        <v>1</v>
      </c>
      <c r="M240" s="152">
        <f t="shared" si="6"/>
        <v>0</v>
      </c>
      <c r="N240" s="152">
        <f t="shared" si="7"/>
        <v>0</v>
      </c>
      <c r="O240" s="145">
        <v>121251</v>
      </c>
    </row>
    <row r="241" spans="1:15" x14ac:dyDescent="0.25">
      <c r="A241" s="149">
        <v>2841</v>
      </c>
      <c r="B241" s="149" t="s">
        <v>7625</v>
      </c>
      <c r="C241" s="149" t="s">
        <v>858</v>
      </c>
      <c r="D241" s="149">
        <v>9230</v>
      </c>
      <c r="E241" s="149" t="s">
        <v>844</v>
      </c>
      <c r="F241" s="149" t="s">
        <v>859</v>
      </c>
      <c r="G241" s="149" t="s">
        <v>7587</v>
      </c>
      <c r="H241" s="149" t="s">
        <v>7588</v>
      </c>
      <c r="I241" s="149" t="s">
        <v>7589</v>
      </c>
      <c r="J241" s="149" t="s">
        <v>7089</v>
      </c>
      <c r="K241" s="149"/>
      <c r="L241" s="148">
        <v>1</v>
      </c>
      <c r="M241" s="152">
        <f t="shared" si="6"/>
        <v>0</v>
      </c>
      <c r="N241" s="152">
        <f t="shared" si="7"/>
        <v>0</v>
      </c>
      <c r="O241" s="145">
        <v>121251</v>
      </c>
    </row>
    <row r="242" spans="1:15" x14ac:dyDescent="0.25">
      <c r="A242" s="149">
        <v>2857</v>
      </c>
      <c r="B242" s="149" t="s">
        <v>860</v>
      </c>
      <c r="C242" s="149" t="s">
        <v>861</v>
      </c>
      <c r="D242" s="149">
        <v>9290</v>
      </c>
      <c r="E242" s="149" t="s">
        <v>862</v>
      </c>
      <c r="F242" s="149" t="s">
        <v>863</v>
      </c>
      <c r="G242" s="149" t="s">
        <v>7587</v>
      </c>
      <c r="H242" s="149" t="s">
        <v>7588</v>
      </c>
      <c r="I242" s="149" t="s">
        <v>7589</v>
      </c>
      <c r="J242" s="149" t="s">
        <v>7089</v>
      </c>
      <c r="K242" s="149"/>
      <c r="L242" s="148">
        <v>1</v>
      </c>
      <c r="M242" s="152">
        <f t="shared" si="6"/>
        <v>0</v>
      </c>
      <c r="N242" s="152">
        <f t="shared" si="7"/>
        <v>0</v>
      </c>
      <c r="O242" s="145">
        <v>121012</v>
      </c>
    </row>
    <row r="243" spans="1:15" x14ac:dyDescent="0.25">
      <c r="A243" s="149">
        <v>2865</v>
      </c>
      <c r="B243" s="149" t="s">
        <v>7213</v>
      </c>
      <c r="C243" s="149" t="s">
        <v>864</v>
      </c>
      <c r="D243" s="149">
        <v>9300</v>
      </c>
      <c r="E243" s="149" t="s">
        <v>865</v>
      </c>
      <c r="F243" s="149" t="s">
        <v>866</v>
      </c>
      <c r="G243" s="149" t="s">
        <v>7587</v>
      </c>
      <c r="H243" s="149" t="s">
        <v>7588</v>
      </c>
      <c r="I243" s="149" t="s">
        <v>7589</v>
      </c>
      <c r="J243" s="149" t="s">
        <v>7089</v>
      </c>
      <c r="K243" s="149"/>
      <c r="L243" s="148">
        <v>1</v>
      </c>
      <c r="M243" s="152">
        <f t="shared" si="6"/>
        <v>0</v>
      </c>
      <c r="N243" s="152">
        <f t="shared" si="7"/>
        <v>0</v>
      </c>
      <c r="O243" s="145">
        <v>121012</v>
      </c>
    </row>
    <row r="244" spans="1:15" x14ac:dyDescent="0.25">
      <c r="A244" s="149">
        <v>2873</v>
      </c>
      <c r="B244" s="149" t="s">
        <v>7214</v>
      </c>
      <c r="C244" s="149" t="s">
        <v>867</v>
      </c>
      <c r="D244" s="149">
        <v>9300</v>
      </c>
      <c r="E244" s="149" t="s">
        <v>865</v>
      </c>
      <c r="F244" s="149" t="s">
        <v>868</v>
      </c>
      <c r="G244" s="149" t="s">
        <v>7587</v>
      </c>
      <c r="H244" s="149" t="s">
        <v>7588</v>
      </c>
      <c r="I244" s="149" t="s">
        <v>7589</v>
      </c>
      <c r="J244" s="149" t="s">
        <v>7089</v>
      </c>
      <c r="K244" s="149"/>
      <c r="L244" s="148">
        <v>1</v>
      </c>
      <c r="M244" s="152">
        <f t="shared" si="6"/>
        <v>0</v>
      </c>
      <c r="N244" s="152">
        <f t="shared" si="7"/>
        <v>0</v>
      </c>
      <c r="O244" s="145">
        <v>121012</v>
      </c>
    </row>
    <row r="245" spans="1:15" x14ac:dyDescent="0.25">
      <c r="A245" s="149">
        <v>2881</v>
      </c>
      <c r="B245" s="149" t="s">
        <v>7215</v>
      </c>
      <c r="C245" s="149" t="s">
        <v>869</v>
      </c>
      <c r="D245" s="149">
        <v>9300</v>
      </c>
      <c r="E245" s="149" t="s">
        <v>865</v>
      </c>
      <c r="F245" s="149" t="s">
        <v>870</v>
      </c>
      <c r="G245" s="149" t="s">
        <v>7587</v>
      </c>
      <c r="H245" s="149" t="s">
        <v>7588</v>
      </c>
      <c r="I245" s="149" t="s">
        <v>7589</v>
      </c>
      <c r="J245" s="149" t="s">
        <v>7089</v>
      </c>
      <c r="K245" s="149"/>
      <c r="L245" s="148">
        <v>2</v>
      </c>
      <c r="M245" s="152">
        <f t="shared" si="6"/>
        <v>0</v>
      </c>
      <c r="N245" s="152">
        <f t="shared" si="7"/>
        <v>0</v>
      </c>
      <c r="O245" s="145">
        <v>121012</v>
      </c>
    </row>
    <row r="246" spans="1:15" x14ac:dyDescent="0.25">
      <c r="A246" s="149">
        <v>2907</v>
      </c>
      <c r="B246" s="149" t="s">
        <v>484</v>
      </c>
      <c r="C246" s="149" t="s">
        <v>871</v>
      </c>
      <c r="D246" s="149">
        <v>9340</v>
      </c>
      <c r="E246" s="149" t="s">
        <v>872</v>
      </c>
      <c r="F246" s="149" t="s">
        <v>873</v>
      </c>
      <c r="G246" s="149" t="s">
        <v>7587</v>
      </c>
      <c r="H246" s="149" t="s">
        <v>7588</v>
      </c>
      <c r="I246" s="149" t="s">
        <v>7589</v>
      </c>
      <c r="J246" s="149" t="s">
        <v>7089</v>
      </c>
      <c r="K246" s="149"/>
      <c r="L246" s="148">
        <v>1</v>
      </c>
      <c r="M246" s="152">
        <f t="shared" si="6"/>
        <v>0</v>
      </c>
      <c r="N246" s="152">
        <f t="shared" si="7"/>
        <v>0</v>
      </c>
      <c r="O246" s="145">
        <v>121012</v>
      </c>
    </row>
    <row r="247" spans="1:15" x14ac:dyDescent="0.25">
      <c r="A247" s="149">
        <v>2923</v>
      </c>
      <c r="B247" s="149" t="s">
        <v>874</v>
      </c>
      <c r="C247" s="149" t="s">
        <v>875</v>
      </c>
      <c r="D247" s="149">
        <v>9200</v>
      </c>
      <c r="E247" s="149" t="s">
        <v>876</v>
      </c>
      <c r="F247" s="149" t="s">
        <v>877</v>
      </c>
      <c r="G247" s="149" t="s">
        <v>7587</v>
      </c>
      <c r="H247" s="149" t="s">
        <v>7588</v>
      </c>
      <c r="I247" s="149" t="s">
        <v>7589</v>
      </c>
      <c r="J247" s="149" t="s">
        <v>7089</v>
      </c>
      <c r="K247" s="149"/>
      <c r="L247" s="148">
        <v>1</v>
      </c>
      <c r="M247" s="152">
        <f t="shared" si="6"/>
        <v>0</v>
      </c>
      <c r="N247" s="152">
        <f t="shared" si="7"/>
        <v>0</v>
      </c>
      <c r="O247" s="145">
        <v>121251</v>
      </c>
    </row>
    <row r="248" spans="1:15" x14ac:dyDescent="0.25">
      <c r="A248" s="149">
        <v>2931</v>
      </c>
      <c r="B248" s="149" t="s">
        <v>878</v>
      </c>
      <c r="C248" s="149" t="s">
        <v>879</v>
      </c>
      <c r="D248" s="149">
        <v>9200</v>
      </c>
      <c r="E248" s="149" t="s">
        <v>880</v>
      </c>
      <c r="F248" s="149" t="s">
        <v>881</v>
      </c>
      <c r="G248" s="149" t="s">
        <v>7587</v>
      </c>
      <c r="H248" s="149" t="s">
        <v>7588</v>
      </c>
      <c r="I248" s="149" t="s">
        <v>7589</v>
      </c>
      <c r="J248" s="149" t="s">
        <v>7089</v>
      </c>
      <c r="K248" s="149"/>
      <c r="L248" s="148">
        <v>1</v>
      </c>
      <c r="M248" s="152">
        <f t="shared" si="6"/>
        <v>0</v>
      </c>
      <c r="N248" s="152">
        <f t="shared" si="7"/>
        <v>0</v>
      </c>
      <c r="O248" s="145">
        <v>121251</v>
      </c>
    </row>
    <row r="249" spans="1:15" x14ac:dyDescent="0.25">
      <c r="A249" s="149">
        <v>2949</v>
      </c>
      <c r="B249" s="149" t="s">
        <v>882</v>
      </c>
      <c r="C249" s="149" t="s">
        <v>883</v>
      </c>
      <c r="D249" s="149">
        <v>9255</v>
      </c>
      <c r="E249" s="149" t="s">
        <v>884</v>
      </c>
      <c r="F249" s="149" t="s">
        <v>885</v>
      </c>
      <c r="G249" s="149" t="s">
        <v>7587</v>
      </c>
      <c r="H249" s="149" t="s">
        <v>7588</v>
      </c>
      <c r="I249" s="149" t="s">
        <v>7589</v>
      </c>
      <c r="J249" s="149" t="s">
        <v>7089</v>
      </c>
      <c r="K249" s="149"/>
      <c r="L249" s="148">
        <v>2</v>
      </c>
      <c r="M249" s="152">
        <f t="shared" si="6"/>
        <v>0</v>
      </c>
      <c r="N249" s="152">
        <f t="shared" si="7"/>
        <v>0</v>
      </c>
      <c r="O249" s="145">
        <v>121251</v>
      </c>
    </row>
    <row r="250" spans="1:15" x14ac:dyDescent="0.25">
      <c r="A250" s="149">
        <v>2956</v>
      </c>
      <c r="B250" s="149" t="s">
        <v>886</v>
      </c>
      <c r="C250" s="149" t="s">
        <v>887</v>
      </c>
      <c r="D250" s="149">
        <v>9280</v>
      </c>
      <c r="E250" s="149" t="s">
        <v>888</v>
      </c>
      <c r="F250" s="149" t="s">
        <v>889</v>
      </c>
      <c r="G250" s="149" t="s">
        <v>7587</v>
      </c>
      <c r="H250" s="149" t="s">
        <v>7588</v>
      </c>
      <c r="I250" s="149" t="s">
        <v>7589</v>
      </c>
      <c r="J250" s="149" t="s">
        <v>7089</v>
      </c>
      <c r="K250" s="149"/>
      <c r="L250" s="148">
        <v>1</v>
      </c>
      <c r="M250" s="152">
        <f t="shared" si="6"/>
        <v>0</v>
      </c>
      <c r="N250" s="152">
        <f t="shared" si="7"/>
        <v>0</v>
      </c>
      <c r="O250" s="145">
        <v>121251</v>
      </c>
    </row>
    <row r="251" spans="1:15" x14ac:dyDescent="0.25">
      <c r="A251" s="149">
        <v>2964</v>
      </c>
      <c r="B251" s="149" t="s">
        <v>7626</v>
      </c>
      <c r="C251" s="149" t="s">
        <v>890</v>
      </c>
      <c r="D251" s="149">
        <v>9310</v>
      </c>
      <c r="E251" s="149" t="s">
        <v>891</v>
      </c>
      <c r="F251" s="149" t="s">
        <v>892</v>
      </c>
      <c r="G251" s="149" t="s">
        <v>7587</v>
      </c>
      <c r="H251" s="149" t="s">
        <v>7588</v>
      </c>
      <c r="I251" s="149" t="s">
        <v>7589</v>
      </c>
      <c r="J251" s="149" t="s">
        <v>7089</v>
      </c>
      <c r="K251" s="149"/>
      <c r="L251" s="148">
        <v>1</v>
      </c>
      <c r="M251" s="152">
        <f t="shared" si="6"/>
        <v>0</v>
      </c>
      <c r="N251" s="152">
        <f t="shared" si="7"/>
        <v>0</v>
      </c>
      <c r="O251" s="145">
        <v>121012</v>
      </c>
    </row>
    <row r="252" spans="1:15" x14ac:dyDescent="0.25">
      <c r="A252" s="149">
        <v>2972</v>
      </c>
      <c r="B252" s="149" t="s">
        <v>7216</v>
      </c>
      <c r="C252" s="149" t="s">
        <v>893</v>
      </c>
      <c r="D252" s="149">
        <v>9400</v>
      </c>
      <c r="E252" s="149" t="s">
        <v>894</v>
      </c>
      <c r="F252" s="149" t="s">
        <v>895</v>
      </c>
      <c r="G252" s="149" t="s">
        <v>7587</v>
      </c>
      <c r="H252" s="149" t="s">
        <v>7588</v>
      </c>
      <c r="I252" s="149" t="s">
        <v>7589</v>
      </c>
      <c r="J252" s="149" t="s">
        <v>7089</v>
      </c>
      <c r="K252" s="149"/>
      <c r="L252" s="148">
        <v>1</v>
      </c>
      <c r="M252" s="152">
        <f t="shared" si="6"/>
        <v>0</v>
      </c>
      <c r="N252" s="152">
        <f t="shared" si="7"/>
        <v>0</v>
      </c>
      <c r="O252" s="145">
        <v>121012</v>
      </c>
    </row>
    <row r="253" spans="1:15" x14ac:dyDescent="0.25">
      <c r="A253" s="149">
        <v>2981</v>
      </c>
      <c r="B253" s="149" t="s">
        <v>7217</v>
      </c>
      <c r="C253" s="149" t="s">
        <v>896</v>
      </c>
      <c r="D253" s="149">
        <v>9402</v>
      </c>
      <c r="E253" s="149" t="s">
        <v>897</v>
      </c>
      <c r="F253" s="149" t="s">
        <v>898</v>
      </c>
      <c r="G253" s="149" t="s">
        <v>7587</v>
      </c>
      <c r="H253" s="149" t="s">
        <v>7588</v>
      </c>
      <c r="I253" s="149" t="s">
        <v>7589</v>
      </c>
      <c r="J253" s="149" t="s">
        <v>7089</v>
      </c>
      <c r="K253" s="149"/>
      <c r="L253" s="148">
        <v>1</v>
      </c>
      <c r="M253" s="152">
        <f t="shared" si="6"/>
        <v>0</v>
      </c>
      <c r="N253" s="152">
        <f t="shared" si="7"/>
        <v>0</v>
      </c>
      <c r="O253" s="145">
        <v>121012</v>
      </c>
    </row>
    <row r="254" spans="1:15" x14ac:dyDescent="0.25">
      <c r="A254" s="149">
        <v>3004</v>
      </c>
      <c r="B254" s="149" t="s">
        <v>7218</v>
      </c>
      <c r="C254" s="149" t="s">
        <v>899</v>
      </c>
      <c r="D254" s="149">
        <v>9320</v>
      </c>
      <c r="E254" s="149" t="s">
        <v>900</v>
      </c>
      <c r="F254" s="149" t="s">
        <v>901</v>
      </c>
      <c r="G254" s="149" t="s">
        <v>7587</v>
      </c>
      <c r="H254" s="149" t="s">
        <v>7588</v>
      </c>
      <c r="I254" s="149" t="s">
        <v>7589</v>
      </c>
      <c r="J254" s="149" t="s">
        <v>7089</v>
      </c>
      <c r="K254" s="149"/>
      <c r="L254" s="148">
        <v>1</v>
      </c>
      <c r="M254" s="152">
        <f t="shared" si="6"/>
        <v>0</v>
      </c>
      <c r="N254" s="152">
        <f t="shared" si="7"/>
        <v>0</v>
      </c>
      <c r="O254" s="145">
        <v>121012</v>
      </c>
    </row>
    <row r="255" spans="1:15" x14ac:dyDescent="0.25">
      <c r="A255" s="149">
        <v>3012</v>
      </c>
      <c r="B255" s="149" t="s">
        <v>902</v>
      </c>
      <c r="C255" s="149" t="s">
        <v>903</v>
      </c>
      <c r="D255" s="149">
        <v>9450</v>
      </c>
      <c r="E255" s="149" t="s">
        <v>904</v>
      </c>
      <c r="F255" s="149" t="s">
        <v>905</v>
      </c>
      <c r="G255" s="149" t="s">
        <v>7587</v>
      </c>
      <c r="H255" s="149" t="s">
        <v>7588</v>
      </c>
      <c r="I255" s="149" t="s">
        <v>7589</v>
      </c>
      <c r="J255" s="149" t="s">
        <v>7089</v>
      </c>
      <c r="K255" s="149"/>
      <c r="L255" s="148">
        <v>1</v>
      </c>
      <c r="M255" s="152">
        <f t="shared" si="6"/>
        <v>0</v>
      </c>
      <c r="N255" s="152">
        <f t="shared" si="7"/>
        <v>0</v>
      </c>
      <c r="O255" s="145">
        <v>121012</v>
      </c>
    </row>
    <row r="256" spans="1:15" x14ac:dyDescent="0.25">
      <c r="A256" s="149">
        <v>3021</v>
      </c>
      <c r="B256" s="149" t="s">
        <v>906</v>
      </c>
      <c r="C256" s="149" t="s">
        <v>907</v>
      </c>
      <c r="D256" s="149">
        <v>9470</v>
      </c>
      <c r="E256" s="149" t="s">
        <v>908</v>
      </c>
      <c r="F256" s="149" t="s">
        <v>909</v>
      </c>
      <c r="G256" s="149" t="s">
        <v>7587</v>
      </c>
      <c r="H256" s="149" t="s">
        <v>7588</v>
      </c>
      <c r="I256" s="149" t="s">
        <v>7589</v>
      </c>
      <c r="J256" s="149" t="s">
        <v>7089</v>
      </c>
      <c r="K256" s="149"/>
      <c r="L256" s="148">
        <v>1</v>
      </c>
      <c r="M256" s="152">
        <f t="shared" si="6"/>
        <v>0</v>
      </c>
      <c r="N256" s="152">
        <f t="shared" si="7"/>
        <v>0</v>
      </c>
      <c r="O256" s="145">
        <v>121012</v>
      </c>
    </row>
    <row r="257" spans="1:15" x14ac:dyDescent="0.25">
      <c r="A257" s="149">
        <v>3038</v>
      </c>
      <c r="B257" s="149" t="s">
        <v>910</v>
      </c>
      <c r="C257" s="149" t="s">
        <v>911</v>
      </c>
      <c r="D257" s="149">
        <v>9450</v>
      </c>
      <c r="E257" s="149" t="s">
        <v>912</v>
      </c>
      <c r="F257" s="149" t="s">
        <v>913</v>
      </c>
      <c r="G257" s="149" t="s">
        <v>7587</v>
      </c>
      <c r="H257" s="149" t="s">
        <v>7588</v>
      </c>
      <c r="I257" s="149" t="s">
        <v>7589</v>
      </c>
      <c r="J257" s="149" t="s">
        <v>7089</v>
      </c>
      <c r="K257" s="149"/>
      <c r="L257" s="148">
        <v>1</v>
      </c>
      <c r="M257" s="152">
        <f t="shared" si="6"/>
        <v>0</v>
      </c>
      <c r="N257" s="152">
        <f t="shared" si="7"/>
        <v>0</v>
      </c>
      <c r="O257" s="145">
        <v>121012</v>
      </c>
    </row>
    <row r="258" spans="1:15" x14ac:dyDescent="0.25">
      <c r="A258" s="149">
        <v>3046</v>
      </c>
      <c r="B258" s="149" t="s">
        <v>7219</v>
      </c>
      <c r="C258" s="149" t="s">
        <v>914</v>
      </c>
      <c r="D258" s="149">
        <v>9500</v>
      </c>
      <c r="E258" s="149" t="s">
        <v>915</v>
      </c>
      <c r="F258" s="149" t="s">
        <v>916</v>
      </c>
      <c r="G258" s="149" t="s">
        <v>7587</v>
      </c>
      <c r="H258" s="149" t="s">
        <v>7588</v>
      </c>
      <c r="I258" s="149" t="s">
        <v>7589</v>
      </c>
      <c r="J258" s="149" t="s">
        <v>7089</v>
      </c>
      <c r="K258" s="149"/>
      <c r="L258" s="148">
        <v>2</v>
      </c>
      <c r="M258" s="152">
        <f t="shared" si="6"/>
        <v>0</v>
      </c>
      <c r="N258" s="152">
        <f t="shared" si="7"/>
        <v>0</v>
      </c>
      <c r="O258" s="145">
        <v>121327</v>
      </c>
    </row>
    <row r="259" spans="1:15" x14ac:dyDescent="0.25">
      <c r="A259" s="149">
        <v>3053</v>
      </c>
      <c r="B259" s="149" t="s">
        <v>7220</v>
      </c>
      <c r="C259" s="149" t="s">
        <v>917</v>
      </c>
      <c r="D259" s="149">
        <v>9500</v>
      </c>
      <c r="E259" s="149" t="s">
        <v>915</v>
      </c>
      <c r="F259" s="149" t="s">
        <v>918</v>
      </c>
      <c r="G259" s="149" t="s">
        <v>7587</v>
      </c>
      <c r="H259" s="149" t="s">
        <v>7588</v>
      </c>
      <c r="I259" s="149" t="s">
        <v>7589</v>
      </c>
      <c r="J259" s="149" t="s">
        <v>7089</v>
      </c>
      <c r="K259" s="149"/>
      <c r="L259" s="148">
        <v>2</v>
      </c>
      <c r="M259" s="152">
        <f t="shared" ref="M259:M322" si="8">IF(AND(J259="Autonome kleuterschool",L259=1),1,0)</f>
        <v>0</v>
      </c>
      <c r="N259" s="152">
        <f t="shared" ref="N259:N322" si="9">IF(AND(J259="Autonome lagere school",L259=1),1,0)</f>
        <v>0</v>
      </c>
      <c r="O259" s="145">
        <v>121327</v>
      </c>
    </row>
    <row r="260" spans="1:15" x14ac:dyDescent="0.25">
      <c r="A260" s="149">
        <v>3061</v>
      </c>
      <c r="B260" s="149" t="s">
        <v>919</v>
      </c>
      <c r="C260" s="149" t="s">
        <v>920</v>
      </c>
      <c r="D260" s="149">
        <v>9520</v>
      </c>
      <c r="E260" s="149" t="s">
        <v>921</v>
      </c>
      <c r="F260" s="149" t="s">
        <v>922</v>
      </c>
      <c r="G260" s="149" t="s">
        <v>7587</v>
      </c>
      <c r="H260" s="149" t="s">
        <v>7588</v>
      </c>
      <c r="I260" s="149" t="s">
        <v>7589</v>
      </c>
      <c r="J260" s="149" t="s">
        <v>7089</v>
      </c>
      <c r="K260" s="149"/>
      <c r="L260" s="148">
        <v>1</v>
      </c>
      <c r="M260" s="152">
        <f t="shared" si="8"/>
        <v>0</v>
      </c>
      <c r="N260" s="152">
        <f t="shared" si="9"/>
        <v>0</v>
      </c>
      <c r="O260" s="145">
        <v>121327</v>
      </c>
    </row>
    <row r="261" spans="1:15" x14ac:dyDescent="0.25">
      <c r="A261" s="149">
        <v>3079</v>
      </c>
      <c r="B261" s="149" t="s">
        <v>7221</v>
      </c>
      <c r="C261" s="149" t="s">
        <v>923</v>
      </c>
      <c r="D261" s="149">
        <v>9550</v>
      </c>
      <c r="E261" s="149" t="s">
        <v>924</v>
      </c>
      <c r="F261" s="149" t="s">
        <v>925</v>
      </c>
      <c r="G261" s="149" t="s">
        <v>7587</v>
      </c>
      <c r="H261" s="149" t="s">
        <v>7588</v>
      </c>
      <c r="I261" s="149" t="s">
        <v>7589</v>
      </c>
      <c r="J261" s="149" t="s">
        <v>7089</v>
      </c>
      <c r="K261" s="149"/>
      <c r="L261" s="148">
        <v>1</v>
      </c>
      <c r="M261" s="152">
        <f t="shared" si="8"/>
        <v>0</v>
      </c>
      <c r="N261" s="152">
        <f t="shared" si="9"/>
        <v>0</v>
      </c>
      <c r="O261" s="145">
        <v>121327</v>
      </c>
    </row>
    <row r="262" spans="1:15" x14ac:dyDescent="0.25">
      <c r="A262" s="149">
        <v>3087</v>
      </c>
      <c r="B262" s="149" t="s">
        <v>7222</v>
      </c>
      <c r="C262" s="149" t="s">
        <v>926</v>
      </c>
      <c r="D262" s="149">
        <v>9506</v>
      </c>
      <c r="E262" s="149" t="s">
        <v>927</v>
      </c>
      <c r="F262" s="149" t="s">
        <v>928</v>
      </c>
      <c r="G262" s="149" t="s">
        <v>7587</v>
      </c>
      <c r="H262" s="149" t="s">
        <v>7588</v>
      </c>
      <c r="I262" s="149" t="s">
        <v>7589</v>
      </c>
      <c r="J262" s="149" t="s">
        <v>7089</v>
      </c>
      <c r="K262" s="149"/>
      <c r="L262" s="148">
        <v>1</v>
      </c>
      <c r="M262" s="152">
        <f t="shared" si="8"/>
        <v>0</v>
      </c>
      <c r="N262" s="152">
        <f t="shared" si="9"/>
        <v>0</v>
      </c>
      <c r="O262" s="145">
        <v>121327</v>
      </c>
    </row>
    <row r="263" spans="1:15" x14ac:dyDescent="0.25">
      <c r="A263" s="149">
        <v>3095</v>
      </c>
      <c r="B263" s="149" t="s">
        <v>7223</v>
      </c>
      <c r="C263" s="149" t="s">
        <v>929</v>
      </c>
      <c r="D263" s="149">
        <v>9600</v>
      </c>
      <c r="E263" s="149" t="s">
        <v>930</v>
      </c>
      <c r="F263" s="149" t="s">
        <v>931</v>
      </c>
      <c r="G263" s="149" t="s">
        <v>7595</v>
      </c>
      <c r="H263" s="149" t="s">
        <v>7596</v>
      </c>
      <c r="I263" s="149" t="s">
        <v>7597</v>
      </c>
      <c r="J263" s="149" t="s">
        <v>7089</v>
      </c>
      <c r="K263" s="149"/>
      <c r="L263" s="148">
        <v>3</v>
      </c>
      <c r="M263" s="152">
        <f t="shared" si="8"/>
        <v>0</v>
      </c>
      <c r="N263" s="152">
        <f t="shared" si="9"/>
        <v>0</v>
      </c>
      <c r="O263" s="145">
        <v>121061</v>
      </c>
    </row>
    <row r="264" spans="1:15" x14ac:dyDescent="0.25">
      <c r="A264" s="149">
        <v>3103</v>
      </c>
      <c r="B264" s="149" t="s">
        <v>932</v>
      </c>
      <c r="C264" s="149" t="s">
        <v>933</v>
      </c>
      <c r="D264" s="149">
        <v>9620</v>
      </c>
      <c r="E264" s="149" t="s">
        <v>934</v>
      </c>
      <c r="F264" s="149" t="s">
        <v>7224</v>
      </c>
      <c r="G264" s="149" t="s">
        <v>7587</v>
      </c>
      <c r="H264" s="149" t="s">
        <v>7588</v>
      </c>
      <c r="I264" s="149" t="s">
        <v>7589</v>
      </c>
      <c r="J264" s="149" t="s">
        <v>7089</v>
      </c>
      <c r="K264" s="149"/>
      <c r="L264" s="148">
        <v>1</v>
      </c>
      <c r="M264" s="152">
        <f t="shared" si="8"/>
        <v>0</v>
      </c>
      <c r="N264" s="152">
        <f t="shared" si="9"/>
        <v>0</v>
      </c>
      <c r="O264" s="145">
        <v>121327</v>
      </c>
    </row>
    <row r="265" spans="1:15" x14ac:dyDescent="0.25">
      <c r="A265" s="149">
        <v>3111</v>
      </c>
      <c r="B265" s="149" t="s">
        <v>7225</v>
      </c>
      <c r="C265" s="149" t="s">
        <v>935</v>
      </c>
      <c r="D265" s="149">
        <v>9620</v>
      </c>
      <c r="E265" s="149" t="s">
        <v>934</v>
      </c>
      <c r="F265" s="149" t="s">
        <v>936</v>
      </c>
      <c r="G265" s="149" t="s">
        <v>7587</v>
      </c>
      <c r="H265" s="149" t="s">
        <v>7588</v>
      </c>
      <c r="I265" s="149" t="s">
        <v>7589</v>
      </c>
      <c r="J265" s="149" t="s">
        <v>7089</v>
      </c>
      <c r="K265" s="149"/>
      <c r="L265" s="148">
        <v>1</v>
      </c>
      <c r="M265" s="152">
        <f t="shared" si="8"/>
        <v>0</v>
      </c>
      <c r="N265" s="152">
        <f t="shared" si="9"/>
        <v>0</v>
      </c>
      <c r="O265" s="145">
        <v>121327</v>
      </c>
    </row>
    <row r="266" spans="1:15" x14ac:dyDescent="0.25">
      <c r="A266" s="149">
        <v>3129</v>
      </c>
      <c r="B266" s="149" t="s">
        <v>109</v>
      </c>
      <c r="C266" s="149" t="s">
        <v>937</v>
      </c>
      <c r="D266" s="149">
        <v>9630</v>
      </c>
      <c r="E266" s="149" t="s">
        <v>938</v>
      </c>
      <c r="F266" s="149" t="s">
        <v>939</v>
      </c>
      <c r="G266" s="149" t="s">
        <v>7587</v>
      </c>
      <c r="H266" s="149" t="s">
        <v>7588</v>
      </c>
      <c r="I266" s="149" t="s">
        <v>7589</v>
      </c>
      <c r="J266" s="149" t="s">
        <v>7089</v>
      </c>
      <c r="K266" s="149"/>
      <c r="L266" s="148">
        <v>1</v>
      </c>
      <c r="M266" s="152">
        <f t="shared" si="8"/>
        <v>0</v>
      </c>
      <c r="N266" s="152">
        <f t="shared" si="9"/>
        <v>0</v>
      </c>
      <c r="O266" s="145">
        <v>121327</v>
      </c>
    </row>
    <row r="267" spans="1:15" x14ac:dyDescent="0.25">
      <c r="A267" s="149">
        <v>3137</v>
      </c>
      <c r="B267" s="149" t="s">
        <v>7226</v>
      </c>
      <c r="C267" s="149" t="s">
        <v>940</v>
      </c>
      <c r="D267" s="149">
        <v>9660</v>
      </c>
      <c r="E267" s="149" t="s">
        <v>941</v>
      </c>
      <c r="F267" s="149" t="s">
        <v>942</v>
      </c>
      <c r="G267" s="149" t="s">
        <v>7587</v>
      </c>
      <c r="H267" s="149" t="s">
        <v>7588</v>
      </c>
      <c r="I267" s="149" t="s">
        <v>7589</v>
      </c>
      <c r="J267" s="149" t="s">
        <v>7089</v>
      </c>
      <c r="K267" s="149"/>
      <c r="L267" s="148">
        <v>1</v>
      </c>
      <c r="M267" s="152">
        <f t="shared" si="8"/>
        <v>0</v>
      </c>
      <c r="N267" s="152">
        <f t="shared" si="9"/>
        <v>0</v>
      </c>
      <c r="O267" s="145">
        <v>121327</v>
      </c>
    </row>
    <row r="268" spans="1:15" x14ac:dyDescent="0.25">
      <c r="A268" s="149">
        <v>3145</v>
      </c>
      <c r="B268" s="149" t="s">
        <v>7227</v>
      </c>
      <c r="C268" s="149" t="s">
        <v>469</v>
      </c>
      <c r="D268" s="149">
        <v>9688</v>
      </c>
      <c r="E268" s="149" t="s">
        <v>943</v>
      </c>
      <c r="F268" s="149" t="s">
        <v>944</v>
      </c>
      <c r="G268" s="149" t="s">
        <v>7595</v>
      </c>
      <c r="H268" s="149" t="s">
        <v>7596</v>
      </c>
      <c r="I268" s="149" t="s">
        <v>7597</v>
      </c>
      <c r="J268" s="149" t="s">
        <v>7089</v>
      </c>
      <c r="K268" s="149"/>
      <c r="L268" s="148">
        <v>1</v>
      </c>
      <c r="M268" s="152">
        <f t="shared" si="8"/>
        <v>0</v>
      </c>
      <c r="N268" s="152">
        <f t="shared" si="9"/>
        <v>0</v>
      </c>
      <c r="O268" s="145">
        <v>121061</v>
      </c>
    </row>
    <row r="269" spans="1:15" x14ac:dyDescent="0.25">
      <c r="A269" s="149">
        <v>3152</v>
      </c>
      <c r="B269" s="149" t="s">
        <v>945</v>
      </c>
      <c r="C269" s="149" t="s">
        <v>946</v>
      </c>
      <c r="D269" s="149">
        <v>9700</v>
      </c>
      <c r="E269" s="149" t="s">
        <v>947</v>
      </c>
      <c r="F269" s="149" t="s">
        <v>948</v>
      </c>
      <c r="G269" s="149" t="s">
        <v>7595</v>
      </c>
      <c r="H269" s="149" t="s">
        <v>7596</v>
      </c>
      <c r="I269" s="149" t="s">
        <v>7597</v>
      </c>
      <c r="J269" s="149" t="s">
        <v>7089</v>
      </c>
      <c r="K269" s="149"/>
      <c r="L269" s="148">
        <v>3</v>
      </c>
      <c r="M269" s="152">
        <f t="shared" si="8"/>
        <v>0</v>
      </c>
      <c r="N269" s="152">
        <f t="shared" si="9"/>
        <v>0</v>
      </c>
      <c r="O269" s="145">
        <v>121061</v>
      </c>
    </row>
    <row r="270" spans="1:15" x14ac:dyDescent="0.25">
      <c r="A270" s="149">
        <v>3161</v>
      </c>
      <c r="B270" s="149" t="s">
        <v>7228</v>
      </c>
      <c r="C270" s="149" t="s">
        <v>949</v>
      </c>
      <c r="D270" s="149">
        <v>9840</v>
      </c>
      <c r="E270" s="149" t="s">
        <v>950</v>
      </c>
      <c r="F270" s="149" t="s">
        <v>951</v>
      </c>
      <c r="G270" s="149" t="s">
        <v>364</v>
      </c>
      <c r="H270" s="149" t="s">
        <v>365</v>
      </c>
      <c r="I270" s="149" t="s">
        <v>366</v>
      </c>
      <c r="J270" s="149" t="s">
        <v>7089</v>
      </c>
      <c r="K270" s="149"/>
      <c r="L270" s="148">
        <v>1</v>
      </c>
      <c r="M270" s="152">
        <f t="shared" si="8"/>
        <v>0</v>
      </c>
      <c r="N270" s="152">
        <f t="shared" si="9"/>
        <v>0</v>
      </c>
      <c r="O270" s="145">
        <v>129031</v>
      </c>
    </row>
    <row r="271" spans="1:15" x14ac:dyDescent="0.25">
      <c r="A271" s="149">
        <v>3178</v>
      </c>
      <c r="B271" s="149" t="s">
        <v>7229</v>
      </c>
      <c r="C271" s="149" t="s">
        <v>952</v>
      </c>
      <c r="D271" s="149">
        <v>9810</v>
      </c>
      <c r="E271" s="149" t="s">
        <v>953</v>
      </c>
      <c r="F271" s="149" t="s">
        <v>954</v>
      </c>
      <c r="G271" s="149" t="s">
        <v>364</v>
      </c>
      <c r="H271" s="149" t="s">
        <v>365</v>
      </c>
      <c r="I271" s="149" t="s">
        <v>366</v>
      </c>
      <c r="J271" s="149" t="s">
        <v>7089</v>
      </c>
      <c r="K271" s="149"/>
      <c r="L271" s="148">
        <v>1</v>
      </c>
      <c r="M271" s="152">
        <f t="shared" si="8"/>
        <v>0</v>
      </c>
      <c r="N271" s="152">
        <f t="shared" si="9"/>
        <v>0</v>
      </c>
      <c r="O271" s="145">
        <v>129031</v>
      </c>
    </row>
    <row r="272" spans="1:15" x14ac:dyDescent="0.25">
      <c r="A272" s="149">
        <v>3194</v>
      </c>
      <c r="B272" s="149" t="s">
        <v>7230</v>
      </c>
      <c r="C272" s="149" t="s">
        <v>955</v>
      </c>
      <c r="D272" s="149">
        <v>9770</v>
      </c>
      <c r="E272" s="149" t="s">
        <v>956</v>
      </c>
      <c r="F272" s="149" t="s">
        <v>957</v>
      </c>
      <c r="G272" s="149" t="s">
        <v>364</v>
      </c>
      <c r="H272" s="149" t="s">
        <v>365</v>
      </c>
      <c r="I272" s="149" t="s">
        <v>366</v>
      </c>
      <c r="J272" s="149" t="s">
        <v>7089</v>
      </c>
      <c r="K272" s="149"/>
      <c r="L272" s="148">
        <v>1</v>
      </c>
      <c r="M272" s="152">
        <f t="shared" si="8"/>
        <v>0</v>
      </c>
      <c r="N272" s="152">
        <f t="shared" si="9"/>
        <v>0</v>
      </c>
      <c r="O272" s="145">
        <v>129031</v>
      </c>
    </row>
    <row r="273" spans="1:15" x14ac:dyDescent="0.25">
      <c r="A273" s="149">
        <v>3211</v>
      </c>
      <c r="B273" s="149" t="s">
        <v>7231</v>
      </c>
      <c r="C273" s="149" t="s">
        <v>958</v>
      </c>
      <c r="D273" s="149">
        <v>9800</v>
      </c>
      <c r="E273" s="149" t="s">
        <v>959</v>
      </c>
      <c r="F273" s="149" t="s">
        <v>960</v>
      </c>
      <c r="G273" s="149" t="s">
        <v>364</v>
      </c>
      <c r="H273" s="149" t="s">
        <v>365</v>
      </c>
      <c r="I273" s="149" t="s">
        <v>366</v>
      </c>
      <c r="J273" s="149" t="s">
        <v>7089</v>
      </c>
      <c r="K273" s="149"/>
      <c r="L273" s="148">
        <v>1</v>
      </c>
      <c r="M273" s="152">
        <f t="shared" si="8"/>
        <v>0</v>
      </c>
      <c r="N273" s="152">
        <f t="shared" si="9"/>
        <v>0</v>
      </c>
      <c r="O273" s="145">
        <v>129031</v>
      </c>
    </row>
    <row r="274" spans="1:15" x14ac:dyDescent="0.25">
      <c r="A274" s="149">
        <v>3228</v>
      </c>
      <c r="B274" s="149" t="s">
        <v>7232</v>
      </c>
      <c r="C274" s="149" t="s">
        <v>961</v>
      </c>
      <c r="D274" s="149">
        <v>9031</v>
      </c>
      <c r="E274" s="149" t="s">
        <v>962</v>
      </c>
      <c r="F274" s="149" t="s">
        <v>963</v>
      </c>
      <c r="G274" s="149" t="s">
        <v>7587</v>
      </c>
      <c r="H274" s="149" t="s">
        <v>7588</v>
      </c>
      <c r="I274" s="149" t="s">
        <v>7589</v>
      </c>
      <c r="J274" s="149" t="s">
        <v>7089</v>
      </c>
      <c r="K274" s="149"/>
      <c r="L274" s="148">
        <v>1</v>
      </c>
      <c r="M274" s="152">
        <f t="shared" si="8"/>
        <v>0</v>
      </c>
      <c r="N274" s="152">
        <f t="shared" si="9"/>
        <v>0</v>
      </c>
      <c r="O274" s="145">
        <v>125526</v>
      </c>
    </row>
    <row r="275" spans="1:15" x14ac:dyDescent="0.25">
      <c r="A275" s="149">
        <v>3244</v>
      </c>
      <c r="B275" s="149" t="s">
        <v>7233</v>
      </c>
      <c r="C275" s="149" t="s">
        <v>7627</v>
      </c>
      <c r="D275" s="149">
        <v>9880</v>
      </c>
      <c r="E275" s="149" t="s">
        <v>964</v>
      </c>
      <c r="F275" s="149" t="s">
        <v>965</v>
      </c>
      <c r="G275" s="149" t="s">
        <v>364</v>
      </c>
      <c r="H275" s="149" t="s">
        <v>365</v>
      </c>
      <c r="I275" s="149" t="s">
        <v>366</v>
      </c>
      <c r="J275" s="149" t="s">
        <v>7089</v>
      </c>
      <c r="K275" s="149"/>
      <c r="L275" s="148">
        <v>1</v>
      </c>
      <c r="M275" s="152">
        <f t="shared" si="8"/>
        <v>0</v>
      </c>
      <c r="N275" s="152">
        <f t="shared" si="9"/>
        <v>0</v>
      </c>
      <c r="O275" s="145">
        <v>129031</v>
      </c>
    </row>
    <row r="276" spans="1:15" x14ac:dyDescent="0.25">
      <c r="A276" s="149">
        <v>3251</v>
      </c>
      <c r="B276" s="149" t="s">
        <v>7234</v>
      </c>
      <c r="C276" s="149" t="s">
        <v>966</v>
      </c>
      <c r="D276" s="149">
        <v>9910</v>
      </c>
      <c r="E276" s="149" t="s">
        <v>964</v>
      </c>
      <c r="F276" s="149" t="s">
        <v>967</v>
      </c>
      <c r="G276" s="149" t="s">
        <v>7587</v>
      </c>
      <c r="H276" s="149" t="s">
        <v>7588</v>
      </c>
      <c r="I276" s="149" t="s">
        <v>7589</v>
      </c>
      <c r="J276" s="149" t="s">
        <v>7089</v>
      </c>
      <c r="K276" s="149"/>
      <c r="L276" s="148">
        <v>1</v>
      </c>
      <c r="M276" s="152">
        <f t="shared" si="8"/>
        <v>0</v>
      </c>
      <c r="N276" s="152">
        <f t="shared" si="9"/>
        <v>0</v>
      </c>
      <c r="O276" s="145">
        <v>121301</v>
      </c>
    </row>
    <row r="277" spans="1:15" x14ac:dyDescent="0.25">
      <c r="A277" s="149">
        <v>3269</v>
      </c>
      <c r="B277" s="149" t="s">
        <v>968</v>
      </c>
      <c r="C277" s="149" t="s">
        <v>969</v>
      </c>
      <c r="D277" s="149">
        <v>9900</v>
      </c>
      <c r="E277" s="149" t="s">
        <v>970</v>
      </c>
      <c r="F277" s="149" t="s">
        <v>971</v>
      </c>
      <c r="G277" s="149" t="s">
        <v>7587</v>
      </c>
      <c r="H277" s="149" t="s">
        <v>7588</v>
      </c>
      <c r="I277" s="149" t="s">
        <v>7589</v>
      </c>
      <c r="J277" s="149" t="s">
        <v>7089</v>
      </c>
      <c r="K277" s="149"/>
      <c r="L277" s="148">
        <v>2</v>
      </c>
      <c r="M277" s="152">
        <f t="shared" si="8"/>
        <v>0</v>
      </c>
      <c r="N277" s="152">
        <f t="shared" si="9"/>
        <v>0</v>
      </c>
      <c r="O277" s="145">
        <v>121301</v>
      </c>
    </row>
    <row r="278" spans="1:15" x14ac:dyDescent="0.25">
      <c r="A278" s="149">
        <v>3277</v>
      </c>
      <c r="B278" s="149" t="s">
        <v>972</v>
      </c>
      <c r="C278" s="149" t="s">
        <v>973</v>
      </c>
      <c r="D278" s="149">
        <v>9030</v>
      </c>
      <c r="E278" s="149" t="s">
        <v>974</v>
      </c>
      <c r="F278" s="149" t="s">
        <v>975</v>
      </c>
      <c r="G278" s="149" t="s">
        <v>7587</v>
      </c>
      <c r="H278" s="149" t="s">
        <v>7588</v>
      </c>
      <c r="I278" s="149" t="s">
        <v>7589</v>
      </c>
      <c r="J278" s="149" t="s">
        <v>7089</v>
      </c>
      <c r="K278" s="149"/>
      <c r="L278" s="148">
        <v>2</v>
      </c>
      <c r="M278" s="152">
        <f t="shared" si="8"/>
        <v>0</v>
      </c>
      <c r="N278" s="152">
        <f t="shared" si="9"/>
        <v>0</v>
      </c>
      <c r="O278" s="145">
        <v>125526</v>
      </c>
    </row>
    <row r="279" spans="1:15" x14ac:dyDescent="0.25">
      <c r="A279" s="149">
        <v>3285</v>
      </c>
      <c r="B279" s="149" t="s">
        <v>7235</v>
      </c>
      <c r="C279" s="149" t="s">
        <v>976</v>
      </c>
      <c r="D279" s="149">
        <v>9930</v>
      </c>
      <c r="E279" s="149" t="s">
        <v>977</v>
      </c>
      <c r="F279" s="149" t="s">
        <v>978</v>
      </c>
      <c r="G279" s="149" t="s">
        <v>7587</v>
      </c>
      <c r="H279" s="149" t="s">
        <v>7588</v>
      </c>
      <c r="I279" s="149" t="s">
        <v>7589</v>
      </c>
      <c r="J279" s="149" t="s">
        <v>7089</v>
      </c>
      <c r="K279" s="149"/>
      <c r="L279" s="148">
        <v>2</v>
      </c>
      <c r="M279" s="152">
        <f t="shared" si="8"/>
        <v>0</v>
      </c>
      <c r="N279" s="152">
        <f t="shared" si="9"/>
        <v>0</v>
      </c>
      <c r="O279" s="145">
        <v>121301</v>
      </c>
    </row>
    <row r="280" spans="1:15" x14ac:dyDescent="0.25">
      <c r="A280" s="149">
        <v>3293</v>
      </c>
      <c r="B280" s="149" t="s">
        <v>7236</v>
      </c>
      <c r="C280" s="149" t="s">
        <v>979</v>
      </c>
      <c r="D280" s="149">
        <v>9990</v>
      </c>
      <c r="E280" s="149" t="s">
        <v>980</v>
      </c>
      <c r="F280" s="149" t="s">
        <v>981</v>
      </c>
      <c r="G280" s="149" t="s">
        <v>7587</v>
      </c>
      <c r="H280" s="149" t="s">
        <v>7588</v>
      </c>
      <c r="I280" s="149" t="s">
        <v>7589</v>
      </c>
      <c r="J280" s="149" t="s">
        <v>7089</v>
      </c>
      <c r="K280" s="149"/>
      <c r="L280" s="148">
        <v>2</v>
      </c>
      <c r="M280" s="152">
        <f t="shared" si="8"/>
        <v>0</v>
      </c>
      <c r="N280" s="152">
        <f t="shared" si="9"/>
        <v>0</v>
      </c>
      <c r="O280" s="145">
        <v>121301</v>
      </c>
    </row>
    <row r="281" spans="1:15" x14ac:dyDescent="0.25">
      <c r="A281" s="149">
        <v>3657</v>
      </c>
      <c r="B281" s="149" t="s">
        <v>982</v>
      </c>
      <c r="C281" s="149" t="s">
        <v>983</v>
      </c>
      <c r="D281" s="149">
        <v>1000</v>
      </c>
      <c r="E281" s="149" t="s">
        <v>68</v>
      </c>
      <c r="F281" s="149" t="s">
        <v>984</v>
      </c>
      <c r="G281" s="149" t="s">
        <v>160</v>
      </c>
      <c r="H281" s="149" t="s">
        <v>161</v>
      </c>
      <c r="I281" s="149" t="s">
        <v>162</v>
      </c>
      <c r="J281" s="149" t="s">
        <v>7091</v>
      </c>
      <c r="K281" s="149"/>
      <c r="L281" s="148">
        <v>1</v>
      </c>
      <c r="M281" s="152">
        <f t="shared" si="8"/>
        <v>1</v>
      </c>
      <c r="N281" s="152">
        <f t="shared" si="9"/>
        <v>0</v>
      </c>
      <c r="O281" s="145">
        <v>119339</v>
      </c>
    </row>
    <row r="282" spans="1:15" x14ac:dyDescent="0.25">
      <c r="A282" s="149">
        <v>3673</v>
      </c>
      <c r="B282" s="149" t="s">
        <v>985</v>
      </c>
      <c r="C282" s="149" t="s">
        <v>986</v>
      </c>
      <c r="D282" s="149">
        <v>1000</v>
      </c>
      <c r="E282" s="149" t="s">
        <v>68</v>
      </c>
      <c r="F282" s="149" t="s">
        <v>987</v>
      </c>
      <c r="G282" s="149" t="s">
        <v>160</v>
      </c>
      <c r="H282" s="149" t="s">
        <v>161</v>
      </c>
      <c r="I282" s="149" t="s">
        <v>162</v>
      </c>
      <c r="J282" s="149" t="s">
        <v>7089</v>
      </c>
      <c r="K282" s="149"/>
      <c r="L282" s="148">
        <v>1</v>
      </c>
      <c r="M282" s="152">
        <f t="shared" si="8"/>
        <v>0</v>
      </c>
      <c r="N282" s="152">
        <f t="shared" si="9"/>
        <v>0</v>
      </c>
      <c r="O282" s="145">
        <v>122184</v>
      </c>
    </row>
    <row r="283" spans="1:15" x14ac:dyDescent="0.25">
      <c r="A283" s="149">
        <v>3681</v>
      </c>
      <c r="B283" s="149" t="s">
        <v>988</v>
      </c>
      <c r="C283" s="149" t="s">
        <v>989</v>
      </c>
      <c r="D283" s="149">
        <v>1000</v>
      </c>
      <c r="E283" s="149" t="s">
        <v>68</v>
      </c>
      <c r="F283" s="149" t="s">
        <v>990</v>
      </c>
      <c r="G283" s="149" t="s">
        <v>160</v>
      </c>
      <c r="H283" s="149" t="s">
        <v>161</v>
      </c>
      <c r="I283" s="149" t="s">
        <v>162</v>
      </c>
      <c r="J283" s="149" t="s">
        <v>7089</v>
      </c>
      <c r="K283" s="149"/>
      <c r="L283" s="148">
        <v>1</v>
      </c>
      <c r="M283" s="152">
        <f t="shared" si="8"/>
        <v>0</v>
      </c>
      <c r="N283" s="152">
        <f t="shared" si="9"/>
        <v>0</v>
      </c>
      <c r="O283" s="145">
        <v>121988</v>
      </c>
    </row>
    <row r="284" spans="1:15" x14ac:dyDescent="0.25">
      <c r="A284" s="149">
        <v>3699</v>
      </c>
      <c r="B284" s="149" t="s">
        <v>991</v>
      </c>
      <c r="C284" s="149" t="s">
        <v>992</v>
      </c>
      <c r="D284" s="149">
        <v>1000</v>
      </c>
      <c r="E284" s="149" t="s">
        <v>68</v>
      </c>
      <c r="F284" s="149" t="s">
        <v>993</v>
      </c>
      <c r="G284" s="149" t="s">
        <v>160</v>
      </c>
      <c r="H284" s="149" t="s">
        <v>161</v>
      </c>
      <c r="I284" s="149" t="s">
        <v>162</v>
      </c>
      <c r="J284" s="149" t="s">
        <v>7089</v>
      </c>
      <c r="K284" s="149"/>
      <c r="L284" s="148">
        <v>1</v>
      </c>
      <c r="M284" s="152">
        <f t="shared" si="8"/>
        <v>0</v>
      </c>
      <c r="N284" s="152">
        <f t="shared" si="9"/>
        <v>0</v>
      </c>
      <c r="O284" s="145">
        <v>121988</v>
      </c>
    </row>
    <row r="285" spans="1:15" x14ac:dyDescent="0.25">
      <c r="A285" s="149">
        <v>3707</v>
      </c>
      <c r="B285" s="149" t="s">
        <v>994</v>
      </c>
      <c r="C285" s="149" t="s">
        <v>995</v>
      </c>
      <c r="D285" s="149">
        <v>1120</v>
      </c>
      <c r="E285" s="149" t="s">
        <v>104</v>
      </c>
      <c r="F285" s="149" t="s">
        <v>996</v>
      </c>
      <c r="G285" s="149" t="s">
        <v>160</v>
      </c>
      <c r="H285" s="149" t="s">
        <v>161</v>
      </c>
      <c r="I285" s="149" t="s">
        <v>162</v>
      </c>
      <c r="J285" s="149" t="s">
        <v>7089</v>
      </c>
      <c r="K285" s="149"/>
      <c r="L285" s="148">
        <v>2</v>
      </c>
      <c r="M285" s="152">
        <f t="shared" si="8"/>
        <v>0</v>
      </c>
      <c r="N285" s="152">
        <f t="shared" si="9"/>
        <v>0</v>
      </c>
      <c r="O285" s="145">
        <v>119214</v>
      </c>
    </row>
    <row r="286" spans="1:15" x14ac:dyDescent="0.25">
      <c r="A286" s="149">
        <v>3715</v>
      </c>
      <c r="B286" s="149" t="s">
        <v>997</v>
      </c>
      <c r="C286" s="149" t="s">
        <v>998</v>
      </c>
      <c r="D286" s="149">
        <v>1020</v>
      </c>
      <c r="E286" s="149" t="s">
        <v>71</v>
      </c>
      <c r="F286" s="149" t="s">
        <v>999</v>
      </c>
      <c r="G286" s="149" t="s">
        <v>160</v>
      </c>
      <c r="H286" s="149" t="s">
        <v>161</v>
      </c>
      <c r="I286" s="149" t="s">
        <v>162</v>
      </c>
      <c r="J286" s="149" t="s">
        <v>7089</v>
      </c>
      <c r="K286" s="149"/>
      <c r="L286" s="148">
        <v>1</v>
      </c>
      <c r="M286" s="152">
        <f t="shared" si="8"/>
        <v>0</v>
      </c>
      <c r="N286" s="152">
        <f t="shared" si="9"/>
        <v>0</v>
      </c>
      <c r="O286" s="145">
        <v>119214</v>
      </c>
    </row>
    <row r="287" spans="1:15" x14ac:dyDescent="0.25">
      <c r="A287" s="149">
        <v>3756</v>
      </c>
      <c r="B287" s="149" t="s">
        <v>1000</v>
      </c>
      <c r="C287" s="149" t="s">
        <v>1001</v>
      </c>
      <c r="D287" s="149">
        <v>1080</v>
      </c>
      <c r="E287" s="149" t="s">
        <v>90</v>
      </c>
      <c r="F287" s="149" t="s">
        <v>1002</v>
      </c>
      <c r="G287" s="149" t="s">
        <v>160</v>
      </c>
      <c r="H287" s="149" t="s">
        <v>161</v>
      </c>
      <c r="I287" s="149" t="s">
        <v>162</v>
      </c>
      <c r="J287" s="149" t="s">
        <v>7089</v>
      </c>
      <c r="K287" s="149"/>
      <c r="L287" s="148">
        <v>1</v>
      </c>
      <c r="M287" s="152">
        <f t="shared" si="8"/>
        <v>0</v>
      </c>
      <c r="N287" s="152">
        <f t="shared" si="9"/>
        <v>0</v>
      </c>
      <c r="O287" s="145">
        <v>129171</v>
      </c>
    </row>
    <row r="288" spans="1:15" x14ac:dyDescent="0.25">
      <c r="A288" s="149">
        <v>3764</v>
      </c>
      <c r="B288" s="149" t="s">
        <v>1003</v>
      </c>
      <c r="C288" s="149" t="s">
        <v>1004</v>
      </c>
      <c r="D288" s="149">
        <v>1020</v>
      </c>
      <c r="E288" s="149" t="s">
        <v>71</v>
      </c>
      <c r="F288" s="149" t="s">
        <v>1005</v>
      </c>
      <c r="G288" s="149" t="s">
        <v>160</v>
      </c>
      <c r="H288" s="149" t="s">
        <v>161</v>
      </c>
      <c r="I288" s="149" t="s">
        <v>162</v>
      </c>
      <c r="J288" s="149" t="s">
        <v>7090</v>
      </c>
      <c r="K288" s="149"/>
      <c r="L288" s="148">
        <v>1</v>
      </c>
      <c r="M288" s="152">
        <f t="shared" si="8"/>
        <v>0</v>
      </c>
      <c r="N288" s="152">
        <f t="shared" si="9"/>
        <v>1</v>
      </c>
      <c r="O288" s="145">
        <v>122184</v>
      </c>
    </row>
    <row r="289" spans="1:15" x14ac:dyDescent="0.25">
      <c r="A289" s="149">
        <v>3772</v>
      </c>
      <c r="B289" s="149" t="s">
        <v>1006</v>
      </c>
      <c r="C289" s="149" t="s">
        <v>1007</v>
      </c>
      <c r="D289" s="149">
        <v>1020</v>
      </c>
      <c r="E289" s="149" t="s">
        <v>71</v>
      </c>
      <c r="F289" s="149" t="s">
        <v>1008</v>
      </c>
      <c r="G289" s="149" t="s">
        <v>160</v>
      </c>
      <c r="H289" s="149" t="s">
        <v>161</v>
      </c>
      <c r="I289" s="149" t="s">
        <v>162</v>
      </c>
      <c r="J289" s="149" t="s">
        <v>7089</v>
      </c>
      <c r="K289" s="149"/>
      <c r="L289" s="148">
        <v>1</v>
      </c>
      <c r="M289" s="152">
        <f t="shared" si="8"/>
        <v>0</v>
      </c>
      <c r="N289" s="152">
        <f t="shared" si="9"/>
        <v>0</v>
      </c>
      <c r="O289" s="145">
        <v>122184</v>
      </c>
    </row>
    <row r="290" spans="1:15" x14ac:dyDescent="0.25">
      <c r="A290" s="149">
        <v>3781</v>
      </c>
      <c r="B290" s="149" t="s">
        <v>1009</v>
      </c>
      <c r="C290" s="149" t="s">
        <v>1010</v>
      </c>
      <c r="D290" s="149">
        <v>1130</v>
      </c>
      <c r="E290" s="149" t="s">
        <v>1011</v>
      </c>
      <c r="F290" s="149" t="s">
        <v>1012</v>
      </c>
      <c r="G290" s="149" t="s">
        <v>160</v>
      </c>
      <c r="H290" s="149" t="s">
        <v>161</v>
      </c>
      <c r="I290" s="149" t="s">
        <v>162</v>
      </c>
      <c r="J290" s="149" t="s">
        <v>7089</v>
      </c>
      <c r="K290" s="149"/>
      <c r="L290" s="148">
        <v>1</v>
      </c>
      <c r="M290" s="152">
        <f t="shared" si="8"/>
        <v>0</v>
      </c>
      <c r="N290" s="152">
        <f t="shared" si="9"/>
        <v>0</v>
      </c>
      <c r="O290" s="145">
        <v>122184</v>
      </c>
    </row>
    <row r="291" spans="1:15" x14ac:dyDescent="0.25">
      <c r="A291" s="149">
        <v>3798</v>
      </c>
      <c r="B291" s="149" t="s">
        <v>1013</v>
      </c>
      <c r="C291" s="149" t="s">
        <v>1014</v>
      </c>
      <c r="D291" s="149">
        <v>1080</v>
      </c>
      <c r="E291" s="149" t="s">
        <v>90</v>
      </c>
      <c r="F291" s="149" t="s">
        <v>1015</v>
      </c>
      <c r="G291" s="149" t="s">
        <v>160</v>
      </c>
      <c r="H291" s="149" t="s">
        <v>161</v>
      </c>
      <c r="I291" s="149" t="s">
        <v>162</v>
      </c>
      <c r="J291" s="149" t="s">
        <v>7089</v>
      </c>
      <c r="K291" s="149"/>
      <c r="L291" s="148">
        <v>1</v>
      </c>
      <c r="M291" s="152">
        <f t="shared" si="8"/>
        <v>0</v>
      </c>
      <c r="N291" s="152">
        <f t="shared" si="9"/>
        <v>0</v>
      </c>
      <c r="O291" s="145">
        <v>122051</v>
      </c>
    </row>
    <row r="292" spans="1:15" x14ac:dyDescent="0.25">
      <c r="A292" s="149">
        <v>3831</v>
      </c>
      <c r="B292" s="149" t="s">
        <v>1016</v>
      </c>
      <c r="C292" s="149" t="s">
        <v>1017</v>
      </c>
      <c r="D292" s="149">
        <v>1210</v>
      </c>
      <c r="E292" s="149" t="s">
        <v>1018</v>
      </c>
      <c r="F292" s="149" t="s">
        <v>1019</v>
      </c>
      <c r="G292" s="149" t="s">
        <v>160</v>
      </c>
      <c r="H292" s="149" t="s">
        <v>161</v>
      </c>
      <c r="I292" s="149" t="s">
        <v>162</v>
      </c>
      <c r="J292" s="149" t="s">
        <v>7089</v>
      </c>
      <c r="K292" s="149"/>
      <c r="L292" s="148">
        <v>2</v>
      </c>
      <c r="M292" s="152">
        <f t="shared" si="8"/>
        <v>0</v>
      </c>
      <c r="N292" s="152">
        <f t="shared" si="9"/>
        <v>0</v>
      </c>
      <c r="O292" s="145">
        <v>119693</v>
      </c>
    </row>
    <row r="293" spans="1:15" x14ac:dyDescent="0.25">
      <c r="A293" s="149">
        <v>3848</v>
      </c>
      <c r="B293" s="149" t="s">
        <v>1020</v>
      </c>
      <c r="C293" s="149" t="s">
        <v>1021</v>
      </c>
      <c r="D293" s="149">
        <v>1030</v>
      </c>
      <c r="E293" s="149" t="s">
        <v>74</v>
      </c>
      <c r="F293" s="149" t="s">
        <v>1022</v>
      </c>
      <c r="G293" s="149" t="s">
        <v>160</v>
      </c>
      <c r="H293" s="149" t="s">
        <v>161</v>
      </c>
      <c r="I293" s="149" t="s">
        <v>162</v>
      </c>
      <c r="J293" s="149" t="s">
        <v>7089</v>
      </c>
      <c r="K293" s="149"/>
      <c r="L293" s="148">
        <v>1</v>
      </c>
      <c r="M293" s="152">
        <f t="shared" si="8"/>
        <v>0</v>
      </c>
      <c r="N293" s="152">
        <f t="shared" si="9"/>
        <v>0</v>
      </c>
      <c r="O293" s="145">
        <v>121913</v>
      </c>
    </row>
    <row r="294" spans="1:15" x14ac:dyDescent="0.25">
      <c r="A294" s="149">
        <v>3855</v>
      </c>
      <c r="B294" s="149" t="s">
        <v>1023</v>
      </c>
      <c r="C294" s="149" t="s">
        <v>1024</v>
      </c>
      <c r="D294" s="149">
        <v>1030</v>
      </c>
      <c r="E294" s="149" t="s">
        <v>74</v>
      </c>
      <c r="F294" s="149" t="s">
        <v>1025</v>
      </c>
      <c r="G294" s="149" t="s">
        <v>160</v>
      </c>
      <c r="H294" s="149" t="s">
        <v>161</v>
      </c>
      <c r="I294" s="149" t="s">
        <v>162</v>
      </c>
      <c r="J294" s="149" t="s">
        <v>7089</v>
      </c>
      <c r="K294" s="149"/>
      <c r="L294" s="148">
        <v>1</v>
      </c>
      <c r="M294" s="152">
        <f t="shared" si="8"/>
        <v>0</v>
      </c>
      <c r="N294" s="152">
        <f t="shared" si="9"/>
        <v>0</v>
      </c>
      <c r="O294" s="145">
        <v>121988</v>
      </c>
    </row>
    <row r="295" spans="1:15" x14ac:dyDescent="0.25">
      <c r="A295" s="149">
        <v>3863</v>
      </c>
      <c r="B295" s="149" t="s">
        <v>1026</v>
      </c>
      <c r="C295" s="149" t="s">
        <v>1027</v>
      </c>
      <c r="D295" s="149">
        <v>1030</v>
      </c>
      <c r="E295" s="149" t="s">
        <v>74</v>
      </c>
      <c r="F295" s="149" t="s">
        <v>1028</v>
      </c>
      <c r="G295" s="149" t="s">
        <v>160</v>
      </c>
      <c r="H295" s="149" t="s">
        <v>161</v>
      </c>
      <c r="I295" s="149" t="s">
        <v>162</v>
      </c>
      <c r="J295" s="149" t="s">
        <v>7089</v>
      </c>
      <c r="K295" s="149"/>
      <c r="L295" s="148">
        <v>1</v>
      </c>
      <c r="M295" s="152">
        <f t="shared" si="8"/>
        <v>0</v>
      </c>
      <c r="N295" s="152">
        <f t="shared" si="9"/>
        <v>0</v>
      </c>
      <c r="O295" s="145">
        <v>121913</v>
      </c>
    </row>
    <row r="296" spans="1:15" x14ac:dyDescent="0.25">
      <c r="A296" s="149">
        <v>3871</v>
      </c>
      <c r="B296" s="149" t="s">
        <v>1029</v>
      </c>
      <c r="C296" s="149" t="s">
        <v>1030</v>
      </c>
      <c r="D296" s="149">
        <v>1030</v>
      </c>
      <c r="E296" s="149" t="s">
        <v>74</v>
      </c>
      <c r="F296" s="149" t="s">
        <v>1031</v>
      </c>
      <c r="G296" s="149" t="s">
        <v>160</v>
      </c>
      <c r="H296" s="149" t="s">
        <v>161</v>
      </c>
      <c r="I296" s="149" t="s">
        <v>162</v>
      </c>
      <c r="J296" s="149" t="s">
        <v>7089</v>
      </c>
      <c r="K296" s="149"/>
      <c r="L296" s="148">
        <v>1</v>
      </c>
      <c r="M296" s="152">
        <f t="shared" si="8"/>
        <v>0</v>
      </c>
      <c r="N296" s="152">
        <f t="shared" si="9"/>
        <v>0</v>
      </c>
      <c r="O296" s="145">
        <v>121913</v>
      </c>
    </row>
    <row r="297" spans="1:15" x14ac:dyDescent="0.25">
      <c r="A297" s="149">
        <v>3889</v>
      </c>
      <c r="B297" s="149" t="s">
        <v>1032</v>
      </c>
      <c r="C297" s="149" t="s">
        <v>1033</v>
      </c>
      <c r="D297" s="149">
        <v>1000</v>
      </c>
      <c r="E297" s="149" t="s">
        <v>68</v>
      </c>
      <c r="F297" s="149" t="s">
        <v>1034</v>
      </c>
      <c r="G297" s="149" t="s">
        <v>160</v>
      </c>
      <c r="H297" s="149" t="s">
        <v>161</v>
      </c>
      <c r="I297" s="149" t="s">
        <v>162</v>
      </c>
      <c r="J297" s="149" t="s">
        <v>7089</v>
      </c>
      <c r="K297" s="149"/>
      <c r="L297" s="148">
        <v>1</v>
      </c>
      <c r="M297" s="152">
        <f t="shared" si="8"/>
        <v>0</v>
      </c>
      <c r="N297" s="152">
        <f t="shared" si="9"/>
        <v>0</v>
      </c>
      <c r="O297" s="145">
        <v>121913</v>
      </c>
    </row>
    <row r="298" spans="1:15" x14ac:dyDescent="0.25">
      <c r="A298" s="149">
        <v>3897</v>
      </c>
      <c r="B298" s="149" t="s">
        <v>1035</v>
      </c>
      <c r="C298" s="149" t="s">
        <v>1036</v>
      </c>
      <c r="D298" s="149">
        <v>1040</v>
      </c>
      <c r="E298" s="149" t="s">
        <v>77</v>
      </c>
      <c r="F298" s="149" t="s">
        <v>1037</v>
      </c>
      <c r="G298" s="149" t="s">
        <v>160</v>
      </c>
      <c r="H298" s="149" t="s">
        <v>161</v>
      </c>
      <c r="I298" s="149" t="s">
        <v>162</v>
      </c>
      <c r="J298" s="149" t="s">
        <v>7089</v>
      </c>
      <c r="K298" s="149"/>
      <c r="L298" s="148">
        <v>1</v>
      </c>
      <c r="M298" s="152">
        <f t="shared" si="8"/>
        <v>0</v>
      </c>
      <c r="N298" s="152">
        <f t="shared" si="9"/>
        <v>0</v>
      </c>
      <c r="O298" s="145">
        <v>122002</v>
      </c>
    </row>
    <row r="299" spans="1:15" x14ac:dyDescent="0.25">
      <c r="A299" s="149">
        <v>3905</v>
      </c>
      <c r="B299" s="149" t="s">
        <v>1038</v>
      </c>
      <c r="C299" s="149" t="s">
        <v>1039</v>
      </c>
      <c r="D299" s="149">
        <v>1050</v>
      </c>
      <c r="E299" s="149" t="s">
        <v>82</v>
      </c>
      <c r="F299" s="149" t="s">
        <v>1040</v>
      </c>
      <c r="G299" s="149" t="s">
        <v>160</v>
      </c>
      <c r="H299" s="149" t="s">
        <v>161</v>
      </c>
      <c r="I299" s="149" t="s">
        <v>162</v>
      </c>
      <c r="J299" s="149" t="s">
        <v>7089</v>
      </c>
      <c r="K299" s="149"/>
      <c r="L299" s="148">
        <v>1</v>
      </c>
      <c r="M299" s="152">
        <f t="shared" si="8"/>
        <v>0</v>
      </c>
      <c r="N299" s="152">
        <f t="shared" si="9"/>
        <v>0</v>
      </c>
      <c r="O299" s="145">
        <v>121988</v>
      </c>
    </row>
    <row r="300" spans="1:15" x14ac:dyDescent="0.25">
      <c r="A300" s="149">
        <v>3913</v>
      </c>
      <c r="B300" s="149" t="s">
        <v>1041</v>
      </c>
      <c r="C300" s="149" t="s">
        <v>1042</v>
      </c>
      <c r="D300" s="149">
        <v>1060</v>
      </c>
      <c r="E300" s="149" t="s">
        <v>86</v>
      </c>
      <c r="F300" s="149" t="s">
        <v>1043</v>
      </c>
      <c r="G300" s="149" t="s">
        <v>160</v>
      </c>
      <c r="H300" s="149" t="s">
        <v>161</v>
      </c>
      <c r="I300" s="149" t="s">
        <v>162</v>
      </c>
      <c r="J300" s="149" t="s">
        <v>7089</v>
      </c>
      <c r="K300" s="149"/>
      <c r="L300" s="148">
        <v>1</v>
      </c>
      <c r="M300" s="152">
        <f t="shared" si="8"/>
        <v>0</v>
      </c>
      <c r="N300" s="152">
        <f t="shared" si="9"/>
        <v>0</v>
      </c>
      <c r="O300" s="145">
        <v>119222</v>
      </c>
    </row>
    <row r="301" spans="1:15" x14ac:dyDescent="0.25">
      <c r="A301" s="149">
        <v>3921</v>
      </c>
      <c r="B301" s="149" t="s">
        <v>1044</v>
      </c>
      <c r="C301" s="149" t="s">
        <v>1045</v>
      </c>
      <c r="D301" s="149">
        <v>1080</v>
      </c>
      <c r="E301" s="149" t="s">
        <v>90</v>
      </c>
      <c r="F301" s="149" t="s">
        <v>1046</v>
      </c>
      <c r="G301" s="149" t="s">
        <v>160</v>
      </c>
      <c r="H301" s="149" t="s">
        <v>161</v>
      </c>
      <c r="I301" s="149" t="s">
        <v>162</v>
      </c>
      <c r="J301" s="149" t="s">
        <v>7091</v>
      </c>
      <c r="K301" s="149"/>
      <c r="L301" s="148">
        <v>1</v>
      </c>
      <c r="M301" s="152">
        <f t="shared" si="8"/>
        <v>1</v>
      </c>
      <c r="N301" s="152">
        <f t="shared" si="9"/>
        <v>0</v>
      </c>
      <c r="O301" s="145">
        <v>121988</v>
      </c>
    </row>
    <row r="302" spans="1:15" x14ac:dyDescent="0.25">
      <c r="A302" s="149">
        <v>3939</v>
      </c>
      <c r="B302" s="149" t="s">
        <v>7628</v>
      </c>
      <c r="C302" s="149" t="s">
        <v>1048</v>
      </c>
      <c r="D302" s="149">
        <v>1070</v>
      </c>
      <c r="E302" s="149" t="s">
        <v>1049</v>
      </c>
      <c r="F302" s="149" t="s">
        <v>1050</v>
      </c>
      <c r="G302" s="149" t="s">
        <v>160</v>
      </c>
      <c r="H302" s="149" t="s">
        <v>161</v>
      </c>
      <c r="I302" s="149" t="s">
        <v>162</v>
      </c>
      <c r="J302" s="149" t="s">
        <v>7089</v>
      </c>
      <c r="K302" s="149"/>
      <c r="L302" s="148">
        <v>1</v>
      </c>
      <c r="M302" s="152">
        <f t="shared" si="8"/>
        <v>0</v>
      </c>
      <c r="N302" s="152">
        <f t="shared" si="9"/>
        <v>0</v>
      </c>
      <c r="O302" s="145">
        <v>119222</v>
      </c>
    </row>
    <row r="303" spans="1:15" x14ac:dyDescent="0.25">
      <c r="A303" s="149">
        <v>3947</v>
      </c>
      <c r="B303" s="149" t="s">
        <v>1051</v>
      </c>
      <c r="C303" s="149" t="s">
        <v>1052</v>
      </c>
      <c r="D303" s="149">
        <v>1070</v>
      </c>
      <c r="E303" s="149" t="s">
        <v>1049</v>
      </c>
      <c r="F303" s="149" t="s">
        <v>1053</v>
      </c>
      <c r="G303" s="149" t="s">
        <v>160</v>
      </c>
      <c r="H303" s="149" t="s">
        <v>161</v>
      </c>
      <c r="I303" s="149" t="s">
        <v>162</v>
      </c>
      <c r="J303" s="149" t="s">
        <v>7089</v>
      </c>
      <c r="K303" s="149"/>
      <c r="L303" s="148">
        <v>1</v>
      </c>
      <c r="M303" s="152">
        <f t="shared" si="8"/>
        <v>0</v>
      </c>
      <c r="N303" s="152">
        <f t="shared" si="9"/>
        <v>0</v>
      </c>
      <c r="O303" s="145">
        <v>119222</v>
      </c>
    </row>
    <row r="304" spans="1:15" x14ac:dyDescent="0.25">
      <c r="A304" s="149">
        <v>3954</v>
      </c>
      <c r="B304" s="149" t="s">
        <v>1054</v>
      </c>
      <c r="C304" s="149" t="s">
        <v>1055</v>
      </c>
      <c r="D304" s="149">
        <v>1070</v>
      </c>
      <c r="E304" s="149" t="s">
        <v>1049</v>
      </c>
      <c r="F304" s="149" t="s">
        <v>1056</v>
      </c>
      <c r="G304" s="149" t="s">
        <v>160</v>
      </c>
      <c r="H304" s="149" t="s">
        <v>161</v>
      </c>
      <c r="I304" s="149" t="s">
        <v>162</v>
      </c>
      <c r="J304" s="149" t="s">
        <v>7089</v>
      </c>
      <c r="K304" s="149"/>
      <c r="L304" s="148">
        <v>1</v>
      </c>
      <c r="M304" s="152">
        <f t="shared" si="8"/>
        <v>0</v>
      </c>
      <c r="N304" s="152">
        <f t="shared" si="9"/>
        <v>0</v>
      </c>
      <c r="O304" s="145">
        <v>129171</v>
      </c>
    </row>
    <row r="305" spans="1:15" x14ac:dyDescent="0.25">
      <c r="A305" s="149">
        <v>3962</v>
      </c>
      <c r="B305" s="149" t="s">
        <v>1057</v>
      </c>
      <c r="C305" s="149" t="s">
        <v>1058</v>
      </c>
      <c r="D305" s="149">
        <v>1070</v>
      </c>
      <c r="E305" s="149" t="s">
        <v>1049</v>
      </c>
      <c r="F305" s="149" t="s">
        <v>1059</v>
      </c>
      <c r="G305" s="149" t="s">
        <v>160</v>
      </c>
      <c r="H305" s="149" t="s">
        <v>161</v>
      </c>
      <c r="I305" s="149" t="s">
        <v>162</v>
      </c>
      <c r="J305" s="149" t="s">
        <v>7089</v>
      </c>
      <c r="K305" s="149"/>
      <c r="L305" s="148">
        <v>2</v>
      </c>
      <c r="M305" s="152">
        <f t="shared" si="8"/>
        <v>0</v>
      </c>
      <c r="N305" s="152">
        <f t="shared" si="9"/>
        <v>0</v>
      </c>
      <c r="O305" s="145">
        <v>120329</v>
      </c>
    </row>
    <row r="306" spans="1:15" x14ac:dyDescent="0.25">
      <c r="A306" s="149">
        <v>3971</v>
      </c>
      <c r="B306" s="149" t="s">
        <v>1060</v>
      </c>
      <c r="C306" s="149" t="s">
        <v>1061</v>
      </c>
      <c r="D306" s="149">
        <v>1070</v>
      </c>
      <c r="E306" s="149" t="s">
        <v>1049</v>
      </c>
      <c r="F306" s="149" t="s">
        <v>1062</v>
      </c>
      <c r="G306" s="149" t="s">
        <v>160</v>
      </c>
      <c r="H306" s="149" t="s">
        <v>161</v>
      </c>
      <c r="I306" s="149" t="s">
        <v>162</v>
      </c>
      <c r="J306" s="149" t="s">
        <v>7089</v>
      </c>
      <c r="K306" s="149"/>
      <c r="L306" s="148">
        <v>3</v>
      </c>
      <c r="M306" s="152">
        <f t="shared" si="8"/>
        <v>0</v>
      </c>
      <c r="N306" s="152">
        <f t="shared" si="9"/>
        <v>0</v>
      </c>
      <c r="O306" s="145">
        <v>120329</v>
      </c>
    </row>
    <row r="307" spans="1:15" x14ac:dyDescent="0.25">
      <c r="A307" s="149">
        <v>3988</v>
      </c>
      <c r="B307" s="149" t="s">
        <v>1063</v>
      </c>
      <c r="C307" s="149" t="s">
        <v>1064</v>
      </c>
      <c r="D307" s="149">
        <v>1070</v>
      </c>
      <c r="E307" s="149" t="s">
        <v>1049</v>
      </c>
      <c r="F307" s="149" t="s">
        <v>7629</v>
      </c>
      <c r="G307" s="149" t="s">
        <v>160</v>
      </c>
      <c r="H307" s="149" t="s">
        <v>161</v>
      </c>
      <c r="I307" s="149" t="s">
        <v>162</v>
      </c>
      <c r="J307" s="149" t="s">
        <v>7089</v>
      </c>
      <c r="K307" s="149"/>
      <c r="L307" s="148">
        <v>2</v>
      </c>
      <c r="M307" s="152">
        <f t="shared" si="8"/>
        <v>0</v>
      </c>
      <c r="N307" s="152">
        <f t="shared" si="9"/>
        <v>0</v>
      </c>
      <c r="O307" s="145">
        <v>120329</v>
      </c>
    </row>
    <row r="308" spans="1:15" x14ac:dyDescent="0.25">
      <c r="A308" s="149">
        <v>3996</v>
      </c>
      <c r="B308" s="149" t="s">
        <v>1065</v>
      </c>
      <c r="C308" s="149" t="s">
        <v>1066</v>
      </c>
      <c r="D308" s="149">
        <v>1070</v>
      </c>
      <c r="E308" s="149" t="s">
        <v>1049</v>
      </c>
      <c r="F308" s="149" t="s">
        <v>1067</v>
      </c>
      <c r="G308" s="149" t="s">
        <v>160</v>
      </c>
      <c r="H308" s="149" t="s">
        <v>161</v>
      </c>
      <c r="I308" s="149" t="s">
        <v>162</v>
      </c>
      <c r="J308" s="149" t="s">
        <v>7089</v>
      </c>
      <c r="K308" s="149"/>
      <c r="L308" s="148">
        <v>2</v>
      </c>
      <c r="M308" s="152">
        <f t="shared" si="8"/>
        <v>0</v>
      </c>
      <c r="N308" s="152">
        <f t="shared" si="9"/>
        <v>0</v>
      </c>
      <c r="O308" s="145">
        <v>120329</v>
      </c>
    </row>
    <row r="309" spans="1:15" x14ac:dyDescent="0.25">
      <c r="A309" s="149">
        <v>4002</v>
      </c>
      <c r="B309" s="149" t="s">
        <v>1068</v>
      </c>
      <c r="C309" s="149" t="s">
        <v>1069</v>
      </c>
      <c r="D309" s="149">
        <v>1070</v>
      </c>
      <c r="E309" s="149" t="s">
        <v>1049</v>
      </c>
      <c r="F309" s="149" t="s">
        <v>1070</v>
      </c>
      <c r="G309" s="149" t="s">
        <v>160</v>
      </c>
      <c r="H309" s="149" t="s">
        <v>161</v>
      </c>
      <c r="I309" s="149" t="s">
        <v>162</v>
      </c>
      <c r="J309" s="149" t="s">
        <v>7089</v>
      </c>
      <c r="K309" s="149"/>
      <c r="L309" s="148">
        <v>2</v>
      </c>
      <c r="M309" s="152">
        <f t="shared" si="8"/>
        <v>0</v>
      </c>
      <c r="N309" s="152">
        <f t="shared" si="9"/>
        <v>0</v>
      </c>
      <c r="O309" s="145">
        <v>120329</v>
      </c>
    </row>
    <row r="310" spans="1:15" x14ac:dyDescent="0.25">
      <c r="A310" s="149">
        <v>4011</v>
      </c>
      <c r="B310" s="149" t="s">
        <v>1071</v>
      </c>
      <c r="C310" s="149" t="s">
        <v>1072</v>
      </c>
      <c r="D310" s="149">
        <v>1070</v>
      </c>
      <c r="E310" s="149" t="s">
        <v>1049</v>
      </c>
      <c r="F310" s="149" t="s">
        <v>1073</v>
      </c>
      <c r="G310" s="149" t="s">
        <v>160</v>
      </c>
      <c r="H310" s="149" t="s">
        <v>161</v>
      </c>
      <c r="I310" s="149" t="s">
        <v>162</v>
      </c>
      <c r="J310" s="149" t="s">
        <v>7089</v>
      </c>
      <c r="K310" s="149"/>
      <c r="L310" s="148">
        <v>1</v>
      </c>
      <c r="M310" s="152">
        <f t="shared" si="8"/>
        <v>0</v>
      </c>
      <c r="N310" s="152">
        <f t="shared" si="9"/>
        <v>0</v>
      </c>
      <c r="O310" s="145">
        <v>119222</v>
      </c>
    </row>
    <row r="311" spans="1:15" x14ac:dyDescent="0.25">
      <c r="A311" s="149">
        <v>4028</v>
      </c>
      <c r="B311" s="149" t="s">
        <v>1074</v>
      </c>
      <c r="C311" s="149" t="s">
        <v>1075</v>
      </c>
      <c r="D311" s="149">
        <v>1070</v>
      </c>
      <c r="E311" s="149" t="s">
        <v>1049</v>
      </c>
      <c r="F311" s="149" t="s">
        <v>1056</v>
      </c>
      <c r="G311" s="149" t="s">
        <v>160</v>
      </c>
      <c r="H311" s="149" t="s">
        <v>161</v>
      </c>
      <c r="I311" s="149" t="s">
        <v>162</v>
      </c>
      <c r="J311" s="149" t="s">
        <v>7089</v>
      </c>
      <c r="K311" s="149"/>
      <c r="L311" s="148">
        <v>1</v>
      </c>
      <c r="M311" s="152">
        <f t="shared" si="8"/>
        <v>0</v>
      </c>
      <c r="N311" s="152">
        <f t="shared" si="9"/>
        <v>0</v>
      </c>
      <c r="O311" s="145">
        <v>129171</v>
      </c>
    </row>
    <row r="312" spans="1:15" x14ac:dyDescent="0.25">
      <c r="A312" s="149">
        <v>4036</v>
      </c>
      <c r="B312" s="149" t="s">
        <v>1076</v>
      </c>
      <c r="C312" s="149" t="s">
        <v>1077</v>
      </c>
      <c r="D312" s="149">
        <v>1070</v>
      </c>
      <c r="E312" s="149" t="s">
        <v>1049</v>
      </c>
      <c r="F312" s="149" t="s">
        <v>1078</v>
      </c>
      <c r="G312" s="149" t="s">
        <v>160</v>
      </c>
      <c r="H312" s="149" t="s">
        <v>161</v>
      </c>
      <c r="I312" s="149" t="s">
        <v>162</v>
      </c>
      <c r="J312" s="149" t="s">
        <v>7089</v>
      </c>
      <c r="K312" s="149"/>
      <c r="L312" s="148">
        <v>1</v>
      </c>
      <c r="M312" s="152">
        <f t="shared" si="8"/>
        <v>0</v>
      </c>
      <c r="N312" s="152">
        <f t="shared" si="9"/>
        <v>0</v>
      </c>
      <c r="O312" s="145">
        <v>119222</v>
      </c>
    </row>
    <row r="313" spans="1:15" x14ac:dyDescent="0.25">
      <c r="A313" s="149">
        <v>4044</v>
      </c>
      <c r="B313" s="149" t="s">
        <v>1079</v>
      </c>
      <c r="C313" s="149" t="s">
        <v>1080</v>
      </c>
      <c r="D313" s="149">
        <v>1070</v>
      </c>
      <c r="E313" s="149" t="s">
        <v>1049</v>
      </c>
      <c r="F313" s="149" t="s">
        <v>6258</v>
      </c>
      <c r="G313" s="149" t="s">
        <v>160</v>
      </c>
      <c r="H313" s="149" t="s">
        <v>161</v>
      </c>
      <c r="I313" s="149" t="s">
        <v>162</v>
      </c>
      <c r="J313" s="149" t="s">
        <v>7091</v>
      </c>
      <c r="K313" s="149"/>
      <c r="L313" s="148">
        <v>1</v>
      </c>
      <c r="M313" s="152">
        <f t="shared" si="8"/>
        <v>1</v>
      </c>
      <c r="N313" s="152">
        <f t="shared" si="9"/>
        <v>0</v>
      </c>
      <c r="O313" s="145">
        <v>119339</v>
      </c>
    </row>
    <row r="314" spans="1:15" x14ac:dyDescent="0.25">
      <c r="A314" s="149">
        <v>4051</v>
      </c>
      <c r="B314" s="149" t="s">
        <v>1081</v>
      </c>
      <c r="C314" s="149" t="s">
        <v>1082</v>
      </c>
      <c r="D314" s="149">
        <v>1070</v>
      </c>
      <c r="E314" s="149" t="s">
        <v>1049</v>
      </c>
      <c r="F314" s="149" t="s">
        <v>1083</v>
      </c>
      <c r="G314" s="149" t="s">
        <v>160</v>
      </c>
      <c r="H314" s="149" t="s">
        <v>161</v>
      </c>
      <c r="I314" s="149" t="s">
        <v>162</v>
      </c>
      <c r="J314" s="149" t="s">
        <v>7089</v>
      </c>
      <c r="K314" s="149"/>
      <c r="L314" s="148">
        <v>1</v>
      </c>
      <c r="M314" s="152">
        <f t="shared" si="8"/>
        <v>0</v>
      </c>
      <c r="N314" s="152">
        <f t="shared" si="9"/>
        <v>0</v>
      </c>
      <c r="O314" s="145">
        <v>129171</v>
      </c>
    </row>
    <row r="315" spans="1:15" x14ac:dyDescent="0.25">
      <c r="A315" s="149">
        <v>4069</v>
      </c>
      <c r="B315" s="149" t="s">
        <v>1084</v>
      </c>
      <c r="C315" s="149" t="s">
        <v>1085</v>
      </c>
      <c r="D315" s="149">
        <v>1082</v>
      </c>
      <c r="E315" s="149" t="s">
        <v>100</v>
      </c>
      <c r="F315" s="149" t="s">
        <v>1086</v>
      </c>
      <c r="G315" s="149" t="s">
        <v>160</v>
      </c>
      <c r="H315" s="149" t="s">
        <v>161</v>
      </c>
      <c r="I315" s="149" t="s">
        <v>162</v>
      </c>
      <c r="J315" s="149" t="s">
        <v>7089</v>
      </c>
      <c r="K315" s="149"/>
      <c r="L315" s="148">
        <v>1</v>
      </c>
      <c r="M315" s="152">
        <f t="shared" si="8"/>
        <v>0</v>
      </c>
      <c r="N315" s="152">
        <f t="shared" si="9"/>
        <v>0</v>
      </c>
      <c r="O315" s="145">
        <v>119339</v>
      </c>
    </row>
    <row r="316" spans="1:15" x14ac:dyDescent="0.25">
      <c r="A316" s="149">
        <v>4077</v>
      </c>
      <c r="B316" s="149" t="s">
        <v>1087</v>
      </c>
      <c r="C316" s="149" t="s">
        <v>1088</v>
      </c>
      <c r="D316" s="149">
        <v>1082</v>
      </c>
      <c r="E316" s="149" t="s">
        <v>100</v>
      </c>
      <c r="F316" s="149" t="s">
        <v>1086</v>
      </c>
      <c r="G316" s="149" t="s">
        <v>160</v>
      </c>
      <c r="H316" s="149" t="s">
        <v>161</v>
      </c>
      <c r="I316" s="149" t="s">
        <v>162</v>
      </c>
      <c r="J316" s="149" t="s">
        <v>7089</v>
      </c>
      <c r="K316" s="149"/>
      <c r="L316" s="148">
        <v>1</v>
      </c>
      <c r="M316" s="152">
        <f t="shared" si="8"/>
        <v>0</v>
      </c>
      <c r="N316" s="152">
        <f t="shared" si="9"/>
        <v>0</v>
      </c>
      <c r="O316" s="145">
        <v>119339</v>
      </c>
    </row>
    <row r="317" spans="1:15" x14ac:dyDescent="0.25">
      <c r="A317" s="149">
        <v>4101</v>
      </c>
      <c r="B317" s="149" t="s">
        <v>1089</v>
      </c>
      <c r="C317" s="149" t="s">
        <v>1090</v>
      </c>
      <c r="D317" s="149">
        <v>1080</v>
      </c>
      <c r="E317" s="149" t="s">
        <v>90</v>
      </c>
      <c r="F317" s="149" t="s">
        <v>1046</v>
      </c>
      <c r="G317" s="149" t="s">
        <v>160</v>
      </c>
      <c r="H317" s="149" t="s">
        <v>161</v>
      </c>
      <c r="I317" s="149" t="s">
        <v>162</v>
      </c>
      <c r="J317" s="149" t="s">
        <v>7090</v>
      </c>
      <c r="K317" s="149"/>
      <c r="L317" s="148">
        <v>1</v>
      </c>
      <c r="M317" s="152">
        <f t="shared" si="8"/>
        <v>0</v>
      </c>
      <c r="N317" s="152">
        <f t="shared" si="9"/>
        <v>1</v>
      </c>
      <c r="O317" s="145">
        <v>121988</v>
      </c>
    </row>
    <row r="318" spans="1:15" x14ac:dyDescent="0.25">
      <c r="A318" s="149">
        <v>4119</v>
      </c>
      <c r="B318" s="149" t="s">
        <v>1091</v>
      </c>
      <c r="C318" s="149" t="s">
        <v>1092</v>
      </c>
      <c r="D318" s="149">
        <v>1080</v>
      </c>
      <c r="E318" s="149" t="s">
        <v>90</v>
      </c>
      <c r="F318" s="149" t="s">
        <v>1093</v>
      </c>
      <c r="G318" s="149" t="s">
        <v>160</v>
      </c>
      <c r="H318" s="149" t="s">
        <v>161</v>
      </c>
      <c r="I318" s="149" t="s">
        <v>162</v>
      </c>
      <c r="J318" s="149" t="s">
        <v>7089</v>
      </c>
      <c r="K318" s="149"/>
      <c r="L318" s="148">
        <v>1</v>
      </c>
      <c r="M318" s="152">
        <f t="shared" si="8"/>
        <v>0</v>
      </c>
      <c r="N318" s="152">
        <f t="shared" si="9"/>
        <v>0</v>
      </c>
      <c r="O318" s="145">
        <v>129171</v>
      </c>
    </row>
    <row r="319" spans="1:15" x14ac:dyDescent="0.25">
      <c r="A319" s="149">
        <v>4127</v>
      </c>
      <c r="B319" s="149" t="s">
        <v>1094</v>
      </c>
      <c r="C319" s="149" t="s">
        <v>1095</v>
      </c>
      <c r="D319" s="149">
        <v>1080</v>
      </c>
      <c r="E319" s="149" t="s">
        <v>90</v>
      </c>
      <c r="F319" s="149" t="s">
        <v>1096</v>
      </c>
      <c r="G319" s="149" t="s">
        <v>160</v>
      </c>
      <c r="H319" s="149" t="s">
        <v>161</v>
      </c>
      <c r="I319" s="149" t="s">
        <v>162</v>
      </c>
      <c r="J319" s="149" t="s">
        <v>7089</v>
      </c>
      <c r="K319" s="149"/>
      <c r="L319" s="148">
        <v>1</v>
      </c>
      <c r="M319" s="152">
        <f t="shared" si="8"/>
        <v>0</v>
      </c>
      <c r="N319" s="152">
        <f t="shared" si="9"/>
        <v>0</v>
      </c>
      <c r="O319" s="145">
        <v>121988</v>
      </c>
    </row>
    <row r="320" spans="1:15" x14ac:dyDescent="0.25">
      <c r="A320" s="149">
        <v>4135</v>
      </c>
      <c r="B320" s="149" t="s">
        <v>1097</v>
      </c>
      <c r="C320" s="149" t="s">
        <v>1098</v>
      </c>
      <c r="D320" s="149">
        <v>1080</v>
      </c>
      <c r="E320" s="149" t="s">
        <v>90</v>
      </c>
      <c r="F320" s="149" t="s">
        <v>1099</v>
      </c>
      <c r="G320" s="149" t="s">
        <v>160</v>
      </c>
      <c r="H320" s="149" t="s">
        <v>161</v>
      </c>
      <c r="I320" s="149" t="s">
        <v>162</v>
      </c>
      <c r="J320" s="149" t="s">
        <v>7089</v>
      </c>
      <c r="K320" s="149"/>
      <c r="L320" s="148">
        <v>1</v>
      </c>
      <c r="M320" s="152">
        <f t="shared" si="8"/>
        <v>0</v>
      </c>
      <c r="N320" s="152">
        <f t="shared" si="9"/>
        <v>0</v>
      </c>
      <c r="O320" s="145">
        <v>122051</v>
      </c>
    </row>
    <row r="321" spans="1:15" x14ac:dyDescent="0.25">
      <c r="A321" s="149">
        <v>4143</v>
      </c>
      <c r="B321" s="149" t="s">
        <v>1100</v>
      </c>
      <c r="C321" s="149" t="s">
        <v>1101</v>
      </c>
      <c r="D321" s="149">
        <v>1080</v>
      </c>
      <c r="E321" s="149" t="s">
        <v>90</v>
      </c>
      <c r="F321" s="149" t="s">
        <v>1102</v>
      </c>
      <c r="G321" s="149" t="s">
        <v>160</v>
      </c>
      <c r="H321" s="149" t="s">
        <v>161</v>
      </c>
      <c r="I321" s="149" t="s">
        <v>162</v>
      </c>
      <c r="J321" s="149" t="s">
        <v>7089</v>
      </c>
      <c r="K321" s="149"/>
      <c r="L321" s="148">
        <v>1</v>
      </c>
      <c r="M321" s="152">
        <f t="shared" si="8"/>
        <v>0</v>
      </c>
      <c r="N321" s="152">
        <f t="shared" si="9"/>
        <v>0</v>
      </c>
      <c r="O321" s="145">
        <v>122051</v>
      </c>
    </row>
    <row r="322" spans="1:15" x14ac:dyDescent="0.25">
      <c r="A322" s="149">
        <v>4151</v>
      </c>
      <c r="B322" s="149" t="s">
        <v>1103</v>
      </c>
      <c r="C322" s="149" t="s">
        <v>1104</v>
      </c>
      <c r="D322" s="149">
        <v>1080</v>
      </c>
      <c r="E322" s="149" t="s">
        <v>90</v>
      </c>
      <c r="F322" s="149" t="s">
        <v>1105</v>
      </c>
      <c r="G322" s="149" t="s">
        <v>160</v>
      </c>
      <c r="H322" s="149" t="s">
        <v>161</v>
      </c>
      <c r="I322" s="149" t="s">
        <v>162</v>
      </c>
      <c r="J322" s="149" t="s">
        <v>7089</v>
      </c>
      <c r="K322" s="149"/>
      <c r="L322" s="148">
        <v>2</v>
      </c>
      <c r="M322" s="152">
        <f t="shared" si="8"/>
        <v>0</v>
      </c>
      <c r="N322" s="152">
        <f t="shared" si="9"/>
        <v>0</v>
      </c>
      <c r="O322" s="145">
        <v>122051</v>
      </c>
    </row>
    <row r="323" spans="1:15" x14ac:dyDescent="0.25">
      <c r="A323" s="149">
        <v>4168</v>
      </c>
      <c r="B323" s="149" t="s">
        <v>1106</v>
      </c>
      <c r="C323" s="149" t="s">
        <v>1107</v>
      </c>
      <c r="D323" s="149">
        <v>1082</v>
      </c>
      <c r="E323" s="149" t="s">
        <v>100</v>
      </c>
      <c r="F323" s="149" t="s">
        <v>1108</v>
      </c>
      <c r="G323" s="149" t="s">
        <v>160</v>
      </c>
      <c r="H323" s="149" t="s">
        <v>161</v>
      </c>
      <c r="I323" s="149" t="s">
        <v>162</v>
      </c>
      <c r="J323" s="149" t="s">
        <v>7089</v>
      </c>
      <c r="K323" s="149"/>
      <c r="L323" s="148">
        <v>1</v>
      </c>
      <c r="M323" s="152">
        <f t="shared" ref="M323:M386" si="10">IF(AND(J323="Autonome kleuterschool",L323=1),1,0)</f>
        <v>0</v>
      </c>
      <c r="N323" s="152">
        <f t="shared" ref="N323:N386" si="11">IF(AND(J323="Autonome lagere school",L323=1),1,0)</f>
        <v>0</v>
      </c>
      <c r="O323" s="145">
        <v>120221</v>
      </c>
    </row>
    <row r="324" spans="1:15" x14ac:dyDescent="0.25">
      <c r="A324" s="149">
        <v>4176</v>
      </c>
      <c r="B324" s="149" t="s">
        <v>1109</v>
      </c>
      <c r="C324" s="149" t="s">
        <v>1110</v>
      </c>
      <c r="D324" s="149">
        <v>1081</v>
      </c>
      <c r="E324" s="149" t="s">
        <v>97</v>
      </c>
      <c r="F324" s="149" t="s">
        <v>1111</v>
      </c>
      <c r="G324" s="149" t="s">
        <v>160</v>
      </c>
      <c r="H324" s="149" t="s">
        <v>161</v>
      </c>
      <c r="I324" s="149" t="s">
        <v>162</v>
      </c>
      <c r="J324" s="149" t="s">
        <v>7089</v>
      </c>
      <c r="K324" s="149"/>
      <c r="L324" s="148">
        <v>1</v>
      </c>
      <c r="M324" s="152">
        <f t="shared" si="10"/>
        <v>0</v>
      </c>
      <c r="N324" s="152">
        <f t="shared" si="11"/>
        <v>0</v>
      </c>
      <c r="O324" s="145">
        <v>121988</v>
      </c>
    </row>
    <row r="325" spans="1:15" x14ac:dyDescent="0.25">
      <c r="A325" s="149">
        <v>4184</v>
      </c>
      <c r="B325" s="149" t="s">
        <v>1112</v>
      </c>
      <c r="C325" s="149" t="s">
        <v>1113</v>
      </c>
      <c r="D325" s="149">
        <v>1081</v>
      </c>
      <c r="E325" s="149" t="s">
        <v>97</v>
      </c>
      <c r="F325" s="149" t="s">
        <v>1114</v>
      </c>
      <c r="G325" s="149" t="s">
        <v>160</v>
      </c>
      <c r="H325" s="149" t="s">
        <v>161</v>
      </c>
      <c r="I325" s="149" t="s">
        <v>162</v>
      </c>
      <c r="J325" s="149" t="s">
        <v>7089</v>
      </c>
      <c r="K325" s="149"/>
      <c r="L325" s="148">
        <v>1</v>
      </c>
      <c r="M325" s="152">
        <f t="shared" si="10"/>
        <v>0</v>
      </c>
      <c r="N325" s="152">
        <f t="shared" si="11"/>
        <v>0</v>
      </c>
      <c r="O325" s="145">
        <v>120221</v>
      </c>
    </row>
    <row r="326" spans="1:15" x14ac:dyDescent="0.25">
      <c r="A326" s="149">
        <v>4201</v>
      </c>
      <c r="B326" s="149" t="s">
        <v>1115</v>
      </c>
      <c r="C326" s="149" t="s">
        <v>1116</v>
      </c>
      <c r="D326" s="149">
        <v>1083</v>
      </c>
      <c r="E326" s="149" t="s">
        <v>94</v>
      </c>
      <c r="F326" s="149" t="s">
        <v>1117</v>
      </c>
      <c r="G326" s="149" t="s">
        <v>160</v>
      </c>
      <c r="H326" s="149" t="s">
        <v>161</v>
      </c>
      <c r="I326" s="149" t="s">
        <v>162</v>
      </c>
      <c r="J326" s="149" t="s">
        <v>7089</v>
      </c>
      <c r="K326" s="149"/>
      <c r="L326" s="148">
        <v>1</v>
      </c>
      <c r="M326" s="152">
        <f t="shared" si="10"/>
        <v>0</v>
      </c>
      <c r="N326" s="152">
        <f t="shared" si="11"/>
        <v>0</v>
      </c>
      <c r="O326" s="145">
        <v>129171</v>
      </c>
    </row>
    <row r="327" spans="1:15" x14ac:dyDescent="0.25">
      <c r="A327" s="149">
        <v>4218</v>
      </c>
      <c r="B327" s="149" t="s">
        <v>1118</v>
      </c>
      <c r="C327" s="149" t="s">
        <v>7630</v>
      </c>
      <c r="D327" s="149">
        <v>1083</v>
      </c>
      <c r="E327" s="149" t="s">
        <v>94</v>
      </c>
      <c r="F327" s="149" t="s">
        <v>1119</v>
      </c>
      <c r="G327" s="149" t="s">
        <v>160</v>
      </c>
      <c r="H327" s="149" t="s">
        <v>161</v>
      </c>
      <c r="I327" s="149" t="s">
        <v>162</v>
      </c>
      <c r="J327" s="149" t="s">
        <v>7089</v>
      </c>
      <c r="K327" s="149"/>
      <c r="L327" s="148">
        <v>1</v>
      </c>
      <c r="M327" s="152">
        <f t="shared" si="10"/>
        <v>0</v>
      </c>
      <c r="N327" s="152">
        <f t="shared" si="11"/>
        <v>0</v>
      </c>
      <c r="O327" s="145">
        <v>129171</v>
      </c>
    </row>
    <row r="328" spans="1:15" x14ac:dyDescent="0.25">
      <c r="A328" s="149">
        <v>4226</v>
      </c>
      <c r="B328" s="149" t="s">
        <v>1120</v>
      </c>
      <c r="C328" s="149" t="s">
        <v>1121</v>
      </c>
      <c r="D328" s="149">
        <v>1080</v>
      </c>
      <c r="E328" s="149" t="s">
        <v>90</v>
      </c>
      <c r="F328" s="149" t="s">
        <v>1122</v>
      </c>
      <c r="G328" s="149" t="s">
        <v>160</v>
      </c>
      <c r="H328" s="149" t="s">
        <v>161</v>
      </c>
      <c r="I328" s="149" t="s">
        <v>162</v>
      </c>
      <c r="J328" s="149" t="s">
        <v>7089</v>
      </c>
      <c r="K328" s="149"/>
      <c r="L328" s="148">
        <v>1</v>
      </c>
      <c r="M328" s="152">
        <f t="shared" si="10"/>
        <v>0</v>
      </c>
      <c r="N328" s="152">
        <f t="shared" si="11"/>
        <v>0</v>
      </c>
      <c r="O328" s="145">
        <v>121913</v>
      </c>
    </row>
    <row r="329" spans="1:15" x14ac:dyDescent="0.25">
      <c r="A329" s="149">
        <v>4234</v>
      </c>
      <c r="B329" s="149" t="s">
        <v>1123</v>
      </c>
      <c r="C329" s="149" t="s">
        <v>1124</v>
      </c>
      <c r="D329" s="149">
        <v>1090</v>
      </c>
      <c r="E329" s="149" t="s">
        <v>1125</v>
      </c>
      <c r="F329" s="149" t="s">
        <v>1126</v>
      </c>
      <c r="G329" s="149" t="s">
        <v>160</v>
      </c>
      <c r="H329" s="149" t="s">
        <v>161</v>
      </c>
      <c r="I329" s="149" t="s">
        <v>162</v>
      </c>
      <c r="J329" s="149" t="s">
        <v>7089</v>
      </c>
      <c r="K329" s="149"/>
      <c r="L329" s="148">
        <v>1</v>
      </c>
      <c r="M329" s="152">
        <f t="shared" si="10"/>
        <v>0</v>
      </c>
      <c r="N329" s="152">
        <f t="shared" si="11"/>
        <v>0</v>
      </c>
      <c r="O329" s="145">
        <v>120221</v>
      </c>
    </row>
    <row r="330" spans="1:15" x14ac:dyDescent="0.25">
      <c r="A330" s="149">
        <v>4242</v>
      </c>
      <c r="B330" s="149" t="s">
        <v>1127</v>
      </c>
      <c r="C330" s="149" t="s">
        <v>1128</v>
      </c>
      <c r="D330" s="149">
        <v>1090</v>
      </c>
      <c r="E330" s="149" t="s">
        <v>1125</v>
      </c>
      <c r="F330" s="149" t="s">
        <v>1129</v>
      </c>
      <c r="G330" s="149" t="s">
        <v>160</v>
      </c>
      <c r="H330" s="149" t="s">
        <v>161</v>
      </c>
      <c r="I330" s="149" t="s">
        <v>162</v>
      </c>
      <c r="J330" s="149" t="s">
        <v>7089</v>
      </c>
      <c r="K330" s="149"/>
      <c r="L330" s="148">
        <v>4</v>
      </c>
      <c r="M330" s="152">
        <f t="shared" si="10"/>
        <v>0</v>
      </c>
      <c r="N330" s="152">
        <f t="shared" si="11"/>
        <v>0</v>
      </c>
      <c r="O330" s="145">
        <v>120221</v>
      </c>
    </row>
    <row r="331" spans="1:15" x14ac:dyDescent="0.25">
      <c r="A331" s="149">
        <v>4259</v>
      </c>
      <c r="B331" s="149" t="s">
        <v>1130</v>
      </c>
      <c r="C331" s="149" t="s">
        <v>1131</v>
      </c>
      <c r="D331" s="149">
        <v>1090</v>
      </c>
      <c r="E331" s="149" t="s">
        <v>1125</v>
      </c>
      <c r="F331" s="149" t="s">
        <v>1132</v>
      </c>
      <c r="G331" s="149" t="s">
        <v>160</v>
      </c>
      <c r="H331" s="149" t="s">
        <v>161</v>
      </c>
      <c r="I331" s="149" t="s">
        <v>162</v>
      </c>
      <c r="J331" s="149" t="s">
        <v>7089</v>
      </c>
      <c r="K331" s="149"/>
      <c r="L331" s="148">
        <v>2</v>
      </c>
      <c r="M331" s="152">
        <f t="shared" si="10"/>
        <v>0</v>
      </c>
      <c r="N331" s="152">
        <f t="shared" si="11"/>
        <v>0</v>
      </c>
      <c r="O331" s="145">
        <v>122002</v>
      </c>
    </row>
    <row r="332" spans="1:15" x14ac:dyDescent="0.25">
      <c r="A332" s="149">
        <v>4275</v>
      </c>
      <c r="B332" s="149" t="s">
        <v>1133</v>
      </c>
      <c r="C332" s="149" t="s">
        <v>1134</v>
      </c>
      <c r="D332" s="149">
        <v>1090</v>
      </c>
      <c r="E332" s="149" t="s">
        <v>1125</v>
      </c>
      <c r="F332" s="149" t="s">
        <v>1135</v>
      </c>
      <c r="G332" s="149" t="s">
        <v>160</v>
      </c>
      <c r="H332" s="149" t="s">
        <v>161</v>
      </c>
      <c r="I332" s="149" t="s">
        <v>162</v>
      </c>
      <c r="J332" s="149" t="s">
        <v>7089</v>
      </c>
      <c r="K332" s="149"/>
      <c r="L332" s="148">
        <v>1</v>
      </c>
      <c r="M332" s="152">
        <f t="shared" si="10"/>
        <v>0</v>
      </c>
      <c r="N332" s="152">
        <f t="shared" si="11"/>
        <v>0</v>
      </c>
      <c r="O332" s="145">
        <v>122002</v>
      </c>
    </row>
    <row r="333" spans="1:15" x14ac:dyDescent="0.25">
      <c r="A333" s="149">
        <v>4283</v>
      </c>
      <c r="B333" s="149" t="s">
        <v>1136</v>
      </c>
      <c r="C333" s="149" t="s">
        <v>1137</v>
      </c>
      <c r="D333" s="149">
        <v>1090</v>
      </c>
      <c r="E333" s="149" t="s">
        <v>1125</v>
      </c>
      <c r="F333" s="149" t="s">
        <v>7237</v>
      </c>
      <c r="G333" s="149" t="s">
        <v>160</v>
      </c>
      <c r="H333" s="149" t="s">
        <v>161</v>
      </c>
      <c r="I333" s="149" t="s">
        <v>162</v>
      </c>
      <c r="J333" s="149" t="s">
        <v>7089</v>
      </c>
      <c r="K333" s="149"/>
      <c r="L333" s="148">
        <v>1</v>
      </c>
      <c r="M333" s="152">
        <f t="shared" si="10"/>
        <v>0</v>
      </c>
      <c r="N333" s="152">
        <f t="shared" si="11"/>
        <v>0</v>
      </c>
      <c r="O333" s="145">
        <v>122002</v>
      </c>
    </row>
    <row r="334" spans="1:15" x14ac:dyDescent="0.25">
      <c r="A334" s="149">
        <v>4291</v>
      </c>
      <c r="B334" s="149" t="s">
        <v>1138</v>
      </c>
      <c r="C334" s="149" t="s">
        <v>1139</v>
      </c>
      <c r="D334" s="149">
        <v>1120</v>
      </c>
      <c r="E334" s="149" t="s">
        <v>104</v>
      </c>
      <c r="F334" s="149" t="s">
        <v>1140</v>
      </c>
      <c r="G334" s="149" t="s">
        <v>160</v>
      </c>
      <c r="H334" s="149" t="s">
        <v>161</v>
      </c>
      <c r="I334" s="149" t="s">
        <v>162</v>
      </c>
      <c r="J334" s="149" t="s">
        <v>7089</v>
      </c>
      <c r="K334" s="149"/>
      <c r="L334" s="148">
        <v>1</v>
      </c>
      <c r="M334" s="152">
        <f t="shared" si="10"/>
        <v>0</v>
      </c>
      <c r="N334" s="152">
        <f t="shared" si="11"/>
        <v>0</v>
      </c>
      <c r="O334" s="145">
        <v>122184</v>
      </c>
    </row>
    <row r="335" spans="1:15" x14ac:dyDescent="0.25">
      <c r="A335" s="149">
        <v>4317</v>
      </c>
      <c r="B335" s="149" t="s">
        <v>1141</v>
      </c>
      <c r="C335" s="149" t="s">
        <v>1142</v>
      </c>
      <c r="D335" s="149">
        <v>1130</v>
      </c>
      <c r="E335" s="149" t="s">
        <v>1011</v>
      </c>
      <c r="F335" s="149" t="s">
        <v>1143</v>
      </c>
      <c r="G335" s="149" t="s">
        <v>160</v>
      </c>
      <c r="H335" s="149" t="s">
        <v>161</v>
      </c>
      <c r="I335" s="149" t="s">
        <v>162</v>
      </c>
      <c r="J335" s="149" t="s">
        <v>7089</v>
      </c>
      <c r="K335" s="149"/>
      <c r="L335" s="148">
        <v>1</v>
      </c>
      <c r="M335" s="152">
        <f t="shared" si="10"/>
        <v>0</v>
      </c>
      <c r="N335" s="152">
        <f t="shared" si="11"/>
        <v>0</v>
      </c>
      <c r="O335" s="145">
        <v>121913</v>
      </c>
    </row>
    <row r="336" spans="1:15" x14ac:dyDescent="0.25">
      <c r="A336" s="149">
        <v>4325</v>
      </c>
      <c r="B336" s="149" t="s">
        <v>1144</v>
      </c>
      <c r="C336" s="149" t="s">
        <v>1145</v>
      </c>
      <c r="D336" s="149">
        <v>1140</v>
      </c>
      <c r="E336" s="149" t="s">
        <v>107</v>
      </c>
      <c r="F336" s="149" t="s">
        <v>1146</v>
      </c>
      <c r="G336" s="149" t="s">
        <v>160</v>
      </c>
      <c r="H336" s="149" t="s">
        <v>161</v>
      </c>
      <c r="I336" s="149" t="s">
        <v>162</v>
      </c>
      <c r="J336" s="149" t="s">
        <v>7089</v>
      </c>
      <c r="K336" s="149"/>
      <c r="L336" s="148">
        <v>2</v>
      </c>
      <c r="M336" s="152">
        <f t="shared" si="10"/>
        <v>0</v>
      </c>
      <c r="N336" s="152">
        <f t="shared" si="11"/>
        <v>0</v>
      </c>
      <c r="O336" s="145">
        <v>119693</v>
      </c>
    </row>
    <row r="337" spans="1:15" x14ac:dyDescent="0.25">
      <c r="A337" s="149">
        <v>4333</v>
      </c>
      <c r="B337" s="149" t="s">
        <v>1147</v>
      </c>
      <c r="C337" s="149" t="s">
        <v>1148</v>
      </c>
      <c r="D337" s="149">
        <v>1140</v>
      </c>
      <c r="E337" s="149" t="s">
        <v>107</v>
      </c>
      <c r="F337" s="149" t="s">
        <v>1149</v>
      </c>
      <c r="G337" s="149" t="s">
        <v>160</v>
      </c>
      <c r="H337" s="149" t="s">
        <v>161</v>
      </c>
      <c r="I337" s="149" t="s">
        <v>162</v>
      </c>
      <c r="J337" s="149" t="s">
        <v>7089</v>
      </c>
      <c r="K337" s="149"/>
      <c r="L337" s="148">
        <v>1</v>
      </c>
      <c r="M337" s="152">
        <f t="shared" si="10"/>
        <v>0</v>
      </c>
      <c r="N337" s="152">
        <f t="shared" si="11"/>
        <v>0</v>
      </c>
      <c r="O337" s="145">
        <v>121913</v>
      </c>
    </row>
    <row r="338" spans="1:15" x14ac:dyDescent="0.25">
      <c r="A338" s="149">
        <v>4341</v>
      </c>
      <c r="B338" s="149" t="s">
        <v>1150</v>
      </c>
      <c r="C338" s="149" t="s">
        <v>1151</v>
      </c>
      <c r="D338" s="149">
        <v>1140</v>
      </c>
      <c r="E338" s="149" t="s">
        <v>107</v>
      </c>
      <c r="F338" s="149" t="s">
        <v>1152</v>
      </c>
      <c r="G338" s="149" t="s">
        <v>160</v>
      </c>
      <c r="H338" s="149" t="s">
        <v>161</v>
      </c>
      <c r="I338" s="149" t="s">
        <v>162</v>
      </c>
      <c r="J338" s="149" t="s">
        <v>7089</v>
      </c>
      <c r="K338" s="149"/>
      <c r="L338" s="148">
        <v>1</v>
      </c>
      <c r="M338" s="152">
        <f t="shared" si="10"/>
        <v>0</v>
      </c>
      <c r="N338" s="152">
        <f t="shared" si="11"/>
        <v>0</v>
      </c>
      <c r="O338" s="145">
        <v>121913</v>
      </c>
    </row>
    <row r="339" spans="1:15" x14ac:dyDescent="0.25">
      <c r="A339" s="149">
        <v>4358</v>
      </c>
      <c r="B339" s="149" t="s">
        <v>1153</v>
      </c>
      <c r="C339" s="149" t="s">
        <v>1154</v>
      </c>
      <c r="D339" s="149">
        <v>1140</v>
      </c>
      <c r="E339" s="149" t="s">
        <v>107</v>
      </c>
      <c r="F339" s="149" t="s">
        <v>1155</v>
      </c>
      <c r="G339" s="149" t="s">
        <v>160</v>
      </c>
      <c r="H339" s="149" t="s">
        <v>161</v>
      </c>
      <c r="I339" s="149" t="s">
        <v>162</v>
      </c>
      <c r="J339" s="149" t="s">
        <v>7089</v>
      </c>
      <c r="K339" s="149"/>
      <c r="L339" s="148">
        <v>1</v>
      </c>
      <c r="M339" s="152">
        <f t="shared" si="10"/>
        <v>0</v>
      </c>
      <c r="N339" s="152">
        <f t="shared" si="11"/>
        <v>0</v>
      </c>
      <c r="O339" s="145">
        <v>121913</v>
      </c>
    </row>
    <row r="340" spans="1:15" x14ac:dyDescent="0.25">
      <c r="A340" s="149">
        <v>4366</v>
      </c>
      <c r="B340" s="149" t="s">
        <v>1156</v>
      </c>
      <c r="C340" s="149" t="s">
        <v>1157</v>
      </c>
      <c r="D340" s="149">
        <v>1150</v>
      </c>
      <c r="E340" s="149" t="s">
        <v>111</v>
      </c>
      <c r="F340" s="149" t="s">
        <v>1158</v>
      </c>
      <c r="G340" s="149" t="s">
        <v>160</v>
      </c>
      <c r="H340" s="149" t="s">
        <v>161</v>
      </c>
      <c r="I340" s="149" t="s">
        <v>162</v>
      </c>
      <c r="J340" s="149" t="s">
        <v>7089</v>
      </c>
      <c r="K340" s="149"/>
      <c r="L340" s="148">
        <v>1</v>
      </c>
      <c r="M340" s="152">
        <f t="shared" si="10"/>
        <v>0</v>
      </c>
      <c r="N340" s="152">
        <f t="shared" si="11"/>
        <v>0</v>
      </c>
      <c r="O340" s="145">
        <v>119693</v>
      </c>
    </row>
    <row r="341" spans="1:15" x14ac:dyDescent="0.25">
      <c r="A341" s="149">
        <v>4374</v>
      </c>
      <c r="B341" s="149" t="s">
        <v>1159</v>
      </c>
      <c r="C341" s="149" t="s">
        <v>1160</v>
      </c>
      <c r="D341" s="149">
        <v>1150</v>
      </c>
      <c r="E341" s="149" t="s">
        <v>111</v>
      </c>
      <c r="F341" s="149" t="s">
        <v>1161</v>
      </c>
      <c r="G341" s="149" t="s">
        <v>160</v>
      </c>
      <c r="H341" s="149" t="s">
        <v>161</v>
      </c>
      <c r="I341" s="149" t="s">
        <v>162</v>
      </c>
      <c r="J341" s="149" t="s">
        <v>7089</v>
      </c>
      <c r="K341" s="149"/>
      <c r="L341" s="148">
        <v>1</v>
      </c>
      <c r="M341" s="152">
        <f t="shared" si="10"/>
        <v>0</v>
      </c>
      <c r="N341" s="152">
        <f t="shared" si="11"/>
        <v>0</v>
      </c>
      <c r="O341" s="145">
        <v>122002</v>
      </c>
    </row>
    <row r="342" spans="1:15" x14ac:dyDescent="0.25">
      <c r="A342" s="149">
        <v>4382</v>
      </c>
      <c r="B342" s="149" t="s">
        <v>1162</v>
      </c>
      <c r="C342" s="149" t="s">
        <v>1163</v>
      </c>
      <c r="D342" s="149">
        <v>1150</v>
      </c>
      <c r="E342" s="149" t="s">
        <v>111</v>
      </c>
      <c r="F342" s="149" t="s">
        <v>1164</v>
      </c>
      <c r="G342" s="149" t="s">
        <v>160</v>
      </c>
      <c r="H342" s="149" t="s">
        <v>161</v>
      </c>
      <c r="I342" s="149" t="s">
        <v>162</v>
      </c>
      <c r="J342" s="149" t="s">
        <v>7091</v>
      </c>
      <c r="K342" s="149"/>
      <c r="L342" s="148">
        <v>1</v>
      </c>
      <c r="M342" s="152">
        <f t="shared" si="10"/>
        <v>1</v>
      </c>
      <c r="N342" s="152">
        <f t="shared" si="11"/>
        <v>0</v>
      </c>
      <c r="O342" s="145">
        <v>121988</v>
      </c>
    </row>
    <row r="343" spans="1:15" x14ac:dyDescent="0.25">
      <c r="A343" s="149">
        <v>4391</v>
      </c>
      <c r="B343" s="149" t="s">
        <v>1165</v>
      </c>
      <c r="C343" s="149" t="s">
        <v>1166</v>
      </c>
      <c r="D343" s="149">
        <v>1150</v>
      </c>
      <c r="E343" s="149" t="s">
        <v>111</v>
      </c>
      <c r="F343" s="149" t="s">
        <v>1164</v>
      </c>
      <c r="G343" s="149" t="s">
        <v>160</v>
      </c>
      <c r="H343" s="149" t="s">
        <v>161</v>
      </c>
      <c r="I343" s="149" t="s">
        <v>162</v>
      </c>
      <c r="J343" s="149" t="s">
        <v>7090</v>
      </c>
      <c r="K343" s="149"/>
      <c r="L343" s="148">
        <v>1</v>
      </c>
      <c r="M343" s="152">
        <f t="shared" si="10"/>
        <v>0</v>
      </c>
      <c r="N343" s="152">
        <f t="shared" si="11"/>
        <v>1</v>
      </c>
      <c r="O343" s="145">
        <v>121988</v>
      </c>
    </row>
    <row r="344" spans="1:15" x14ac:dyDescent="0.25">
      <c r="A344" s="149">
        <v>4416</v>
      </c>
      <c r="B344" s="149" t="s">
        <v>1167</v>
      </c>
      <c r="C344" s="149" t="s">
        <v>1168</v>
      </c>
      <c r="D344" s="149">
        <v>1160</v>
      </c>
      <c r="E344" s="149" t="s">
        <v>114</v>
      </c>
      <c r="F344" s="149" t="s">
        <v>1169</v>
      </c>
      <c r="G344" s="149" t="s">
        <v>160</v>
      </c>
      <c r="H344" s="149" t="s">
        <v>161</v>
      </c>
      <c r="I344" s="149" t="s">
        <v>162</v>
      </c>
      <c r="J344" s="149" t="s">
        <v>7089</v>
      </c>
      <c r="K344" s="149"/>
      <c r="L344" s="148">
        <v>1</v>
      </c>
      <c r="M344" s="152">
        <f t="shared" si="10"/>
        <v>0</v>
      </c>
      <c r="N344" s="152">
        <f t="shared" si="11"/>
        <v>0</v>
      </c>
      <c r="O344" s="145">
        <v>121962</v>
      </c>
    </row>
    <row r="345" spans="1:15" x14ac:dyDescent="0.25">
      <c r="A345" s="149">
        <v>4432</v>
      </c>
      <c r="B345" s="149" t="s">
        <v>1170</v>
      </c>
      <c r="C345" s="149" t="s">
        <v>1171</v>
      </c>
      <c r="D345" s="149">
        <v>1160</v>
      </c>
      <c r="E345" s="149" t="s">
        <v>114</v>
      </c>
      <c r="F345" s="149" t="s">
        <v>1172</v>
      </c>
      <c r="G345" s="149" t="s">
        <v>160</v>
      </c>
      <c r="H345" s="149" t="s">
        <v>161</v>
      </c>
      <c r="I345" s="149" t="s">
        <v>162</v>
      </c>
      <c r="J345" s="149" t="s">
        <v>7089</v>
      </c>
      <c r="K345" s="149"/>
      <c r="L345" s="148">
        <v>1</v>
      </c>
      <c r="M345" s="152">
        <f t="shared" si="10"/>
        <v>0</v>
      </c>
      <c r="N345" s="152">
        <f t="shared" si="11"/>
        <v>0</v>
      </c>
      <c r="O345" s="145">
        <v>121962</v>
      </c>
    </row>
    <row r="346" spans="1:15" x14ac:dyDescent="0.25">
      <c r="A346" s="149">
        <v>4441</v>
      </c>
      <c r="B346" s="149" t="s">
        <v>1173</v>
      </c>
      <c r="C346" s="149" t="s">
        <v>1174</v>
      </c>
      <c r="D346" s="149">
        <v>1170</v>
      </c>
      <c r="E346" s="149" t="s">
        <v>117</v>
      </c>
      <c r="F346" s="149" t="s">
        <v>1175</v>
      </c>
      <c r="G346" s="149" t="s">
        <v>160</v>
      </c>
      <c r="H346" s="149" t="s">
        <v>161</v>
      </c>
      <c r="I346" s="149" t="s">
        <v>162</v>
      </c>
      <c r="J346" s="149" t="s">
        <v>7089</v>
      </c>
      <c r="K346" s="149"/>
      <c r="L346" s="148">
        <v>1</v>
      </c>
      <c r="M346" s="152">
        <f t="shared" si="10"/>
        <v>0</v>
      </c>
      <c r="N346" s="152">
        <f t="shared" si="11"/>
        <v>0</v>
      </c>
      <c r="O346" s="145">
        <v>121962</v>
      </c>
    </row>
    <row r="347" spans="1:15" x14ac:dyDescent="0.25">
      <c r="A347" s="149">
        <v>4457</v>
      </c>
      <c r="B347" s="149" t="s">
        <v>1176</v>
      </c>
      <c r="C347" s="149" t="s">
        <v>1177</v>
      </c>
      <c r="D347" s="149">
        <v>1170</v>
      </c>
      <c r="E347" s="149" t="s">
        <v>117</v>
      </c>
      <c r="F347" s="149" t="s">
        <v>1178</v>
      </c>
      <c r="G347" s="149" t="s">
        <v>160</v>
      </c>
      <c r="H347" s="149" t="s">
        <v>161</v>
      </c>
      <c r="I347" s="149" t="s">
        <v>162</v>
      </c>
      <c r="J347" s="149" t="s">
        <v>7089</v>
      </c>
      <c r="K347" s="149"/>
      <c r="L347" s="148">
        <v>1</v>
      </c>
      <c r="M347" s="152">
        <f t="shared" si="10"/>
        <v>0</v>
      </c>
      <c r="N347" s="152">
        <f t="shared" si="11"/>
        <v>0</v>
      </c>
      <c r="O347" s="145">
        <v>121962</v>
      </c>
    </row>
    <row r="348" spans="1:15" x14ac:dyDescent="0.25">
      <c r="A348" s="149">
        <v>4465</v>
      </c>
      <c r="B348" s="149" t="s">
        <v>1179</v>
      </c>
      <c r="C348" s="149" t="s">
        <v>1180</v>
      </c>
      <c r="D348" s="149">
        <v>1180</v>
      </c>
      <c r="E348" s="149" t="s">
        <v>120</v>
      </c>
      <c r="F348" s="149" t="s">
        <v>1181</v>
      </c>
      <c r="G348" s="149" t="s">
        <v>160</v>
      </c>
      <c r="H348" s="149" t="s">
        <v>161</v>
      </c>
      <c r="I348" s="149" t="s">
        <v>162</v>
      </c>
      <c r="J348" s="149" t="s">
        <v>7089</v>
      </c>
      <c r="K348" s="149"/>
      <c r="L348" s="148">
        <v>1</v>
      </c>
      <c r="M348" s="152">
        <f t="shared" si="10"/>
        <v>0</v>
      </c>
      <c r="N348" s="152">
        <f t="shared" si="11"/>
        <v>0</v>
      </c>
      <c r="O348" s="145">
        <v>121962</v>
      </c>
    </row>
    <row r="349" spans="1:15" x14ac:dyDescent="0.25">
      <c r="A349" s="149">
        <v>4473</v>
      </c>
      <c r="B349" s="149" t="s">
        <v>1182</v>
      </c>
      <c r="C349" s="149" t="s">
        <v>1183</v>
      </c>
      <c r="D349" s="149">
        <v>1180</v>
      </c>
      <c r="E349" s="149" t="s">
        <v>120</v>
      </c>
      <c r="F349" s="149" t="s">
        <v>1184</v>
      </c>
      <c r="G349" s="149" t="s">
        <v>160</v>
      </c>
      <c r="H349" s="149" t="s">
        <v>161</v>
      </c>
      <c r="I349" s="149" t="s">
        <v>162</v>
      </c>
      <c r="J349" s="149" t="s">
        <v>7089</v>
      </c>
      <c r="K349" s="149"/>
      <c r="L349" s="148">
        <v>1</v>
      </c>
      <c r="M349" s="152">
        <f t="shared" si="10"/>
        <v>0</v>
      </c>
      <c r="N349" s="152">
        <f t="shared" si="11"/>
        <v>0</v>
      </c>
      <c r="O349" s="145">
        <v>121962</v>
      </c>
    </row>
    <row r="350" spans="1:15" x14ac:dyDescent="0.25">
      <c r="A350" s="149">
        <v>4481</v>
      </c>
      <c r="B350" s="149" t="s">
        <v>1185</v>
      </c>
      <c r="C350" s="149" t="s">
        <v>1186</v>
      </c>
      <c r="D350" s="149">
        <v>1180</v>
      </c>
      <c r="E350" s="149" t="s">
        <v>120</v>
      </c>
      <c r="F350" s="149" t="s">
        <v>1187</v>
      </c>
      <c r="G350" s="149" t="s">
        <v>160</v>
      </c>
      <c r="H350" s="149" t="s">
        <v>161</v>
      </c>
      <c r="I350" s="149" t="s">
        <v>162</v>
      </c>
      <c r="J350" s="149" t="s">
        <v>7089</v>
      </c>
      <c r="K350" s="149"/>
      <c r="L350" s="148">
        <v>1</v>
      </c>
      <c r="M350" s="152">
        <f t="shared" si="10"/>
        <v>0</v>
      </c>
      <c r="N350" s="152">
        <f t="shared" si="11"/>
        <v>0</v>
      </c>
      <c r="O350" s="145">
        <v>121962</v>
      </c>
    </row>
    <row r="351" spans="1:15" x14ac:dyDescent="0.25">
      <c r="A351" s="149">
        <v>4507</v>
      </c>
      <c r="B351" s="149" t="s">
        <v>1188</v>
      </c>
      <c r="C351" s="149" t="s">
        <v>1189</v>
      </c>
      <c r="D351" s="149">
        <v>1190</v>
      </c>
      <c r="E351" s="149" t="s">
        <v>1190</v>
      </c>
      <c r="F351" s="149" t="s">
        <v>1191</v>
      </c>
      <c r="G351" s="149" t="s">
        <v>160</v>
      </c>
      <c r="H351" s="149" t="s">
        <v>161</v>
      </c>
      <c r="I351" s="149" t="s">
        <v>162</v>
      </c>
      <c r="J351" s="149" t="s">
        <v>7089</v>
      </c>
      <c r="K351" s="149"/>
      <c r="L351" s="148">
        <v>1</v>
      </c>
      <c r="M351" s="152">
        <f t="shared" si="10"/>
        <v>0</v>
      </c>
      <c r="N351" s="152">
        <f t="shared" si="11"/>
        <v>0</v>
      </c>
      <c r="O351" s="145">
        <v>120221</v>
      </c>
    </row>
    <row r="352" spans="1:15" x14ac:dyDescent="0.25">
      <c r="A352" s="149">
        <v>4515</v>
      </c>
      <c r="B352" s="149" t="s">
        <v>1192</v>
      </c>
      <c r="C352" s="149" t="s">
        <v>1193</v>
      </c>
      <c r="D352" s="149">
        <v>1190</v>
      </c>
      <c r="E352" s="149" t="s">
        <v>1190</v>
      </c>
      <c r="F352" s="149" t="s">
        <v>1194</v>
      </c>
      <c r="G352" s="149" t="s">
        <v>160</v>
      </c>
      <c r="H352" s="149" t="s">
        <v>161</v>
      </c>
      <c r="I352" s="149" t="s">
        <v>162</v>
      </c>
      <c r="J352" s="149" t="s">
        <v>7089</v>
      </c>
      <c r="K352" s="149"/>
      <c r="L352" s="148">
        <v>1</v>
      </c>
      <c r="M352" s="152">
        <f t="shared" si="10"/>
        <v>0</v>
      </c>
      <c r="N352" s="152">
        <f t="shared" si="11"/>
        <v>0</v>
      </c>
      <c r="O352" s="145">
        <v>119222</v>
      </c>
    </row>
    <row r="353" spans="1:15" x14ac:dyDescent="0.25">
      <c r="A353" s="149">
        <v>4523</v>
      </c>
      <c r="B353" s="149" t="s">
        <v>1195</v>
      </c>
      <c r="C353" s="149" t="s">
        <v>1196</v>
      </c>
      <c r="D353" s="149">
        <v>1190</v>
      </c>
      <c r="E353" s="149" t="s">
        <v>1190</v>
      </c>
      <c r="F353" s="149" t="s">
        <v>1197</v>
      </c>
      <c r="G353" s="149" t="s">
        <v>160</v>
      </c>
      <c r="H353" s="149" t="s">
        <v>161</v>
      </c>
      <c r="I353" s="149" t="s">
        <v>162</v>
      </c>
      <c r="J353" s="149" t="s">
        <v>7089</v>
      </c>
      <c r="K353" s="149"/>
      <c r="L353" s="148">
        <v>1</v>
      </c>
      <c r="M353" s="152">
        <f t="shared" si="10"/>
        <v>0</v>
      </c>
      <c r="N353" s="152">
        <f t="shared" si="11"/>
        <v>0</v>
      </c>
      <c r="O353" s="145">
        <v>121962</v>
      </c>
    </row>
    <row r="354" spans="1:15" x14ac:dyDescent="0.25">
      <c r="A354" s="149">
        <v>4531</v>
      </c>
      <c r="B354" s="149" t="s">
        <v>1198</v>
      </c>
      <c r="C354" s="149" t="s">
        <v>1199</v>
      </c>
      <c r="D354" s="149">
        <v>1200</v>
      </c>
      <c r="E354" s="149" t="s">
        <v>124</v>
      </c>
      <c r="F354" s="149" t="s">
        <v>1200</v>
      </c>
      <c r="G354" s="149" t="s">
        <v>160</v>
      </c>
      <c r="H354" s="149" t="s">
        <v>161</v>
      </c>
      <c r="I354" s="149" t="s">
        <v>162</v>
      </c>
      <c r="J354" s="149" t="s">
        <v>7089</v>
      </c>
      <c r="K354" s="149"/>
      <c r="L354" s="148">
        <v>1</v>
      </c>
      <c r="M354" s="152">
        <f t="shared" si="10"/>
        <v>0</v>
      </c>
      <c r="N354" s="152">
        <f t="shared" si="11"/>
        <v>0</v>
      </c>
      <c r="O354" s="145">
        <v>119693</v>
      </c>
    </row>
    <row r="355" spans="1:15" x14ac:dyDescent="0.25">
      <c r="A355" s="149">
        <v>4549</v>
      </c>
      <c r="B355" s="149" t="s">
        <v>1201</v>
      </c>
      <c r="C355" s="149" t="s">
        <v>1202</v>
      </c>
      <c r="D355" s="149">
        <v>1200</v>
      </c>
      <c r="E355" s="149" t="s">
        <v>124</v>
      </c>
      <c r="F355" s="149" t="s">
        <v>1203</v>
      </c>
      <c r="G355" s="149" t="s">
        <v>160</v>
      </c>
      <c r="H355" s="149" t="s">
        <v>161</v>
      </c>
      <c r="I355" s="149" t="s">
        <v>162</v>
      </c>
      <c r="J355" s="149" t="s">
        <v>7089</v>
      </c>
      <c r="K355" s="149"/>
      <c r="L355" s="148">
        <v>2</v>
      </c>
      <c r="M355" s="152">
        <f t="shared" si="10"/>
        <v>0</v>
      </c>
      <c r="N355" s="152">
        <f t="shared" si="11"/>
        <v>0</v>
      </c>
      <c r="O355" s="145">
        <v>122002</v>
      </c>
    </row>
    <row r="356" spans="1:15" x14ac:dyDescent="0.25">
      <c r="A356" s="149">
        <v>4556</v>
      </c>
      <c r="B356" s="149" t="s">
        <v>1047</v>
      </c>
      <c r="C356" s="149" t="s">
        <v>1204</v>
      </c>
      <c r="D356" s="149">
        <v>1200</v>
      </c>
      <c r="E356" s="149" t="s">
        <v>124</v>
      </c>
      <c r="F356" s="149" t="s">
        <v>1205</v>
      </c>
      <c r="G356" s="149" t="s">
        <v>160</v>
      </c>
      <c r="H356" s="149" t="s">
        <v>161</v>
      </c>
      <c r="I356" s="149" t="s">
        <v>162</v>
      </c>
      <c r="J356" s="149" t="s">
        <v>7089</v>
      </c>
      <c r="K356" s="149"/>
      <c r="L356" s="148">
        <v>1</v>
      </c>
      <c r="M356" s="152">
        <f t="shared" si="10"/>
        <v>0</v>
      </c>
      <c r="N356" s="152">
        <f t="shared" si="11"/>
        <v>0</v>
      </c>
      <c r="O356" s="145">
        <v>121988</v>
      </c>
    </row>
    <row r="357" spans="1:15" x14ac:dyDescent="0.25">
      <c r="A357" s="149">
        <v>4564</v>
      </c>
      <c r="B357" s="149" t="s">
        <v>1087</v>
      </c>
      <c r="C357" s="149" t="s">
        <v>1206</v>
      </c>
      <c r="D357" s="149">
        <v>1200</v>
      </c>
      <c r="E357" s="149" t="s">
        <v>124</v>
      </c>
      <c r="F357" s="149" t="s">
        <v>1207</v>
      </c>
      <c r="G357" s="149" t="s">
        <v>160</v>
      </c>
      <c r="H357" s="149" t="s">
        <v>161</v>
      </c>
      <c r="I357" s="149" t="s">
        <v>162</v>
      </c>
      <c r="J357" s="149" t="s">
        <v>7089</v>
      </c>
      <c r="K357" s="149"/>
      <c r="L357" s="148">
        <v>1</v>
      </c>
      <c r="M357" s="152">
        <f t="shared" si="10"/>
        <v>0</v>
      </c>
      <c r="N357" s="152">
        <f t="shared" si="11"/>
        <v>0</v>
      </c>
      <c r="O357" s="145">
        <v>121962</v>
      </c>
    </row>
    <row r="358" spans="1:15" x14ac:dyDescent="0.25">
      <c r="A358" s="149">
        <v>4606</v>
      </c>
      <c r="B358" s="149" t="s">
        <v>7238</v>
      </c>
      <c r="C358" s="149" t="s">
        <v>1208</v>
      </c>
      <c r="D358" s="149">
        <v>1500</v>
      </c>
      <c r="E358" s="149" t="s">
        <v>128</v>
      </c>
      <c r="F358" s="149" t="s">
        <v>1209</v>
      </c>
      <c r="G358" s="149" t="s">
        <v>160</v>
      </c>
      <c r="H358" s="149" t="s">
        <v>161</v>
      </c>
      <c r="I358" s="149" t="s">
        <v>162</v>
      </c>
      <c r="J358" s="149" t="s">
        <v>7089</v>
      </c>
      <c r="K358" s="149"/>
      <c r="L358" s="148">
        <v>1</v>
      </c>
      <c r="M358" s="152">
        <f t="shared" si="10"/>
        <v>0</v>
      </c>
      <c r="N358" s="152">
        <f t="shared" si="11"/>
        <v>0</v>
      </c>
      <c r="O358" s="145">
        <v>139071</v>
      </c>
    </row>
    <row r="359" spans="1:15" x14ac:dyDescent="0.25">
      <c r="A359" s="149">
        <v>4614</v>
      </c>
      <c r="B359" s="149" t="s">
        <v>7631</v>
      </c>
      <c r="C359" s="149" t="s">
        <v>1210</v>
      </c>
      <c r="D359" s="149">
        <v>1500</v>
      </c>
      <c r="E359" s="149" t="s">
        <v>128</v>
      </c>
      <c r="F359" s="149" t="s">
        <v>1211</v>
      </c>
      <c r="G359" s="149" t="s">
        <v>364</v>
      </c>
      <c r="H359" s="149" t="s">
        <v>365</v>
      </c>
      <c r="I359" s="149" t="s">
        <v>366</v>
      </c>
      <c r="J359" s="149" t="s">
        <v>7089</v>
      </c>
      <c r="K359" s="149"/>
      <c r="L359" s="148">
        <v>1</v>
      </c>
      <c r="M359" s="152">
        <f t="shared" si="10"/>
        <v>0</v>
      </c>
      <c r="N359" s="152">
        <f t="shared" si="11"/>
        <v>0</v>
      </c>
      <c r="O359" s="145">
        <v>139048</v>
      </c>
    </row>
    <row r="360" spans="1:15" x14ac:dyDescent="0.25">
      <c r="A360" s="149">
        <v>4663</v>
      </c>
      <c r="B360" s="149" t="s">
        <v>1212</v>
      </c>
      <c r="C360" s="149" t="s">
        <v>1213</v>
      </c>
      <c r="D360" s="149">
        <v>1654</v>
      </c>
      <c r="E360" s="149" t="s">
        <v>1214</v>
      </c>
      <c r="F360" s="149" t="s">
        <v>1215</v>
      </c>
      <c r="G360" s="149" t="s">
        <v>7587</v>
      </c>
      <c r="H360" s="149" t="s">
        <v>7588</v>
      </c>
      <c r="I360" s="149" t="s">
        <v>7589</v>
      </c>
      <c r="J360" s="149" t="s">
        <v>7089</v>
      </c>
      <c r="K360" s="149"/>
      <c r="L360" s="148">
        <v>2</v>
      </c>
      <c r="M360" s="152">
        <f t="shared" si="10"/>
        <v>0</v>
      </c>
      <c r="N360" s="152">
        <f t="shared" si="11"/>
        <v>0</v>
      </c>
      <c r="O360" s="145">
        <v>119719</v>
      </c>
    </row>
    <row r="361" spans="1:15" x14ac:dyDescent="0.25">
      <c r="A361" s="149">
        <v>4671</v>
      </c>
      <c r="B361" s="149" t="s">
        <v>1216</v>
      </c>
      <c r="C361" s="149" t="s">
        <v>1217</v>
      </c>
      <c r="D361" s="149">
        <v>1653</v>
      </c>
      <c r="E361" s="149" t="s">
        <v>1218</v>
      </c>
      <c r="F361" s="149" t="s">
        <v>1219</v>
      </c>
      <c r="G361" s="149" t="s">
        <v>7587</v>
      </c>
      <c r="H361" s="149" t="s">
        <v>7588</v>
      </c>
      <c r="I361" s="149" t="s">
        <v>7589</v>
      </c>
      <c r="J361" s="149" t="s">
        <v>7089</v>
      </c>
      <c r="K361" s="149"/>
      <c r="L361" s="148">
        <v>1</v>
      </c>
      <c r="M361" s="152">
        <f t="shared" si="10"/>
        <v>0</v>
      </c>
      <c r="N361" s="152">
        <f t="shared" si="11"/>
        <v>0</v>
      </c>
      <c r="O361" s="145">
        <v>119719</v>
      </c>
    </row>
    <row r="362" spans="1:15" x14ac:dyDescent="0.25">
      <c r="A362" s="149">
        <v>4689</v>
      </c>
      <c r="B362" s="149" t="s">
        <v>7191</v>
      </c>
      <c r="C362" s="149" t="s">
        <v>1220</v>
      </c>
      <c r="D362" s="149">
        <v>1502</v>
      </c>
      <c r="E362" s="149" t="s">
        <v>1221</v>
      </c>
      <c r="F362" s="149" t="s">
        <v>1222</v>
      </c>
      <c r="G362" s="149" t="s">
        <v>160</v>
      </c>
      <c r="H362" s="149" t="s">
        <v>161</v>
      </c>
      <c r="I362" s="149" t="s">
        <v>162</v>
      </c>
      <c r="J362" s="149" t="s">
        <v>7089</v>
      </c>
      <c r="K362" s="149"/>
      <c r="L362" s="148">
        <v>1</v>
      </c>
      <c r="M362" s="152">
        <f t="shared" si="10"/>
        <v>0</v>
      </c>
      <c r="N362" s="152">
        <f t="shared" si="11"/>
        <v>0</v>
      </c>
      <c r="O362" s="145">
        <v>119206</v>
      </c>
    </row>
    <row r="363" spans="1:15" x14ac:dyDescent="0.25">
      <c r="A363" s="149">
        <v>4697</v>
      </c>
      <c r="B363" s="149" t="s">
        <v>1223</v>
      </c>
      <c r="C363" s="149" t="s">
        <v>1224</v>
      </c>
      <c r="D363" s="149">
        <v>1502</v>
      </c>
      <c r="E363" s="149" t="s">
        <v>1221</v>
      </c>
      <c r="F363" s="149" t="s">
        <v>1225</v>
      </c>
      <c r="G363" s="149" t="s">
        <v>364</v>
      </c>
      <c r="H363" s="149" t="s">
        <v>365</v>
      </c>
      <c r="I363" s="149" t="s">
        <v>366</v>
      </c>
      <c r="J363" s="149" t="s">
        <v>7091</v>
      </c>
      <c r="K363" s="149"/>
      <c r="L363" s="148">
        <v>3</v>
      </c>
      <c r="M363" s="152">
        <f t="shared" si="10"/>
        <v>0</v>
      </c>
      <c r="N363" s="152">
        <f t="shared" si="11"/>
        <v>0</v>
      </c>
      <c r="O363" s="145">
        <v>139048</v>
      </c>
    </row>
    <row r="364" spans="1:15" x14ac:dyDescent="0.25">
      <c r="A364" s="149">
        <v>4705</v>
      </c>
      <c r="B364" s="149" t="s">
        <v>1226</v>
      </c>
      <c r="C364" s="149" t="s">
        <v>1227</v>
      </c>
      <c r="D364" s="149">
        <v>1540</v>
      </c>
      <c r="E364" s="149" t="s">
        <v>1228</v>
      </c>
      <c r="F364" s="149" t="s">
        <v>1229</v>
      </c>
      <c r="G364" s="149" t="s">
        <v>7587</v>
      </c>
      <c r="H364" s="149" t="s">
        <v>7588</v>
      </c>
      <c r="I364" s="149" t="s">
        <v>7589</v>
      </c>
      <c r="J364" s="149" t="s">
        <v>7089</v>
      </c>
      <c r="K364" s="149"/>
      <c r="L364" s="148">
        <v>1</v>
      </c>
      <c r="M364" s="152">
        <f t="shared" si="10"/>
        <v>0</v>
      </c>
      <c r="N364" s="152">
        <f t="shared" si="11"/>
        <v>0</v>
      </c>
      <c r="O364" s="145">
        <v>119305</v>
      </c>
    </row>
    <row r="365" spans="1:15" x14ac:dyDescent="0.25">
      <c r="A365" s="149">
        <v>4713</v>
      </c>
      <c r="B365" s="149" t="s">
        <v>1230</v>
      </c>
      <c r="C365" s="149" t="s">
        <v>1231</v>
      </c>
      <c r="D365" s="149">
        <v>1540</v>
      </c>
      <c r="E365" s="149" t="s">
        <v>135</v>
      </c>
      <c r="F365" s="149" t="s">
        <v>1232</v>
      </c>
      <c r="G365" s="149" t="s">
        <v>160</v>
      </c>
      <c r="H365" s="149" t="s">
        <v>161</v>
      </c>
      <c r="I365" s="149" t="s">
        <v>162</v>
      </c>
      <c r="J365" s="149" t="s">
        <v>7089</v>
      </c>
      <c r="K365" s="149"/>
      <c r="L365" s="148">
        <v>1</v>
      </c>
      <c r="M365" s="152">
        <f t="shared" si="10"/>
        <v>0</v>
      </c>
      <c r="N365" s="152">
        <f t="shared" si="11"/>
        <v>0</v>
      </c>
      <c r="O365" s="145">
        <v>122192</v>
      </c>
    </row>
    <row r="366" spans="1:15" x14ac:dyDescent="0.25">
      <c r="A366" s="149">
        <v>4721</v>
      </c>
      <c r="B366" s="149" t="s">
        <v>1233</v>
      </c>
      <c r="C366" s="149" t="s">
        <v>1234</v>
      </c>
      <c r="D366" s="149">
        <v>1570</v>
      </c>
      <c r="E366" s="149" t="s">
        <v>1235</v>
      </c>
      <c r="F366" s="149" t="s">
        <v>1236</v>
      </c>
      <c r="G366" s="149" t="s">
        <v>7587</v>
      </c>
      <c r="H366" s="149" t="s">
        <v>7588</v>
      </c>
      <c r="I366" s="149" t="s">
        <v>7589</v>
      </c>
      <c r="J366" s="149" t="s">
        <v>7089</v>
      </c>
      <c r="K366" s="149"/>
      <c r="L366" s="148">
        <v>1</v>
      </c>
      <c r="M366" s="152">
        <f t="shared" si="10"/>
        <v>0</v>
      </c>
      <c r="N366" s="152">
        <f t="shared" si="11"/>
        <v>0</v>
      </c>
      <c r="O366" s="145">
        <v>119305</v>
      </c>
    </row>
    <row r="367" spans="1:15" x14ac:dyDescent="0.25">
      <c r="A367" s="149">
        <v>4739</v>
      </c>
      <c r="B367" s="149" t="s">
        <v>1237</v>
      </c>
      <c r="C367" s="149" t="s">
        <v>1238</v>
      </c>
      <c r="D367" s="149">
        <v>9500</v>
      </c>
      <c r="E367" s="149" t="s">
        <v>1239</v>
      </c>
      <c r="F367" s="149" t="s">
        <v>1240</v>
      </c>
      <c r="G367" s="149" t="s">
        <v>7587</v>
      </c>
      <c r="H367" s="149" t="s">
        <v>7588</v>
      </c>
      <c r="I367" s="149" t="s">
        <v>7589</v>
      </c>
      <c r="J367" s="149" t="s">
        <v>7089</v>
      </c>
      <c r="K367" s="149"/>
      <c r="L367" s="148">
        <v>4</v>
      </c>
      <c r="M367" s="152">
        <f t="shared" si="10"/>
        <v>0</v>
      </c>
      <c r="N367" s="152">
        <f t="shared" si="11"/>
        <v>0</v>
      </c>
      <c r="O367" s="145">
        <v>119974</v>
      </c>
    </row>
    <row r="368" spans="1:15" x14ac:dyDescent="0.25">
      <c r="A368" s="149">
        <v>4747</v>
      </c>
      <c r="B368" s="149" t="s">
        <v>1241</v>
      </c>
      <c r="C368" s="149" t="s">
        <v>1242</v>
      </c>
      <c r="D368" s="149">
        <v>1547</v>
      </c>
      <c r="E368" s="149" t="s">
        <v>1243</v>
      </c>
      <c r="F368" s="149" t="s">
        <v>1244</v>
      </c>
      <c r="G368" s="149" t="s">
        <v>7587</v>
      </c>
      <c r="H368" s="149" t="s">
        <v>7588</v>
      </c>
      <c r="I368" s="149" t="s">
        <v>7589</v>
      </c>
      <c r="J368" s="149" t="s">
        <v>7089</v>
      </c>
      <c r="K368" s="149"/>
      <c r="L368" s="148">
        <v>3</v>
      </c>
      <c r="M368" s="152">
        <f t="shared" si="10"/>
        <v>0</v>
      </c>
      <c r="N368" s="152">
        <f t="shared" si="11"/>
        <v>0</v>
      </c>
      <c r="O368" s="145">
        <v>119305</v>
      </c>
    </row>
    <row r="369" spans="1:15" x14ac:dyDescent="0.25">
      <c r="A369" s="149">
        <v>4762</v>
      </c>
      <c r="B369" s="149" t="s">
        <v>1245</v>
      </c>
      <c r="C369" s="149" t="s">
        <v>1246</v>
      </c>
      <c r="D369" s="149">
        <v>1600</v>
      </c>
      <c r="E369" s="149" t="s">
        <v>139</v>
      </c>
      <c r="F369" s="149" t="s">
        <v>1247</v>
      </c>
      <c r="G369" s="149" t="s">
        <v>160</v>
      </c>
      <c r="H369" s="149" t="s">
        <v>161</v>
      </c>
      <c r="I369" s="149" t="s">
        <v>162</v>
      </c>
      <c r="J369" s="149" t="s">
        <v>7089</v>
      </c>
      <c r="K369" s="149"/>
      <c r="L369" s="148">
        <v>2</v>
      </c>
      <c r="M369" s="152">
        <f t="shared" si="10"/>
        <v>0</v>
      </c>
      <c r="N369" s="152">
        <f t="shared" si="11"/>
        <v>0</v>
      </c>
      <c r="O369" s="145">
        <v>138875</v>
      </c>
    </row>
    <row r="370" spans="1:15" x14ac:dyDescent="0.25">
      <c r="A370" s="149">
        <v>4771</v>
      </c>
      <c r="B370" s="149" t="s">
        <v>7239</v>
      </c>
      <c r="C370" s="149" t="s">
        <v>1249</v>
      </c>
      <c r="D370" s="149">
        <v>1600</v>
      </c>
      <c r="E370" s="149" t="s">
        <v>139</v>
      </c>
      <c r="F370" s="149" t="s">
        <v>1250</v>
      </c>
      <c r="G370" s="149" t="s">
        <v>160</v>
      </c>
      <c r="H370" s="149" t="s">
        <v>161</v>
      </c>
      <c r="I370" s="149" t="s">
        <v>162</v>
      </c>
      <c r="J370" s="149" t="s">
        <v>7089</v>
      </c>
      <c r="K370" s="149"/>
      <c r="L370" s="148">
        <v>1</v>
      </c>
      <c r="M370" s="152">
        <f t="shared" si="10"/>
        <v>0</v>
      </c>
      <c r="N370" s="152">
        <f t="shared" si="11"/>
        <v>0</v>
      </c>
      <c r="O370" s="145">
        <v>139071</v>
      </c>
    </row>
    <row r="371" spans="1:15" x14ac:dyDescent="0.25">
      <c r="A371" s="149">
        <v>4788</v>
      </c>
      <c r="B371" s="149" t="s">
        <v>1251</v>
      </c>
      <c r="C371" s="149" t="s">
        <v>1252</v>
      </c>
      <c r="D371" s="149">
        <v>1600</v>
      </c>
      <c r="E371" s="149" t="s">
        <v>139</v>
      </c>
      <c r="F371" s="149" t="s">
        <v>1253</v>
      </c>
      <c r="G371" s="149" t="s">
        <v>160</v>
      </c>
      <c r="H371" s="149" t="s">
        <v>161</v>
      </c>
      <c r="I371" s="149" t="s">
        <v>162</v>
      </c>
      <c r="J371" s="149" t="s">
        <v>7089</v>
      </c>
      <c r="K371" s="149"/>
      <c r="L371" s="148">
        <v>1</v>
      </c>
      <c r="M371" s="152">
        <f t="shared" si="10"/>
        <v>0</v>
      </c>
      <c r="N371" s="152">
        <f t="shared" si="11"/>
        <v>0</v>
      </c>
      <c r="O371" s="145">
        <v>139071</v>
      </c>
    </row>
    <row r="372" spans="1:15" x14ac:dyDescent="0.25">
      <c r="A372" s="149">
        <v>4796</v>
      </c>
      <c r="B372" s="149" t="s">
        <v>1254</v>
      </c>
      <c r="C372" s="149" t="s">
        <v>1255</v>
      </c>
      <c r="D372" s="149">
        <v>1600</v>
      </c>
      <c r="E372" s="149" t="s">
        <v>139</v>
      </c>
      <c r="F372" s="149" t="s">
        <v>1256</v>
      </c>
      <c r="G372" s="149" t="s">
        <v>364</v>
      </c>
      <c r="H372" s="149" t="s">
        <v>365</v>
      </c>
      <c r="I372" s="149" t="s">
        <v>366</v>
      </c>
      <c r="J372" s="149" t="s">
        <v>7089</v>
      </c>
      <c r="K372" s="149"/>
      <c r="L372" s="148">
        <v>2</v>
      </c>
      <c r="M372" s="152">
        <f t="shared" si="10"/>
        <v>0</v>
      </c>
      <c r="N372" s="152">
        <f t="shared" si="11"/>
        <v>0</v>
      </c>
      <c r="O372" s="145">
        <v>139048</v>
      </c>
    </row>
    <row r="373" spans="1:15" x14ac:dyDescent="0.25">
      <c r="A373" s="149">
        <v>4804</v>
      </c>
      <c r="B373" s="149" t="s">
        <v>1257</v>
      </c>
      <c r="C373" s="149" t="s">
        <v>1258</v>
      </c>
      <c r="D373" s="149">
        <v>1601</v>
      </c>
      <c r="E373" s="149" t="s">
        <v>1259</v>
      </c>
      <c r="F373" s="149" t="s">
        <v>1260</v>
      </c>
      <c r="G373" s="149" t="s">
        <v>160</v>
      </c>
      <c r="H373" s="149" t="s">
        <v>161</v>
      </c>
      <c r="I373" s="149" t="s">
        <v>162</v>
      </c>
      <c r="J373" s="149" t="s">
        <v>7089</v>
      </c>
      <c r="K373" s="149"/>
      <c r="L373" s="148">
        <v>1</v>
      </c>
      <c r="M373" s="152">
        <f t="shared" si="10"/>
        <v>0</v>
      </c>
      <c r="N373" s="152">
        <f t="shared" si="11"/>
        <v>0</v>
      </c>
      <c r="O373" s="145">
        <v>138875</v>
      </c>
    </row>
    <row r="374" spans="1:15" x14ac:dyDescent="0.25">
      <c r="A374" s="149">
        <v>4812</v>
      </c>
      <c r="B374" s="149" t="s">
        <v>1261</v>
      </c>
      <c r="C374" s="149" t="s">
        <v>1262</v>
      </c>
      <c r="D374" s="149">
        <v>1601</v>
      </c>
      <c r="E374" s="149" t="s">
        <v>1259</v>
      </c>
      <c r="F374" s="149" t="s">
        <v>1263</v>
      </c>
      <c r="G374" s="149" t="s">
        <v>160</v>
      </c>
      <c r="H374" s="149" t="s">
        <v>161</v>
      </c>
      <c r="I374" s="149" t="s">
        <v>162</v>
      </c>
      <c r="J374" s="149" t="s">
        <v>7089</v>
      </c>
      <c r="K374" s="149"/>
      <c r="L374" s="148">
        <v>1</v>
      </c>
      <c r="M374" s="152">
        <f t="shared" si="10"/>
        <v>0</v>
      </c>
      <c r="N374" s="152">
        <f t="shared" si="11"/>
        <v>0</v>
      </c>
      <c r="O374" s="145">
        <v>139071</v>
      </c>
    </row>
    <row r="375" spans="1:15" x14ac:dyDescent="0.25">
      <c r="A375" s="149">
        <v>4821</v>
      </c>
      <c r="B375" s="149" t="s">
        <v>1264</v>
      </c>
      <c r="C375" s="149" t="s">
        <v>1265</v>
      </c>
      <c r="D375" s="149">
        <v>1620</v>
      </c>
      <c r="E375" s="149" t="s">
        <v>1266</v>
      </c>
      <c r="F375" s="149" t="s">
        <v>1267</v>
      </c>
      <c r="G375" s="149" t="s">
        <v>160</v>
      </c>
      <c r="H375" s="149" t="s">
        <v>161</v>
      </c>
      <c r="I375" s="149" t="s">
        <v>162</v>
      </c>
      <c r="J375" s="149" t="s">
        <v>7089</v>
      </c>
      <c r="K375" s="149"/>
      <c r="L375" s="148">
        <v>1</v>
      </c>
      <c r="M375" s="152">
        <f t="shared" si="10"/>
        <v>0</v>
      </c>
      <c r="N375" s="152">
        <f t="shared" si="11"/>
        <v>0</v>
      </c>
      <c r="O375" s="145">
        <v>122986</v>
      </c>
    </row>
    <row r="376" spans="1:15" x14ac:dyDescent="0.25">
      <c r="A376" s="149">
        <v>4838</v>
      </c>
      <c r="B376" s="149" t="s">
        <v>1268</v>
      </c>
      <c r="C376" s="149" t="s">
        <v>1269</v>
      </c>
      <c r="D376" s="149">
        <v>1620</v>
      </c>
      <c r="E376" s="149" t="s">
        <v>1266</v>
      </c>
      <c r="F376" s="149" t="s">
        <v>1270</v>
      </c>
      <c r="G376" s="149" t="s">
        <v>160</v>
      </c>
      <c r="H376" s="149" t="s">
        <v>161</v>
      </c>
      <c r="I376" s="149" t="s">
        <v>162</v>
      </c>
      <c r="J376" s="149" t="s">
        <v>7089</v>
      </c>
      <c r="K376" s="149"/>
      <c r="L376" s="148">
        <v>1</v>
      </c>
      <c r="M376" s="152">
        <f t="shared" si="10"/>
        <v>0</v>
      </c>
      <c r="N376" s="152">
        <f t="shared" si="11"/>
        <v>0</v>
      </c>
      <c r="O376" s="145">
        <v>123232</v>
      </c>
    </row>
    <row r="377" spans="1:15" x14ac:dyDescent="0.25">
      <c r="A377" s="149">
        <v>4846</v>
      </c>
      <c r="B377" s="149" t="s">
        <v>1271</v>
      </c>
      <c r="C377" s="149" t="s">
        <v>1272</v>
      </c>
      <c r="D377" s="149">
        <v>1630</v>
      </c>
      <c r="E377" s="149" t="s">
        <v>1273</v>
      </c>
      <c r="F377" s="149" t="s">
        <v>1274</v>
      </c>
      <c r="G377" s="149" t="s">
        <v>160</v>
      </c>
      <c r="H377" s="149" t="s">
        <v>161</v>
      </c>
      <c r="I377" s="149" t="s">
        <v>162</v>
      </c>
      <c r="J377" s="149" t="s">
        <v>7089</v>
      </c>
      <c r="K377" s="149"/>
      <c r="L377" s="148">
        <v>1</v>
      </c>
      <c r="M377" s="152">
        <f t="shared" si="10"/>
        <v>0</v>
      </c>
      <c r="N377" s="152">
        <f t="shared" si="11"/>
        <v>0</v>
      </c>
      <c r="O377" s="145">
        <v>122986</v>
      </c>
    </row>
    <row r="378" spans="1:15" x14ac:dyDescent="0.25">
      <c r="A378" s="149">
        <v>4853</v>
      </c>
      <c r="B378" s="149" t="s">
        <v>7240</v>
      </c>
      <c r="C378" s="149" t="s">
        <v>1275</v>
      </c>
      <c r="D378" s="149">
        <v>1640</v>
      </c>
      <c r="E378" s="149" t="s">
        <v>1276</v>
      </c>
      <c r="F378" s="149" t="s">
        <v>1277</v>
      </c>
      <c r="G378" s="149" t="s">
        <v>160</v>
      </c>
      <c r="H378" s="149" t="s">
        <v>161</v>
      </c>
      <c r="I378" s="149" t="s">
        <v>162</v>
      </c>
      <c r="J378" s="149" t="s">
        <v>7090</v>
      </c>
      <c r="K378" s="149"/>
      <c r="L378" s="148">
        <v>1</v>
      </c>
      <c r="M378" s="152">
        <f t="shared" si="10"/>
        <v>0</v>
      </c>
      <c r="N378" s="152">
        <f t="shared" si="11"/>
        <v>1</v>
      </c>
      <c r="O378" s="145">
        <v>139071</v>
      </c>
    </row>
    <row r="379" spans="1:15" x14ac:dyDescent="0.25">
      <c r="A379" s="149">
        <v>4861</v>
      </c>
      <c r="B379" s="149" t="s">
        <v>1278</v>
      </c>
      <c r="C379" s="149" t="s">
        <v>1279</v>
      </c>
      <c r="D379" s="149">
        <v>1640</v>
      </c>
      <c r="E379" s="149" t="s">
        <v>1276</v>
      </c>
      <c r="F379" s="149" t="s">
        <v>1280</v>
      </c>
      <c r="G379" s="149" t="s">
        <v>160</v>
      </c>
      <c r="H379" s="149" t="s">
        <v>161</v>
      </c>
      <c r="I379" s="149" t="s">
        <v>162</v>
      </c>
      <c r="J379" s="149" t="s">
        <v>7089</v>
      </c>
      <c r="K379" s="149"/>
      <c r="L379" s="148">
        <v>1</v>
      </c>
      <c r="M379" s="152">
        <f t="shared" si="10"/>
        <v>0</v>
      </c>
      <c r="N379" s="152">
        <f t="shared" si="11"/>
        <v>0</v>
      </c>
      <c r="O379" s="145">
        <v>0</v>
      </c>
    </row>
    <row r="380" spans="1:15" x14ac:dyDescent="0.25">
      <c r="A380" s="149">
        <v>4887</v>
      </c>
      <c r="B380" s="149" t="s">
        <v>1281</v>
      </c>
      <c r="C380" s="149" t="s">
        <v>1282</v>
      </c>
      <c r="D380" s="149">
        <v>1640</v>
      </c>
      <c r="E380" s="149" t="s">
        <v>1276</v>
      </c>
      <c r="F380" s="149" t="s">
        <v>1283</v>
      </c>
      <c r="G380" s="149" t="s">
        <v>160</v>
      </c>
      <c r="H380" s="149" t="s">
        <v>161</v>
      </c>
      <c r="I380" s="149" t="s">
        <v>162</v>
      </c>
      <c r="J380" s="149" t="s">
        <v>7089</v>
      </c>
      <c r="K380" s="149"/>
      <c r="L380" s="148">
        <v>2</v>
      </c>
      <c r="M380" s="152">
        <f t="shared" si="10"/>
        <v>0</v>
      </c>
      <c r="N380" s="152">
        <f t="shared" si="11"/>
        <v>0</v>
      </c>
      <c r="O380" s="145">
        <v>122986</v>
      </c>
    </row>
    <row r="381" spans="1:15" x14ac:dyDescent="0.25">
      <c r="A381" s="149">
        <v>4895</v>
      </c>
      <c r="B381" s="149" t="s">
        <v>1268</v>
      </c>
      <c r="C381" s="149" t="s">
        <v>1284</v>
      </c>
      <c r="D381" s="149">
        <v>1640</v>
      </c>
      <c r="E381" s="149" t="s">
        <v>1276</v>
      </c>
      <c r="F381" s="149" t="s">
        <v>1285</v>
      </c>
      <c r="G381" s="149" t="s">
        <v>160</v>
      </c>
      <c r="H381" s="149" t="s">
        <v>161</v>
      </c>
      <c r="I381" s="149" t="s">
        <v>162</v>
      </c>
      <c r="J381" s="149" t="s">
        <v>7089</v>
      </c>
      <c r="K381" s="149"/>
      <c r="L381" s="148">
        <v>1</v>
      </c>
      <c r="M381" s="152">
        <f t="shared" si="10"/>
        <v>0</v>
      </c>
      <c r="N381" s="152">
        <f t="shared" si="11"/>
        <v>0</v>
      </c>
      <c r="O381" s="145">
        <v>123232</v>
      </c>
    </row>
    <row r="382" spans="1:15" x14ac:dyDescent="0.25">
      <c r="A382" s="149">
        <v>4903</v>
      </c>
      <c r="B382" s="149" t="s">
        <v>1286</v>
      </c>
      <c r="C382" s="149" t="s">
        <v>1287</v>
      </c>
      <c r="D382" s="149">
        <v>1652</v>
      </c>
      <c r="E382" s="149" t="s">
        <v>1288</v>
      </c>
      <c r="F382" s="149" t="s">
        <v>1289</v>
      </c>
      <c r="G382" s="149" t="s">
        <v>160</v>
      </c>
      <c r="H382" s="149" t="s">
        <v>161</v>
      </c>
      <c r="I382" s="149" t="s">
        <v>162</v>
      </c>
      <c r="J382" s="149" t="s">
        <v>7089</v>
      </c>
      <c r="K382" s="149"/>
      <c r="L382" s="148">
        <v>1</v>
      </c>
      <c r="M382" s="152">
        <f t="shared" si="10"/>
        <v>0</v>
      </c>
      <c r="N382" s="152">
        <f t="shared" si="11"/>
        <v>0</v>
      </c>
      <c r="O382" s="145">
        <v>122044</v>
      </c>
    </row>
    <row r="383" spans="1:15" x14ac:dyDescent="0.25">
      <c r="A383" s="149">
        <v>4911</v>
      </c>
      <c r="B383" s="149" t="s">
        <v>1290</v>
      </c>
      <c r="C383" s="149" t="s">
        <v>1291</v>
      </c>
      <c r="D383" s="149">
        <v>1650</v>
      </c>
      <c r="E383" s="149" t="s">
        <v>1292</v>
      </c>
      <c r="F383" s="149" t="s">
        <v>1293</v>
      </c>
      <c r="G383" s="149" t="s">
        <v>160</v>
      </c>
      <c r="H383" s="149" t="s">
        <v>161</v>
      </c>
      <c r="I383" s="149" t="s">
        <v>162</v>
      </c>
      <c r="J383" s="149" t="s">
        <v>7089</v>
      </c>
      <c r="K383" s="149"/>
      <c r="L383" s="148">
        <v>1</v>
      </c>
      <c r="M383" s="152">
        <f t="shared" si="10"/>
        <v>0</v>
      </c>
      <c r="N383" s="152">
        <f t="shared" si="11"/>
        <v>0</v>
      </c>
      <c r="O383" s="145">
        <v>122044</v>
      </c>
    </row>
    <row r="384" spans="1:15" x14ac:dyDescent="0.25">
      <c r="A384" s="149">
        <v>4929</v>
      </c>
      <c r="B384" s="149" t="s">
        <v>1294</v>
      </c>
      <c r="C384" s="149" t="s">
        <v>1295</v>
      </c>
      <c r="D384" s="149">
        <v>1651</v>
      </c>
      <c r="E384" s="149" t="s">
        <v>1296</v>
      </c>
      <c r="F384" s="149" t="s">
        <v>1297</v>
      </c>
      <c r="G384" s="149" t="s">
        <v>7587</v>
      </c>
      <c r="H384" s="149" t="s">
        <v>7588</v>
      </c>
      <c r="I384" s="149" t="s">
        <v>7589</v>
      </c>
      <c r="J384" s="149" t="s">
        <v>7089</v>
      </c>
      <c r="K384" s="149"/>
      <c r="L384" s="148">
        <v>1</v>
      </c>
      <c r="M384" s="152">
        <f t="shared" si="10"/>
        <v>0</v>
      </c>
      <c r="N384" s="152">
        <f t="shared" si="11"/>
        <v>0</v>
      </c>
      <c r="O384" s="145">
        <v>119719</v>
      </c>
    </row>
    <row r="385" spans="1:15" x14ac:dyDescent="0.25">
      <c r="A385" s="149">
        <v>4937</v>
      </c>
      <c r="B385" s="149" t="s">
        <v>1298</v>
      </c>
      <c r="C385" s="149" t="s">
        <v>1299</v>
      </c>
      <c r="D385" s="149">
        <v>1670</v>
      </c>
      <c r="E385" s="149" t="s">
        <v>1300</v>
      </c>
      <c r="F385" s="149" t="s">
        <v>1301</v>
      </c>
      <c r="G385" s="149" t="s">
        <v>160</v>
      </c>
      <c r="H385" s="149" t="s">
        <v>161</v>
      </c>
      <c r="I385" s="149" t="s">
        <v>162</v>
      </c>
      <c r="J385" s="149" t="s">
        <v>7089</v>
      </c>
      <c r="K385" s="149"/>
      <c r="L385" s="148">
        <v>2</v>
      </c>
      <c r="M385" s="152">
        <f t="shared" si="10"/>
        <v>0</v>
      </c>
      <c r="N385" s="152">
        <f t="shared" si="11"/>
        <v>0</v>
      </c>
      <c r="O385" s="145">
        <v>139071</v>
      </c>
    </row>
    <row r="386" spans="1:15" x14ac:dyDescent="0.25">
      <c r="A386" s="149">
        <v>4961</v>
      </c>
      <c r="B386" s="149" t="s">
        <v>7241</v>
      </c>
      <c r="C386" s="149" t="s">
        <v>7242</v>
      </c>
      <c r="D386" s="149">
        <v>1500</v>
      </c>
      <c r="E386" s="149" t="s">
        <v>128</v>
      </c>
      <c r="F386" s="149" t="s">
        <v>7243</v>
      </c>
      <c r="G386" s="149" t="s">
        <v>160</v>
      </c>
      <c r="H386" s="149" t="s">
        <v>161</v>
      </c>
      <c r="I386" s="149" t="s">
        <v>162</v>
      </c>
      <c r="J386" s="149" t="s">
        <v>7089</v>
      </c>
      <c r="K386" s="149"/>
      <c r="L386" s="148">
        <v>2</v>
      </c>
      <c r="M386" s="152">
        <f t="shared" si="10"/>
        <v>0</v>
      </c>
      <c r="N386" s="152">
        <f t="shared" si="11"/>
        <v>0</v>
      </c>
      <c r="O386" s="145">
        <v>139071</v>
      </c>
    </row>
    <row r="387" spans="1:15" x14ac:dyDescent="0.25">
      <c r="A387" s="149">
        <v>4978</v>
      </c>
      <c r="B387" s="149" t="s">
        <v>1306</v>
      </c>
      <c r="C387" s="149" t="s">
        <v>1307</v>
      </c>
      <c r="D387" s="149">
        <v>1750</v>
      </c>
      <c r="E387" s="149" t="s">
        <v>143</v>
      </c>
      <c r="F387" s="149" t="s">
        <v>1308</v>
      </c>
      <c r="G387" s="149" t="s">
        <v>160</v>
      </c>
      <c r="H387" s="149" t="s">
        <v>161</v>
      </c>
      <c r="I387" s="149" t="s">
        <v>162</v>
      </c>
      <c r="J387" s="149" t="s">
        <v>7089</v>
      </c>
      <c r="K387" s="149"/>
      <c r="L387" s="148">
        <v>1</v>
      </c>
      <c r="M387" s="152">
        <f t="shared" ref="M387:M450" si="12">IF(AND(J387="Autonome kleuterschool",L387=1),1,0)</f>
        <v>0</v>
      </c>
      <c r="N387" s="152">
        <f t="shared" ref="N387:N450" si="13">IF(AND(J387="Autonome lagere school",L387=1),1,0)</f>
        <v>0</v>
      </c>
      <c r="O387" s="145">
        <v>122192</v>
      </c>
    </row>
    <row r="388" spans="1:15" x14ac:dyDescent="0.25">
      <c r="A388" s="149">
        <v>4986</v>
      </c>
      <c r="B388" s="149" t="s">
        <v>1309</v>
      </c>
      <c r="C388" s="149" t="s">
        <v>1310</v>
      </c>
      <c r="D388" s="149">
        <v>1750</v>
      </c>
      <c r="E388" s="149" t="s">
        <v>143</v>
      </c>
      <c r="F388" s="149" t="s">
        <v>1311</v>
      </c>
      <c r="G388" s="149" t="s">
        <v>160</v>
      </c>
      <c r="H388" s="149" t="s">
        <v>161</v>
      </c>
      <c r="I388" s="149" t="s">
        <v>162</v>
      </c>
      <c r="J388" s="149" t="s">
        <v>7089</v>
      </c>
      <c r="K388" s="149"/>
      <c r="L388" s="148">
        <v>2</v>
      </c>
      <c r="M388" s="152">
        <f t="shared" si="12"/>
        <v>0</v>
      </c>
      <c r="N388" s="152">
        <f t="shared" si="13"/>
        <v>0</v>
      </c>
      <c r="O388" s="145">
        <v>120196</v>
      </c>
    </row>
    <row r="389" spans="1:15" x14ac:dyDescent="0.25">
      <c r="A389" s="149">
        <v>4994</v>
      </c>
      <c r="B389" s="149" t="s">
        <v>1312</v>
      </c>
      <c r="C389" s="149" t="s">
        <v>1313</v>
      </c>
      <c r="D389" s="149">
        <v>1750</v>
      </c>
      <c r="E389" s="149" t="s">
        <v>1314</v>
      </c>
      <c r="F389" s="149" t="s">
        <v>1315</v>
      </c>
      <c r="G389" s="149" t="s">
        <v>160</v>
      </c>
      <c r="H389" s="149" t="s">
        <v>161</v>
      </c>
      <c r="I389" s="149" t="s">
        <v>162</v>
      </c>
      <c r="J389" s="149" t="s">
        <v>7089</v>
      </c>
      <c r="K389" s="149"/>
      <c r="L389" s="148">
        <v>2</v>
      </c>
      <c r="M389" s="152">
        <f t="shared" si="12"/>
        <v>0</v>
      </c>
      <c r="N389" s="152">
        <f t="shared" si="13"/>
        <v>0</v>
      </c>
      <c r="O389" s="145">
        <v>122192</v>
      </c>
    </row>
    <row r="390" spans="1:15" x14ac:dyDescent="0.25">
      <c r="A390" s="149">
        <v>5017</v>
      </c>
      <c r="B390" s="149" t="s">
        <v>1316</v>
      </c>
      <c r="C390" s="149" t="s">
        <v>1317</v>
      </c>
      <c r="D390" s="149">
        <v>1755</v>
      </c>
      <c r="E390" s="149" t="s">
        <v>1318</v>
      </c>
      <c r="F390" s="149" t="s">
        <v>1319</v>
      </c>
      <c r="G390" s="149" t="s">
        <v>7587</v>
      </c>
      <c r="H390" s="149" t="s">
        <v>7588</v>
      </c>
      <c r="I390" s="149" t="s">
        <v>7589</v>
      </c>
      <c r="J390" s="149" t="s">
        <v>7091</v>
      </c>
      <c r="K390" s="149"/>
      <c r="L390" s="148">
        <v>1</v>
      </c>
      <c r="M390" s="152">
        <f t="shared" si="12"/>
        <v>1</v>
      </c>
      <c r="N390" s="152">
        <f t="shared" si="13"/>
        <v>0</v>
      </c>
      <c r="O390" s="145">
        <v>119305</v>
      </c>
    </row>
    <row r="391" spans="1:15" x14ac:dyDescent="0.25">
      <c r="A391" s="149">
        <v>5025</v>
      </c>
      <c r="B391" s="149" t="s">
        <v>1320</v>
      </c>
      <c r="C391" s="149" t="s">
        <v>1321</v>
      </c>
      <c r="D391" s="149">
        <v>1755</v>
      </c>
      <c r="E391" s="149" t="s">
        <v>1322</v>
      </c>
      <c r="F391" s="149" t="s">
        <v>1323</v>
      </c>
      <c r="G391" s="149" t="s">
        <v>364</v>
      </c>
      <c r="H391" s="149" t="s">
        <v>365</v>
      </c>
      <c r="I391" s="149" t="s">
        <v>366</v>
      </c>
      <c r="J391" s="149" t="s">
        <v>7089</v>
      </c>
      <c r="K391" s="149"/>
      <c r="L391" s="148">
        <v>3</v>
      </c>
      <c r="M391" s="152">
        <f t="shared" si="12"/>
        <v>0</v>
      </c>
      <c r="N391" s="152">
        <f t="shared" si="13"/>
        <v>0</v>
      </c>
      <c r="O391" s="145">
        <v>139048</v>
      </c>
    </row>
    <row r="392" spans="1:15" x14ac:dyDescent="0.25">
      <c r="A392" s="149">
        <v>5033</v>
      </c>
      <c r="B392" s="149" t="s">
        <v>1324</v>
      </c>
      <c r="C392" s="149" t="s">
        <v>1325</v>
      </c>
      <c r="D392" s="149">
        <v>1755</v>
      </c>
      <c r="E392" s="149" t="s">
        <v>1326</v>
      </c>
      <c r="F392" s="149" t="s">
        <v>1327</v>
      </c>
      <c r="G392" s="149" t="s">
        <v>7587</v>
      </c>
      <c r="H392" s="149" t="s">
        <v>7588</v>
      </c>
      <c r="I392" s="149" t="s">
        <v>7589</v>
      </c>
      <c r="J392" s="149" t="s">
        <v>7090</v>
      </c>
      <c r="K392" s="149"/>
      <c r="L392" s="148">
        <v>1</v>
      </c>
      <c r="M392" s="152">
        <f t="shared" si="12"/>
        <v>0</v>
      </c>
      <c r="N392" s="152">
        <f t="shared" si="13"/>
        <v>1</v>
      </c>
      <c r="O392" s="145">
        <v>119305</v>
      </c>
    </row>
    <row r="393" spans="1:15" x14ac:dyDescent="0.25">
      <c r="A393" s="149">
        <v>5041</v>
      </c>
      <c r="B393" s="149" t="s">
        <v>1328</v>
      </c>
      <c r="C393" s="149" t="s">
        <v>1329</v>
      </c>
      <c r="D393" s="149">
        <v>1755</v>
      </c>
      <c r="E393" s="149" t="s">
        <v>1330</v>
      </c>
      <c r="F393" s="149" t="s">
        <v>1331</v>
      </c>
      <c r="G393" s="149" t="s">
        <v>160</v>
      </c>
      <c r="H393" s="149" t="s">
        <v>161</v>
      </c>
      <c r="I393" s="149" t="s">
        <v>162</v>
      </c>
      <c r="J393" s="149" t="s">
        <v>7089</v>
      </c>
      <c r="K393" s="149"/>
      <c r="L393" s="148">
        <v>3</v>
      </c>
      <c r="M393" s="152">
        <f t="shared" si="12"/>
        <v>0</v>
      </c>
      <c r="N393" s="152">
        <f t="shared" si="13"/>
        <v>0</v>
      </c>
      <c r="O393" s="145">
        <v>122192</v>
      </c>
    </row>
    <row r="394" spans="1:15" x14ac:dyDescent="0.25">
      <c r="A394" s="149">
        <v>5058</v>
      </c>
      <c r="B394" s="149" t="s">
        <v>1332</v>
      </c>
      <c r="C394" s="149" t="s">
        <v>1333</v>
      </c>
      <c r="D394" s="149">
        <v>1730</v>
      </c>
      <c r="E394" s="149" t="s">
        <v>147</v>
      </c>
      <c r="F394" s="149" t="s">
        <v>1334</v>
      </c>
      <c r="G394" s="149" t="s">
        <v>364</v>
      </c>
      <c r="H394" s="149" t="s">
        <v>365</v>
      </c>
      <c r="I394" s="149" t="s">
        <v>366</v>
      </c>
      <c r="J394" s="149" t="s">
        <v>7091</v>
      </c>
      <c r="K394" s="149"/>
      <c r="L394" s="148">
        <v>1</v>
      </c>
      <c r="M394" s="152">
        <f t="shared" si="12"/>
        <v>1</v>
      </c>
      <c r="N394" s="152">
        <f t="shared" si="13"/>
        <v>0</v>
      </c>
      <c r="O394" s="145">
        <v>120791</v>
      </c>
    </row>
    <row r="395" spans="1:15" x14ac:dyDescent="0.25">
      <c r="A395" s="149">
        <v>5066</v>
      </c>
      <c r="B395" s="149" t="s">
        <v>1335</v>
      </c>
      <c r="C395" s="149" t="s">
        <v>1336</v>
      </c>
      <c r="D395" s="149">
        <v>1730</v>
      </c>
      <c r="E395" s="149" t="s">
        <v>147</v>
      </c>
      <c r="F395" s="149" t="s">
        <v>1337</v>
      </c>
      <c r="G395" s="149" t="s">
        <v>160</v>
      </c>
      <c r="H395" s="149" t="s">
        <v>161</v>
      </c>
      <c r="I395" s="149" t="s">
        <v>162</v>
      </c>
      <c r="J395" s="149" t="s">
        <v>7089</v>
      </c>
      <c r="K395" s="149"/>
      <c r="L395" s="148">
        <v>1</v>
      </c>
      <c r="M395" s="152">
        <f t="shared" si="12"/>
        <v>0</v>
      </c>
      <c r="N395" s="152">
        <f t="shared" si="13"/>
        <v>0</v>
      </c>
      <c r="O395" s="145">
        <v>122218</v>
      </c>
    </row>
    <row r="396" spans="1:15" x14ac:dyDescent="0.25">
      <c r="A396" s="149">
        <v>5074</v>
      </c>
      <c r="B396" s="149" t="s">
        <v>1338</v>
      </c>
      <c r="C396" s="149" t="s">
        <v>1339</v>
      </c>
      <c r="D396" s="149">
        <v>1730</v>
      </c>
      <c r="E396" s="149" t="s">
        <v>147</v>
      </c>
      <c r="F396" s="149" t="s">
        <v>1340</v>
      </c>
      <c r="G396" s="149" t="s">
        <v>160</v>
      </c>
      <c r="H396" s="149" t="s">
        <v>161</v>
      </c>
      <c r="I396" s="149" t="s">
        <v>162</v>
      </c>
      <c r="J396" s="149" t="s">
        <v>7089</v>
      </c>
      <c r="K396" s="149"/>
      <c r="L396" s="148">
        <v>1</v>
      </c>
      <c r="M396" s="152">
        <f t="shared" si="12"/>
        <v>0</v>
      </c>
      <c r="N396" s="152">
        <f t="shared" si="13"/>
        <v>0</v>
      </c>
      <c r="O396" s="145">
        <v>122218</v>
      </c>
    </row>
    <row r="397" spans="1:15" x14ac:dyDescent="0.25">
      <c r="A397" s="149">
        <v>5082</v>
      </c>
      <c r="B397" s="149" t="s">
        <v>1341</v>
      </c>
      <c r="C397" s="149" t="s">
        <v>1342</v>
      </c>
      <c r="D397" s="149">
        <v>1730</v>
      </c>
      <c r="E397" s="149" t="s">
        <v>147</v>
      </c>
      <c r="F397" s="149" t="s">
        <v>1343</v>
      </c>
      <c r="G397" s="149" t="s">
        <v>7122</v>
      </c>
      <c r="H397" s="149" t="s">
        <v>7123</v>
      </c>
      <c r="I397" s="149" t="s">
        <v>7124</v>
      </c>
      <c r="J397" s="149" t="s">
        <v>7090</v>
      </c>
      <c r="K397" s="149"/>
      <c r="L397" s="148">
        <v>1</v>
      </c>
      <c r="M397" s="152">
        <f t="shared" si="12"/>
        <v>0</v>
      </c>
      <c r="N397" s="152">
        <f t="shared" si="13"/>
        <v>1</v>
      </c>
      <c r="O397" s="145">
        <v>120791</v>
      </c>
    </row>
    <row r="398" spans="1:15" x14ac:dyDescent="0.25">
      <c r="A398" s="149">
        <v>5091</v>
      </c>
      <c r="B398" s="149" t="s">
        <v>7244</v>
      </c>
      <c r="C398" s="149" t="s">
        <v>1345</v>
      </c>
      <c r="D398" s="149">
        <v>1730</v>
      </c>
      <c r="E398" s="149" t="s">
        <v>1346</v>
      </c>
      <c r="F398" s="149" t="s">
        <v>1347</v>
      </c>
      <c r="G398" s="149" t="s">
        <v>160</v>
      </c>
      <c r="H398" s="149" t="s">
        <v>161</v>
      </c>
      <c r="I398" s="149" t="s">
        <v>162</v>
      </c>
      <c r="J398" s="149" t="s">
        <v>7089</v>
      </c>
      <c r="K398" s="149"/>
      <c r="L398" s="148">
        <v>2</v>
      </c>
      <c r="M398" s="152">
        <f t="shared" si="12"/>
        <v>0</v>
      </c>
      <c r="N398" s="152">
        <f t="shared" si="13"/>
        <v>0</v>
      </c>
      <c r="O398" s="145">
        <v>122218</v>
      </c>
    </row>
    <row r="399" spans="1:15" x14ac:dyDescent="0.25">
      <c r="A399" s="149">
        <v>5116</v>
      </c>
      <c r="B399" s="149" t="s">
        <v>7245</v>
      </c>
      <c r="C399" s="149" t="s">
        <v>1348</v>
      </c>
      <c r="D399" s="149">
        <v>1700</v>
      </c>
      <c r="E399" s="149" t="s">
        <v>151</v>
      </c>
      <c r="F399" s="149" t="s">
        <v>1349</v>
      </c>
      <c r="G399" s="149" t="s">
        <v>160</v>
      </c>
      <c r="H399" s="149" t="s">
        <v>161</v>
      </c>
      <c r="I399" s="149" t="s">
        <v>162</v>
      </c>
      <c r="J399" s="149" t="s">
        <v>7090</v>
      </c>
      <c r="K399" s="149"/>
      <c r="L399" s="148">
        <v>1</v>
      </c>
      <c r="M399" s="152">
        <f t="shared" si="12"/>
        <v>0</v>
      </c>
      <c r="N399" s="152">
        <f t="shared" si="13"/>
        <v>1</v>
      </c>
      <c r="O399" s="145">
        <v>122242</v>
      </c>
    </row>
    <row r="400" spans="1:15" x14ac:dyDescent="0.25">
      <c r="A400" s="149">
        <v>5124</v>
      </c>
      <c r="B400" s="149" t="s">
        <v>1350</v>
      </c>
      <c r="C400" s="149" t="s">
        <v>1351</v>
      </c>
      <c r="D400" s="149">
        <v>1700</v>
      </c>
      <c r="E400" s="149" t="s">
        <v>151</v>
      </c>
      <c r="F400" s="149" t="s">
        <v>1352</v>
      </c>
      <c r="G400" s="149" t="s">
        <v>160</v>
      </c>
      <c r="H400" s="149" t="s">
        <v>161</v>
      </c>
      <c r="I400" s="149" t="s">
        <v>162</v>
      </c>
      <c r="J400" s="149" t="s">
        <v>7089</v>
      </c>
      <c r="K400" s="149"/>
      <c r="L400" s="148">
        <v>2</v>
      </c>
      <c r="M400" s="152">
        <f t="shared" si="12"/>
        <v>0</v>
      </c>
      <c r="N400" s="152">
        <f t="shared" si="13"/>
        <v>0</v>
      </c>
      <c r="O400" s="145">
        <v>122242</v>
      </c>
    </row>
    <row r="401" spans="1:15" x14ac:dyDescent="0.25">
      <c r="A401" s="149">
        <v>5132</v>
      </c>
      <c r="B401" s="149" t="s">
        <v>1353</v>
      </c>
      <c r="C401" s="149" t="s">
        <v>1354</v>
      </c>
      <c r="D401" s="149">
        <v>1700</v>
      </c>
      <c r="E401" s="149" t="s">
        <v>151</v>
      </c>
      <c r="F401" s="149" t="s">
        <v>1355</v>
      </c>
      <c r="G401" s="149" t="s">
        <v>160</v>
      </c>
      <c r="H401" s="149" t="s">
        <v>161</v>
      </c>
      <c r="I401" s="149" t="s">
        <v>162</v>
      </c>
      <c r="J401" s="149" t="s">
        <v>7089</v>
      </c>
      <c r="K401" s="149"/>
      <c r="L401" s="148">
        <v>2</v>
      </c>
      <c r="M401" s="152">
        <f t="shared" si="12"/>
        <v>0</v>
      </c>
      <c r="N401" s="152">
        <f t="shared" si="13"/>
        <v>0</v>
      </c>
      <c r="O401" s="145">
        <v>139055</v>
      </c>
    </row>
    <row r="402" spans="1:15" x14ac:dyDescent="0.25">
      <c r="A402" s="149">
        <v>5141</v>
      </c>
      <c r="B402" s="149" t="s">
        <v>1356</v>
      </c>
      <c r="C402" s="149" t="s">
        <v>1357</v>
      </c>
      <c r="D402" s="149">
        <v>1602</v>
      </c>
      <c r="E402" s="149" t="s">
        <v>1358</v>
      </c>
      <c r="F402" s="149" t="s">
        <v>1359</v>
      </c>
      <c r="G402" s="149" t="s">
        <v>364</v>
      </c>
      <c r="H402" s="149" t="s">
        <v>365</v>
      </c>
      <c r="I402" s="149" t="s">
        <v>366</v>
      </c>
      <c r="J402" s="149" t="s">
        <v>7089</v>
      </c>
      <c r="K402" s="149"/>
      <c r="L402" s="148">
        <v>2</v>
      </c>
      <c r="M402" s="152">
        <f t="shared" si="12"/>
        <v>0</v>
      </c>
      <c r="N402" s="152">
        <f t="shared" si="13"/>
        <v>0</v>
      </c>
      <c r="O402" s="145">
        <v>139048</v>
      </c>
    </row>
    <row r="403" spans="1:15" x14ac:dyDescent="0.25">
      <c r="A403" s="149">
        <v>5157</v>
      </c>
      <c r="B403" s="149" t="s">
        <v>1360</v>
      </c>
      <c r="C403" s="149" t="s">
        <v>1361</v>
      </c>
      <c r="D403" s="149">
        <v>1702</v>
      </c>
      <c r="E403" s="149" t="s">
        <v>1362</v>
      </c>
      <c r="F403" s="149" t="s">
        <v>1363</v>
      </c>
      <c r="G403" s="149" t="s">
        <v>160</v>
      </c>
      <c r="H403" s="149" t="s">
        <v>161</v>
      </c>
      <c r="I403" s="149" t="s">
        <v>162</v>
      </c>
      <c r="J403" s="149" t="s">
        <v>7090</v>
      </c>
      <c r="K403" s="149"/>
      <c r="L403" s="148">
        <v>1</v>
      </c>
      <c r="M403" s="152">
        <f t="shared" si="12"/>
        <v>0</v>
      </c>
      <c r="N403" s="152">
        <f t="shared" si="13"/>
        <v>1</v>
      </c>
      <c r="O403" s="145">
        <v>122242</v>
      </c>
    </row>
    <row r="404" spans="1:15" x14ac:dyDescent="0.25">
      <c r="A404" s="149">
        <v>5165</v>
      </c>
      <c r="B404" s="149" t="s">
        <v>1185</v>
      </c>
      <c r="C404" s="149" t="s">
        <v>1364</v>
      </c>
      <c r="D404" s="149">
        <v>1702</v>
      </c>
      <c r="E404" s="149" t="s">
        <v>1362</v>
      </c>
      <c r="F404" s="149" t="s">
        <v>1365</v>
      </c>
      <c r="G404" s="149" t="s">
        <v>160</v>
      </c>
      <c r="H404" s="149" t="s">
        <v>161</v>
      </c>
      <c r="I404" s="149" t="s">
        <v>162</v>
      </c>
      <c r="J404" s="149" t="s">
        <v>7089</v>
      </c>
      <c r="K404" s="149"/>
      <c r="L404" s="148">
        <v>1</v>
      </c>
      <c r="M404" s="152">
        <f t="shared" si="12"/>
        <v>0</v>
      </c>
      <c r="N404" s="152">
        <f t="shared" si="13"/>
        <v>0</v>
      </c>
      <c r="O404" s="145">
        <v>122242</v>
      </c>
    </row>
    <row r="405" spans="1:15" x14ac:dyDescent="0.25">
      <c r="A405" s="149">
        <v>5173</v>
      </c>
      <c r="B405" s="149" t="s">
        <v>1366</v>
      </c>
      <c r="C405" s="149" t="s">
        <v>1367</v>
      </c>
      <c r="D405" s="149">
        <v>1731</v>
      </c>
      <c r="E405" s="149" t="s">
        <v>1368</v>
      </c>
      <c r="F405" s="149" t="s">
        <v>1369</v>
      </c>
      <c r="G405" s="149" t="s">
        <v>160</v>
      </c>
      <c r="H405" s="149" t="s">
        <v>161</v>
      </c>
      <c r="I405" s="149" t="s">
        <v>162</v>
      </c>
      <c r="J405" s="149" t="s">
        <v>7090</v>
      </c>
      <c r="K405" s="149"/>
      <c r="L405" s="148">
        <v>1</v>
      </c>
      <c r="M405" s="152">
        <f t="shared" si="12"/>
        <v>0</v>
      </c>
      <c r="N405" s="152">
        <f t="shared" si="13"/>
        <v>1</v>
      </c>
      <c r="O405" s="145">
        <v>122218</v>
      </c>
    </row>
    <row r="406" spans="1:15" x14ac:dyDescent="0.25">
      <c r="A406" s="149">
        <v>5199</v>
      </c>
      <c r="B406" s="149" t="s">
        <v>1370</v>
      </c>
      <c r="C406" s="149" t="s">
        <v>1371</v>
      </c>
      <c r="D406" s="149">
        <v>1731</v>
      </c>
      <c r="E406" s="149" t="s">
        <v>1368</v>
      </c>
      <c r="F406" s="149" t="s">
        <v>1372</v>
      </c>
      <c r="G406" s="149" t="s">
        <v>160</v>
      </c>
      <c r="H406" s="149" t="s">
        <v>161</v>
      </c>
      <c r="I406" s="149" t="s">
        <v>162</v>
      </c>
      <c r="J406" s="149" t="s">
        <v>7091</v>
      </c>
      <c r="K406" s="149"/>
      <c r="L406" s="148">
        <v>1</v>
      </c>
      <c r="M406" s="152">
        <f t="shared" si="12"/>
        <v>1</v>
      </c>
      <c r="N406" s="152">
        <f t="shared" si="13"/>
        <v>0</v>
      </c>
      <c r="O406" s="145">
        <v>129171</v>
      </c>
    </row>
    <row r="407" spans="1:15" x14ac:dyDescent="0.25">
      <c r="A407" s="149">
        <v>5231</v>
      </c>
      <c r="B407" s="149" t="s">
        <v>1373</v>
      </c>
      <c r="C407" s="149" t="s">
        <v>1374</v>
      </c>
      <c r="D407" s="149">
        <v>1742</v>
      </c>
      <c r="E407" s="149" t="s">
        <v>1375</v>
      </c>
      <c r="F407" s="149" t="s">
        <v>1376</v>
      </c>
      <c r="G407" s="149" t="s">
        <v>160</v>
      </c>
      <c r="H407" s="149" t="s">
        <v>161</v>
      </c>
      <c r="I407" s="149" t="s">
        <v>162</v>
      </c>
      <c r="J407" s="149" t="s">
        <v>7089</v>
      </c>
      <c r="K407" s="149"/>
      <c r="L407" s="148">
        <v>1</v>
      </c>
      <c r="M407" s="152">
        <f t="shared" si="12"/>
        <v>0</v>
      </c>
      <c r="N407" s="152">
        <f t="shared" si="13"/>
        <v>0</v>
      </c>
      <c r="O407" s="145">
        <v>120196</v>
      </c>
    </row>
    <row r="408" spans="1:15" x14ac:dyDescent="0.25">
      <c r="A408" s="149">
        <v>5249</v>
      </c>
      <c r="B408" s="149" t="s">
        <v>1377</v>
      </c>
      <c r="C408" s="149" t="s">
        <v>1378</v>
      </c>
      <c r="D408" s="149">
        <v>1742</v>
      </c>
      <c r="E408" s="149" t="s">
        <v>1375</v>
      </c>
      <c r="F408" s="149" t="s">
        <v>1379</v>
      </c>
      <c r="G408" s="149" t="s">
        <v>160</v>
      </c>
      <c r="H408" s="149" t="s">
        <v>161</v>
      </c>
      <c r="I408" s="149" t="s">
        <v>162</v>
      </c>
      <c r="J408" s="149" t="s">
        <v>7089</v>
      </c>
      <c r="K408" s="149"/>
      <c r="L408" s="148">
        <v>1</v>
      </c>
      <c r="M408" s="152">
        <f t="shared" si="12"/>
        <v>0</v>
      </c>
      <c r="N408" s="152">
        <f t="shared" si="13"/>
        <v>0</v>
      </c>
      <c r="O408" s="145">
        <v>122192</v>
      </c>
    </row>
    <row r="409" spans="1:15" x14ac:dyDescent="0.25">
      <c r="A409" s="149">
        <v>5256</v>
      </c>
      <c r="B409" s="149" t="s">
        <v>1380</v>
      </c>
      <c r="C409" s="149" t="s">
        <v>1381</v>
      </c>
      <c r="D409" s="149">
        <v>1700</v>
      </c>
      <c r="E409" s="149" t="s">
        <v>1382</v>
      </c>
      <c r="F409" s="149" t="s">
        <v>1383</v>
      </c>
      <c r="G409" s="149" t="s">
        <v>160</v>
      </c>
      <c r="H409" s="149" t="s">
        <v>161</v>
      </c>
      <c r="I409" s="149" t="s">
        <v>162</v>
      </c>
      <c r="J409" s="149" t="s">
        <v>7089</v>
      </c>
      <c r="K409" s="149"/>
      <c r="L409" s="148">
        <v>1</v>
      </c>
      <c r="M409" s="152">
        <f t="shared" si="12"/>
        <v>0</v>
      </c>
      <c r="N409" s="152">
        <f t="shared" si="13"/>
        <v>0</v>
      </c>
      <c r="O409" s="145">
        <v>122242</v>
      </c>
    </row>
    <row r="410" spans="1:15" x14ac:dyDescent="0.25">
      <c r="A410" s="149">
        <v>5264</v>
      </c>
      <c r="B410" s="149" t="s">
        <v>1384</v>
      </c>
      <c r="C410" s="149" t="s">
        <v>1385</v>
      </c>
      <c r="D410" s="149">
        <v>1700</v>
      </c>
      <c r="E410" s="149" t="s">
        <v>1386</v>
      </c>
      <c r="F410" s="149" t="s">
        <v>1387</v>
      </c>
      <c r="G410" s="149" t="s">
        <v>160</v>
      </c>
      <c r="H410" s="149" t="s">
        <v>161</v>
      </c>
      <c r="I410" s="149" t="s">
        <v>162</v>
      </c>
      <c r="J410" s="149" t="s">
        <v>7091</v>
      </c>
      <c r="K410" s="149"/>
      <c r="L410" s="148">
        <v>1</v>
      </c>
      <c r="M410" s="152">
        <f t="shared" si="12"/>
        <v>1</v>
      </c>
      <c r="N410" s="152">
        <f t="shared" si="13"/>
        <v>0</v>
      </c>
      <c r="O410" s="145">
        <v>122242</v>
      </c>
    </row>
    <row r="411" spans="1:15" x14ac:dyDescent="0.25">
      <c r="A411" s="149">
        <v>5272</v>
      </c>
      <c r="B411" s="149" t="s">
        <v>7246</v>
      </c>
      <c r="C411" s="149" t="s">
        <v>1388</v>
      </c>
      <c r="D411" s="149">
        <v>1700</v>
      </c>
      <c r="E411" s="149" t="s">
        <v>1386</v>
      </c>
      <c r="F411" s="149" t="s">
        <v>1389</v>
      </c>
      <c r="G411" s="149" t="s">
        <v>160</v>
      </c>
      <c r="H411" s="149" t="s">
        <v>161</v>
      </c>
      <c r="I411" s="149" t="s">
        <v>162</v>
      </c>
      <c r="J411" s="149" t="s">
        <v>7090</v>
      </c>
      <c r="K411" s="149"/>
      <c r="L411" s="148">
        <v>1</v>
      </c>
      <c r="M411" s="152">
        <f t="shared" si="12"/>
        <v>0</v>
      </c>
      <c r="N411" s="152">
        <f t="shared" si="13"/>
        <v>1</v>
      </c>
      <c r="O411" s="145">
        <v>139055</v>
      </c>
    </row>
    <row r="412" spans="1:15" x14ac:dyDescent="0.25">
      <c r="A412" s="149">
        <v>5281</v>
      </c>
      <c r="B412" s="149" t="s">
        <v>1390</v>
      </c>
      <c r="C412" s="149" t="s">
        <v>1391</v>
      </c>
      <c r="D412" s="149">
        <v>1703</v>
      </c>
      <c r="E412" s="149" t="s">
        <v>1392</v>
      </c>
      <c r="F412" s="149" t="s">
        <v>1393</v>
      </c>
      <c r="G412" s="149" t="s">
        <v>160</v>
      </c>
      <c r="H412" s="149" t="s">
        <v>161</v>
      </c>
      <c r="I412" s="149" t="s">
        <v>162</v>
      </c>
      <c r="J412" s="149" t="s">
        <v>7091</v>
      </c>
      <c r="K412" s="149"/>
      <c r="L412" s="148">
        <v>1</v>
      </c>
      <c r="M412" s="152">
        <f t="shared" si="12"/>
        <v>1</v>
      </c>
      <c r="N412" s="152">
        <f t="shared" si="13"/>
        <v>0</v>
      </c>
      <c r="O412" s="145">
        <v>122242</v>
      </c>
    </row>
    <row r="413" spans="1:15" x14ac:dyDescent="0.25">
      <c r="A413" s="149">
        <v>5298</v>
      </c>
      <c r="B413" s="149" t="s">
        <v>1394</v>
      </c>
      <c r="C413" s="149" t="s">
        <v>1395</v>
      </c>
      <c r="D413" s="149">
        <v>1703</v>
      </c>
      <c r="E413" s="149" t="s">
        <v>1392</v>
      </c>
      <c r="F413" s="149" t="s">
        <v>1396</v>
      </c>
      <c r="G413" s="149" t="s">
        <v>160</v>
      </c>
      <c r="H413" s="149" t="s">
        <v>161</v>
      </c>
      <c r="I413" s="149" t="s">
        <v>162</v>
      </c>
      <c r="J413" s="149" t="s">
        <v>7090</v>
      </c>
      <c r="K413" s="149"/>
      <c r="L413" s="148">
        <v>1</v>
      </c>
      <c r="M413" s="152">
        <f t="shared" si="12"/>
        <v>0</v>
      </c>
      <c r="N413" s="152">
        <f t="shared" si="13"/>
        <v>1</v>
      </c>
      <c r="O413" s="145">
        <v>139055</v>
      </c>
    </row>
    <row r="414" spans="1:15" x14ac:dyDescent="0.25">
      <c r="A414" s="149">
        <v>5306</v>
      </c>
      <c r="B414" s="149" t="s">
        <v>7247</v>
      </c>
      <c r="C414" s="149" t="s">
        <v>1397</v>
      </c>
      <c r="D414" s="149">
        <v>1760</v>
      </c>
      <c r="E414" s="149" t="s">
        <v>1398</v>
      </c>
      <c r="F414" s="149" t="s">
        <v>1399</v>
      </c>
      <c r="G414" s="149" t="s">
        <v>160</v>
      </c>
      <c r="H414" s="149" t="s">
        <v>161</v>
      </c>
      <c r="I414" s="149" t="s">
        <v>162</v>
      </c>
      <c r="J414" s="149" t="s">
        <v>7089</v>
      </c>
      <c r="K414" s="149"/>
      <c r="L414" s="148">
        <v>2</v>
      </c>
      <c r="M414" s="152">
        <f t="shared" si="12"/>
        <v>0</v>
      </c>
      <c r="N414" s="152">
        <f t="shared" si="13"/>
        <v>0</v>
      </c>
      <c r="O414" s="145">
        <v>122192</v>
      </c>
    </row>
    <row r="415" spans="1:15" x14ac:dyDescent="0.25">
      <c r="A415" s="149">
        <v>5314</v>
      </c>
      <c r="B415" s="149" t="s">
        <v>1400</v>
      </c>
      <c r="C415" s="149" t="s">
        <v>1401</v>
      </c>
      <c r="D415" s="149">
        <v>1760</v>
      </c>
      <c r="E415" s="149" t="s">
        <v>1398</v>
      </c>
      <c r="F415" s="149" t="s">
        <v>1402</v>
      </c>
      <c r="G415" s="149" t="s">
        <v>160</v>
      </c>
      <c r="H415" s="149" t="s">
        <v>161</v>
      </c>
      <c r="I415" s="149" t="s">
        <v>162</v>
      </c>
      <c r="J415" s="149" t="s">
        <v>7089</v>
      </c>
      <c r="K415" s="149"/>
      <c r="L415" s="148">
        <v>1</v>
      </c>
      <c r="M415" s="152">
        <f t="shared" si="12"/>
        <v>0</v>
      </c>
      <c r="N415" s="152">
        <f t="shared" si="13"/>
        <v>0</v>
      </c>
      <c r="O415" s="145">
        <v>120196</v>
      </c>
    </row>
    <row r="416" spans="1:15" x14ac:dyDescent="0.25">
      <c r="A416" s="149">
        <v>5322</v>
      </c>
      <c r="B416" s="149" t="s">
        <v>1185</v>
      </c>
      <c r="C416" s="149" t="s">
        <v>1403</v>
      </c>
      <c r="D416" s="149">
        <v>1760</v>
      </c>
      <c r="E416" s="149" t="s">
        <v>1398</v>
      </c>
      <c r="F416" s="149" t="s">
        <v>1404</v>
      </c>
      <c r="G416" s="149" t="s">
        <v>160</v>
      </c>
      <c r="H416" s="149" t="s">
        <v>161</v>
      </c>
      <c r="I416" s="149" t="s">
        <v>162</v>
      </c>
      <c r="J416" s="149" t="s">
        <v>7089</v>
      </c>
      <c r="K416" s="149"/>
      <c r="L416" s="148">
        <v>1</v>
      </c>
      <c r="M416" s="152">
        <f t="shared" si="12"/>
        <v>0</v>
      </c>
      <c r="N416" s="152">
        <f t="shared" si="13"/>
        <v>0</v>
      </c>
      <c r="O416" s="145">
        <v>122242</v>
      </c>
    </row>
    <row r="417" spans="1:15" x14ac:dyDescent="0.25">
      <c r="A417" s="149">
        <v>5348</v>
      </c>
      <c r="B417" s="149" t="s">
        <v>1405</v>
      </c>
      <c r="C417" s="149" t="s">
        <v>1406</v>
      </c>
      <c r="D417" s="149">
        <v>1770</v>
      </c>
      <c r="E417" s="149" t="s">
        <v>158</v>
      </c>
      <c r="F417" s="149" t="s">
        <v>1407</v>
      </c>
      <c r="G417" s="149" t="s">
        <v>160</v>
      </c>
      <c r="H417" s="149" t="s">
        <v>161</v>
      </c>
      <c r="I417" s="149" t="s">
        <v>162</v>
      </c>
      <c r="J417" s="149" t="s">
        <v>7089</v>
      </c>
      <c r="K417" s="149"/>
      <c r="L417" s="148">
        <v>1</v>
      </c>
      <c r="M417" s="152">
        <f t="shared" si="12"/>
        <v>0</v>
      </c>
      <c r="N417" s="152">
        <f t="shared" si="13"/>
        <v>0</v>
      </c>
      <c r="O417" s="145">
        <v>122242</v>
      </c>
    </row>
    <row r="418" spans="1:15" x14ac:dyDescent="0.25">
      <c r="A418" s="149">
        <v>5355</v>
      </c>
      <c r="B418" s="149" t="s">
        <v>1185</v>
      </c>
      <c r="C418" s="149" t="s">
        <v>1408</v>
      </c>
      <c r="D418" s="149">
        <v>1770</v>
      </c>
      <c r="E418" s="149" t="s">
        <v>158</v>
      </c>
      <c r="F418" s="149" t="s">
        <v>1409</v>
      </c>
      <c r="G418" s="149" t="s">
        <v>160</v>
      </c>
      <c r="H418" s="149" t="s">
        <v>161</v>
      </c>
      <c r="I418" s="149" t="s">
        <v>162</v>
      </c>
      <c r="J418" s="149" t="s">
        <v>7089</v>
      </c>
      <c r="K418" s="149"/>
      <c r="L418" s="148">
        <v>2</v>
      </c>
      <c r="M418" s="152">
        <f t="shared" si="12"/>
        <v>0</v>
      </c>
      <c r="N418" s="152">
        <f t="shared" si="13"/>
        <v>0</v>
      </c>
      <c r="O418" s="145">
        <v>122242</v>
      </c>
    </row>
    <row r="419" spans="1:15" x14ac:dyDescent="0.25">
      <c r="A419" s="149">
        <v>5363</v>
      </c>
      <c r="B419" s="149" t="s">
        <v>1410</v>
      </c>
      <c r="C419" s="149" t="s">
        <v>1411</v>
      </c>
      <c r="D419" s="149">
        <v>1770</v>
      </c>
      <c r="E419" s="149" t="s">
        <v>158</v>
      </c>
      <c r="F419" s="149" t="s">
        <v>1412</v>
      </c>
      <c r="G419" s="149" t="s">
        <v>160</v>
      </c>
      <c r="H419" s="149" t="s">
        <v>161</v>
      </c>
      <c r="I419" s="149" t="s">
        <v>162</v>
      </c>
      <c r="J419" s="149" t="s">
        <v>7091</v>
      </c>
      <c r="K419" s="149"/>
      <c r="L419" s="148">
        <v>1</v>
      </c>
      <c r="M419" s="152">
        <f t="shared" si="12"/>
        <v>1</v>
      </c>
      <c r="N419" s="152">
        <f t="shared" si="13"/>
        <v>0</v>
      </c>
      <c r="O419" s="145">
        <v>120196</v>
      </c>
    </row>
    <row r="420" spans="1:15" x14ac:dyDescent="0.25">
      <c r="A420" s="149">
        <v>5371</v>
      </c>
      <c r="B420" s="149" t="s">
        <v>1413</v>
      </c>
      <c r="C420" s="149" t="s">
        <v>1414</v>
      </c>
      <c r="D420" s="149">
        <v>1790</v>
      </c>
      <c r="E420" s="149" t="s">
        <v>1415</v>
      </c>
      <c r="F420" s="149" t="s">
        <v>1416</v>
      </c>
      <c r="G420" s="149" t="s">
        <v>7587</v>
      </c>
      <c r="H420" s="149" t="s">
        <v>7588</v>
      </c>
      <c r="I420" s="149" t="s">
        <v>7589</v>
      </c>
      <c r="J420" s="149" t="s">
        <v>7089</v>
      </c>
      <c r="K420" s="149"/>
      <c r="L420" s="148">
        <v>2</v>
      </c>
      <c r="M420" s="152">
        <f t="shared" si="12"/>
        <v>0</v>
      </c>
      <c r="N420" s="152">
        <f t="shared" si="13"/>
        <v>0</v>
      </c>
      <c r="O420" s="145">
        <v>121012</v>
      </c>
    </row>
    <row r="421" spans="1:15" x14ac:dyDescent="0.25">
      <c r="A421" s="149">
        <v>5389</v>
      </c>
      <c r="B421" s="149" t="s">
        <v>1185</v>
      </c>
      <c r="C421" s="149" t="s">
        <v>1417</v>
      </c>
      <c r="D421" s="149">
        <v>1790</v>
      </c>
      <c r="E421" s="149" t="s">
        <v>1418</v>
      </c>
      <c r="F421" s="149" t="s">
        <v>1419</v>
      </c>
      <c r="G421" s="149" t="s">
        <v>7587</v>
      </c>
      <c r="H421" s="149" t="s">
        <v>7588</v>
      </c>
      <c r="I421" s="149" t="s">
        <v>7589</v>
      </c>
      <c r="J421" s="149" t="s">
        <v>7089</v>
      </c>
      <c r="K421" s="149"/>
      <c r="L421" s="148">
        <v>1</v>
      </c>
      <c r="M421" s="152">
        <f t="shared" si="12"/>
        <v>0</v>
      </c>
      <c r="N421" s="152">
        <f t="shared" si="13"/>
        <v>0</v>
      </c>
      <c r="O421" s="145">
        <v>139139</v>
      </c>
    </row>
    <row r="422" spans="1:15" x14ac:dyDescent="0.25">
      <c r="A422" s="149">
        <v>5397</v>
      </c>
      <c r="B422" s="149" t="s">
        <v>1420</v>
      </c>
      <c r="C422" s="149" t="s">
        <v>1421</v>
      </c>
      <c r="D422" s="149">
        <v>1790</v>
      </c>
      <c r="E422" s="149" t="s">
        <v>1418</v>
      </c>
      <c r="F422" s="149" t="s">
        <v>1422</v>
      </c>
      <c r="G422" s="149" t="s">
        <v>7587</v>
      </c>
      <c r="H422" s="149" t="s">
        <v>7588</v>
      </c>
      <c r="I422" s="149" t="s">
        <v>7589</v>
      </c>
      <c r="J422" s="149" t="s">
        <v>7089</v>
      </c>
      <c r="K422" s="149"/>
      <c r="L422" s="148">
        <v>2</v>
      </c>
      <c r="M422" s="152">
        <f t="shared" si="12"/>
        <v>0</v>
      </c>
      <c r="N422" s="152">
        <f t="shared" si="13"/>
        <v>0</v>
      </c>
      <c r="O422" s="145">
        <v>138735</v>
      </c>
    </row>
    <row r="423" spans="1:15" x14ac:dyDescent="0.25">
      <c r="A423" s="149">
        <v>5405</v>
      </c>
      <c r="B423" s="149" t="s">
        <v>1423</v>
      </c>
      <c r="C423" s="149" t="s">
        <v>1424</v>
      </c>
      <c r="D423" s="149">
        <v>1800</v>
      </c>
      <c r="E423" s="149" t="s">
        <v>165</v>
      </c>
      <c r="F423" s="149" t="s">
        <v>1425</v>
      </c>
      <c r="G423" s="149" t="s">
        <v>160</v>
      </c>
      <c r="H423" s="149" t="s">
        <v>161</v>
      </c>
      <c r="I423" s="149" t="s">
        <v>162</v>
      </c>
      <c r="J423" s="149" t="s">
        <v>7089</v>
      </c>
      <c r="K423" s="149"/>
      <c r="L423" s="148">
        <v>1</v>
      </c>
      <c r="M423" s="152">
        <f t="shared" si="12"/>
        <v>0</v>
      </c>
      <c r="N423" s="152">
        <f t="shared" si="13"/>
        <v>0</v>
      </c>
      <c r="O423" s="145">
        <v>122143</v>
      </c>
    </row>
    <row r="424" spans="1:15" x14ac:dyDescent="0.25">
      <c r="A424" s="149">
        <v>5439</v>
      </c>
      <c r="B424" s="149" t="s">
        <v>1426</v>
      </c>
      <c r="C424" s="149" t="s">
        <v>1427</v>
      </c>
      <c r="D424" s="149">
        <v>1800</v>
      </c>
      <c r="E424" s="149" t="s">
        <v>165</v>
      </c>
      <c r="F424" s="149" t="s">
        <v>1428</v>
      </c>
      <c r="G424" s="149" t="s">
        <v>160</v>
      </c>
      <c r="H424" s="149" t="s">
        <v>161</v>
      </c>
      <c r="I424" s="149" t="s">
        <v>162</v>
      </c>
      <c r="J424" s="149" t="s">
        <v>7089</v>
      </c>
      <c r="K424" s="149"/>
      <c r="L424" s="148">
        <v>1</v>
      </c>
      <c r="M424" s="152">
        <f t="shared" si="12"/>
        <v>0</v>
      </c>
      <c r="N424" s="152">
        <f t="shared" si="13"/>
        <v>0</v>
      </c>
      <c r="O424" s="145">
        <v>125518</v>
      </c>
    </row>
    <row r="425" spans="1:15" x14ac:dyDescent="0.25">
      <c r="A425" s="149">
        <v>5447</v>
      </c>
      <c r="B425" s="149" t="s">
        <v>1429</v>
      </c>
      <c r="C425" s="149" t="s">
        <v>1430</v>
      </c>
      <c r="D425" s="149">
        <v>1800</v>
      </c>
      <c r="E425" s="149" t="s">
        <v>165</v>
      </c>
      <c r="F425" s="149" t="s">
        <v>1431</v>
      </c>
      <c r="G425" s="149" t="s">
        <v>160</v>
      </c>
      <c r="H425" s="149" t="s">
        <v>161</v>
      </c>
      <c r="I425" s="149" t="s">
        <v>162</v>
      </c>
      <c r="J425" s="149" t="s">
        <v>7089</v>
      </c>
      <c r="K425" s="149"/>
      <c r="L425" s="148">
        <v>1</v>
      </c>
      <c r="M425" s="152">
        <f t="shared" si="12"/>
        <v>0</v>
      </c>
      <c r="N425" s="152">
        <f t="shared" si="13"/>
        <v>0</v>
      </c>
      <c r="O425" s="145">
        <v>125518</v>
      </c>
    </row>
    <row r="426" spans="1:15" x14ac:dyDescent="0.25">
      <c r="A426" s="149">
        <v>5454</v>
      </c>
      <c r="B426" s="149" t="s">
        <v>1432</v>
      </c>
      <c r="C426" s="149" t="s">
        <v>1433</v>
      </c>
      <c r="D426" s="149">
        <v>1800</v>
      </c>
      <c r="E426" s="149" t="s">
        <v>165</v>
      </c>
      <c r="F426" s="149" t="s">
        <v>1434</v>
      </c>
      <c r="G426" s="149" t="s">
        <v>160</v>
      </c>
      <c r="H426" s="149" t="s">
        <v>161</v>
      </c>
      <c r="I426" s="149" t="s">
        <v>162</v>
      </c>
      <c r="J426" s="149" t="s">
        <v>7089</v>
      </c>
      <c r="K426" s="149"/>
      <c r="L426" s="148">
        <v>2</v>
      </c>
      <c r="M426" s="152">
        <f t="shared" si="12"/>
        <v>0</v>
      </c>
      <c r="N426" s="152">
        <f t="shared" si="13"/>
        <v>0</v>
      </c>
      <c r="O426" s="145">
        <v>125518</v>
      </c>
    </row>
    <row r="427" spans="1:15" x14ac:dyDescent="0.25">
      <c r="A427" s="149">
        <v>5462</v>
      </c>
      <c r="B427" s="149" t="s">
        <v>1435</v>
      </c>
      <c r="C427" s="149" t="s">
        <v>1436</v>
      </c>
      <c r="D427" s="149">
        <v>1800</v>
      </c>
      <c r="E427" s="149" t="s">
        <v>165</v>
      </c>
      <c r="F427" s="149" t="s">
        <v>1437</v>
      </c>
      <c r="G427" s="149" t="s">
        <v>160</v>
      </c>
      <c r="H427" s="149" t="s">
        <v>161</v>
      </c>
      <c r="I427" s="149" t="s">
        <v>162</v>
      </c>
      <c r="J427" s="149" t="s">
        <v>7089</v>
      </c>
      <c r="K427" s="149"/>
      <c r="L427" s="148">
        <v>1</v>
      </c>
      <c r="M427" s="152">
        <f t="shared" si="12"/>
        <v>0</v>
      </c>
      <c r="N427" s="152">
        <f t="shared" si="13"/>
        <v>0</v>
      </c>
      <c r="O427" s="145">
        <v>125518</v>
      </c>
    </row>
    <row r="428" spans="1:15" x14ac:dyDescent="0.25">
      <c r="A428" s="149">
        <v>5471</v>
      </c>
      <c r="B428" s="149" t="s">
        <v>1438</v>
      </c>
      <c r="C428" s="149" t="s">
        <v>1439</v>
      </c>
      <c r="D428" s="149">
        <v>1800</v>
      </c>
      <c r="E428" s="149" t="s">
        <v>165</v>
      </c>
      <c r="F428" s="149" t="s">
        <v>1440</v>
      </c>
      <c r="G428" s="149" t="s">
        <v>160</v>
      </c>
      <c r="H428" s="149" t="s">
        <v>161</v>
      </c>
      <c r="I428" s="149" t="s">
        <v>162</v>
      </c>
      <c r="J428" s="149" t="s">
        <v>7089</v>
      </c>
      <c r="K428" s="149"/>
      <c r="L428" s="148">
        <v>1</v>
      </c>
      <c r="M428" s="152">
        <f t="shared" si="12"/>
        <v>0</v>
      </c>
      <c r="N428" s="152">
        <f t="shared" si="13"/>
        <v>0</v>
      </c>
      <c r="O428" s="145">
        <v>125518</v>
      </c>
    </row>
    <row r="429" spans="1:15" x14ac:dyDescent="0.25">
      <c r="A429" s="149">
        <v>5488</v>
      </c>
      <c r="B429" s="149" t="s">
        <v>1087</v>
      </c>
      <c r="C429" s="149" t="s">
        <v>1441</v>
      </c>
      <c r="D429" s="149">
        <v>1800</v>
      </c>
      <c r="E429" s="149" t="s">
        <v>165</v>
      </c>
      <c r="F429" s="149" t="s">
        <v>1442</v>
      </c>
      <c r="G429" s="149" t="s">
        <v>160</v>
      </c>
      <c r="H429" s="149" t="s">
        <v>161</v>
      </c>
      <c r="I429" s="149" t="s">
        <v>162</v>
      </c>
      <c r="J429" s="149" t="s">
        <v>7089</v>
      </c>
      <c r="K429" s="149"/>
      <c r="L429" s="148">
        <v>1</v>
      </c>
      <c r="M429" s="152">
        <f t="shared" si="12"/>
        <v>0</v>
      </c>
      <c r="N429" s="152">
        <f t="shared" si="13"/>
        <v>0</v>
      </c>
      <c r="O429" s="145">
        <v>122143</v>
      </c>
    </row>
    <row r="430" spans="1:15" x14ac:dyDescent="0.25">
      <c r="A430" s="149">
        <v>5496</v>
      </c>
      <c r="B430" s="149" t="s">
        <v>1087</v>
      </c>
      <c r="C430" s="149" t="s">
        <v>1443</v>
      </c>
      <c r="D430" s="149">
        <v>1780</v>
      </c>
      <c r="E430" s="149" t="s">
        <v>1444</v>
      </c>
      <c r="F430" s="149" t="s">
        <v>1445</v>
      </c>
      <c r="G430" s="149" t="s">
        <v>160</v>
      </c>
      <c r="H430" s="149" t="s">
        <v>161</v>
      </c>
      <c r="I430" s="149" t="s">
        <v>162</v>
      </c>
      <c r="J430" s="149" t="s">
        <v>7089</v>
      </c>
      <c r="K430" s="149"/>
      <c r="L430" s="148">
        <v>1</v>
      </c>
      <c r="M430" s="152">
        <f t="shared" si="12"/>
        <v>0</v>
      </c>
      <c r="N430" s="152">
        <f t="shared" si="13"/>
        <v>0</v>
      </c>
      <c r="O430" s="145">
        <v>123034</v>
      </c>
    </row>
    <row r="431" spans="1:15" x14ac:dyDescent="0.25">
      <c r="A431" s="149">
        <v>5504</v>
      </c>
      <c r="B431" s="149" t="s">
        <v>7248</v>
      </c>
      <c r="C431" s="149" t="s">
        <v>1446</v>
      </c>
      <c r="D431" s="149">
        <v>1780</v>
      </c>
      <c r="E431" s="149" t="s">
        <v>1444</v>
      </c>
      <c r="F431" s="149" t="s">
        <v>1447</v>
      </c>
      <c r="G431" s="149" t="s">
        <v>160</v>
      </c>
      <c r="H431" s="149" t="s">
        <v>161</v>
      </c>
      <c r="I431" s="149" t="s">
        <v>162</v>
      </c>
      <c r="J431" s="149" t="s">
        <v>7089</v>
      </c>
      <c r="K431" s="149"/>
      <c r="L431" s="148">
        <v>1</v>
      </c>
      <c r="M431" s="152">
        <f t="shared" si="12"/>
        <v>0</v>
      </c>
      <c r="N431" s="152">
        <f t="shared" si="13"/>
        <v>0</v>
      </c>
      <c r="O431" s="145">
        <v>122986</v>
      </c>
    </row>
    <row r="432" spans="1:15" x14ac:dyDescent="0.25">
      <c r="A432" s="149">
        <v>5512</v>
      </c>
      <c r="B432" s="149" t="s">
        <v>1268</v>
      </c>
      <c r="C432" s="149" t="s">
        <v>1448</v>
      </c>
      <c r="D432" s="149">
        <v>1780</v>
      </c>
      <c r="E432" s="149" t="s">
        <v>1444</v>
      </c>
      <c r="F432" s="149" t="s">
        <v>1449</v>
      </c>
      <c r="G432" s="149" t="s">
        <v>160</v>
      </c>
      <c r="H432" s="149" t="s">
        <v>161</v>
      </c>
      <c r="I432" s="149" t="s">
        <v>162</v>
      </c>
      <c r="J432" s="149" t="s">
        <v>7089</v>
      </c>
      <c r="K432" s="149"/>
      <c r="L432" s="148">
        <v>2</v>
      </c>
      <c r="M432" s="152">
        <f t="shared" si="12"/>
        <v>0</v>
      </c>
      <c r="N432" s="152">
        <f t="shared" si="13"/>
        <v>0</v>
      </c>
      <c r="O432" s="145">
        <v>123232</v>
      </c>
    </row>
    <row r="433" spans="1:15" x14ac:dyDescent="0.25">
      <c r="A433" s="149">
        <v>5521</v>
      </c>
      <c r="B433" s="149" t="s">
        <v>1344</v>
      </c>
      <c r="C433" s="149" t="s">
        <v>1450</v>
      </c>
      <c r="D433" s="149">
        <v>1731</v>
      </c>
      <c r="E433" s="149" t="s">
        <v>1451</v>
      </c>
      <c r="F433" s="149" t="s">
        <v>1452</v>
      </c>
      <c r="G433" s="149" t="s">
        <v>160</v>
      </c>
      <c r="H433" s="149" t="s">
        <v>161</v>
      </c>
      <c r="I433" s="149" t="s">
        <v>162</v>
      </c>
      <c r="J433" s="149" t="s">
        <v>7089</v>
      </c>
      <c r="K433" s="149"/>
      <c r="L433" s="148">
        <v>1</v>
      </c>
      <c r="M433" s="152">
        <f t="shared" si="12"/>
        <v>0</v>
      </c>
      <c r="N433" s="152">
        <f t="shared" si="13"/>
        <v>0</v>
      </c>
      <c r="O433" s="145">
        <v>122218</v>
      </c>
    </row>
    <row r="434" spans="1:15" x14ac:dyDescent="0.25">
      <c r="A434" s="149">
        <v>5538</v>
      </c>
      <c r="B434" s="149" t="s">
        <v>1453</v>
      </c>
      <c r="C434" s="149" t="s">
        <v>1454</v>
      </c>
      <c r="D434" s="149">
        <v>1853</v>
      </c>
      <c r="E434" s="149" t="s">
        <v>1455</v>
      </c>
      <c r="F434" s="149" t="s">
        <v>1456</v>
      </c>
      <c r="G434" s="149" t="s">
        <v>7587</v>
      </c>
      <c r="H434" s="149" t="s">
        <v>7588</v>
      </c>
      <c r="I434" s="149" t="s">
        <v>7589</v>
      </c>
      <c r="J434" s="149" t="s">
        <v>7089</v>
      </c>
      <c r="K434" s="149"/>
      <c r="L434" s="148">
        <v>1</v>
      </c>
      <c r="M434" s="152">
        <f t="shared" si="12"/>
        <v>0</v>
      </c>
      <c r="N434" s="152">
        <f t="shared" si="13"/>
        <v>0</v>
      </c>
      <c r="O434" s="145">
        <v>119313</v>
      </c>
    </row>
    <row r="435" spans="1:15" x14ac:dyDescent="0.25">
      <c r="A435" s="149">
        <v>5546</v>
      </c>
      <c r="B435" s="149" t="s">
        <v>1087</v>
      </c>
      <c r="C435" s="149" t="s">
        <v>1457</v>
      </c>
      <c r="D435" s="149">
        <v>1853</v>
      </c>
      <c r="E435" s="149" t="s">
        <v>1455</v>
      </c>
      <c r="F435" s="149" t="s">
        <v>1458</v>
      </c>
      <c r="G435" s="149" t="s">
        <v>160</v>
      </c>
      <c r="H435" s="149" t="s">
        <v>161</v>
      </c>
      <c r="I435" s="149" t="s">
        <v>162</v>
      </c>
      <c r="J435" s="149" t="s">
        <v>7089</v>
      </c>
      <c r="K435" s="149"/>
      <c r="L435" s="148">
        <v>1</v>
      </c>
      <c r="M435" s="152">
        <f t="shared" si="12"/>
        <v>0</v>
      </c>
      <c r="N435" s="152">
        <f t="shared" si="13"/>
        <v>0</v>
      </c>
      <c r="O435" s="145">
        <v>123034</v>
      </c>
    </row>
    <row r="436" spans="1:15" x14ac:dyDescent="0.25">
      <c r="A436" s="149">
        <v>5561</v>
      </c>
      <c r="B436" s="149" t="s">
        <v>1459</v>
      </c>
      <c r="C436" s="149" t="s">
        <v>7632</v>
      </c>
      <c r="D436" s="149">
        <v>1830</v>
      </c>
      <c r="E436" s="149" t="s">
        <v>172</v>
      </c>
      <c r="F436" s="149" t="s">
        <v>1460</v>
      </c>
      <c r="G436" s="149" t="s">
        <v>160</v>
      </c>
      <c r="H436" s="149" t="s">
        <v>161</v>
      </c>
      <c r="I436" s="149" t="s">
        <v>162</v>
      </c>
      <c r="J436" s="149" t="s">
        <v>7089</v>
      </c>
      <c r="K436" s="149"/>
      <c r="L436" s="148">
        <v>1</v>
      </c>
      <c r="M436" s="152">
        <f t="shared" si="12"/>
        <v>0</v>
      </c>
      <c r="N436" s="152">
        <f t="shared" si="13"/>
        <v>0</v>
      </c>
      <c r="O436" s="145">
        <v>122143</v>
      </c>
    </row>
    <row r="437" spans="1:15" x14ac:dyDescent="0.25">
      <c r="A437" s="149">
        <v>5595</v>
      </c>
      <c r="B437" s="149" t="s">
        <v>1461</v>
      </c>
      <c r="C437" s="149" t="s">
        <v>1462</v>
      </c>
      <c r="D437" s="149">
        <v>1850</v>
      </c>
      <c r="E437" s="149" t="s">
        <v>176</v>
      </c>
      <c r="F437" s="149" t="s">
        <v>1463</v>
      </c>
      <c r="G437" s="149" t="s">
        <v>7587</v>
      </c>
      <c r="H437" s="149" t="s">
        <v>7588</v>
      </c>
      <c r="I437" s="149" t="s">
        <v>7589</v>
      </c>
      <c r="J437" s="149" t="s">
        <v>7089</v>
      </c>
      <c r="K437" s="149"/>
      <c r="L437" s="148">
        <v>2</v>
      </c>
      <c r="M437" s="152">
        <f t="shared" si="12"/>
        <v>0</v>
      </c>
      <c r="N437" s="152">
        <f t="shared" si="13"/>
        <v>0</v>
      </c>
      <c r="O437" s="145">
        <v>119313</v>
      </c>
    </row>
    <row r="438" spans="1:15" x14ac:dyDescent="0.25">
      <c r="A438" s="149">
        <v>5603</v>
      </c>
      <c r="B438" s="149" t="s">
        <v>1464</v>
      </c>
      <c r="C438" s="149" t="s">
        <v>1465</v>
      </c>
      <c r="D438" s="149">
        <v>1850</v>
      </c>
      <c r="E438" s="149" t="s">
        <v>176</v>
      </c>
      <c r="F438" s="149" t="s">
        <v>1466</v>
      </c>
      <c r="G438" s="149" t="s">
        <v>160</v>
      </c>
      <c r="H438" s="149" t="s">
        <v>161</v>
      </c>
      <c r="I438" s="149" t="s">
        <v>162</v>
      </c>
      <c r="J438" s="149" t="s">
        <v>7091</v>
      </c>
      <c r="K438" s="149"/>
      <c r="L438" s="148">
        <v>1</v>
      </c>
      <c r="M438" s="152">
        <f t="shared" si="12"/>
        <v>1</v>
      </c>
      <c r="N438" s="152">
        <f t="shared" si="13"/>
        <v>0</v>
      </c>
      <c r="O438" s="145">
        <v>123034</v>
      </c>
    </row>
    <row r="439" spans="1:15" x14ac:dyDescent="0.25">
      <c r="A439" s="149">
        <v>5611</v>
      </c>
      <c r="B439" s="149" t="s">
        <v>1467</v>
      </c>
      <c r="C439" s="149" t="s">
        <v>1468</v>
      </c>
      <c r="D439" s="149">
        <v>1850</v>
      </c>
      <c r="E439" s="149" t="s">
        <v>176</v>
      </c>
      <c r="F439" s="149" t="s">
        <v>1466</v>
      </c>
      <c r="G439" s="149" t="s">
        <v>160</v>
      </c>
      <c r="H439" s="149" t="s">
        <v>161</v>
      </c>
      <c r="I439" s="149" t="s">
        <v>162</v>
      </c>
      <c r="J439" s="149" t="s">
        <v>7090</v>
      </c>
      <c r="K439" s="149"/>
      <c r="L439" s="148">
        <v>1</v>
      </c>
      <c r="M439" s="152">
        <f t="shared" si="12"/>
        <v>0</v>
      </c>
      <c r="N439" s="152">
        <f t="shared" si="13"/>
        <v>1</v>
      </c>
      <c r="O439" s="145">
        <v>123034</v>
      </c>
    </row>
    <row r="440" spans="1:15" x14ac:dyDescent="0.25">
      <c r="A440" s="149">
        <v>5629</v>
      </c>
      <c r="B440" s="149" t="s">
        <v>1469</v>
      </c>
      <c r="C440" s="149" t="s">
        <v>1470</v>
      </c>
      <c r="D440" s="149">
        <v>1851</v>
      </c>
      <c r="E440" s="149" t="s">
        <v>1471</v>
      </c>
      <c r="F440" s="149" t="s">
        <v>1472</v>
      </c>
      <c r="G440" s="149" t="s">
        <v>7587</v>
      </c>
      <c r="H440" s="149" t="s">
        <v>7588</v>
      </c>
      <c r="I440" s="149" t="s">
        <v>7589</v>
      </c>
      <c r="J440" s="149" t="s">
        <v>7089</v>
      </c>
      <c r="K440" s="149"/>
      <c r="L440" s="148">
        <v>1</v>
      </c>
      <c r="M440" s="152">
        <f t="shared" si="12"/>
        <v>0</v>
      </c>
      <c r="N440" s="152">
        <f t="shared" si="13"/>
        <v>0</v>
      </c>
      <c r="O440" s="145">
        <v>119313</v>
      </c>
    </row>
    <row r="441" spans="1:15" x14ac:dyDescent="0.25">
      <c r="A441" s="149">
        <v>5637</v>
      </c>
      <c r="B441" s="149" t="s">
        <v>1473</v>
      </c>
      <c r="C441" s="149" t="s">
        <v>1474</v>
      </c>
      <c r="D441" s="149">
        <v>1850</v>
      </c>
      <c r="E441" s="149" t="s">
        <v>176</v>
      </c>
      <c r="F441" s="149" t="s">
        <v>1475</v>
      </c>
      <c r="G441" s="149" t="s">
        <v>160</v>
      </c>
      <c r="H441" s="149" t="s">
        <v>161</v>
      </c>
      <c r="I441" s="149" t="s">
        <v>162</v>
      </c>
      <c r="J441" s="149" t="s">
        <v>7089</v>
      </c>
      <c r="K441" s="149"/>
      <c r="L441" s="148">
        <v>1</v>
      </c>
      <c r="M441" s="152">
        <f t="shared" si="12"/>
        <v>0</v>
      </c>
      <c r="N441" s="152">
        <f t="shared" si="13"/>
        <v>0</v>
      </c>
      <c r="O441" s="145">
        <v>123034</v>
      </c>
    </row>
    <row r="442" spans="1:15" x14ac:dyDescent="0.25">
      <c r="A442" s="149">
        <v>5645</v>
      </c>
      <c r="B442" s="149" t="s">
        <v>1476</v>
      </c>
      <c r="C442" s="149" t="s">
        <v>1477</v>
      </c>
      <c r="D442" s="149">
        <v>1852</v>
      </c>
      <c r="E442" s="149" t="s">
        <v>1478</v>
      </c>
      <c r="F442" s="149" t="s">
        <v>1479</v>
      </c>
      <c r="G442" s="149" t="s">
        <v>7587</v>
      </c>
      <c r="H442" s="149" t="s">
        <v>7588</v>
      </c>
      <c r="I442" s="149" t="s">
        <v>7589</v>
      </c>
      <c r="J442" s="149" t="s">
        <v>7089</v>
      </c>
      <c r="K442" s="149"/>
      <c r="L442" s="148">
        <v>2</v>
      </c>
      <c r="M442" s="152">
        <f t="shared" si="12"/>
        <v>0</v>
      </c>
      <c r="N442" s="152">
        <f t="shared" si="13"/>
        <v>0</v>
      </c>
      <c r="O442" s="145">
        <v>119313</v>
      </c>
    </row>
    <row r="443" spans="1:15" x14ac:dyDescent="0.25">
      <c r="A443" s="149">
        <v>5652</v>
      </c>
      <c r="B443" s="149" t="s">
        <v>1480</v>
      </c>
      <c r="C443" s="149" t="s">
        <v>1481</v>
      </c>
      <c r="D443" s="149">
        <v>1860</v>
      </c>
      <c r="E443" s="149" t="s">
        <v>1482</v>
      </c>
      <c r="F443" s="149" t="s">
        <v>1483</v>
      </c>
      <c r="G443" s="149" t="s">
        <v>160</v>
      </c>
      <c r="H443" s="149" t="s">
        <v>161</v>
      </c>
      <c r="I443" s="149" t="s">
        <v>162</v>
      </c>
      <c r="J443" s="149" t="s">
        <v>7089</v>
      </c>
      <c r="K443" s="149"/>
      <c r="L443" s="148">
        <v>1</v>
      </c>
      <c r="M443" s="152">
        <f t="shared" si="12"/>
        <v>0</v>
      </c>
      <c r="N443" s="152">
        <f t="shared" si="13"/>
        <v>0</v>
      </c>
      <c r="O443" s="145">
        <v>123034</v>
      </c>
    </row>
    <row r="444" spans="1:15" x14ac:dyDescent="0.25">
      <c r="A444" s="149">
        <v>5661</v>
      </c>
      <c r="B444" s="149" t="s">
        <v>1484</v>
      </c>
      <c r="C444" s="149" t="s">
        <v>7633</v>
      </c>
      <c r="D444" s="149">
        <v>1860</v>
      </c>
      <c r="E444" s="149" t="s">
        <v>1482</v>
      </c>
      <c r="F444" s="149" t="s">
        <v>1485</v>
      </c>
      <c r="G444" s="149" t="s">
        <v>160</v>
      </c>
      <c r="H444" s="149" t="s">
        <v>161</v>
      </c>
      <c r="I444" s="149" t="s">
        <v>162</v>
      </c>
      <c r="J444" s="149" t="s">
        <v>7089</v>
      </c>
      <c r="K444" s="149"/>
      <c r="L444" s="148">
        <v>1</v>
      </c>
      <c r="M444" s="152">
        <f t="shared" si="12"/>
        <v>0</v>
      </c>
      <c r="N444" s="152">
        <f t="shared" si="13"/>
        <v>0</v>
      </c>
      <c r="O444" s="145">
        <v>122036</v>
      </c>
    </row>
    <row r="445" spans="1:15" x14ac:dyDescent="0.25">
      <c r="A445" s="149">
        <v>5686</v>
      </c>
      <c r="B445" s="149" t="s">
        <v>1486</v>
      </c>
      <c r="C445" s="149" t="s">
        <v>1487</v>
      </c>
      <c r="D445" s="149">
        <v>1861</v>
      </c>
      <c r="E445" s="149" t="s">
        <v>179</v>
      </c>
      <c r="F445" s="149" t="s">
        <v>1488</v>
      </c>
      <c r="G445" s="149" t="s">
        <v>160</v>
      </c>
      <c r="H445" s="149" t="s">
        <v>161</v>
      </c>
      <c r="I445" s="149" t="s">
        <v>162</v>
      </c>
      <c r="J445" s="149" t="s">
        <v>7089</v>
      </c>
      <c r="K445" s="149"/>
      <c r="L445" s="148">
        <v>1</v>
      </c>
      <c r="M445" s="152">
        <f t="shared" si="12"/>
        <v>0</v>
      </c>
      <c r="N445" s="152">
        <f t="shared" si="13"/>
        <v>0</v>
      </c>
      <c r="O445" s="145">
        <v>122036</v>
      </c>
    </row>
    <row r="446" spans="1:15" x14ac:dyDescent="0.25">
      <c r="A446" s="149">
        <v>5694</v>
      </c>
      <c r="B446" s="149" t="s">
        <v>1489</v>
      </c>
      <c r="C446" s="149" t="s">
        <v>1490</v>
      </c>
      <c r="D446" s="149">
        <v>1861</v>
      </c>
      <c r="E446" s="149" t="s">
        <v>179</v>
      </c>
      <c r="F446" s="149" t="s">
        <v>1491</v>
      </c>
      <c r="G446" s="149" t="s">
        <v>160</v>
      </c>
      <c r="H446" s="149" t="s">
        <v>161</v>
      </c>
      <c r="I446" s="149" t="s">
        <v>162</v>
      </c>
      <c r="J446" s="149" t="s">
        <v>7089</v>
      </c>
      <c r="K446" s="149"/>
      <c r="L446" s="148">
        <v>1</v>
      </c>
      <c r="M446" s="152">
        <f t="shared" si="12"/>
        <v>0</v>
      </c>
      <c r="N446" s="152">
        <f t="shared" si="13"/>
        <v>0</v>
      </c>
      <c r="O446" s="145">
        <v>122036</v>
      </c>
    </row>
    <row r="447" spans="1:15" x14ac:dyDescent="0.25">
      <c r="A447" s="149">
        <v>5702</v>
      </c>
      <c r="B447" s="149" t="s">
        <v>1492</v>
      </c>
      <c r="C447" s="149" t="s">
        <v>1493</v>
      </c>
      <c r="D447" s="149">
        <v>1785</v>
      </c>
      <c r="E447" s="149" t="s">
        <v>1494</v>
      </c>
      <c r="F447" s="149" t="s">
        <v>1495</v>
      </c>
      <c r="G447" s="149" t="s">
        <v>7587</v>
      </c>
      <c r="H447" s="149" t="s">
        <v>7588</v>
      </c>
      <c r="I447" s="149" t="s">
        <v>7589</v>
      </c>
      <c r="J447" s="149" t="s">
        <v>7090</v>
      </c>
      <c r="K447" s="149"/>
      <c r="L447" s="148">
        <v>1</v>
      </c>
      <c r="M447" s="152">
        <f t="shared" si="12"/>
        <v>0</v>
      </c>
      <c r="N447" s="152">
        <f t="shared" si="13"/>
        <v>1</v>
      </c>
      <c r="O447" s="145">
        <v>119636</v>
      </c>
    </row>
    <row r="448" spans="1:15" x14ac:dyDescent="0.25">
      <c r="A448" s="149">
        <v>5711</v>
      </c>
      <c r="B448" s="149" t="s">
        <v>1496</v>
      </c>
      <c r="C448" s="149" t="s">
        <v>1497</v>
      </c>
      <c r="D448" s="149">
        <v>1785</v>
      </c>
      <c r="E448" s="149" t="s">
        <v>1494</v>
      </c>
      <c r="F448" s="149" t="s">
        <v>1498</v>
      </c>
      <c r="G448" s="149" t="s">
        <v>364</v>
      </c>
      <c r="H448" s="149" t="s">
        <v>365</v>
      </c>
      <c r="I448" s="149" t="s">
        <v>366</v>
      </c>
      <c r="J448" s="149" t="s">
        <v>7089</v>
      </c>
      <c r="K448" s="149"/>
      <c r="L448" s="148">
        <v>1</v>
      </c>
      <c r="M448" s="152">
        <f t="shared" si="12"/>
        <v>0</v>
      </c>
      <c r="N448" s="152">
        <f t="shared" si="13"/>
        <v>0</v>
      </c>
      <c r="O448" s="145">
        <v>121921</v>
      </c>
    </row>
    <row r="449" spans="1:15" x14ac:dyDescent="0.25">
      <c r="A449" s="149">
        <v>5728</v>
      </c>
      <c r="B449" s="149" t="s">
        <v>1499</v>
      </c>
      <c r="C449" s="149" t="s">
        <v>1500</v>
      </c>
      <c r="D449" s="149">
        <v>1785</v>
      </c>
      <c r="E449" s="149" t="s">
        <v>1494</v>
      </c>
      <c r="F449" s="149" t="s">
        <v>1501</v>
      </c>
      <c r="G449" s="149" t="s">
        <v>7587</v>
      </c>
      <c r="H449" s="149" t="s">
        <v>7588</v>
      </c>
      <c r="I449" s="149" t="s">
        <v>7589</v>
      </c>
      <c r="J449" s="149" t="s">
        <v>7089</v>
      </c>
      <c r="K449" s="149"/>
      <c r="L449" s="148">
        <v>1</v>
      </c>
      <c r="M449" s="152">
        <f t="shared" si="12"/>
        <v>0</v>
      </c>
      <c r="N449" s="152">
        <f t="shared" si="13"/>
        <v>0</v>
      </c>
      <c r="O449" s="145">
        <v>119636</v>
      </c>
    </row>
    <row r="450" spans="1:15" x14ac:dyDescent="0.25">
      <c r="A450" s="149">
        <v>5736</v>
      </c>
      <c r="B450" s="149" t="s">
        <v>1502</v>
      </c>
      <c r="C450" s="149" t="s">
        <v>1503</v>
      </c>
      <c r="D450" s="149">
        <v>1785</v>
      </c>
      <c r="E450" s="149" t="s">
        <v>1494</v>
      </c>
      <c r="F450" s="149" t="s">
        <v>1504</v>
      </c>
      <c r="G450" s="149" t="s">
        <v>7587</v>
      </c>
      <c r="H450" s="149" t="s">
        <v>7588</v>
      </c>
      <c r="I450" s="149" t="s">
        <v>7589</v>
      </c>
      <c r="J450" s="149" t="s">
        <v>7091</v>
      </c>
      <c r="K450" s="149"/>
      <c r="L450" s="148">
        <v>1</v>
      </c>
      <c r="M450" s="152">
        <f t="shared" si="12"/>
        <v>1</v>
      </c>
      <c r="N450" s="152">
        <f t="shared" si="13"/>
        <v>0</v>
      </c>
      <c r="O450" s="145">
        <v>119636</v>
      </c>
    </row>
    <row r="451" spans="1:15" x14ac:dyDescent="0.25">
      <c r="A451" s="149">
        <v>5744</v>
      </c>
      <c r="B451" s="149" t="s">
        <v>1505</v>
      </c>
      <c r="C451" s="149" t="s">
        <v>1506</v>
      </c>
      <c r="D451" s="149">
        <v>1785</v>
      </c>
      <c r="E451" s="149" t="s">
        <v>1494</v>
      </c>
      <c r="F451" s="149" t="s">
        <v>1507</v>
      </c>
      <c r="G451" s="149" t="s">
        <v>364</v>
      </c>
      <c r="H451" s="149" t="s">
        <v>365</v>
      </c>
      <c r="I451" s="149" t="s">
        <v>366</v>
      </c>
      <c r="J451" s="149" t="s">
        <v>7089</v>
      </c>
      <c r="K451" s="149"/>
      <c r="L451" s="148">
        <v>1</v>
      </c>
      <c r="M451" s="152">
        <f t="shared" ref="M451:M514" si="14">IF(AND(J451="Autonome kleuterschool",L451=1),1,0)</f>
        <v>0</v>
      </c>
      <c r="N451" s="152">
        <f t="shared" ref="N451:N514" si="15">IF(AND(J451="Autonome lagere school",L451=1),1,0)</f>
        <v>0</v>
      </c>
      <c r="O451" s="145">
        <v>121921</v>
      </c>
    </row>
    <row r="452" spans="1:15" x14ac:dyDescent="0.25">
      <c r="A452" s="149">
        <v>5751</v>
      </c>
      <c r="B452" s="149" t="s">
        <v>7249</v>
      </c>
      <c r="C452" s="149" t="s">
        <v>1508</v>
      </c>
      <c r="D452" s="149">
        <v>1745</v>
      </c>
      <c r="E452" s="149" t="s">
        <v>183</v>
      </c>
      <c r="F452" s="149" t="s">
        <v>1509</v>
      </c>
      <c r="G452" s="149" t="s">
        <v>364</v>
      </c>
      <c r="H452" s="149" t="s">
        <v>365</v>
      </c>
      <c r="I452" s="149" t="s">
        <v>366</v>
      </c>
      <c r="J452" s="149" t="s">
        <v>7089</v>
      </c>
      <c r="K452" s="149"/>
      <c r="L452" s="148">
        <v>1</v>
      </c>
      <c r="M452" s="152">
        <f t="shared" si="14"/>
        <v>0</v>
      </c>
      <c r="N452" s="152">
        <f t="shared" si="15"/>
        <v>0</v>
      </c>
      <c r="O452" s="145">
        <v>120791</v>
      </c>
    </row>
    <row r="453" spans="1:15" x14ac:dyDescent="0.25">
      <c r="A453" s="149">
        <v>5769</v>
      </c>
      <c r="B453" s="149" t="s">
        <v>1510</v>
      </c>
      <c r="C453" s="149" t="s">
        <v>1511</v>
      </c>
      <c r="D453" s="149">
        <v>1745</v>
      </c>
      <c r="E453" s="149" t="s">
        <v>183</v>
      </c>
      <c r="F453" s="149" t="s">
        <v>1512</v>
      </c>
      <c r="G453" s="149" t="s">
        <v>364</v>
      </c>
      <c r="H453" s="149" t="s">
        <v>365</v>
      </c>
      <c r="I453" s="149" t="s">
        <v>366</v>
      </c>
      <c r="J453" s="149" t="s">
        <v>7089</v>
      </c>
      <c r="K453" s="149"/>
      <c r="L453" s="148">
        <v>2</v>
      </c>
      <c r="M453" s="152">
        <f t="shared" si="14"/>
        <v>0</v>
      </c>
      <c r="N453" s="152">
        <f t="shared" si="15"/>
        <v>0</v>
      </c>
      <c r="O453" s="145">
        <v>120791</v>
      </c>
    </row>
    <row r="454" spans="1:15" x14ac:dyDescent="0.25">
      <c r="A454" s="149">
        <v>5777</v>
      </c>
      <c r="B454" s="149" t="s">
        <v>1513</v>
      </c>
      <c r="C454" s="149" t="s">
        <v>1514</v>
      </c>
      <c r="D454" s="149">
        <v>1745</v>
      </c>
      <c r="E454" s="149" t="s">
        <v>183</v>
      </c>
      <c r="F454" s="149" t="s">
        <v>1515</v>
      </c>
      <c r="G454" s="149" t="s">
        <v>364</v>
      </c>
      <c r="H454" s="149" t="s">
        <v>365</v>
      </c>
      <c r="I454" s="149" t="s">
        <v>366</v>
      </c>
      <c r="J454" s="149" t="s">
        <v>7089</v>
      </c>
      <c r="K454" s="149"/>
      <c r="L454" s="148">
        <v>2</v>
      </c>
      <c r="M454" s="152">
        <f t="shared" si="14"/>
        <v>0</v>
      </c>
      <c r="N454" s="152">
        <f t="shared" si="15"/>
        <v>0</v>
      </c>
      <c r="O454" s="145">
        <v>120791</v>
      </c>
    </row>
    <row r="455" spans="1:15" x14ac:dyDescent="0.25">
      <c r="A455" s="149">
        <v>5785</v>
      </c>
      <c r="B455" s="149" t="s">
        <v>1516</v>
      </c>
      <c r="C455" s="149" t="s">
        <v>1517</v>
      </c>
      <c r="D455" s="149">
        <v>1745</v>
      </c>
      <c r="E455" s="149" t="s">
        <v>183</v>
      </c>
      <c r="F455" s="149" t="s">
        <v>1518</v>
      </c>
      <c r="G455" s="149" t="s">
        <v>364</v>
      </c>
      <c r="H455" s="149" t="s">
        <v>365</v>
      </c>
      <c r="I455" s="149" t="s">
        <v>366</v>
      </c>
      <c r="J455" s="149" t="s">
        <v>7089</v>
      </c>
      <c r="K455" s="149"/>
      <c r="L455" s="148">
        <v>1</v>
      </c>
      <c r="M455" s="152">
        <f t="shared" si="14"/>
        <v>0</v>
      </c>
      <c r="N455" s="152">
        <f t="shared" si="15"/>
        <v>0</v>
      </c>
      <c r="O455" s="145">
        <v>121921</v>
      </c>
    </row>
    <row r="456" spans="1:15" x14ac:dyDescent="0.25">
      <c r="A456" s="149">
        <v>5793</v>
      </c>
      <c r="B456" s="149" t="s">
        <v>1344</v>
      </c>
      <c r="C456" s="149" t="s">
        <v>1519</v>
      </c>
      <c r="D456" s="149">
        <v>3090</v>
      </c>
      <c r="E456" s="149" t="s">
        <v>187</v>
      </c>
      <c r="F456" s="149" t="s">
        <v>1520</v>
      </c>
      <c r="G456" s="149" t="s">
        <v>364</v>
      </c>
      <c r="H456" s="149" t="s">
        <v>365</v>
      </c>
      <c r="I456" s="149" t="s">
        <v>366</v>
      </c>
      <c r="J456" s="149" t="s">
        <v>7089</v>
      </c>
      <c r="K456" s="149"/>
      <c r="L456" s="148">
        <v>1</v>
      </c>
      <c r="M456" s="152">
        <f t="shared" si="14"/>
        <v>0</v>
      </c>
      <c r="N456" s="152">
        <f t="shared" si="15"/>
        <v>0</v>
      </c>
      <c r="O456" s="145">
        <v>120733</v>
      </c>
    </row>
    <row r="457" spans="1:15" x14ac:dyDescent="0.25">
      <c r="A457" s="149">
        <v>5801</v>
      </c>
      <c r="B457" s="149" t="s">
        <v>1521</v>
      </c>
      <c r="C457" s="149" t="s">
        <v>1522</v>
      </c>
      <c r="D457" s="149">
        <v>3090</v>
      </c>
      <c r="E457" s="149" t="s">
        <v>187</v>
      </c>
      <c r="F457" s="149" t="s">
        <v>1523</v>
      </c>
      <c r="G457" s="149" t="s">
        <v>364</v>
      </c>
      <c r="H457" s="149" t="s">
        <v>365</v>
      </c>
      <c r="I457" s="149" t="s">
        <v>366</v>
      </c>
      <c r="J457" s="149" t="s">
        <v>7091</v>
      </c>
      <c r="K457" s="149"/>
      <c r="L457" s="148">
        <v>1</v>
      </c>
      <c r="M457" s="152">
        <f t="shared" si="14"/>
        <v>1</v>
      </c>
      <c r="N457" s="152">
        <f t="shared" si="15"/>
        <v>0</v>
      </c>
      <c r="O457" s="145">
        <v>120733</v>
      </c>
    </row>
    <row r="458" spans="1:15" x14ac:dyDescent="0.25">
      <c r="A458" s="149">
        <v>5819</v>
      </c>
      <c r="B458" s="149" t="s">
        <v>1087</v>
      </c>
      <c r="C458" s="149" t="s">
        <v>1524</v>
      </c>
      <c r="D458" s="149">
        <v>3090</v>
      </c>
      <c r="E458" s="149" t="s">
        <v>187</v>
      </c>
      <c r="F458" s="149" t="s">
        <v>1525</v>
      </c>
      <c r="G458" s="149" t="s">
        <v>160</v>
      </c>
      <c r="H458" s="149" t="s">
        <v>161</v>
      </c>
      <c r="I458" s="149" t="s">
        <v>162</v>
      </c>
      <c r="J458" s="149" t="s">
        <v>7089</v>
      </c>
      <c r="K458" s="149"/>
      <c r="L458" s="148">
        <v>1</v>
      </c>
      <c r="M458" s="152">
        <f t="shared" si="14"/>
        <v>0</v>
      </c>
      <c r="N458" s="152">
        <f t="shared" si="15"/>
        <v>0</v>
      </c>
      <c r="O458" s="145">
        <v>122234</v>
      </c>
    </row>
    <row r="459" spans="1:15" x14ac:dyDescent="0.25">
      <c r="A459" s="149">
        <v>5827</v>
      </c>
      <c r="B459" s="149" t="s">
        <v>1526</v>
      </c>
      <c r="C459" s="149" t="s">
        <v>1527</v>
      </c>
      <c r="D459" s="149">
        <v>3090</v>
      </c>
      <c r="E459" s="149" t="s">
        <v>187</v>
      </c>
      <c r="F459" s="149" t="s">
        <v>1528</v>
      </c>
      <c r="G459" s="149" t="s">
        <v>160</v>
      </c>
      <c r="H459" s="149" t="s">
        <v>161</v>
      </c>
      <c r="I459" s="149" t="s">
        <v>162</v>
      </c>
      <c r="J459" s="149" t="s">
        <v>7089</v>
      </c>
      <c r="K459" s="149"/>
      <c r="L459" s="148">
        <v>2</v>
      </c>
      <c r="M459" s="152">
        <f t="shared" si="14"/>
        <v>0</v>
      </c>
      <c r="N459" s="152">
        <f t="shared" si="15"/>
        <v>0</v>
      </c>
      <c r="O459" s="145">
        <v>122234</v>
      </c>
    </row>
    <row r="460" spans="1:15" x14ac:dyDescent="0.25">
      <c r="A460" s="149">
        <v>5835</v>
      </c>
      <c r="B460" s="149" t="s">
        <v>1529</v>
      </c>
      <c r="C460" s="149" t="s">
        <v>1530</v>
      </c>
      <c r="D460" s="149">
        <v>3090</v>
      </c>
      <c r="E460" s="149" t="s">
        <v>187</v>
      </c>
      <c r="F460" s="149" t="s">
        <v>1531</v>
      </c>
      <c r="G460" s="149" t="s">
        <v>160</v>
      </c>
      <c r="H460" s="149" t="s">
        <v>161</v>
      </c>
      <c r="I460" s="149" t="s">
        <v>162</v>
      </c>
      <c r="J460" s="149" t="s">
        <v>7089</v>
      </c>
      <c r="K460" s="149"/>
      <c r="L460" s="148">
        <v>1</v>
      </c>
      <c r="M460" s="152">
        <f t="shared" si="14"/>
        <v>0</v>
      </c>
      <c r="N460" s="152">
        <f t="shared" si="15"/>
        <v>0</v>
      </c>
      <c r="O460" s="145">
        <v>122234</v>
      </c>
    </row>
    <row r="461" spans="1:15" x14ac:dyDescent="0.25">
      <c r="A461" s="149">
        <v>5843</v>
      </c>
      <c r="B461" s="149" t="s">
        <v>1532</v>
      </c>
      <c r="C461" s="149" t="s">
        <v>1533</v>
      </c>
      <c r="D461" s="149">
        <v>3090</v>
      </c>
      <c r="E461" s="149" t="s">
        <v>187</v>
      </c>
      <c r="F461" s="149" t="s">
        <v>1534</v>
      </c>
      <c r="G461" s="149" t="s">
        <v>364</v>
      </c>
      <c r="H461" s="149" t="s">
        <v>365</v>
      </c>
      <c r="I461" s="149" t="s">
        <v>366</v>
      </c>
      <c r="J461" s="149" t="s">
        <v>7089</v>
      </c>
      <c r="K461" s="149"/>
      <c r="L461" s="148">
        <v>1</v>
      </c>
      <c r="M461" s="152">
        <f t="shared" si="14"/>
        <v>0</v>
      </c>
      <c r="N461" s="152">
        <f t="shared" si="15"/>
        <v>0</v>
      </c>
      <c r="O461" s="145">
        <v>120733</v>
      </c>
    </row>
    <row r="462" spans="1:15" x14ac:dyDescent="0.25">
      <c r="A462" s="149">
        <v>5851</v>
      </c>
      <c r="B462" s="149" t="s">
        <v>2020</v>
      </c>
      <c r="C462" s="149" t="s">
        <v>1535</v>
      </c>
      <c r="D462" s="149">
        <v>1820</v>
      </c>
      <c r="E462" s="149" t="s">
        <v>1536</v>
      </c>
      <c r="F462" s="149" t="s">
        <v>1537</v>
      </c>
      <c r="G462" s="149" t="s">
        <v>364</v>
      </c>
      <c r="H462" s="149" t="s">
        <v>365</v>
      </c>
      <c r="I462" s="149" t="s">
        <v>366</v>
      </c>
      <c r="J462" s="149" t="s">
        <v>7091</v>
      </c>
      <c r="K462" s="149"/>
      <c r="L462" s="148">
        <v>1</v>
      </c>
      <c r="M462" s="152">
        <f t="shared" si="14"/>
        <v>1</v>
      </c>
      <c r="N462" s="152">
        <f t="shared" si="15"/>
        <v>0</v>
      </c>
      <c r="O462" s="145">
        <v>120576</v>
      </c>
    </row>
    <row r="463" spans="1:15" x14ac:dyDescent="0.25">
      <c r="A463" s="149">
        <v>5868</v>
      </c>
      <c r="B463" s="149" t="s">
        <v>1538</v>
      </c>
      <c r="C463" s="149" t="s">
        <v>1539</v>
      </c>
      <c r="D463" s="149">
        <v>1831</v>
      </c>
      <c r="E463" s="149" t="s">
        <v>1540</v>
      </c>
      <c r="F463" s="149" t="s">
        <v>1541</v>
      </c>
      <c r="G463" s="149" t="s">
        <v>160</v>
      </c>
      <c r="H463" s="149" t="s">
        <v>161</v>
      </c>
      <c r="I463" s="149" t="s">
        <v>162</v>
      </c>
      <c r="J463" s="149" t="s">
        <v>7089</v>
      </c>
      <c r="K463" s="149"/>
      <c r="L463" s="148">
        <v>1</v>
      </c>
      <c r="M463" s="152">
        <f t="shared" si="14"/>
        <v>0</v>
      </c>
      <c r="N463" s="152">
        <f t="shared" si="15"/>
        <v>0</v>
      </c>
      <c r="O463" s="145">
        <v>125567</v>
      </c>
    </row>
    <row r="464" spans="1:15" x14ac:dyDescent="0.25">
      <c r="A464" s="149">
        <v>5876</v>
      </c>
      <c r="B464" s="149" t="s">
        <v>1344</v>
      </c>
      <c r="C464" s="149" t="s">
        <v>1542</v>
      </c>
      <c r="D464" s="149">
        <v>1930</v>
      </c>
      <c r="E464" s="149" t="s">
        <v>191</v>
      </c>
      <c r="F464" s="149" t="s">
        <v>1543</v>
      </c>
      <c r="G464" s="149" t="s">
        <v>160</v>
      </c>
      <c r="H464" s="149" t="s">
        <v>161</v>
      </c>
      <c r="I464" s="149" t="s">
        <v>162</v>
      </c>
      <c r="J464" s="149" t="s">
        <v>7089</v>
      </c>
      <c r="K464" s="149"/>
      <c r="L464" s="148">
        <v>1</v>
      </c>
      <c r="M464" s="152">
        <f t="shared" si="14"/>
        <v>0</v>
      </c>
      <c r="N464" s="152">
        <f t="shared" si="15"/>
        <v>0</v>
      </c>
      <c r="O464" s="145">
        <v>125567</v>
      </c>
    </row>
    <row r="465" spans="1:15" x14ac:dyDescent="0.25">
      <c r="A465" s="149">
        <v>5901</v>
      </c>
      <c r="B465" s="149" t="s">
        <v>1344</v>
      </c>
      <c r="C465" s="149" t="s">
        <v>1544</v>
      </c>
      <c r="D465" s="149">
        <v>1932</v>
      </c>
      <c r="E465" s="149" t="s">
        <v>1545</v>
      </c>
      <c r="F465" s="149" t="s">
        <v>1546</v>
      </c>
      <c r="G465" s="149" t="s">
        <v>160</v>
      </c>
      <c r="H465" s="149" t="s">
        <v>161</v>
      </c>
      <c r="I465" s="149" t="s">
        <v>162</v>
      </c>
      <c r="J465" s="149" t="s">
        <v>7089</v>
      </c>
      <c r="K465" s="149"/>
      <c r="L465" s="148">
        <v>1</v>
      </c>
      <c r="M465" s="152">
        <f t="shared" si="14"/>
        <v>0</v>
      </c>
      <c r="N465" s="152">
        <f t="shared" si="15"/>
        <v>0</v>
      </c>
      <c r="O465" s="145">
        <v>125567</v>
      </c>
    </row>
    <row r="466" spans="1:15" x14ac:dyDescent="0.25">
      <c r="A466" s="149">
        <v>5918</v>
      </c>
      <c r="B466" s="149" t="s">
        <v>1268</v>
      </c>
      <c r="C466" s="149" t="s">
        <v>1547</v>
      </c>
      <c r="D466" s="149">
        <v>1950</v>
      </c>
      <c r="E466" s="149" t="s">
        <v>1548</v>
      </c>
      <c r="F466" s="149" t="s">
        <v>1549</v>
      </c>
      <c r="G466" s="149" t="s">
        <v>160</v>
      </c>
      <c r="H466" s="149" t="s">
        <v>161</v>
      </c>
      <c r="I466" s="149" t="s">
        <v>162</v>
      </c>
      <c r="J466" s="149" t="s">
        <v>7089</v>
      </c>
      <c r="K466" s="149"/>
      <c r="L466" s="148">
        <v>1</v>
      </c>
      <c r="M466" s="152">
        <f t="shared" si="14"/>
        <v>0</v>
      </c>
      <c r="N466" s="152">
        <f t="shared" si="15"/>
        <v>0</v>
      </c>
      <c r="O466" s="145">
        <v>123232</v>
      </c>
    </row>
    <row r="467" spans="1:15" x14ac:dyDescent="0.25">
      <c r="A467" s="149">
        <v>5926</v>
      </c>
      <c r="B467" s="149" t="s">
        <v>1550</v>
      </c>
      <c r="C467" s="149" t="s">
        <v>1551</v>
      </c>
      <c r="D467" s="149">
        <v>1950</v>
      </c>
      <c r="E467" s="149" t="s">
        <v>1548</v>
      </c>
      <c r="F467" s="149" t="s">
        <v>1552</v>
      </c>
      <c r="G467" s="149" t="s">
        <v>160</v>
      </c>
      <c r="H467" s="149" t="s">
        <v>161</v>
      </c>
      <c r="I467" s="149" t="s">
        <v>162</v>
      </c>
      <c r="J467" s="149" t="s">
        <v>7089</v>
      </c>
      <c r="K467" s="149"/>
      <c r="L467" s="148">
        <v>1</v>
      </c>
      <c r="M467" s="152">
        <f t="shared" si="14"/>
        <v>0</v>
      </c>
      <c r="N467" s="152">
        <f t="shared" si="15"/>
        <v>0</v>
      </c>
      <c r="O467" s="145">
        <v>120188</v>
      </c>
    </row>
    <row r="468" spans="1:15" x14ac:dyDescent="0.25">
      <c r="A468" s="149">
        <v>5934</v>
      </c>
      <c r="B468" s="149" t="s">
        <v>1185</v>
      </c>
      <c r="C468" s="149" t="s">
        <v>1553</v>
      </c>
      <c r="D468" s="149">
        <v>1933</v>
      </c>
      <c r="E468" s="149" t="s">
        <v>1554</v>
      </c>
      <c r="F468" s="149" t="s">
        <v>1555</v>
      </c>
      <c r="G468" s="149" t="s">
        <v>364</v>
      </c>
      <c r="H468" s="149" t="s">
        <v>365</v>
      </c>
      <c r="I468" s="149" t="s">
        <v>366</v>
      </c>
      <c r="J468" s="149" t="s">
        <v>7089</v>
      </c>
      <c r="K468" s="149"/>
      <c r="L468" s="148">
        <v>1</v>
      </c>
      <c r="M468" s="152">
        <f t="shared" si="14"/>
        <v>0</v>
      </c>
      <c r="N468" s="152">
        <f t="shared" si="15"/>
        <v>0</v>
      </c>
      <c r="O468" s="145">
        <v>120576</v>
      </c>
    </row>
    <row r="469" spans="1:15" x14ac:dyDescent="0.25">
      <c r="A469" s="149">
        <v>5942</v>
      </c>
      <c r="B469" s="149" t="s">
        <v>1278</v>
      </c>
      <c r="C469" s="149" t="s">
        <v>1556</v>
      </c>
      <c r="D469" s="149">
        <v>1970</v>
      </c>
      <c r="E469" s="149" t="s">
        <v>1557</v>
      </c>
      <c r="F469" s="149" t="s">
        <v>1558</v>
      </c>
      <c r="G469" s="149" t="s">
        <v>160</v>
      </c>
      <c r="H469" s="149" t="s">
        <v>161</v>
      </c>
      <c r="I469" s="149" t="s">
        <v>162</v>
      </c>
      <c r="J469" s="149" t="s">
        <v>7089</v>
      </c>
      <c r="K469" s="149"/>
      <c r="L469" s="148">
        <v>2</v>
      </c>
      <c r="M469" s="152">
        <f t="shared" si="14"/>
        <v>0</v>
      </c>
      <c r="N469" s="152">
        <f t="shared" si="15"/>
        <v>0</v>
      </c>
      <c r="O469" s="145">
        <v>0</v>
      </c>
    </row>
    <row r="470" spans="1:15" x14ac:dyDescent="0.25">
      <c r="A470" s="149">
        <v>5959</v>
      </c>
      <c r="B470" s="149" t="s">
        <v>1185</v>
      </c>
      <c r="C470" s="149" t="s">
        <v>1559</v>
      </c>
      <c r="D470" s="149">
        <v>1970</v>
      </c>
      <c r="E470" s="149" t="s">
        <v>1557</v>
      </c>
      <c r="F470" s="149" t="s">
        <v>1560</v>
      </c>
      <c r="G470" s="149" t="s">
        <v>160</v>
      </c>
      <c r="H470" s="149" t="s">
        <v>161</v>
      </c>
      <c r="I470" s="149" t="s">
        <v>162</v>
      </c>
      <c r="J470" s="149" t="s">
        <v>7089</v>
      </c>
      <c r="K470" s="149"/>
      <c r="L470" s="148">
        <v>2</v>
      </c>
      <c r="M470" s="152">
        <f t="shared" si="14"/>
        <v>0</v>
      </c>
      <c r="N470" s="152">
        <f t="shared" si="15"/>
        <v>0</v>
      </c>
      <c r="O470" s="145">
        <v>122234</v>
      </c>
    </row>
    <row r="471" spans="1:15" x14ac:dyDescent="0.25">
      <c r="A471" s="149">
        <v>5967</v>
      </c>
      <c r="B471" s="149" t="s">
        <v>1268</v>
      </c>
      <c r="C471" s="149" t="s">
        <v>1561</v>
      </c>
      <c r="D471" s="149">
        <v>1970</v>
      </c>
      <c r="E471" s="149" t="s">
        <v>1557</v>
      </c>
      <c r="F471" s="149" t="s">
        <v>1562</v>
      </c>
      <c r="G471" s="149" t="s">
        <v>160</v>
      </c>
      <c r="H471" s="149" t="s">
        <v>161</v>
      </c>
      <c r="I471" s="149" t="s">
        <v>162</v>
      </c>
      <c r="J471" s="149" t="s">
        <v>7089</v>
      </c>
      <c r="K471" s="149"/>
      <c r="L471" s="148">
        <v>1</v>
      </c>
      <c r="M471" s="152">
        <f t="shared" si="14"/>
        <v>0</v>
      </c>
      <c r="N471" s="152">
        <f t="shared" si="15"/>
        <v>0</v>
      </c>
      <c r="O471" s="145">
        <v>123232</v>
      </c>
    </row>
    <row r="472" spans="1:15" x14ac:dyDescent="0.25">
      <c r="A472" s="149">
        <v>5975</v>
      </c>
      <c r="B472" s="149" t="s">
        <v>1563</v>
      </c>
      <c r="C472" s="149" t="s">
        <v>7250</v>
      </c>
      <c r="D472" s="149">
        <v>1970</v>
      </c>
      <c r="E472" s="149" t="s">
        <v>1557</v>
      </c>
      <c r="F472" s="149" t="s">
        <v>1564</v>
      </c>
      <c r="G472" s="149" t="s">
        <v>160</v>
      </c>
      <c r="H472" s="149" t="s">
        <v>161</v>
      </c>
      <c r="I472" s="149" t="s">
        <v>162</v>
      </c>
      <c r="J472" s="149" t="s">
        <v>7089</v>
      </c>
      <c r="K472" s="149"/>
      <c r="L472" s="148">
        <v>1</v>
      </c>
      <c r="M472" s="152">
        <f t="shared" si="14"/>
        <v>0</v>
      </c>
      <c r="N472" s="152">
        <f t="shared" si="15"/>
        <v>0</v>
      </c>
      <c r="O472" s="145">
        <v>122986</v>
      </c>
    </row>
    <row r="473" spans="1:15" x14ac:dyDescent="0.25">
      <c r="A473" s="149">
        <v>5983</v>
      </c>
      <c r="B473" s="149" t="s">
        <v>1565</v>
      </c>
      <c r="C473" s="149" t="s">
        <v>1566</v>
      </c>
      <c r="D473" s="149">
        <v>3080</v>
      </c>
      <c r="E473" s="149" t="s">
        <v>194</v>
      </c>
      <c r="F473" s="149" t="s">
        <v>1567</v>
      </c>
      <c r="G473" s="149" t="s">
        <v>160</v>
      </c>
      <c r="H473" s="149" t="s">
        <v>161</v>
      </c>
      <c r="I473" s="149" t="s">
        <v>162</v>
      </c>
      <c r="J473" s="149" t="s">
        <v>7089</v>
      </c>
      <c r="K473" s="149"/>
      <c r="L473" s="148">
        <v>1</v>
      </c>
      <c r="M473" s="152">
        <f t="shared" si="14"/>
        <v>0</v>
      </c>
      <c r="N473" s="152">
        <f t="shared" si="15"/>
        <v>0</v>
      </c>
      <c r="O473" s="145">
        <v>122234</v>
      </c>
    </row>
    <row r="474" spans="1:15" x14ac:dyDescent="0.25">
      <c r="A474" s="149">
        <v>6007</v>
      </c>
      <c r="B474" s="149" t="s">
        <v>1568</v>
      </c>
      <c r="C474" s="149" t="s">
        <v>1569</v>
      </c>
      <c r="D474" s="149">
        <v>3080</v>
      </c>
      <c r="E474" s="149" t="s">
        <v>194</v>
      </c>
      <c r="F474" s="149" t="s">
        <v>1570</v>
      </c>
      <c r="G474" s="149" t="s">
        <v>160</v>
      </c>
      <c r="H474" s="149" t="s">
        <v>161</v>
      </c>
      <c r="I474" s="149" t="s">
        <v>162</v>
      </c>
      <c r="J474" s="149" t="s">
        <v>7089</v>
      </c>
      <c r="K474" s="149"/>
      <c r="L474" s="148">
        <v>1</v>
      </c>
      <c r="M474" s="152">
        <f t="shared" si="14"/>
        <v>0</v>
      </c>
      <c r="N474" s="152">
        <f t="shared" si="15"/>
        <v>0</v>
      </c>
      <c r="O474" s="145">
        <v>120188</v>
      </c>
    </row>
    <row r="475" spans="1:15" x14ac:dyDescent="0.25">
      <c r="A475" s="149">
        <v>6015</v>
      </c>
      <c r="B475" s="149" t="s">
        <v>1571</v>
      </c>
      <c r="C475" s="149" t="s">
        <v>1572</v>
      </c>
      <c r="D475" s="149">
        <v>3080</v>
      </c>
      <c r="E475" s="149" t="s">
        <v>1573</v>
      </c>
      <c r="F475" s="149" t="s">
        <v>1574</v>
      </c>
      <c r="G475" s="149" t="s">
        <v>160</v>
      </c>
      <c r="H475" s="149" t="s">
        <v>161</v>
      </c>
      <c r="I475" s="149" t="s">
        <v>162</v>
      </c>
      <c r="J475" s="149" t="s">
        <v>7089</v>
      </c>
      <c r="K475" s="149"/>
      <c r="L475" s="148">
        <v>1</v>
      </c>
      <c r="M475" s="152">
        <f t="shared" si="14"/>
        <v>0</v>
      </c>
      <c r="N475" s="152">
        <f t="shared" si="15"/>
        <v>0</v>
      </c>
      <c r="O475" s="145">
        <v>120188</v>
      </c>
    </row>
    <row r="476" spans="1:15" x14ac:dyDescent="0.25">
      <c r="A476" s="149">
        <v>6023</v>
      </c>
      <c r="B476" s="149" t="s">
        <v>1575</v>
      </c>
      <c r="C476" s="149" t="s">
        <v>1576</v>
      </c>
      <c r="D476" s="149">
        <v>1560</v>
      </c>
      <c r="E476" s="149" t="s">
        <v>198</v>
      </c>
      <c r="F476" s="149" t="s">
        <v>1577</v>
      </c>
      <c r="G476" s="149" t="s">
        <v>160</v>
      </c>
      <c r="H476" s="149" t="s">
        <v>161</v>
      </c>
      <c r="I476" s="149" t="s">
        <v>162</v>
      </c>
      <c r="J476" s="149" t="s">
        <v>7090</v>
      </c>
      <c r="K476" s="149"/>
      <c r="L476" s="148">
        <v>1</v>
      </c>
      <c r="M476" s="152">
        <f t="shared" si="14"/>
        <v>0</v>
      </c>
      <c r="N476" s="152">
        <f t="shared" si="15"/>
        <v>1</v>
      </c>
      <c r="O476" s="145">
        <v>122234</v>
      </c>
    </row>
    <row r="477" spans="1:15" x14ac:dyDescent="0.25">
      <c r="A477" s="149">
        <v>6031</v>
      </c>
      <c r="B477" s="149" t="s">
        <v>1578</v>
      </c>
      <c r="C477" s="149" t="s">
        <v>1579</v>
      </c>
      <c r="D477" s="149">
        <v>2000</v>
      </c>
      <c r="E477" s="149" t="s">
        <v>201</v>
      </c>
      <c r="F477" s="149" t="s">
        <v>1580</v>
      </c>
      <c r="G477" s="149" t="s">
        <v>203</v>
      </c>
      <c r="H477" s="149" t="s">
        <v>204</v>
      </c>
      <c r="I477" s="149" t="s">
        <v>205</v>
      </c>
      <c r="J477" s="149" t="s">
        <v>7089</v>
      </c>
      <c r="K477" s="149"/>
      <c r="L477" s="148">
        <v>2</v>
      </c>
      <c r="M477" s="152">
        <f t="shared" si="14"/>
        <v>0</v>
      </c>
      <c r="N477" s="152">
        <f t="shared" si="15"/>
        <v>0</v>
      </c>
      <c r="O477" s="145">
        <v>119751</v>
      </c>
    </row>
    <row r="478" spans="1:15" x14ac:dyDescent="0.25">
      <c r="A478" s="149">
        <v>6049</v>
      </c>
      <c r="B478" s="149" t="s">
        <v>1581</v>
      </c>
      <c r="C478" s="149" t="s">
        <v>1582</v>
      </c>
      <c r="D478" s="149">
        <v>2060</v>
      </c>
      <c r="E478" s="149" t="s">
        <v>201</v>
      </c>
      <c r="F478" s="149" t="s">
        <v>1583</v>
      </c>
      <c r="G478" s="149" t="s">
        <v>203</v>
      </c>
      <c r="H478" s="149" t="s">
        <v>204</v>
      </c>
      <c r="I478" s="149" t="s">
        <v>205</v>
      </c>
      <c r="J478" s="149" t="s">
        <v>7089</v>
      </c>
      <c r="K478" s="149"/>
      <c r="L478" s="148">
        <v>1</v>
      </c>
      <c r="M478" s="152">
        <f t="shared" si="14"/>
        <v>0</v>
      </c>
      <c r="N478" s="152">
        <f t="shared" si="15"/>
        <v>0</v>
      </c>
      <c r="O478" s="145">
        <v>121848</v>
      </c>
    </row>
    <row r="479" spans="1:15" x14ac:dyDescent="0.25">
      <c r="A479" s="149">
        <v>6056</v>
      </c>
      <c r="B479" s="149" t="s">
        <v>1584</v>
      </c>
      <c r="C479" s="149" t="s">
        <v>1585</v>
      </c>
      <c r="D479" s="149">
        <v>2000</v>
      </c>
      <c r="E479" s="149" t="s">
        <v>201</v>
      </c>
      <c r="F479" s="149" t="s">
        <v>1586</v>
      </c>
      <c r="G479" s="149" t="s">
        <v>203</v>
      </c>
      <c r="H479" s="149" t="s">
        <v>204</v>
      </c>
      <c r="I479" s="149" t="s">
        <v>205</v>
      </c>
      <c r="J479" s="149" t="s">
        <v>7089</v>
      </c>
      <c r="K479" s="149"/>
      <c r="L479" s="148">
        <v>1</v>
      </c>
      <c r="M479" s="152">
        <f t="shared" si="14"/>
        <v>0</v>
      </c>
      <c r="N479" s="152">
        <f t="shared" si="15"/>
        <v>0</v>
      </c>
      <c r="O479" s="145">
        <v>121848</v>
      </c>
    </row>
    <row r="480" spans="1:15" x14ac:dyDescent="0.25">
      <c r="A480" s="149">
        <v>6064</v>
      </c>
      <c r="B480" s="149" t="s">
        <v>1587</v>
      </c>
      <c r="C480" s="149" t="s">
        <v>1588</v>
      </c>
      <c r="D480" s="149">
        <v>2018</v>
      </c>
      <c r="E480" s="149" t="s">
        <v>201</v>
      </c>
      <c r="F480" s="149" t="s">
        <v>7251</v>
      </c>
      <c r="G480" s="149" t="s">
        <v>203</v>
      </c>
      <c r="H480" s="149" t="s">
        <v>204</v>
      </c>
      <c r="I480" s="149" t="s">
        <v>205</v>
      </c>
      <c r="J480" s="149" t="s">
        <v>7089</v>
      </c>
      <c r="K480" s="149"/>
      <c r="L480" s="148">
        <v>2</v>
      </c>
      <c r="M480" s="152">
        <f t="shared" si="14"/>
        <v>0</v>
      </c>
      <c r="N480" s="152">
        <f t="shared" si="15"/>
        <v>0</v>
      </c>
      <c r="O480" s="145">
        <v>121848</v>
      </c>
    </row>
    <row r="481" spans="1:15" x14ac:dyDescent="0.25">
      <c r="A481" s="149">
        <v>6072</v>
      </c>
      <c r="B481" s="149" t="s">
        <v>1589</v>
      </c>
      <c r="C481" s="149" t="s">
        <v>1590</v>
      </c>
      <c r="D481" s="149">
        <v>2018</v>
      </c>
      <c r="E481" s="149" t="s">
        <v>201</v>
      </c>
      <c r="F481" s="149" t="s">
        <v>1591</v>
      </c>
      <c r="G481" s="149" t="s">
        <v>203</v>
      </c>
      <c r="H481" s="149" t="s">
        <v>204</v>
      </c>
      <c r="I481" s="149" t="s">
        <v>205</v>
      </c>
      <c r="J481" s="149" t="s">
        <v>7089</v>
      </c>
      <c r="K481" s="149"/>
      <c r="L481" s="148">
        <v>1</v>
      </c>
      <c r="M481" s="152">
        <f t="shared" si="14"/>
        <v>0</v>
      </c>
      <c r="N481" s="152">
        <f t="shared" si="15"/>
        <v>0</v>
      </c>
      <c r="O481" s="145">
        <v>0</v>
      </c>
    </row>
    <row r="482" spans="1:15" x14ac:dyDescent="0.25">
      <c r="A482" s="149">
        <v>6081</v>
      </c>
      <c r="B482" s="149" t="s">
        <v>1592</v>
      </c>
      <c r="C482" s="149" t="s">
        <v>1593</v>
      </c>
      <c r="D482" s="149">
        <v>2018</v>
      </c>
      <c r="E482" s="149" t="s">
        <v>201</v>
      </c>
      <c r="F482" s="149" t="s">
        <v>1594</v>
      </c>
      <c r="G482" s="149" t="s">
        <v>203</v>
      </c>
      <c r="H482" s="149" t="s">
        <v>204</v>
      </c>
      <c r="I482" s="149" t="s">
        <v>205</v>
      </c>
      <c r="J482" s="149" t="s">
        <v>7089</v>
      </c>
      <c r="K482" s="149"/>
      <c r="L482" s="148">
        <v>1</v>
      </c>
      <c r="M482" s="152">
        <f t="shared" si="14"/>
        <v>0</v>
      </c>
      <c r="N482" s="152">
        <f t="shared" si="15"/>
        <v>0</v>
      </c>
      <c r="O482" s="145">
        <v>0</v>
      </c>
    </row>
    <row r="483" spans="1:15" x14ac:dyDescent="0.25">
      <c r="A483" s="149">
        <v>6098</v>
      </c>
      <c r="B483" s="149" t="s">
        <v>1595</v>
      </c>
      <c r="C483" s="149" t="s">
        <v>1596</v>
      </c>
      <c r="D483" s="149">
        <v>2060</v>
      </c>
      <c r="E483" s="149" t="s">
        <v>201</v>
      </c>
      <c r="F483" s="149" t="s">
        <v>1597</v>
      </c>
      <c r="G483" s="149" t="s">
        <v>203</v>
      </c>
      <c r="H483" s="149" t="s">
        <v>204</v>
      </c>
      <c r="I483" s="149" t="s">
        <v>205</v>
      </c>
      <c r="J483" s="149" t="s">
        <v>7089</v>
      </c>
      <c r="K483" s="149"/>
      <c r="L483" s="148">
        <v>1</v>
      </c>
      <c r="M483" s="152">
        <f t="shared" si="14"/>
        <v>0</v>
      </c>
      <c r="N483" s="152">
        <f t="shared" si="15"/>
        <v>0</v>
      </c>
      <c r="O483" s="145">
        <v>138883</v>
      </c>
    </row>
    <row r="484" spans="1:15" x14ac:dyDescent="0.25">
      <c r="A484" s="149">
        <v>6106</v>
      </c>
      <c r="B484" s="149" t="s">
        <v>7252</v>
      </c>
      <c r="C484" s="149" t="s">
        <v>1598</v>
      </c>
      <c r="D484" s="149">
        <v>2060</v>
      </c>
      <c r="E484" s="149" t="s">
        <v>201</v>
      </c>
      <c r="F484" s="149" t="s">
        <v>1599</v>
      </c>
      <c r="G484" s="149" t="s">
        <v>203</v>
      </c>
      <c r="H484" s="149" t="s">
        <v>204</v>
      </c>
      <c r="I484" s="149" t="s">
        <v>205</v>
      </c>
      <c r="J484" s="149" t="s">
        <v>7089</v>
      </c>
      <c r="K484" s="149"/>
      <c r="L484" s="148">
        <v>1</v>
      </c>
      <c r="M484" s="152">
        <f t="shared" si="14"/>
        <v>0</v>
      </c>
      <c r="N484" s="152">
        <f t="shared" si="15"/>
        <v>0</v>
      </c>
      <c r="O484" s="145">
        <v>122937</v>
      </c>
    </row>
    <row r="485" spans="1:15" x14ac:dyDescent="0.25">
      <c r="A485" s="149">
        <v>6114</v>
      </c>
      <c r="B485" s="149" t="s">
        <v>1600</v>
      </c>
      <c r="C485" s="149" t="s">
        <v>1601</v>
      </c>
      <c r="D485" s="149">
        <v>2000</v>
      </c>
      <c r="E485" s="149" t="s">
        <v>201</v>
      </c>
      <c r="F485" s="149" t="s">
        <v>1602</v>
      </c>
      <c r="G485" s="149" t="s">
        <v>203</v>
      </c>
      <c r="H485" s="149" t="s">
        <v>204</v>
      </c>
      <c r="I485" s="149" t="s">
        <v>205</v>
      </c>
      <c r="J485" s="149" t="s">
        <v>7089</v>
      </c>
      <c r="K485" s="149"/>
      <c r="L485" s="148">
        <v>1</v>
      </c>
      <c r="M485" s="152">
        <f t="shared" si="14"/>
        <v>0</v>
      </c>
      <c r="N485" s="152">
        <f t="shared" si="15"/>
        <v>0</v>
      </c>
      <c r="O485" s="145">
        <v>119784</v>
      </c>
    </row>
    <row r="486" spans="1:15" x14ac:dyDescent="0.25">
      <c r="A486" s="149">
        <v>6122</v>
      </c>
      <c r="B486" s="149" t="s">
        <v>1603</v>
      </c>
      <c r="C486" s="149" t="s">
        <v>1604</v>
      </c>
      <c r="D486" s="149">
        <v>2018</v>
      </c>
      <c r="E486" s="149" t="s">
        <v>201</v>
      </c>
      <c r="F486" s="149" t="s">
        <v>1605</v>
      </c>
      <c r="G486" s="149" t="s">
        <v>203</v>
      </c>
      <c r="H486" s="149" t="s">
        <v>204</v>
      </c>
      <c r="I486" s="149" t="s">
        <v>205</v>
      </c>
      <c r="J486" s="149" t="s">
        <v>7089</v>
      </c>
      <c r="K486" s="149"/>
      <c r="L486" s="148">
        <v>1</v>
      </c>
      <c r="M486" s="152">
        <f t="shared" si="14"/>
        <v>0</v>
      </c>
      <c r="N486" s="152">
        <f t="shared" si="15"/>
        <v>0</v>
      </c>
      <c r="O486" s="145">
        <v>119784</v>
      </c>
    </row>
    <row r="487" spans="1:15" x14ac:dyDescent="0.25">
      <c r="A487" s="149">
        <v>6155</v>
      </c>
      <c r="B487" s="149" t="s">
        <v>7253</v>
      </c>
      <c r="C487" s="149" t="s">
        <v>1607</v>
      </c>
      <c r="D487" s="149">
        <v>2000</v>
      </c>
      <c r="E487" s="149" t="s">
        <v>201</v>
      </c>
      <c r="F487" s="149" t="s">
        <v>1608</v>
      </c>
      <c r="G487" s="149" t="s">
        <v>203</v>
      </c>
      <c r="H487" s="149" t="s">
        <v>204</v>
      </c>
      <c r="I487" s="149" t="s">
        <v>205</v>
      </c>
      <c r="J487" s="149" t="s">
        <v>7089</v>
      </c>
      <c r="K487" s="149"/>
      <c r="L487" s="148">
        <v>2</v>
      </c>
      <c r="M487" s="152">
        <f t="shared" si="14"/>
        <v>0</v>
      </c>
      <c r="N487" s="152">
        <f t="shared" si="15"/>
        <v>0</v>
      </c>
      <c r="O487" s="145">
        <v>122937</v>
      </c>
    </row>
    <row r="488" spans="1:15" x14ac:dyDescent="0.25">
      <c r="A488" s="149">
        <v>6163</v>
      </c>
      <c r="B488" s="149" t="s">
        <v>1609</v>
      </c>
      <c r="C488" s="149" t="s">
        <v>1610</v>
      </c>
      <c r="D488" s="149">
        <v>2060</v>
      </c>
      <c r="E488" s="149" t="s">
        <v>201</v>
      </c>
      <c r="F488" s="149" t="s">
        <v>1611</v>
      </c>
      <c r="G488" s="149" t="s">
        <v>203</v>
      </c>
      <c r="H488" s="149" t="s">
        <v>204</v>
      </c>
      <c r="I488" s="149" t="s">
        <v>205</v>
      </c>
      <c r="J488" s="149" t="s">
        <v>7089</v>
      </c>
      <c r="K488" s="149"/>
      <c r="L488" s="148">
        <v>1</v>
      </c>
      <c r="M488" s="152">
        <f t="shared" si="14"/>
        <v>0</v>
      </c>
      <c r="N488" s="152">
        <f t="shared" si="15"/>
        <v>0</v>
      </c>
      <c r="O488" s="145">
        <v>119677</v>
      </c>
    </row>
    <row r="489" spans="1:15" x14ac:dyDescent="0.25">
      <c r="A489" s="149">
        <v>6171</v>
      </c>
      <c r="B489" s="149" t="s">
        <v>1612</v>
      </c>
      <c r="C489" s="149" t="s">
        <v>1613</v>
      </c>
      <c r="D489" s="149">
        <v>2018</v>
      </c>
      <c r="E489" s="149" t="s">
        <v>201</v>
      </c>
      <c r="F489" s="149" t="s">
        <v>1614</v>
      </c>
      <c r="G489" s="149" t="s">
        <v>203</v>
      </c>
      <c r="H489" s="149" t="s">
        <v>204</v>
      </c>
      <c r="I489" s="149" t="s">
        <v>205</v>
      </c>
      <c r="J489" s="149" t="s">
        <v>7089</v>
      </c>
      <c r="K489" s="149"/>
      <c r="L489" s="148">
        <v>1</v>
      </c>
      <c r="M489" s="152">
        <f t="shared" si="14"/>
        <v>0</v>
      </c>
      <c r="N489" s="152">
        <f t="shared" si="15"/>
        <v>0</v>
      </c>
      <c r="O489" s="145">
        <v>119751</v>
      </c>
    </row>
    <row r="490" spans="1:15" x14ac:dyDescent="0.25">
      <c r="A490" s="149">
        <v>6189</v>
      </c>
      <c r="B490" s="149" t="s">
        <v>1615</v>
      </c>
      <c r="C490" s="149" t="s">
        <v>1616</v>
      </c>
      <c r="D490" s="149">
        <v>2018</v>
      </c>
      <c r="E490" s="149" t="s">
        <v>201</v>
      </c>
      <c r="F490" s="149" t="s">
        <v>1617</v>
      </c>
      <c r="G490" s="149" t="s">
        <v>203</v>
      </c>
      <c r="H490" s="149" t="s">
        <v>204</v>
      </c>
      <c r="I490" s="149" t="s">
        <v>205</v>
      </c>
      <c r="J490" s="149" t="s">
        <v>7089</v>
      </c>
      <c r="K490" s="149"/>
      <c r="L490" s="148">
        <v>2</v>
      </c>
      <c r="M490" s="152">
        <f t="shared" si="14"/>
        <v>0</v>
      </c>
      <c r="N490" s="152">
        <f t="shared" si="15"/>
        <v>0</v>
      </c>
      <c r="O490" s="145">
        <v>119751</v>
      </c>
    </row>
    <row r="491" spans="1:15" x14ac:dyDescent="0.25">
      <c r="A491" s="149">
        <v>6197</v>
      </c>
      <c r="B491" s="149" t="s">
        <v>1618</v>
      </c>
      <c r="C491" s="149" t="s">
        <v>1619</v>
      </c>
      <c r="D491" s="149">
        <v>2000</v>
      </c>
      <c r="E491" s="149" t="s">
        <v>201</v>
      </c>
      <c r="F491" s="149" t="s">
        <v>1620</v>
      </c>
      <c r="G491" s="149" t="s">
        <v>203</v>
      </c>
      <c r="H491" s="149" t="s">
        <v>204</v>
      </c>
      <c r="I491" s="149" t="s">
        <v>205</v>
      </c>
      <c r="J491" s="149" t="s">
        <v>7089</v>
      </c>
      <c r="K491" s="149"/>
      <c r="L491" s="148">
        <v>1</v>
      </c>
      <c r="M491" s="152">
        <f t="shared" si="14"/>
        <v>0</v>
      </c>
      <c r="N491" s="152">
        <f t="shared" si="15"/>
        <v>0</v>
      </c>
      <c r="O491" s="145">
        <v>119751</v>
      </c>
    </row>
    <row r="492" spans="1:15" x14ac:dyDescent="0.25">
      <c r="A492" s="149">
        <v>6205</v>
      </c>
      <c r="B492" s="149" t="s">
        <v>1621</v>
      </c>
      <c r="C492" s="149" t="s">
        <v>1622</v>
      </c>
      <c r="D492" s="149">
        <v>2060</v>
      </c>
      <c r="E492" s="149" t="s">
        <v>201</v>
      </c>
      <c r="F492" s="149" t="s">
        <v>1623</v>
      </c>
      <c r="G492" s="149" t="s">
        <v>203</v>
      </c>
      <c r="H492" s="149" t="s">
        <v>204</v>
      </c>
      <c r="I492" s="149" t="s">
        <v>205</v>
      </c>
      <c r="J492" s="149" t="s">
        <v>7089</v>
      </c>
      <c r="K492" s="149"/>
      <c r="L492" s="148">
        <v>2</v>
      </c>
      <c r="M492" s="152">
        <f t="shared" si="14"/>
        <v>0</v>
      </c>
      <c r="N492" s="152">
        <f t="shared" si="15"/>
        <v>0</v>
      </c>
      <c r="O492" s="145">
        <v>119735</v>
      </c>
    </row>
    <row r="493" spans="1:15" x14ac:dyDescent="0.25">
      <c r="A493" s="149">
        <v>6213</v>
      </c>
      <c r="B493" s="149" t="s">
        <v>1624</v>
      </c>
      <c r="C493" s="149" t="s">
        <v>1625</v>
      </c>
      <c r="D493" s="149">
        <v>2000</v>
      </c>
      <c r="E493" s="149" t="s">
        <v>201</v>
      </c>
      <c r="F493" s="149" t="s">
        <v>1626</v>
      </c>
      <c r="G493" s="149" t="s">
        <v>203</v>
      </c>
      <c r="H493" s="149" t="s">
        <v>204</v>
      </c>
      <c r="I493" s="149" t="s">
        <v>205</v>
      </c>
      <c r="J493" s="149" t="s">
        <v>7089</v>
      </c>
      <c r="K493" s="149"/>
      <c r="L493" s="148">
        <v>2</v>
      </c>
      <c r="M493" s="152">
        <f t="shared" si="14"/>
        <v>0</v>
      </c>
      <c r="N493" s="152">
        <f t="shared" si="15"/>
        <v>0</v>
      </c>
      <c r="O493" s="145">
        <v>119751</v>
      </c>
    </row>
    <row r="494" spans="1:15" x14ac:dyDescent="0.25">
      <c r="A494" s="149">
        <v>6247</v>
      </c>
      <c r="B494" s="149" t="s">
        <v>1627</v>
      </c>
      <c r="C494" s="149" t="s">
        <v>1628</v>
      </c>
      <c r="D494" s="149">
        <v>2050</v>
      </c>
      <c r="E494" s="149" t="s">
        <v>201</v>
      </c>
      <c r="F494" s="149" t="s">
        <v>1629</v>
      </c>
      <c r="G494" s="149" t="s">
        <v>203</v>
      </c>
      <c r="H494" s="149" t="s">
        <v>204</v>
      </c>
      <c r="I494" s="149" t="s">
        <v>205</v>
      </c>
      <c r="J494" s="149" t="s">
        <v>7089</v>
      </c>
      <c r="K494" s="149"/>
      <c r="L494" s="148">
        <v>1</v>
      </c>
      <c r="M494" s="152">
        <f t="shared" si="14"/>
        <v>0</v>
      </c>
      <c r="N494" s="152">
        <f t="shared" si="15"/>
        <v>0</v>
      </c>
      <c r="O494" s="145">
        <v>119751</v>
      </c>
    </row>
    <row r="495" spans="1:15" x14ac:dyDescent="0.25">
      <c r="A495" s="149">
        <v>6254</v>
      </c>
      <c r="B495" s="149" t="s">
        <v>7254</v>
      </c>
      <c r="C495" s="149" t="s">
        <v>1630</v>
      </c>
      <c r="D495" s="149">
        <v>2018</v>
      </c>
      <c r="E495" s="149" t="s">
        <v>201</v>
      </c>
      <c r="F495" s="149" t="s">
        <v>1631</v>
      </c>
      <c r="G495" s="149" t="s">
        <v>203</v>
      </c>
      <c r="H495" s="149" t="s">
        <v>204</v>
      </c>
      <c r="I495" s="149" t="s">
        <v>205</v>
      </c>
      <c r="J495" s="149" t="s">
        <v>7089</v>
      </c>
      <c r="K495" s="149"/>
      <c r="L495" s="148">
        <v>2</v>
      </c>
      <c r="M495" s="152">
        <f t="shared" si="14"/>
        <v>0</v>
      </c>
      <c r="N495" s="152">
        <f t="shared" si="15"/>
        <v>0</v>
      </c>
      <c r="O495" s="145">
        <v>119751</v>
      </c>
    </row>
    <row r="496" spans="1:15" x14ac:dyDescent="0.25">
      <c r="A496" s="149">
        <v>6262</v>
      </c>
      <c r="B496" s="149" t="s">
        <v>1632</v>
      </c>
      <c r="C496" s="149" t="s">
        <v>1633</v>
      </c>
      <c r="D496" s="149">
        <v>2018</v>
      </c>
      <c r="E496" s="149" t="s">
        <v>201</v>
      </c>
      <c r="F496" s="149" t="s">
        <v>1634</v>
      </c>
      <c r="G496" s="149" t="s">
        <v>203</v>
      </c>
      <c r="H496" s="149" t="s">
        <v>204</v>
      </c>
      <c r="I496" s="149" t="s">
        <v>205</v>
      </c>
      <c r="J496" s="149" t="s">
        <v>7089</v>
      </c>
      <c r="K496" s="149"/>
      <c r="L496" s="148">
        <v>1</v>
      </c>
      <c r="M496" s="152">
        <f t="shared" si="14"/>
        <v>0</v>
      </c>
      <c r="N496" s="152">
        <f t="shared" si="15"/>
        <v>0</v>
      </c>
      <c r="O496" s="145">
        <v>119701</v>
      </c>
    </row>
    <row r="497" spans="1:15" x14ac:dyDescent="0.25">
      <c r="A497" s="149">
        <v>6271</v>
      </c>
      <c r="B497" s="149" t="s">
        <v>1635</v>
      </c>
      <c r="C497" s="149" t="s">
        <v>1636</v>
      </c>
      <c r="D497" s="149">
        <v>2018</v>
      </c>
      <c r="E497" s="149" t="s">
        <v>201</v>
      </c>
      <c r="F497" s="149" t="s">
        <v>1637</v>
      </c>
      <c r="G497" s="149" t="s">
        <v>203</v>
      </c>
      <c r="H497" s="149" t="s">
        <v>204</v>
      </c>
      <c r="I497" s="149" t="s">
        <v>205</v>
      </c>
      <c r="J497" s="149" t="s">
        <v>7089</v>
      </c>
      <c r="K497" s="149"/>
      <c r="L497" s="148">
        <v>2</v>
      </c>
      <c r="M497" s="152">
        <f t="shared" si="14"/>
        <v>0</v>
      </c>
      <c r="N497" s="152">
        <f t="shared" si="15"/>
        <v>0</v>
      </c>
      <c r="O497" s="145">
        <v>119751</v>
      </c>
    </row>
    <row r="498" spans="1:15" x14ac:dyDescent="0.25">
      <c r="A498" s="149">
        <v>6312</v>
      </c>
      <c r="B498" s="149" t="s">
        <v>1638</v>
      </c>
      <c r="C498" s="149" t="s">
        <v>1639</v>
      </c>
      <c r="D498" s="149">
        <v>2140</v>
      </c>
      <c r="E498" s="149" t="s">
        <v>258</v>
      </c>
      <c r="F498" s="149" t="s">
        <v>1640</v>
      </c>
      <c r="G498" s="149" t="s">
        <v>203</v>
      </c>
      <c r="H498" s="149" t="s">
        <v>204</v>
      </c>
      <c r="I498" s="149" t="s">
        <v>205</v>
      </c>
      <c r="J498" s="149" t="s">
        <v>7089</v>
      </c>
      <c r="K498" s="149"/>
      <c r="L498" s="148">
        <v>1</v>
      </c>
      <c r="M498" s="152">
        <f t="shared" si="14"/>
        <v>0</v>
      </c>
      <c r="N498" s="152">
        <f t="shared" si="15"/>
        <v>0</v>
      </c>
      <c r="O498" s="145">
        <v>138883</v>
      </c>
    </row>
    <row r="499" spans="1:15" x14ac:dyDescent="0.25">
      <c r="A499" s="149">
        <v>6321</v>
      </c>
      <c r="B499" s="149" t="s">
        <v>1641</v>
      </c>
      <c r="C499" s="149" t="s">
        <v>1642</v>
      </c>
      <c r="D499" s="149">
        <v>2060</v>
      </c>
      <c r="E499" s="149" t="s">
        <v>201</v>
      </c>
      <c r="F499" s="149" t="s">
        <v>1643</v>
      </c>
      <c r="G499" s="149" t="s">
        <v>203</v>
      </c>
      <c r="H499" s="149" t="s">
        <v>204</v>
      </c>
      <c r="I499" s="149" t="s">
        <v>205</v>
      </c>
      <c r="J499" s="149" t="s">
        <v>7089</v>
      </c>
      <c r="K499" s="149"/>
      <c r="L499" s="148">
        <v>1</v>
      </c>
      <c r="M499" s="152">
        <f t="shared" si="14"/>
        <v>0</v>
      </c>
      <c r="N499" s="152">
        <f t="shared" si="15"/>
        <v>0</v>
      </c>
      <c r="O499" s="145">
        <v>138883</v>
      </c>
    </row>
    <row r="500" spans="1:15" x14ac:dyDescent="0.25">
      <c r="A500" s="149">
        <v>6338</v>
      </c>
      <c r="B500" s="149" t="s">
        <v>1644</v>
      </c>
      <c r="C500" s="149" t="s">
        <v>1645</v>
      </c>
      <c r="D500" s="149">
        <v>2000</v>
      </c>
      <c r="E500" s="149" t="s">
        <v>201</v>
      </c>
      <c r="F500" s="149" t="s">
        <v>1646</v>
      </c>
      <c r="G500" s="149" t="s">
        <v>203</v>
      </c>
      <c r="H500" s="149" t="s">
        <v>204</v>
      </c>
      <c r="I500" s="149" t="s">
        <v>205</v>
      </c>
      <c r="J500" s="149" t="s">
        <v>7089</v>
      </c>
      <c r="K500" s="149"/>
      <c r="L500" s="148">
        <v>2</v>
      </c>
      <c r="M500" s="152">
        <f t="shared" si="14"/>
        <v>0</v>
      </c>
      <c r="N500" s="152">
        <f t="shared" si="15"/>
        <v>0</v>
      </c>
      <c r="O500" s="145">
        <v>138891</v>
      </c>
    </row>
    <row r="501" spans="1:15" x14ac:dyDescent="0.25">
      <c r="A501" s="149">
        <v>6346</v>
      </c>
      <c r="B501" s="149" t="s">
        <v>1647</v>
      </c>
      <c r="C501" s="149" t="s">
        <v>1648</v>
      </c>
      <c r="D501" s="149">
        <v>2060</v>
      </c>
      <c r="E501" s="149" t="s">
        <v>201</v>
      </c>
      <c r="F501" s="149" t="s">
        <v>1649</v>
      </c>
      <c r="G501" s="149" t="s">
        <v>203</v>
      </c>
      <c r="H501" s="149" t="s">
        <v>204</v>
      </c>
      <c r="I501" s="149" t="s">
        <v>205</v>
      </c>
      <c r="J501" s="149" t="s">
        <v>7089</v>
      </c>
      <c r="K501" s="149"/>
      <c r="L501" s="148">
        <v>1</v>
      </c>
      <c r="M501" s="152">
        <f t="shared" si="14"/>
        <v>0</v>
      </c>
      <c r="N501" s="152">
        <f t="shared" si="15"/>
        <v>0</v>
      </c>
      <c r="O501" s="145">
        <v>138883</v>
      </c>
    </row>
    <row r="502" spans="1:15" x14ac:dyDescent="0.25">
      <c r="A502" s="149">
        <v>6353</v>
      </c>
      <c r="B502" s="149" t="s">
        <v>1650</v>
      </c>
      <c r="C502" s="149" t="s">
        <v>1651</v>
      </c>
      <c r="D502" s="149">
        <v>2060</v>
      </c>
      <c r="E502" s="149" t="s">
        <v>201</v>
      </c>
      <c r="F502" s="149" t="s">
        <v>1652</v>
      </c>
      <c r="G502" s="149" t="s">
        <v>203</v>
      </c>
      <c r="H502" s="149" t="s">
        <v>204</v>
      </c>
      <c r="I502" s="149" t="s">
        <v>205</v>
      </c>
      <c r="J502" s="149" t="s">
        <v>7089</v>
      </c>
      <c r="K502" s="149"/>
      <c r="L502" s="148">
        <v>1</v>
      </c>
      <c r="M502" s="152">
        <f t="shared" si="14"/>
        <v>0</v>
      </c>
      <c r="N502" s="152">
        <f t="shared" si="15"/>
        <v>0</v>
      </c>
      <c r="O502" s="145">
        <v>138883</v>
      </c>
    </row>
    <row r="503" spans="1:15" x14ac:dyDescent="0.25">
      <c r="A503" s="149">
        <v>6361</v>
      </c>
      <c r="B503" s="149" t="s">
        <v>7255</v>
      </c>
      <c r="C503" s="149" t="s">
        <v>1653</v>
      </c>
      <c r="D503" s="149">
        <v>2018</v>
      </c>
      <c r="E503" s="149" t="s">
        <v>201</v>
      </c>
      <c r="F503" s="149" t="s">
        <v>1654</v>
      </c>
      <c r="G503" s="149" t="s">
        <v>203</v>
      </c>
      <c r="H503" s="149" t="s">
        <v>204</v>
      </c>
      <c r="I503" s="149" t="s">
        <v>205</v>
      </c>
      <c r="J503" s="149" t="s">
        <v>7089</v>
      </c>
      <c r="K503" s="149"/>
      <c r="L503" s="148">
        <v>1</v>
      </c>
      <c r="M503" s="152">
        <f t="shared" si="14"/>
        <v>0</v>
      </c>
      <c r="N503" s="152">
        <f t="shared" si="15"/>
        <v>0</v>
      </c>
      <c r="O503" s="145">
        <v>120394</v>
      </c>
    </row>
    <row r="504" spans="1:15" x14ac:dyDescent="0.25">
      <c r="A504" s="149">
        <v>6379</v>
      </c>
      <c r="B504" s="149" t="s">
        <v>6133</v>
      </c>
      <c r="C504" s="149" t="s">
        <v>1656</v>
      </c>
      <c r="D504" s="149">
        <v>2018</v>
      </c>
      <c r="E504" s="149" t="s">
        <v>201</v>
      </c>
      <c r="F504" s="149" t="s">
        <v>1657</v>
      </c>
      <c r="G504" s="149" t="s">
        <v>203</v>
      </c>
      <c r="H504" s="149" t="s">
        <v>204</v>
      </c>
      <c r="I504" s="149" t="s">
        <v>205</v>
      </c>
      <c r="J504" s="149" t="s">
        <v>7089</v>
      </c>
      <c r="K504" s="149"/>
      <c r="L504" s="148">
        <v>1</v>
      </c>
      <c r="M504" s="152">
        <f t="shared" si="14"/>
        <v>0</v>
      </c>
      <c r="N504" s="152">
        <f t="shared" si="15"/>
        <v>0</v>
      </c>
      <c r="O504" s="145">
        <v>138891</v>
      </c>
    </row>
    <row r="505" spans="1:15" x14ac:dyDescent="0.25">
      <c r="A505" s="149">
        <v>6387</v>
      </c>
      <c r="B505" s="149" t="s">
        <v>1658</v>
      </c>
      <c r="C505" s="149" t="s">
        <v>1659</v>
      </c>
      <c r="D505" s="149">
        <v>2000</v>
      </c>
      <c r="E505" s="149" t="s">
        <v>201</v>
      </c>
      <c r="F505" s="149" t="s">
        <v>1660</v>
      </c>
      <c r="G505" s="149" t="s">
        <v>203</v>
      </c>
      <c r="H505" s="149" t="s">
        <v>204</v>
      </c>
      <c r="I505" s="149" t="s">
        <v>205</v>
      </c>
      <c r="J505" s="149" t="s">
        <v>7089</v>
      </c>
      <c r="K505" s="149"/>
      <c r="L505" s="148">
        <v>1</v>
      </c>
      <c r="M505" s="152">
        <f t="shared" si="14"/>
        <v>0</v>
      </c>
      <c r="N505" s="152">
        <f t="shared" si="15"/>
        <v>0</v>
      </c>
      <c r="O505" s="145">
        <v>139063</v>
      </c>
    </row>
    <row r="506" spans="1:15" x14ac:dyDescent="0.25">
      <c r="A506" s="149">
        <v>6403</v>
      </c>
      <c r="B506" s="149" t="s">
        <v>2234</v>
      </c>
      <c r="C506" s="149" t="s">
        <v>1661</v>
      </c>
      <c r="D506" s="149">
        <v>2018</v>
      </c>
      <c r="E506" s="149" t="s">
        <v>201</v>
      </c>
      <c r="F506" s="149" t="s">
        <v>1662</v>
      </c>
      <c r="G506" s="149" t="s">
        <v>203</v>
      </c>
      <c r="H506" s="149" t="s">
        <v>204</v>
      </c>
      <c r="I506" s="149" t="s">
        <v>205</v>
      </c>
      <c r="J506" s="149" t="s">
        <v>7089</v>
      </c>
      <c r="K506" s="149"/>
      <c r="L506" s="148">
        <v>1</v>
      </c>
      <c r="M506" s="152">
        <f t="shared" si="14"/>
        <v>0</v>
      </c>
      <c r="N506" s="152">
        <f t="shared" si="15"/>
        <v>0</v>
      </c>
      <c r="O506" s="145">
        <v>120394</v>
      </c>
    </row>
    <row r="507" spans="1:15" x14ac:dyDescent="0.25">
      <c r="A507" s="149">
        <v>6411</v>
      </c>
      <c r="B507" s="149" t="s">
        <v>1663</v>
      </c>
      <c r="C507" s="149" t="s">
        <v>1664</v>
      </c>
      <c r="D507" s="149">
        <v>2018</v>
      </c>
      <c r="E507" s="149" t="s">
        <v>201</v>
      </c>
      <c r="F507" s="149" t="s">
        <v>1665</v>
      </c>
      <c r="G507" s="149" t="s">
        <v>203</v>
      </c>
      <c r="H507" s="149" t="s">
        <v>204</v>
      </c>
      <c r="I507" s="149" t="s">
        <v>205</v>
      </c>
      <c r="J507" s="149" t="s">
        <v>7089</v>
      </c>
      <c r="K507" s="149"/>
      <c r="L507" s="148">
        <v>1</v>
      </c>
      <c r="M507" s="152">
        <f t="shared" si="14"/>
        <v>0</v>
      </c>
      <c r="N507" s="152">
        <f t="shared" si="15"/>
        <v>0</v>
      </c>
      <c r="O507" s="145">
        <v>0</v>
      </c>
    </row>
    <row r="508" spans="1:15" x14ac:dyDescent="0.25">
      <c r="A508" s="149">
        <v>6429</v>
      </c>
      <c r="B508" s="149" t="s">
        <v>1666</v>
      </c>
      <c r="C508" s="149" t="s">
        <v>1667</v>
      </c>
      <c r="D508" s="149">
        <v>2018</v>
      </c>
      <c r="E508" s="149" t="s">
        <v>201</v>
      </c>
      <c r="F508" s="149" t="s">
        <v>1668</v>
      </c>
      <c r="G508" s="149" t="s">
        <v>203</v>
      </c>
      <c r="H508" s="149" t="s">
        <v>204</v>
      </c>
      <c r="I508" s="149" t="s">
        <v>205</v>
      </c>
      <c r="J508" s="149" t="s">
        <v>7089</v>
      </c>
      <c r="K508" s="149"/>
      <c r="L508" s="148">
        <v>2</v>
      </c>
      <c r="M508" s="152">
        <f t="shared" si="14"/>
        <v>0</v>
      </c>
      <c r="N508" s="152">
        <f t="shared" si="15"/>
        <v>0</v>
      </c>
      <c r="O508" s="145">
        <v>0</v>
      </c>
    </row>
    <row r="509" spans="1:15" x14ac:dyDescent="0.25">
      <c r="A509" s="149">
        <v>6437</v>
      </c>
      <c r="B509" s="149" t="s">
        <v>1669</v>
      </c>
      <c r="C509" s="149" t="s">
        <v>1670</v>
      </c>
      <c r="D509" s="149">
        <v>2030</v>
      </c>
      <c r="E509" s="149" t="s">
        <v>201</v>
      </c>
      <c r="F509" s="149" t="s">
        <v>1671</v>
      </c>
      <c r="G509" s="149" t="s">
        <v>203</v>
      </c>
      <c r="H509" s="149" t="s">
        <v>204</v>
      </c>
      <c r="I509" s="149" t="s">
        <v>205</v>
      </c>
      <c r="J509" s="149" t="s">
        <v>7089</v>
      </c>
      <c r="K509" s="149"/>
      <c r="L509" s="148">
        <v>2</v>
      </c>
      <c r="M509" s="152">
        <f t="shared" si="14"/>
        <v>0</v>
      </c>
      <c r="N509" s="152">
        <f t="shared" si="15"/>
        <v>0</v>
      </c>
      <c r="O509" s="145">
        <v>119735</v>
      </c>
    </row>
    <row r="510" spans="1:15" x14ac:dyDescent="0.25">
      <c r="A510" s="149">
        <v>6445</v>
      </c>
      <c r="B510" s="149" t="s">
        <v>1672</v>
      </c>
      <c r="C510" s="149" t="s">
        <v>1673</v>
      </c>
      <c r="D510" s="149">
        <v>2060</v>
      </c>
      <c r="E510" s="149" t="s">
        <v>201</v>
      </c>
      <c r="F510" s="149" t="s">
        <v>1674</v>
      </c>
      <c r="G510" s="149" t="s">
        <v>203</v>
      </c>
      <c r="H510" s="149" t="s">
        <v>204</v>
      </c>
      <c r="I510" s="149" t="s">
        <v>205</v>
      </c>
      <c r="J510" s="149" t="s">
        <v>7089</v>
      </c>
      <c r="K510" s="149"/>
      <c r="L510" s="148">
        <v>1</v>
      </c>
      <c r="M510" s="152">
        <f t="shared" si="14"/>
        <v>0</v>
      </c>
      <c r="N510" s="152">
        <f t="shared" si="15"/>
        <v>0</v>
      </c>
      <c r="O510" s="145">
        <v>119735</v>
      </c>
    </row>
    <row r="511" spans="1:15" x14ac:dyDescent="0.25">
      <c r="A511" s="149">
        <v>6478</v>
      </c>
      <c r="B511" s="149" t="s">
        <v>1675</v>
      </c>
      <c r="C511" s="149" t="s">
        <v>1676</v>
      </c>
      <c r="D511" s="149">
        <v>2000</v>
      </c>
      <c r="E511" s="149" t="s">
        <v>201</v>
      </c>
      <c r="F511" s="149" t="s">
        <v>1677</v>
      </c>
      <c r="G511" s="149" t="s">
        <v>203</v>
      </c>
      <c r="H511" s="149" t="s">
        <v>204</v>
      </c>
      <c r="I511" s="149" t="s">
        <v>205</v>
      </c>
      <c r="J511" s="149" t="s">
        <v>7089</v>
      </c>
      <c r="K511" s="149"/>
      <c r="L511" s="148">
        <v>1</v>
      </c>
      <c r="M511" s="152">
        <f t="shared" si="14"/>
        <v>0</v>
      </c>
      <c r="N511" s="152">
        <f t="shared" si="15"/>
        <v>0</v>
      </c>
      <c r="O511" s="145">
        <v>120394</v>
      </c>
    </row>
    <row r="512" spans="1:15" x14ac:dyDescent="0.25">
      <c r="A512" s="149">
        <v>6486</v>
      </c>
      <c r="B512" s="149" t="s">
        <v>1678</v>
      </c>
      <c r="C512" s="149" t="s">
        <v>1679</v>
      </c>
      <c r="D512" s="149">
        <v>2000</v>
      </c>
      <c r="E512" s="149" t="s">
        <v>201</v>
      </c>
      <c r="F512" s="149" t="s">
        <v>1680</v>
      </c>
      <c r="G512" s="149" t="s">
        <v>203</v>
      </c>
      <c r="H512" s="149" t="s">
        <v>204</v>
      </c>
      <c r="I512" s="149" t="s">
        <v>205</v>
      </c>
      <c r="J512" s="149" t="s">
        <v>7089</v>
      </c>
      <c r="K512" s="149"/>
      <c r="L512" s="148">
        <v>1</v>
      </c>
      <c r="M512" s="152">
        <f t="shared" si="14"/>
        <v>0</v>
      </c>
      <c r="N512" s="152">
        <f t="shared" si="15"/>
        <v>0</v>
      </c>
      <c r="O512" s="145">
        <v>120394</v>
      </c>
    </row>
    <row r="513" spans="1:15" x14ac:dyDescent="0.25">
      <c r="A513" s="149">
        <v>6494</v>
      </c>
      <c r="B513" s="149" t="s">
        <v>1681</v>
      </c>
      <c r="C513" s="149" t="s">
        <v>1682</v>
      </c>
      <c r="D513" s="149">
        <v>2060</v>
      </c>
      <c r="E513" s="149" t="s">
        <v>201</v>
      </c>
      <c r="F513" s="149" t="s">
        <v>1683</v>
      </c>
      <c r="G513" s="149" t="s">
        <v>203</v>
      </c>
      <c r="H513" s="149" t="s">
        <v>204</v>
      </c>
      <c r="I513" s="149" t="s">
        <v>205</v>
      </c>
      <c r="J513" s="149" t="s">
        <v>7089</v>
      </c>
      <c r="K513" s="149"/>
      <c r="L513" s="148">
        <v>1</v>
      </c>
      <c r="M513" s="152">
        <f t="shared" si="14"/>
        <v>0</v>
      </c>
      <c r="N513" s="152">
        <f t="shared" si="15"/>
        <v>0</v>
      </c>
      <c r="O513" s="145">
        <v>138883</v>
      </c>
    </row>
    <row r="514" spans="1:15" x14ac:dyDescent="0.25">
      <c r="A514" s="149">
        <v>6502</v>
      </c>
      <c r="B514" s="149" t="s">
        <v>1684</v>
      </c>
      <c r="C514" s="149" t="s">
        <v>1685</v>
      </c>
      <c r="D514" s="149">
        <v>2020</v>
      </c>
      <c r="E514" s="149" t="s">
        <v>201</v>
      </c>
      <c r="F514" s="149" t="s">
        <v>1686</v>
      </c>
      <c r="G514" s="149" t="s">
        <v>203</v>
      </c>
      <c r="H514" s="149" t="s">
        <v>204</v>
      </c>
      <c r="I514" s="149" t="s">
        <v>205</v>
      </c>
      <c r="J514" s="149" t="s">
        <v>7091</v>
      </c>
      <c r="K514" s="149"/>
      <c r="L514" s="148">
        <v>1</v>
      </c>
      <c r="M514" s="152">
        <f t="shared" si="14"/>
        <v>1</v>
      </c>
      <c r="N514" s="152">
        <f t="shared" si="15"/>
        <v>0</v>
      </c>
      <c r="O514" s="145">
        <v>119768</v>
      </c>
    </row>
    <row r="515" spans="1:15" x14ac:dyDescent="0.25">
      <c r="A515" s="149">
        <v>6511</v>
      </c>
      <c r="B515" s="149" t="s">
        <v>7256</v>
      </c>
      <c r="C515" s="149" t="s">
        <v>1687</v>
      </c>
      <c r="D515" s="149">
        <v>2060</v>
      </c>
      <c r="E515" s="149" t="s">
        <v>201</v>
      </c>
      <c r="F515" s="149" t="s">
        <v>1688</v>
      </c>
      <c r="G515" s="149" t="s">
        <v>203</v>
      </c>
      <c r="H515" s="149" t="s">
        <v>204</v>
      </c>
      <c r="I515" s="149" t="s">
        <v>205</v>
      </c>
      <c r="J515" s="149" t="s">
        <v>7089</v>
      </c>
      <c r="K515" s="149"/>
      <c r="L515" s="148">
        <v>1</v>
      </c>
      <c r="M515" s="152">
        <f t="shared" ref="M515:M578" si="16">IF(AND(J515="Autonome kleuterschool",L515=1),1,0)</f>
        <v>0</v>
      </c>
      <c r="N515" s="152">
        <f t="shared" ref="N515:N578" si="17">IF(AND(J515="Autonome lagere school",L515=1),1,0)</f>
        <v>0</v>
      </c>
      <c r="O515" s="145">
        <v>119677</v>
      </c>
    </row>
    <row r="516" spans="1:15" x14ac:dyDescent="0.25">
      <c r="A516" s="149">
        <v>6536</v>
      </c>
      <c r="B516" s="149" t="s">
        <v>7634</v>
      </c>
      <c r="C516" s="149" t="s">
        <v>1689</v>
      </c>
      <c r="D516" s="149">
        <v>2020</v>
      </c>
      <c r="E516" s="149" t="s">
        <v>201</v>
      </c>
      <c r="F516" s="149" t="s">
        <v>1690</v>
      </c>
      <c r="G516" s="149" t="s">
        <v>203</v>
      </c>
      <c r="H516" s="149" t="s">
        <v>204</v>
      </c>
      <c r="I516" s="149" t="s">
        <v>205</v>
      </c>
      <c r="J516" s="149" t="s">
        <v>7091</v>
      </c>
      <c r="K516" s="149"/>
      <c r="L516" s="148">
        <v>1</v>
      </c>
      <c r="M516" s="152">
        <f t="shared" si="16"/>
        <v>1</v>
      </c>
      <c r="N516" s="152">
        <f t="shared" si="17"/>
        <v>0</v>
      </c>
      <c r="O516" s="145">
        <v>119768</v>
      </c>
    </row>
    <row r="517" spans="1:15" x14ac:dyDescent="0.25">
      <c r="A517" s="149">
        <v>6551</v>
      </c>
      <c r="B517" s="149" t="s">
        <v>7257</v>
      </c>
      <c r="C517" s="149" t="s">
        <v>1691</v>
      </c>
      <c r="D517" s="149">
        <v>2060</v>
      </c>
      <c r="E517" s="149" t="s">
        <v>201</v>
      </c>
      <c r="F517" s="149" t="s">
        <v>1692</v>
      </c>
      <c r="G517" s="149" t="s">
        <v>203</v>
      </c>
      <c r="H517" s="149" t="s">
        <v>204</v>
      </c>
      <c r="I517" s="149" t="s">
        <v>205</v>
      </c>
      <c r="J517" s="149" t="s">
        <v>7089</v>
      </c>
      <c r="K517" s="149"/>
      <c r="L517" s="148">
        <v>1</v>
      </c>
      <c r="M517" s="152">
        <f t="shared" si="16"/>
        <v>0</v>
      </c>
      <c r="N517" s="152">
        <f t="shared" si="17"/>
        <v>0</v>
      </c>
      <c r="O517" s="145">
        <v>119677</v>
      </c>
    </row>
    <row r="518" spans="1:15" x14ac:dyDescent="0.25">
      <c r="A518" s="149">
        <v>6593</v>
      </c>
      <c r="B518" s="149" t="s">
        <v>1693</v>
      </c>
      <c r="C518" s="149" t="s">
        <v>1694</v>
      </c>
      <c r="D518" s="149">
        <v>2018</v>
      </c>
      <c r="E518" s="149" t="s">
        <v>201</v>
      </c>
      <c r="F518" s="149" t="s">
        <v>1695</v>
      </c>
      <c r="G518" s="149" t="s">
        <v>203</v>
      </c>
      <c r="H518" s="149" t="s">
        <v>204</v>
      </c>
      <c r="I518" s="149" t="s">
        <v>205</v>
      </c>
      <c r="J518" s="149" t="s">
        <v>7089</v>
      </c>
      <c r="K518" s="149"/>
      <c r="L518" s="148">
        <v>1</v>
      </c>
      <c r="M518" s="152">
        <f t="shared" si="16"/>
        <v>0</v>
      </c>
      <c r="N518" s="152">
        <f t="shared" si="17"/>
        <v>0</v>
      </c>
      <c r="O518" s="145">
        <v>119751</v>
      </c>
    </row>
    <row r="519" spans="1:15" x14ac:dyDescent="0.25">
      <c r="A519" s="149">
        <v>6601</v>
      </c>
      <c r="B519" s="149" t="s">
        <v>1696</v>
      </c>
      <c r="C519" s="149" t="s">
        <v>1697</v>
      </c>
      <c r="D519" s="149">
        <v>2018</v>
      </c>
      <c r="E519" s="149" t="s">
        <v>201</v>
      </c>
      <c r="F519" s="149" t="s">
        <v>1698</v>
      </c>
      <c r="G519" s="149" t="s">
        <v>203</v>
      </c>
      <c r="H519" s="149" t="s">
        <v>204</v>
      </c>
      <c r="I519" s="149" t="s">
        <v>205</v>
      </c>
      <c r="J519" s="149" t="s">
        <v>7091</v>
      </c>
      <c r="K519" s="149"/>
      <c r="L519" s="148">
        <v>1</v>
      </c>
      <c r="M519" s="152">
        <f t="shared" si="16"/>
        <v>1</v>
      </c>
      <c r="N519" s="152">
        <f t="shared" si="17"/>
        <v>0</v>
      </c>
      <c r="O519" s="145">
        <v>0</v>
      </c>
    </row>
    <row r="520" spans="1:15" x14ac:dyDescent="0.25">
      <c r="A520" s="149">
        <v>6619</v>
      </c>
      <c r="B520" s="149" t="s">
        <v>1699</v>
      </c>
      <c r="C520" s="149" t="s">
        <v>1700</v>
      </c>
      <c r="D520" s="149">
        <v>2018</v>
      </c>
      <c r="E520" s="149" t="s">
        <v>201</v>
      </c>
      <c r="F520" s="149" t="s">
        <v>1701</v>
      </c>
      <c r="G520" s="149" t="s">
        <v>203</v>
      </c>
      <c r="H520" s="149" t="s">
        <v>204</v>
      </c>
      <c r="I520" s="149" t="s">
        <v>205</v>
      </c>
      <c r="J520" s="149" t="s">
        <v>7089</v>
      </c>
      <c r="K520" s="149"/>
      <c r="L520" s="148">
        <v>1</v>
      </c>
      <c r="M520" s="152">
        <f t="shared" si="16"/>
        <v>0</v>
      </c>
      <c r="N520" s="152">
        <f t="shared" si="17"/>
        <v>0</v>
      </c>
      <c r="O520" s="145">
        <v>120394</v>
      </c>
    </row>
    <row r="521" spans="1:15" x14ac:dyDescent="0.25">
      <c r="A521" s="149">
        <v>6627</v>
      </c>
      <c r="B521" s="149" t="s">
        <v>1655</v>
      </c>
      <c r="C521" s="149" t="s">
        <v>1702</v>
      </c>
      <c r="D521" s="149">
        <v>2020</v>
      </c>
      <c r="E521" s="149" t="s">
        <v>201</v>
      </c>
      <c r="F521" s="149" t="s">
        <v>1703</v>
      </c>
      <c r="G521" s="149" t="s">
        <v>203</v>
      </c>
      <c r="H521" s="149" t="s">
        <v>204</v>
      </c>
      <c r="I521" s="149" t="s">
        <v>205</v>
      </c>
      <c r="J521" s="149" t="s">
        <v>7089</v>
      </c>
      <c r="K521" s="149"/>
      <c r="L521" s="148">
        <v>1</v>
      </c>
      <c r="M521" s="152">
        <f t="shared" si="16"/>
        <v>0</v>
      </c>
      <c r="N521" s="152">
        <f t="shared" si="17"/>
        <v>0</v>
      </c>
      <c r="O521" s="145">
        <v>121848</v>
      </c>
    </row>
    <row r="522" spans="1:15" x14ac:dyDescent="0.25">
      <c r="A522" s="149">
        <v>6635</v>
      </c>
      <c r="B522" s="149" t="s">
        <v>1704</v>
      </c>
      <c r="C522" s="149" t="s">
        <v>1705</v>
      </c>
      <c r="D522" s="149">
        <v>2020</v>
      </c>
      <c r="E522" s="149" t="s">
        <v>201</v>
      </c>
      <c r="F522" s="149" t="s">
        <v>1706</v>
      </c>
      <c r="G522" s="149" t="s">
        <v>203</v>
      </c>
      <c r="H522" s="149" t="s">
        <v>204</v>
      </c>
      <c r="I522" s="149" t="s">
        <v>205</v>
      </c>
      <c r="J522" s="149" t="s">
        <v>7089</v>
      </c>
      <c r="K522" s="149"/>
      <c r="L522" s="148">
        <v>2</v>
      </c>
      <c r="M522" s="152">
        <f t="shared" si="16"/>
        <v>0</v>
      </c>
      <c r="N522" s="152">
        <f t="shared" si="17"/>
        <v>0</v>
      </c>
      <c r="O522" s="145">
        <v>119768</v>
      </c>
    </row>
    <row r="523" spans="1:15" x14ac:dyDescent="0.25">
      <c r="A523" s="149">
        <v>6643</v>
      </c>
      <c r="B523" s="149" t="s">
        <v>1707</v>
      </c>
      <c r="C523" s="149" t="s">
        <v>1708</v>
      </c>
      <c r="D523" s="149">
        <v>2020</v>
      </c>
      <c r="E523" s="149" t="s">
        <v>201</v>
      </c>
      <c r="F523" s="149" t="s">
        <v>1709</v>
      </c>
      <c r="G523" s="149" t="s">
        <v>203</v>
      </c>
      <c r="H523" s="149" t="s">
        <v>204</v>
      </c>
      <c r="I523" s="149" t="s">
        <v>205</v>
      </c>
      <c r="J523" s="149" t="s">
        <v>7090</v>
      </c>
      <c r="K523" s="149"/>
      <c r="L523" s="148">
        <v>2</v>
      </c>
      <c r="M523" s="152">
        <f t="shared" si="16"/>
        <v>0</v>
      </c>
      <c r="N523" s="152">
        <f t="shared" si="17"/>
        <v>0</v>
      </c>
      <c r="O523" s="145">
        <v>119768</v>
      </c>
    </row>
    <row r="524" spans="1:15" x14ac:dyDescent="0.25">
      <c r="A524" s="149">
        <v>6651</v>
      </c>
      <c r="B524" s="149" t="s">
        <v>1710</v>
      </c>
      <c r="C524" s="149" t="s">
        <v>1711</v>
      </c>
      <c r="D524" s="149">
        <v>2020</v>
      </c>
      <c r="E524" s="149" t="s">
        <v>201</v>
      </c>
      <c r="F524" s="149" t="s">
        <v>1712</v>
      </c>
      <c r="G524" s="149" t="s">
        <v>203</v>
      </c>
      <c r="H524" s="149" t="s">
        <v>204</v>
      </c>
      <c r="I524" s="149" t="s">
        <v>205</v>
      </c>
      <c r="J524" s="149" t="s">
        <v>7089</v>
      </c>
      <c r="K524" s="149"/>
      <c r="L524" s="148">
        <v>1</v>
      </c>
      <c r="M524" s="152">
        <f t="shared" si="16"/>
        <v>0</v>
      </c>
      <c r="N524" s="152">
        <f t="shared" si="17"/>
        <v>0</v>
      </c>
      <c r="O524" s="145">
        <v>119768</v>
      </c>
    </row>
    <row r="525" spans="1:15" x14ac:dyDescent="0.25">
      <c r="A525" s="149">
        <v>6676</v>
      </c>
      <c r="B525" s="149" t="s">
        <v>1713</v>
      </c>
      <c r="C525" s="149" t="s">
        <v>1714</v>
      </c>
      <c r="D525" s="149">
        <v>2020</v>
      </c>
      <c r="E525" s="149" t="s">
        <v>201</v>
      </c>
      <c r="F525" s="149" t="s">
        <v>1715</v>
      </c>
      <c r="G525" s="149" t="s">
        <v>203</v>
      </c>
      <c r="H525" s="149" t="s">
        <v>204</v>
      </c>
      <c r="I525" s="149" t="s">
        <v>205</v>
      </c>
      <c r="J525" s="149" t="s">
        <v>7089</v>
      </c>
      <c r="K525" s="149"/>
      <c r="L525" s="148">
        <v>1</v>
      </c>
      <c r="M525" s="152">
        <f t="shared" si="16"/>
        <v>0</v>
      </c>
      <c r="N525" s="152">
        <f t="shared" si="17"/>
        <v>0</v>
      </c>
      <c r="O525" s="145">
        <v>138891</v>
      </c>
    </row>
    <row r="526" spans="1:15" x14ac:dyDescent="0.25">
      <c r="A526" s="149">
        <v>6726</v>
      </c>
      <c r="B526" s="149" t="s">
        <v>1716</v>
      </c>
      <c r="C526" s="149" t="s">
        <v>1717</v>
      </c>
      <c r="D526" s="149">
        <v>2180</v>
      </c>
      <c r="E526" s="149" t="s">
        <v>213</v>
      </c>
      <c r="F526" s="149" t="s">
        <v>1718</v>
      </c>
      <c r="G526" s="149" t="s">
        <v>203</v>
      </c>
      <c r="H526" s="149" t="s">
        <v>204</v>
      </c>
      <c r="I526" s="149" t="s">
        <v>205</v>
      </c>
      <c r="J526" s="149" t="s">
        <v>7089</v>
      </c>
      <c r="K526" s="149"/>
      <c r="L526" s="148">
        <v>2</v>
      </c>
      <c r="M526" s="152">
        <f t="shared" si="16"/>
        <v>0</v>
      </c>
      <c r="N526" s="152">
        <f t="shared" si="17"/>
        <v>0</v>
      </c>
      <c r="O526" s="145">
        <v>119735</v>
      </c>
    </row>
    <row r="527" spans="1:15" x14ac:dyDescent="0.25">
      <c r="A527" s="149">
        <v>6742</v>
      </c>
      <c r="B527" s="149" t="s">
        <v>1719</v>
      </c>
      <c r="C527" s="149" t="s">
        <v>1720</v>
      </c>
      <c r="D527" s="149">
        <v>2030</v>
      </c>
      <c r="E527" s="149" t="s">
        <v>201</v>
      </c>
      <c r="F527" s="149" t="s">
        <v>1721</v>
      </c>
      <c r="G527" s="149" t="s">
        <v>203</v>
      </c>
      <c r="H527" s="149" t="s">
        <v>204</v>
      </c>
      <c r="I527" s="149" t="s">
        <v>205</v>
      </c>
      <c r="J527" s="149" t="s">
        <v>7089</v>
      </c>
      <c r="K527" s="149"/>
      <c r="L527" s="148">
        <v>1</v>
      </c>
      <c r="M527" s="152">
        <f t="shared" si="16"/>
        <v>0</v>
      </c>
      <c r="N527" s="152">
        <f t="shared" si="17"/>
        <v>0</v>
      </c>
      <c r="O527" s="145">
        <v>120394</v>
      </c>
    </row>
    <row r="528" spans="1:15" x14ac:dyDescent="0.25">
      <c r="A528" s="149">
        <v>6767</v>
      </c>
      <c r="B528" s="149" t="s">
        <v>1722</v>
      </c>
      <c r="C528" s="149" t="s">
        <v>1723</v>
      </c>
      <c r="D528" s="149">
        <v>2040</v>
      </c>
      <c r="E528" s="149" t="s">
        <v>201</v>
      </c>
      <c r="F528" s="149" t="s">
        <v>1724</v>
      </c>
      <c r="G528" s="149" t="s">
        <v>203</v>
      </c>
      <c r="H528" s="149" t="s">
        <v>204</v>
      </c>
      <c r="I528" s="149" t="s">
        <v>205</v>
      </c>
      <c r="J528" s="149" t="s">
        <v>7089</v>
      </c>
      <c r="K528" s="149"/>
      <c r="L528" s="148">
        <v>1</v>
      </c>
      <c r="M528" s="152">
        <f t="shared" si="16"/>
        <v>0</v>
      </c>
      <c r="N528" s="152">
        <f t="shared" si="17"/>
        <v>0</v>
      </c>
      <c r="O528" s="145">
        <v>119735</v>
      </c>
    </row>
    <row r="529" spans="1:15" x14ac:dyDescent="0.25">
      <c r="A529" s="149">
        <v>6775</v>
      </c>
      <c r="B529" s="149" t="s">
        <v>1725</v>
      </c>
      <c r="C529" s="149" t="s">
        <v>1726</v>
      </c>
      <c r="D529" s="149">
        <v>2040</v>
      </c>
      <c r="E529" s="149" t="s">
        <v>201</v>
      </c>
      <c r="F529" s="149" t="s">
        <v>1727</v>
      </c>
      <c r="G529" s="149" t="s">
        <v>203</v>
      </c>
      <c r="H529" s="149" t="s">
        <v>204</v>
      </c>
      <c r="I529" s="149" t="s">
        <v>205</v>
      </c>
      <c r="J529" s="149" t="s">
        <v>7089</v>
      </c>
      <c r="K529" s="149"/>
      <c r="L529" s="148">
        <v>1</v>
      </c>
      <c r="M529" s="152">
        <f t="shared" si="16"/>
        <v>0</v>
      </c>
      <c r="N529" s="152">
        <f t="shared" si="17"/>
        <v>0</v>
      </c>
      <c r="O529" s="145">
        <v>119735</v>
      </c>
    </row>
    <row r="530" spans="1:15" x14ac:dyDescent="0.25">
      <c r="A530" s="149">
        <v>6783</v>
      </c>
      <c r="B530" s="149" t="s">
        <v>7258</v>
      </c>
      <c r="C530" s="149" t="s">
        <v>1728</v>
      </c>
      <c r="D530" s="149">
        <v>2040</v>
      </c>
      <c r="E530" s="149" t="s">
        <v>201</v>
      </c>
      <c r="F530" s="149" t="s">
        <v>1729</v>
      </c>
      <c r="G530" s="149" t="s">
        <v>203</v>
      </c>
      <c r="H530" s="149" t="s">
        <v>204</v>
      </c>
      <c r="I530" s="149" t="s">
        <v>205</v>
      </c>
      <c r="J530" s="149" t="s">
        <v>7089</v>
      </c>
      <c r="K530" s="149"/>
      <c r="L530" s="148">
        <v>2</v>
      </c>
      <c r="M530" s="152">
        <f t="shared" si="16"/>
        <v>0</v>
      </c>
      <c r="N530" s="152">
        <f t="shared" si="17"/>
        <v>0</v>
      </c>
      <c r="O530" s="145">
        <v>120394</v>
      </c>
    </row>
    <row r="531" spans="1:15" x14ac:dyDescent="0.25">
      <c r="A531" s="149">
        <v>6791</v>
      </c>
      <c r="B531" s="149" t="s">
        <v>7259</v>
      </c>
      <c r="C531" s="149" t="s">
        <v>1730</v>
      </c>
      <c r="D531" s="149">
        <v>2040</v>
      </c>
      <c r="E531" s="149" t="s">
        <v>201</v>
      </c>
      <c r="F531" s="149" t="s">
        <v>1731</v>
      </c>
      <c r="G531" s="149" t="s">
        <v>203</v>
      </c>
      <c r="H531" s="149" t="s">
        <v>204</v>
      </c>
      <c r="I531" s="149" t="s">
        <v>205</v>
      </c>
      <c r="J531" s="149" t="s">
        <v>7089</v>
      </c>
      <c r="K531" s="149"/>
      <c r="L531" s="148">
        <v>1</v>
      </c>
      <c r="M531" s="152">
        <f t="shared" si="16"/>
        <v>0</v>
      </c>
      <c r="N531" s="152">
        <f t="shared" si="17"/>
        <v>0</v>
      </c>
      <c r="O531" s="145">
        <v>120394</v>
      </c>
    </row>
    <row r="532" spans="1:15" x14ac:dyDescent="0.25">
      <c r="A532" s="149">
        <v>6817</v>
      </c>
      <c r="B532" s="149" t="s">
        <v>7635</v>
      </c>
      <c r="C532" s="149" t="s">
        <v>1732</v>
      </c>
      <c r="D532" s="149">
        <v>2050</v>
      </c>
      <c r="E532" s="149" t="s">
        <v>201</v>
      </c>
      <c r="F532" s="149" t="s">
        <v>1733</v>
      </c>
      <c r="G532" s="149" t="s">
        <v>203</v>
      </c>
      <c r="H532" s="149" t="s">
        <v>204</v>
      </c>
      <c r="I532" s="149" t="s">
        <v>205</v>
      </c>
      <c r="J532" s="149" t="s">
        <v>7089</v>
      </c>
      <c r="K532" s="149"/>
      <c r="L532" s="148">
        <v>1</v>
      </c>
      <c r="M532" s="152">
        <f t="shared" si="16"/>
        <v>0</v>
      </c>
      <c r="N532" s="152">
        <f t="shared" si="17"/>
        <v>0</v>
      </c>
      <c r="O532" s="145">
        <v>119751</v>
      </c>
    </row>
    <row r="533" spans="1:15" x14ac:dyDescent="0.25">
      <c r="A533" s="149">
        <v>6833</v>
      </c>
      <c r="B533" s="149" t="s">
        <v>1734</v>
      </c>
      <c r="C533" s="149" t="s">
        <v>1735</v>
      </c>
      <c r="D533" s="149">
        <v>2050</v>
      </c>
      <c r="E533" s="149" t="s">
        <v>201</v>
      </c>
      <c r="F533" s="149" t="s">
        <v>1736</v>
      </c>
      <c r="G533" s="149" t="s">
        <v>203</v>
      </c>
      <c r="H533" s="149" t="s">
        <v>204</v>
      </c>
      <c r="I533" s="149" t="s">
        <v>205</v>
      </c>
      <c r="J533" s="149" t="s">
        <v>7089</v>
      </c>
      <c r="K533" s="149"/>
      <c r="L533" s="148">
        <v>1</v>
      </c>
      <c r="M533" s="152">
        <f t="shared" si="16"/>
        <v>0</v>
      </c>
      <c r="N533" s="152">
        <f t="shared" si="17"/>
        <v>0</v>
      </c>
      <c r="O533" s="145">
        <v>138891</v>
      </c>
    </row>
    <row r="534" spans="1:15" x14ac:dyDescent="0.25">
      <c r="A534" s="149">
        <v>6858</v>
      </c>
      <c r="B534" s="149" t="s">
        <v>1185</v>
      </c>
      <c r="C534" s="149" t="s">
        <v>1737</v>
      </c>
      <c r="D534" s="149">
        <v>2170</v>
      </c>
      <c r="E534" s="149" t="s">
        <v>209</v>
      </c>
      <c r="F534" s="149" t="s">
        <v>1738</v>
      </c>
      <c r="G534" s="149" t="s">
        <v>364</v>
      </c>
      <c r="H534" s="149" t="s">
        <v>365</v>
      </c>
      <c r="I534" s="149" t="s">
        <v>366</v>
      </c>
      <c r="J534" s="149" t="s">
        <v>7089</v>
      </c>
      <c r="K534" s="149"/>
      <c r="L534" s="148">
        <v>1</v>
      </c>
      <c r="M534" s="152">
        <f t="shared" si="16"/>
        <v>0</v>
      </c>
      <c r="N534" s="152">
        <f t="shared" si="17"/>
        <v>0</v>
      </c>
      <c r="O534" s="145">
        <v>121624</v>
      </c>
    </row>
    <row r="535" spans="1:15" x14ac:dyDescent="0.25">
      <c r="A535" s="149">
        <v>6882</v>
      </c>
      <c r="B535" s="149" t="s">
        <v>1739</v>
      </c>
      <c r="C535" s="149" t="s">
        <v>1740</v>
      </c>
      <c r="D535" s="149">
        <v>2170</v>
      </c>
      <c r="E535" s="149" t="s">
        <v>209</v>
      </c>
      <c r="F535" s="149" t="s">
        <v>1741</v>
      </c>
      <c r="G535" s="149" t="s">
        <v>203</v>
      </c>
      <c r="H535" s="149" t="s">
        <v>204</v>
      </c>
      <c r="I535" s="149" t="s">
        <v>205</v>
      </c>
      <c r="J535" s="149" t="s">
        <v>7089</v>
      </c>
      <c r="K535" s="149"/>
      <c r="L535" s="148">
        <v>1</v>
      </c>
      <c r="M535" s="152">
        <f t="shared" si="16"/>
        <v>0</v>
      </c>
      <c r="N535" s="152">
        <f t="shared" si="17"/>
        <v>0</v>
      </c>
      <c r="O535" s="145">
        <v>119784</v>
      </c>
    </row>
    <row r="536" spans="1:15" x14ac:dyDescent="0.25">
      <c r="A536" s="149">
        <v>6916</v>
      </c>
      <c r="B536" s="149" t="s">
        <v>1742</v>
      </c>
      <c r="C536" s="149" t="s">
        <v>1743</v>
      </c>
      <c r="D536" s="149">
        <v>2170</v>
      </c>
      <c r="E536" s="149" t="s">
        <v>209</v>
      </c>
      <c r="F536" s="149" t="s">
        <v>1744</v>
      </c>
      <c r="G536" s="149" t="s">
        <v>364</v>
      </c>
      <c r="H536" s="149" t="s">
        <v>365</v>
      </c>
      <c r="I536" s="149" t="s">
        <v>366</v>
      </c>
      <c r="J536" s="149" t="s">
        <v>7090</v>
      </c>
      <c r="K536" s="149"/>
      <c r="L536" s="148">
        <v>2</v>
      </c>
      <c r="M536" s="152">
        <f t="shared" si="16"/>
        <v>0</v>
      </c>
      <c r="N536" s="152">
        <f t="shared" si="17"/>
        <v>0</v>
      </c>
      <c r="O536" s="145">
        <v>121624</v>
      </c>
    </row>
    <row r="537" spans="1:15" x14ac:dyDescent="0.25">
      <c r="A537" s="149">
        <v>6924</v>
      </c>
      <c r="B537" s="149" t="s">
        <v>7260</v>
      </c>
      <c r="C537" s="149" t="s">
        <v>1745</v>
      </c>
      <c r="D537" s="149">
        <v>2170</v>
      </c>
      <c r="E537" s="149" t="s">
        <v>209</v>
      </c>
      <c r="F537" s="149" t="s">
        <v>1746</v>
      </c>
      <c r="G537" s="149" t="s">
        <v>364</v>
      </c>
      <c r="H537" s="149" t="s">
        <v>365</v>
      </c>
      <c r="I537" s="149" t="s">
        <v>366</v>
      </c>
      <c r="J537" s="149" t="s">
        <v>7091</v>
      </c>
      <c r="K537" s="149"/>
      <c r="L537" s="148">
        <v>1</v>
      </c>
      <c r="M537" s="152">
        <f t="shared" si="16"/>
        <v>1</v>
      </c>
      <c r="N537" s="152">
        <f t="shared" si="17"/>
        <v>0</v>
      </c>
      <c r="O537" s="145">
        <v>121624</v>
      </c>
    </row>
    <row r="538" spans="1:15" x14ac:dyDescent="0.25">
      <c r="A538" s="149">
        <v>6932</v>
      </c>
      <c r="B538" s="149" t="s">
        <v>1747</v>
      </c>
      <c r="C538" s="149" t="s">
        <v>1748</v>
      </c>
      <c r="D538" s="149">
        <v>2170</v>
      </c>
      <c r="E538" s="149" t="s">
        <v>209</v>
      </c>
      <c r="F538" s="149" t="s">
        <v>1749</v>
      </c>
      <c r="G538" s="149" t="s">
        <v>203</v>
      </c>
      <c r="H538" s="149" t="s">
        <v>204</v>
      </c>
      <c r="I538" s="149" t="s">
        <v>205</v>
      </c>
      <c r="J538" s="149" t="s">
        <v>7089</v>
      </c>
      <c r="K538" s="149"/>
      <c r="L538" s="148">
        <v>3</v>
      </c>
      <c r="M538" s="152">
        <f t="shared" si="16"/>
        <v>0</v>
      </c>
      <c r="N538" s="152">
        <f t="shared" si="17"/>
        <v>0</v>
      </c>
      <c r="O538" s="145">
        <v>121467</v>
      </c>
    </row>
    <row r="539" spans="1:15" x14ac:dyDescent="0.25">
      <c r="A539" s="149">
        <v>6941</v>
      </c>
      <c r="B539" s="149" t="s">
        <v>1750</v>
      </c>
      <c r="C539" s="149" t="s">
        <v>1751</v>
      </c>
      <c r="D539" s="149">
        <v>2170</v>
      </c>
      <c r="E539" s="149" t="s">
        <v>209</v>
      </c>
      <c r="F539" s="149" t="s">
        <v>1752</v>
      </c>
      <c r="G539" s="149" t="s">
        <v>203</v>
      </c>
      <c r="H539" s="149" t="s">
        <v>204</v>
      </c>
      <c r="I539" s="149" t="s">
        <v>205</v>
      </c>
      <c r="J539" s="149" t="s">
        <v>7089</v>
      </c>
      <c r="K539" s="149"/>
      <c r="L539" s="148">
        <v>2</v>
      </c>
      <c r="M539" s="152">
        <f t="shared" si="16"/>
        <v>0</v>
      </c>
      <c r="N539" s="152">
        <f t="shared" si="17"/>
        <v>0</v>
      </c>
      <c r="O539" s="145">
        <v>119735</v>
      </c>
    </row>
    <row r="540" spans="1:15" x14ac:dyDescent="0.25">
      <c r="A540" s="149">
        <v>6965</v>
      </c>
      <c r="B540" s="149" t="s">
        <v>1185</v>
      </c>
      <c r="C540" s="149" t="s">
        <v>1753</v>
      </c>
      <c r="D540" s="149">
        <v>2180</v>
      </c>
      <c r="E540" s="149" t="s">
        <v>213</v>
      </c>
      <c r="F540" s="149" t="s">
        <v>1754</v>
      </c>
      <c r="G540" s="149" t="s">
        <v>364</v>
      </c>
      <c r="H540" s="149" t="s">
        <v>365</v>
      </c>
      <c r="I540" s="149" t="s">
        <v>366</v>
      </c>
      <c r="J540" s="149" t="s">
        <v>7089</v>
      </c>
      <c r="K540" s="149"/>
      <c r="L540" s="148">
        <v>1</v>
      </c>
      <c r="M540" s="152">
        <f t="shared" si="16"/>
        <v>0</v>
      </c>
      <c r="N540" s="152">
        <f t="shared" si="17"/>
        <v>0</v>
      </c>
      <c r="O540" s="145">
        <v>121814</v>
      </c>
    </row>
    <row r="541" spans="1:15" x14ac:dyDescent="0.25">
      <c r="A541" s="149">
        <v>6973</v>
      </c>
      <c r="B541" s="149" t="s">
        <v>1742</v>
      </c>
      <c r="C541" s="149" t="s">
        <v>1755</v>
      </c>
      <c r="D541" s="149">
        <v>2180</v>
      </c>
      <c r="E541" s="149" t="s">
        <v>213</v>
      </c>
      <c r="F541" s="149" t="s">
        <v>1756</v>
      </c>
      <c r="G541" s="149" t="s">
        <v>364</v>
      </c>
      <c r="H541" s="149" t="s">
        <v>365</v>
      </c>
      <c r="I541" s="149" t="s">
        <v>366</v>
      </c>
      <c r="J541" s="149" t="s">
        <v>7090</v>
      </c>
      <c r="K541" s="149"/>
      <c r="L541" s="148">
        <v>1</v>
      </c>
      <c r="M541" s="152">
        <f t="shared" si="16"/>
        <v>0</v>
      </c>
      <c r="N541" s="152">
        <f t="shared" si="17"/>
        <v>1</v>
      </c>
      <c r="O541" s="145">
        <v>121814</v>
      </c>
    </row>
    <row r="542" spans="1:15" x14ac:dyDescent="0.25">
      <c r="A542" s="149">
        <v>6981</v>
      </c>
      <c r="B542" s="149" t="s">
        <v>7636</v>
      </c>
      <c r="C542" s="149" t="s">
        <v>1757</v>
      </c>
      <c r="D542" s="149">
        <v>2180</v>
      </c>
      <c r="E542" s="149" t="s">
        <v>213</v>
      </c>
      <c r="F542" s="149" t="s">
        <v>1758</v>
      </c>
      <c r="G542" s="149" t="s">
        <v>364</v>
      </c>
      <c r="H542" s="149" t="s">
        <v>365</v>
      </c>
      <c r="I542" s="149" t="s">
        <v>366</v>
      </c>
      <c r="J542" s="149" t="s">
        <v>7089</v>
      </c>
      <c r="K542" s="149"/>
      <c r="L542" s="148">
        <v>1</v>
      </c>
      <c r="M542" s="152">
        <f t="shared" si="16"/>
        <v>0</v>
      </c>
      <c r="N542" s="152">
        <f t="shared" si="17"/>
        <v>0</v>
      </c>
      <c r="O542" s="145">
        <v>121814</v>
      </c>
    </row>
    <row r="543" spans="1:15" x14ac:dyDescent="0.25">
      <c r="A543" s="149">
        <v>6999</v>
      </c>
      <c r="B543" s="149" t="s">
        <v>1087</v>
      </c>
      <c r="C543" s="149" t="s">
        <v>1759</v>
      </c>
      <c r="D543" s="149">
        <v>2180</v>
      </c>
      <c r="E543" s="149" t="s">
        <v>213</v>
      </c>
      <c r="F543" s="149" t="s">
        <v>1760</v>
      </c>
      <c r="G543" s="149" t="s">
        <v>203</v>
      </c>
      <c r="H543" s="149" t="s">
        <v>204</v>
      </c>
      <c r="I543" s="149" t="s">
        <v>205</v>
      </c>
      <c r="J543" s="149" t="s">
        <v>7089</v>
      </c>
      <c r="K543" s="149"/>
      <c r="L543" s="148">
        <v>1</v>
      </c>
      <c r="M543" s="152">
        <f t="shared" si="16"/>
        <v>0</v>
      </c>
      <c r="N543" s="152">
        <f t="shared" si="17"/>
        <v>0</v>
      </c>
      <c r="O543" s="145">
        <v>121541</v>
      </c>
    </row>
    <row r="544" spans="1:15" x14ac:dyDescent="0.25">
      <c r="A544" s="149">
        <v>7005</v>
      </c>
      <c r="B544" s="149" t="s">
        <v>1761</v>
      </c>
      <c r="C544" s="149" t="s">
        <v>1762</v>
      </c>
      <c r="D544" s="149">
        <v>2180</v>
      </c>
      <c r="E544" s="149" t="s">
        <v>213</v>
      </c>
      <c r="F544" s="149" t="s">
        <v>1763</v>
      </c>
      <c r="G544" s="149" t="s">
        <v>364</v>
      </c>
      <c r="H544" s="149" t="s">
        <v>365</v>
      </c>
      <c r="I544" s="149" t="s">
        <v>366</v>
      </c>
      <c r="J544" s="149" t="s">
        <v>7089</v>
      </c>
      <c r="K544" s="149"/>
      <c r="L544" s="148">
        <v>1</v>
      </c>
      <c r="M544" s="152">
        <f t="shared" si="16"/>
        <v>0</v>
      </c>
      <c r="N544" s="152">
        <f t="shared" si="17"/>
        <v>0</v>
      </c>
      <c r="O544" s="145">
        <v>121814</v>
      </c>
    </row>
    <row r="545" spans="1:15" x14ac:dyDescent="0.25">
      <c r="A545" s="149">
        <v>7013</v>
      </c>
      <c r="B545" s="149" t="s">
        <v>7261</v>
      </c>
      <c r="C545" s="149" t="s">
        <v>1764</v>
      </c>
      <c r="D545" s="149">
        <v>2180</v>
      </c>
      <c r="E545" s="149" t="s">
        <v>213</v>
      </c>
      <c r="F545" s="149" t="s">
        <v>1765</v>
      </c>
      <c r="G545" s="149" t="s">
        <v>364</v>
      </c>
      <c r="H545" s="149" t="s">
        <v>365</v>
      </c>
      <c r="I545" s="149" t="s">
        <v>366</v>
      </c>
      <c r="J545" s="149" t="s">
        <v>7089</v>
      </c>
      <c r="K545" s="149"/>
      <c r="L545" s="148">
        <v>1</v>
      </c>
      <c r="M545" s="152">
        <f t="shared" si="16"/>
        <v>0</v>
      </c>
      <c r="N545" s="152">
        <f t="shared" si="17"/>
        <v>0</v>
      </c>
      <c r="O545" s="145">
        <v>121814</v>
      </c>
    </row>
    <row r="546" spans="1:15" x14ac:dyDescent="0.25">
      <c r="A546" s="149">
        <v>7021</v>
      </c>
      <c r="B546" s="149" t="s">
        <v>1766</v>
      </c>
      <c r="C546" s="149" t="s">
        <v>1767</v>
      </c>
      <c r="D546" s="149">
        <v>2950</v>
      </c>
      <c r="E546" s="149" t="s">
        <v>217</v>
      </c>
      <c r="F546" s="149" t="s">
        <v>1768</v>
      </c>
      <c r="G546" s="149" t="s">
        <v>203</v>
      </c>
      <c r="H546" s="149" t="s">
        <v>204</v>
      </c>
      <c r="I546" s="149" t="s">
        <v>205</v>
      </c>
      <c r="J546" s="149" t="s">
        <v>7090</v>
      </c>
      <c r="K546" s="149"/>
      <c r="L546" s="148">
        <v>1</v>
      </c>
      <c r="M546" s="152">
        <f t="shared" si="16"/>
        <v>0</v>
      </c>
      <c r="N546" s="152">
        <f t="shared" si="17"/>
        <v>1</v>
      </c>
      <c r="O546" s="145">
        <v>121541</v>
      </c>
    </row>
    <row r="547" spans="1:15" x14ac:dyDescent="0.25">
      <c r="A547" s="149">
        <v>7062</v>
      </c>
      <c r="B547" s="149" t="s">
        <v>1769</v>
      </c>
      <c r="C547" s="149" t="s">
        <v>1770</v>
      </c>
      <c r="D547" s="149">
        <v>2950</v>
      </c>
      <c r="E547" s="149" t="s">
        <v>217</v>
      </c>
      <c r="F547" s="149" t="s">
        <v>1771</v>
      </c>
      <c r="G547" s="149" t="s">
        <v>364</v>
      </c>
      <c r="H547" s="149" t="s">
        <v>365</v>
      </c>
      <c r="I547" s="149" t="s">
        <v>366</v>
      </c>
      <c r="J547" s="149" t="s">
        <v>7089</v>
      </c>
      <c r="K547" s="149"/>
      <c r="L547" s="148">
        <v>1</v>
      </c>
      <c r="M547" s="152">
        <f t="shared" si="16"/>
        <v>0</v>
      </c>
      <c r="N547" s="152">
        <f t="shared" si="17"/>
        <v>0</v>
      </c>
      <c r="O547" s="145">
        <v>121814</v>
      </c>
    </row>
    <row r="548" spans="1:15" x14ac:dyDescent="0.25">
      <c r="A548" s="149">
        <v>7096</v>
      </c>
      <c r="B548" s="149" t="s">
        <v>1772</v>
      </c>
      <c r="C548" s="149" t="s">
        <v>1773</v>
      </c>
      <c r="D548" s="149">
        <v>2950</v>
      </c>
      <c r="E548" s="149" t="s">
        <v>217</v>
      </c>
      <c r="F548" s="149" t="s">
        <v>1774</v>
      </c>
      <c r="G548" s="149" t="s">
        <v>203</v>
      </c>
      <c r="H548" s="149" t="s">
        <v>204</v>
      </c>
      <c r="I548" s="149" t="s">
        <v>205</v>
      </c>
      <c r="J548" s="149" t="s">
        <v>7090</v>
      </c>
      <c r="K548" s="149"/>
      <c r="L548" s="148">
        <v>1</v>
      </c>
      <c r="M548" s="152">
        <f t="shared" si="16"/>
        <v>0</v>
      </c>
      <c r="N548" s="152">
        <f t="shared" si="17"/>
        <v>1</v>
      </c>
      <c r="O548" s="145">
        <v>120006</v>
      </c>
    </row>
    <row r="549" spans="1:15" x14ac:dyDescent="0.25">
      <c r="A549" s="149">
        <v>7104</v>
      </c>
      <c r="B549" s="149" t="s">
        <v>1185</v>
      </c>
      <c r="C549" s="149" t="s">
        <v>1775</v>
      </c>
      <c r="D549" s="149">
        <v>2940</v>
      </c>
      <c r="E549" s="149" t="s">
        <v>221</v>
      </c>
      <c r="F549" s="149" t="s">
        <v>1776</v>
      </c>
      <c r="G549" s="149" t="s">
        <v>364</v>
      </c>
      <c r="H549" s="149" t="s">
        <v>365</v>
      </c>
      <c r="I549" s="149" t="s">
        <v>366</v>
      </c>
      <c r="J549" s="149" t="s">
        <v>7089</v>
      </c>
      <c r="K549" s="149"/>
      <c r="L549" s="148">
        <v>1</v>
      </c>
      <c r="M549" s="152">
        <f t="shared" si="16"/>
        <v>0</v>
      </c>
      <c r="N549" s="152">
        <f t="shared" si="17"/>
        <v>0</v>
      </c>
      <c r="O549" s="145">
        <v>121814</v>
      </c>
    </row>
    <row r="550" spans="1:15" x14ac:dyDescent="0.25">
      <c r="A550" s="149">
        <v>7112</v>
      </c>
      <c r="B550" s="149" t="s">
        <v>1777</v>
      </c>
      <c r="C550" s="149" t="s">
        <v>1778</v>
      </c>
      <c r="D550" s="149">
        <v>2940</v>
      </c>
      <c r="E550" s="149" t="s">
        <v>1779</v>
      </c>
      <c r="F550" s="149" t="s">
        <v>1780</v>
      </c>
      <c r="G550" s="149" t="s">
        <v>203</v>
      </c>
      <c r="H550" s="149" t="s">
        <v>204</v>
      </c>
      <c r="I550" s="149" t="s">
        <v>205</v>
      </c>
      <c r="J550" s="149" t="s">
        <v>7089</v>
      </c>
      <c r="K550" s="149"/>
      <c r="L550" s="148">
        <v>1</v>
      </c>
      <c r="M550" s="152">
        <f t="shared" si="16"/>
        <v>0</v>
      </c>
      <c r="N550" s="152">
        <f t="shared" si="17"/>
        <v>0</v>
      </c>
      <c r="O550" s="145">
        <v>121541</v>
      </c>
    </row>
    <row r="551" spans="1:15" x14ac:dyDescent="0.25">
      <c r="A551" s="149">
        <v>7121</v>
      </c>
      <c r="B551" s="149" t="s">
        <v>1781</v>
      </c>
      <c r="C551" s="149" t="s">
        <v>1782</v>
      </c>
      <c r="D551" s="149">
        <v>2940</v>
      </c>
      <c r="E551" s="149" t="s">
        <v>221</v>
      </c>
      <c r="F551" s="149" t="s">
        <v>1783</v>
      </c>
      <c r="G551" s="149" t="s">
        <v>203</v>
      </c>
      <c r="H551" s="149" t="s">
        <v>204</v>
      </c>
      <c r="I551" s="149" t="s">
        <v>205</v>
      </c>
      <c r="J551" s="149" t="s">
        <v>7089</v>
      </c>
      <c r="K551" s="149"/>
      <c r="L551" s="148">
        <v>1</v>
      </c>
      <c r="M551" s="152">
        <f t="shared" si="16"/>
        <v>0</v>
      </c>
      <c r="N551" s="152">
        <f t="shared" si="17"/>
        <v>0</v>
      </c>
      <c r="O551" s="145">
        <v>120006</v>
      </c>
    </row>
    <row r="552" spans="1:15" x14ac:dyDescent="0.25">
      <c r="A552" s="149">
        <v>7138</v>
      </c>
      <c r="B552" s="149" t="s">
        <v>1784</v>
      </c>
      <c r="C552" s="149" t="s">
        <v>1785</v>
      </c>
      <c r="D552" s="149">
        <v>2100</v>
      </c>
      <c r="E552" s="149" t="s">
        <v>1786</v>
      </c>
      <c r="F552" s="149" t="s">
        <v>1787</v>
      </c>
      <c r="G552" s="149" t="s">
        <v>203</v>
      </c>
      <c r="H552" s="149" t="s">
        <v>204</v>
      </c>
      <c r="I552" s="149" t="s">
        <v>205</v>
      </c>
      <c r="J552" s="149" t="s">
        <v>7089</v>
      </c>
      <c r="K552" s="149"/>
      <c r="L552" s="148">
        <v>2</v>
      </c>
      <c r="M552" s="152">
        <f t="shared" si="16"/>
        <v>0</v>
      </c>
      <c r="N552" s="152">
        <f t="shared" si="17"/>
        <v>0</v>
      </c>
      <c r="O552" s="145">
        <v>119701</v>
      </c>
    </row>
    <row r="553" spans="1:15" x14ac:dyDescent="0.25">
      <c r="A553" s="149">
        <v>7153</v>
      </c>
      <c r="B553" s="149" t="s">
        <v>1788</v>
      </c>
      <c r="C553" s="149" t="s">
        <v>1789</v>
      </c>
      <c r="D553" s="149">
        <v>2100</v>
      </c>
      <c r="E553" s="149" t="s">
        <v>1786</v>
      </c>
      <c r="F553" s="149" t="s">
        <v>1790</v>
      </c>
      <c r="G553" s="149" t="s">
        <v>203</v>
      </c>
      <c r="H553" s="149" t="s">
        <v>204</v>
      </c>
      <c r="I553" s="149" t="s">
        <v>205</v>
      </c>
      <c r="J553" s="149" t="s">
        <v>7091</v>
      </c>
      <c r="K553" s="149"/>
      <c r="L553" s="148">
        <v>1</v>
      </c>
      <c r="M553" s="152">
        <f t="shared" si="16"/>
        <v>1</v>
      </c>
      <c r="N553" s="152">
        <f t="shared" si="17"/>
        <v>0</v>
      </c>
      <c r="O553" s="145">
        <v>119677</v>
      </c>
    </row>
    <row r="554" spans="1:15" x14ac:dyDescent="0.25">
      <c r="A554" s="149">
        <v>7179</v>
      </c>
      <c r="B554" s="149" t="s">
        <v>1791</v>
      </c>
      <c r="C554" s="149" t="s">
        <v>1792</v>
      </c>
      <c r="D554" s="149">
        <v>2100</v>
      </c>
      <c r="E554" s="149" t="s">
        <v>1786</v>
      </c>
      <c r="F554" s="149" t="s">
        <v>1793</v>
      </c>
      <c r="G554" s="149" t="s">
        <v>203</v>
      </c>
      <c r="H554" s="149" t="s">
        <v>204</v>
      </c>
      <c r="I554" s="149" t="s">
        <v>205</v>
      </c>
      <c r="J554" s="149" t="s">
        <v>7091</v>
      </c>
      <c r="K554" s="149"/>
      <c r="L554" s="148">
        <v>1</v>
      </c>
      <c r="M554" s="152">
        <f t="shared" si="16"/>
        <v>1</v>
      </c>
      <c r="N554" s="152">
        <f t="shared" si="17"/>
        <v>0</v>
      </c>
      <c r="O554" s="145">
        <v>119677</v>
      </c>
    </row>
    <row r="555" spans="1:15" x14ac:dyDescent="0.25">
      <c r="A555" s="149">
        <v>7187</v>
      </c>
      <c r="B555" s="149" t="s">
        <v>1794</v>
      </c>
      <c r="C555" s="149" t="s">
        <v>1795</v>
      </c>
      <c r="D555" s="149">
        <v>2100</v>
      </c>
      <c r="E555" s="149" t="s">
        <v>1786</v>
      </c>
      <c r="F555" s="149" t="s">
        <v>1796</v>
      </c>
      <c r="G555" s="149" t="s">
        <v>203</v>
      </c>
      <c r="H555" s="149" t="s">
        <v>204</v>
      </c>
      <c r="I555" s="149" t="s">
        <v>205</v>
      </c>
      <c r="J555" s="149" t="s">
        <v>7089</v>
      </c>
      <c r="K555" s="149"/>
      <c r="L555" s="148">
        <v>1</v>
      </c>
      <c r="M555" s="152">
        <f t="shared" si="16"/>
        <v>0</v>
      </c>
      <c r="N555" s="152">
        <f t="shared" si="17"/>
        <v>0</v>
      </c>
      <c r="O555" s="145">
        <v>119701</v>
      </c>
    </row>
    <row r="556" spans="1:15" x14ac:dyDescent="0.25">
      <c r="A556" s="149">
        <v>7195</v>
      </c>
      <c r="B556" s="149" t="s">
        <v>1797</v>
      </c>
      <c r="C556" s="149" t="s">
        <v>1798</v>
      </c>
      <c r="D556" s="149">
        <v>2100</v>
      </c>
      <c r="E556" s="149" t="s">
        <v>1786</v>
      </c>
      <c r="F556" s="149" t="s">
        <v>1799</v>
      </c>
      <c r="G556" s="149" t="s">
        <v>203</v>
      </c>
      <c r="H556" s="149" t="s">
        <v>204</v>
      </c>
      <c r="I556" s="149" t="s">
        <v>205</v>
      </c>
      <c r="J556" s="149" t="s">
        <v>7089</v>
      </c>
      <c r="K556" s="149"/>
      <c r="L556" s="148">
        <v>1</v>
      </c>
      <c r="M556" s="152">
        <f t="shared" si="16"/>
        <v>0</v>
      </c>
      <c r="N556" s="152">
        <f t="shared" si="17"/>
        <v>0</v>
      </c>
      <c r="O556" s="145">
        <v>119677</v>
      </c>
    </row>
    <row r="557" spans="1:15" x14ac:dyDescent="0.25">
      <c r="A557" s="149">
        <v>7229</v>
      </c>
      <c r="B557" s="149" t="s">
        <v>7637</v>
      </c>
      <c r="C557" s="149" t="s">
        <v>7262</v>
      </c>
      <c r="D557" s="149">
        <v>2100</v>
      </c>
      <c r="E557" s="149" t="s">
        <v>1786</v>
      </c>
      <c r="F557" s="149" t="s">
        <v>1800</v>
      </c>
      <c r="G557" s="149" t="s">
        <v>203</v>
      </c>
      <c r="H557" s="149" t="s">
        <v>204</v>
      </c>
      <c r="I557" s="149" t="s">
        <v>205</v>
      </c>
      <c r="J557" s="149" t="s">
        <v>7089</v>
      </c>
      <c r="K557" s="149"/>
      <c r="L557" s="148">
        <v>1</v>
      </c>
      <c r="M557" s="152">
        <f t="shared" si="16"/>
        <v>0</v>
      </c>
      <c r="N557" s="152">
        <f t="shared" si="17"/>
        <v>0</v>
      </c>
      <c r="O557" s="145">
        <v>119677</v>
      </c>
    </row>
    <row r="558" spans="1:15" x14ac:dyDescent="0.25">
      <c r="A558" s="149">
        <v>7237</v>
      </c>
      <c r="B558" s="149" t="s">
        <v>1801</v>
      </c>
      <c r="C558" s="149" t="s">
        <v>1802</v>
      </c>
      <c r="D558" s="149">
        <v>2100</v>
      </c>
      <c r="E558" s="149" t="s">
        <v>1786</v>
      </c>
      <c r="F558" s="149" t="s">
        <v>1803</v>
      </c>
      <c r="G558" s="149" t="s">
        <v>203</v>
      </c>
      <c r="H558" s="149" t="s">
        <v>204</v>
      </c>
      <c r="I558" s="149" t="s">
        <v>205</v>
      </c>
      <c r="J558" s="149" t="s">
        <v>7089</v>
      </c>
      <c r="K558" s="149"/>
      <c r="L558" s="148">
        <v>1</v>
      </c>
      <c r="M558" s="152">
        <f t="shared" si="16"/>
        <v>0</v>
      </c>
      <c r="N558" s="152">
        <f t="shared" si="17"/>
        <v>0</v>
      </c>
      <c r="O558" s="145">
        <v>119701</v>
      </c>
    </row>
    <row r="559" spans="1:15" x14ac:dyDescent="0.25">
      <c r="A559" s="149">
        <v>7245</v>
      </c>
      <c r="B559" s="149" t="s">
        <v>1804</v>
      </c>
      <c r="C559" s="149" t="s">
        <v>1805</v>
      </c>
      <c r="D559" s="149">
        <v>2100</v>
      </c>
      <c r="E559" s="149" t="s">
        <v>1786</v>
      </c>
      <c r="F559" s="149" t="s">
        <v>1806</v>
      </c>
      <c r="G559" s="149" t="s">
        <v>203</v>
      </c>
      <c r="H559" s="149" t="s">
        <v>204</v>
      </c>
      <c r="I559" s="149" t="s">
        <v>205</v>
      </c>
      <c r="J559" s="149" t="s">
        <v>7089</v>
      </c>
      <c r="K559" s="149"/>
      <c r="L559" s="148">
        <v>2</v>
      </c>
      <c r="M559" s="152">
        <f t="shared" si="16"/>
        <v>0</v>
      </c>
      <c r="N559" s="152">
        <f t="shared" si="17"/>
        <v>0</v>
      </c>
      <c r="O559" s="145">
        <v>119735</v>
      </c>
    </row>
    <row r="560" spans="1:15" x14ac:dyDescent="0.25">
      <c r="A560" s="149">
        <v>7252</v>
      </c>
      <c r="B560" s="149" t="s">
        <v>1807</v>
      </c>
      <c r="C560" s="149" t="s">
        <v>1808</v>
      </c>
      <c r="D560" s="149">
        <v>2100</v>
      </c>
      <c r="E560" s="149" t="s">
        <v>1786</v>
      </c>
      <c r="F560" s="149" t="s">
        <v>1809</v>
      </c>
      <c r="G560" s="149" t="s">
        <v>203</v>
      </c>
      <c r="H560" s="149" t="s">
        <v>204</v>
      </c>
      <c r="I560" s="149" t="s">
        <v>205</v>
      </c>
      <c r="J560" s="149" t="s">
        <v>7089</v>
      </c>
      <c r="K560" s="149"/>
      <c r="L560" s="148">
        <v>1</v>
      </c>
      <c r="M560" s="152">
        <f t="shared" si="16"/>
        <v>0</v>
      </c>
      <c r="N560" s="152">
        <f t="shared" si="17"/>
        <v>0</v>
      </c>
      <c r="O560" s="145">
        <v>119677</v>
      </c>
    </row>
    <row r="561" spans="1:15" x14ac:dyDescent="0.25">
      <c r="A561" s="149">
        <v>7261</v>
      </c>
      <c r="B561" s="149" t="s">
        <v>1810</v>
      </c>
      <c r="C561" s="149" t="s">
        <v>1811</v>
      </c>
      <c r="D561" s="149">
        <v>2100</v>
      </c>
      <c r="E561" s="149" t="s">
        <v>1786</v>
      </c>
      <c r="F561" s="149" t="s">
        <v>1812</v>
      </c>
      <c r="G561" s="149" t="s">
        <v>203</v>
      </c>
      <c r="H561" s="149" t="s">
        <v>204</v>
      </c>
      <c r="I561" s="149" t="s">
        <v>205</v>
      </c>
      <c r="J561" s="149" t="s">
        <v>7089</v>
      </c>
      <c r="K561" s="149"/>
      <c r="L561" s="148">
        <v>1</v>
      </c>
      <c r="M561" s="152">
        <f t="shared" si="16"/>
        <v>0</v>
      </c>
      <c r="N561" s="152">
        <f t="shared" si="17"/>
        <v>0</v>
      </c>
      <c r="O561" s="145">
        <v>119677</v>
      </c>
    </row>
    <row r="562" spans="1:15" x14ac:dyDescent="0.25">
      <c r="A562" s="149">
        <v>7294</v>
      </c>
      <c r="B562" s="149" t="s">
        <v>1813</v>
      </c>
      <c r="C562" s="149" t="s">
        <v>1814</v>
      </c>
      <c r="D562" s="149">
        <v>2100</v>
      </c>
      <c r="E562" s="149" t="s">
        <v>1786</v>
      </c>
      <c r="F562" s="149" t="s">
        <v>1815</v>
      </c>
      <c r="G562" s="149" t="s">
        <v>203</v>
      </c>
      <c r="H562" s="149" t="s">
        <v>204</v>
      </c>
      <c r="I562" s="149" t="s">
        <v>205</v>
      </c>
      <c r="J562" s="149" t="s">
        <v>7089</v>
      </c>
      <c r="K562" s="149"/>
      <c r="L562" s="148">
        <v>1</v>
      </c>
      <c r="M562" s="152">
        <f t="shared" si="16"/>
        <v>0</v>
      </c>
      <c r="N562" s="152">
        <f t="shared" si="17"/>
        <v>0</v>
      </c>
      <c r="O562" s="145">
        <v>119677</v>
      </c>
    </row>
    <row r="563" spans="1:15" x14ac:dyDescent="0.25">
      <c r="A563" s="149">
        <v>7311</v>
      </c>
      <c r="B563" s="149" t="s">
        <v>1816</v>
      </c>
      <c r="C563" s="149" t="s">
        <v>1817</v>
      </c>
      <c r="D563" s="149">
        <v>2100</v>
      </c>
      <c r="E563" s="149" t="s">
        <v>1786</v>
      </c>
      <c r="F563" s="149" t="s">
        <v>1818</v>
      </c>
      <c r="G563" s="149" t="s">
        <v>203</v>
      </c>
      <c r="H563" s="149" t="s">
        <v>204</v>
      </c>
      <c r="I563" s="149" t="s">
        <v>205</v>
      </c>
      <c r="J563" s="149" t="s">
        <v>7089</v>
      </c>
      <c r="K563" s="149"/>
      <c r="L563" s="148">
        <v>1</v>
      </c>
      <c r="M563" s="152">
        <f t="shared" si="16"/>
        <v>0</v>
      </c>
      <c r="N563" s="152">
        <f t="shared" si="17"/>
        <v>0</v>
      </c>
      <c r="O563" s="145">
        <v>121764</v>
      </c>
    </row>
    <row r="564" spans="1:15" x14ac:dyDescent="0.25">
      <c r="A564" s="149">
        <v>7328</v>
      </c>
      <c r="B564" s="149" t="s">
        <v>1819</v>
      </c>
      <c r="C564" s="149" t="s">
        <v>1820</v>
      </c>
      <c r="D564" s="149">
        <v>2140</v>
      </c>
      <c r="E564" s="149" t="s">
        <v>258</v>
      </c>
      <c r="F564" s="149" t="s">
        <v>1821</v>
      </c>
      <c r="G564" s="149" t="s">
        <v>203</v>
      </c>
      <c r="H564" s="149" t="s">
        <v>204</v>
      </c>
      <c r="I564" s="149" t="s">
        <v>205</v>
      </c>
      <c r="J564" s="149" t="s">
        <v>7089</v>
      </c>
      <c r="K564" s="149"/>
      <c r="L564" s="148">
        <v>1</v>
      </c>
      <c r="M564" s="152">
        <f t="shared" si="16"/>
        <v>0</v>
      </c>
      <c r="N564" s="152">
        <f t="shared" si="17"/>
        <v>0</v>
      </c>
      <c r="O564" s="145">
        <v>121764</v>
      </c>
    </row>
    <row r="565" spans="1:15" x14ac:dyDescent="0.25">
      <c r="A565" s="149">
        <v>7336</v>
      </c>
      <c r="B565" s="149" t="s">
        <v>1822</v>
      </c>
      <c r="C565" s="149" t="s">
        <v>1823</v>
      </c>
      <c r="D565" s="149">
        <v>2100</v>
      </c>
      <c r="E565" s="149" t="s">
        <v>1786</v>
      </c>
      <c r="F565" s="149" t="s">
        <v>1824</v>
      </c>
      <c r="G565" s="149" t="s">
        <v>203</v>
      </c>
      <c r="H565" s="149" t="s">
        <v>204</v>
      </c>
      <c r="I565" s="149" t="s">
        <v>205</v>
      </c>
      <c r="J565" s="149" t="s">
        <v>7089</v>
      </c>
      <c r="K565" s="149"/>
      <c r="L565" s="148">
        <v>1</v>
      </c>
      <c r="M565" s="152">
        <f t="shared" si="16"/>
        <v>0</v>
      </c>
      <c r="N565" s="152">
        <f t="shared" si="17"/>
        <v>0</v>
      </c>
      <c r="O565" s="145">
        <v>121764</v>
      </c>
    </row>
    <row r="566" spans="1:15" x14ac:dyDescent="0.25">
      <c r="A566" s="149">
        <v>7344</v>
      </c>
      <c r="B566" s="149" t="s">
        <v>1825</v>
      </c>
      <c r="C566" s="149" t="s">
        <v>1826</v>
      </c>
      <c r="D566" s="149">
        <v>2100</v>
      </c>
      <c r="E566" s="149" t="s">
        <v>1786</v>
      </c>
      <c r="F566" s="149" t="s">
        <v>1827</v>
      </c>
      <c r="G566" s="149" t="s">
        <v>203</v>
      </c>
      <c r="H566" s="149" t="s">
        <v>204</v>
      </c>
      <c r="I566" s="149" t="s">
        <v>205</v>
      </c>
      <c r="J566" s="149" t="s">
        <v>7089</v>
      </c>
      <c r="K566" s="149"/>
      <c r="L566" s="148">
        <v>2</v>
      </c>
      <c r="M566" s="152">
        <f t="shared" si="16"/>
        <v>0</v>
      </c>
      <c r="N566" s="152">
        <f t="shared" si="17"/>
        <v>0</v>
      </c>
      <c r="O566" s="145">
        <v>121764</v>
      </c>
    </row>
    <row r="567" spans="1:15" x14ac:dyDescent="0.25">
      <c r="A567" s="149">
        <v>7369</v>
      </c>
      <c r="B567" s="149" t="s">
        <v>1828</v>
      </c>
      <c r="C567" s="149" t="s">
        <v>1829</v>
      </c>
      <c r="D567" s="149">
        <v>2100</v>
      </c>
      <c r="E567" s="149" t="s">
        <v>1786</v>
      </c>
      <c r="F567" s="149" t="s">
        <v>1830</v>
      </c>
      <c r="G567" s="149" t="s">
        <v>203</v>
      </c>
      <c r="H567" s="149" t="s">
        <v>204</v>
      </c>
      <c r="I567" s="149" t="s">
        <v>205</v>
      </c>
      <c r="J567" s="149" t="s">
        <v>7089</v>
      </c>
      <c r="K567" s="149"/>
      <c r="L567" s="148">
        <v>1</v>
      </c>
      <c r="M567" s="152">
        <f t="shared" si="16"/>
        <v>0</v>
      </c>
      <c r="N567" s="152">
        <f t="shared" si="17"/>
        <v>0</v>
      </c>
      <c r="O567" s="145">
        <v>121764</v>
      </c>
    </row>
    <row r="568" spans="1:15" x14ac:dyDescent="0.25">
      <c r="A568" s="149">
        <v>7377</v>
      </c>
      <c r="B568" s="149" t="s">
        <v>1831</v>
      </c>
      <c r="C568" s="149" t="s">
        <v>1832</v>
      </c>
      <c r="D568" s="149">
        <v>2100</v>
      </c>
      <c r="E568" s="149" t="s">
        <v>1786</v>
      </c>
      <c r="F568" s="149" t="s">
        <v>1833</v>
      </c>
      <c r="G568" s="149" t="s">
        <v>203</v>
      </c>
      <c r="H568" s="149" t="s">
        <v>204</v>
      </c>
      <c r="I568" s="149" t="s">
        <v>205</v>
      </c>
      <c r="J568" s="149" t="s">
        <v>7089</v>
      </c>
      <c r="K568" s="149"/>
      <c r="L568" s="148">
        <v>1</v>
      </c>
      <c r="M568" s="152">
        <f t="shared" si="16"/>
        <v>0</v>
      </c>
      <c r="N568" s="152">
        <f t="shared" si="17"/>
        <v>0</v>
      </c>
      <c r="O568" s="145">
        <v>121764</v>
      </c>
    </row>
    <row r="569" spans="1:15" x14ac:dyDescent="0.25">
      <c r="A569" s="149">
        <v>7401</v>
      </c>
      <c r="B569" s="149" t="s">
        <v>4249</v>
      </c>
      <c r="C569" s="149" t="s">
        <v>1834</v>
      </c>
      <c r="D569" s="149">
        <v>2100</v>
      </c>
      <c r="E569" s="149" t="s">
        <v>1786</v>
      </c>
      <c r="F569" s="149" t="s">
        <v>1835</v>
      </c>
      <c r="G569" s="149" t="s">
        <v>203</v>
      </c>
      <c r="H569" s="149" t="s">
        <v>204</v>
      </c>
      <c r="I569" s="149" t="s">
        <v>205</v>
      </c>
      <c r="J569" s="149" t="s">
        <v>7089</v>
      </c>
      <c r="K569" s="149"/>
      <c r="L569" s="148">
        <v>1</v>
      </c>
      <c r="M569" s="152">
        <f t="shared" si="16"/>
        <v>0</v>
      </c>
      <c r="N569" s="152">
        <f t="shared" si="17"/>
        <v>0</v>
      </c>
      <c r="O569" s="145">
        <v>121764</v>
      </c>
    </row>
    <row r="570" spans="1:15" x14ac:dyDescent="0.25">
      <c r="A570" s="149">
        <v>7419</v>
      </c>
      <c r="B570" s="149" t="s">
        <v>1254</v>
      </c>
      <c r="C570" s="149" t="s">
        <v>1836</v>
      </c>
      <c r="D570" s="149">
        <v>2110</v>
      </c>
      <c r="E570" s="149" t="s">
        <v>225</v>
      </c>
      <c r="F570" s="149" t="s">
        <v>1837</v>
      </c>
      <c r="G570" s="149" t="s">
        <v>203</v>
      </c>
      <c r="H570" s="149" t="s">
        <v>204</v>
      </c>
      <c r="I570" s="149" t="s">
        <v>205</v>
      </c>
      <c r="J570" s="149" t="s">
        <v>7089</v>
      </c>
      <c r="K570" s="149"/>
      <c r="L570" s="148">
        <v>1</v>
      </c>
      <c r="M570" s="152">
        <f t="shared" si="16"/>
        <v>0</v>
      </c>
      <c r="N570" s="152">
        <f t="shared" si="17"/>
        <v>0</v>
      </c>
      <c r="O570" s="145">
        <v>119586</v>
      </c>
    </row>
    <row r="571" spans="1:15" x14ac:dyDescent="0.25">
      <c r="A571" s="149">
        <v>7427</v>
      </c>
      <c r="B571" s="149" t="s">
        <v>1838</v>
      </c>
      <c r="C571" s="149" t="s">
        <v>1839</v>
      </c>
      <c r="D571" s="149">
        <v>2110</v>
      </c>
      <c r="E571" s="149" t="s">
        <v>225</v>
      </c>
      <c r="F571" s="149" t="s">
        <v>1840</v>
      </c>
      <c r="G571" s="149" t="s">
        <v>203</v>
      </c>
      <c r="H571" s="149" t="s">
        <v>204</v>
      </c>
      <c r="I571" s="149" t="s">
        <v>205</v>
      </c>
      <c r="J571" s="149" t="s">
        <v>7089</v>
      </c>
      <c r="K571" s="149"/>
      <c r="L571" s="148">
        <v>1</v>
      </c>
      <c r="M571" s="152">
        <f t="shared" si="16"/>
        <v>0</v>
      </c>
      <c r="N571" s="152">
        <f t="shared" si="17"/>
        <v>0</v>
      </c>
      <c r="O571" s="145">
        <v>119586</v>
      </c>
    </row>
    <row r="572" spans="1:15" x14ac:dyDescent="0.25">
      <c r="A572" s="149">
        <v>7443</v>
      </c>
      <c r="B572" s="149" t="s">
        <v>1841</v>
      </c>
      <c r="C572" s="149" t="s">
        <v>1842</v>
      </c>
      <c r="D572" s="149">
        <v>2110</v>
      </c>
      <c r="E572" s="149" t="s">
        <v>225</v>
      </c>
      <c r="F572" s="149" t="s">
        <v>1843</v>
      </c>
      <c r="G572" s="149" t="s">
        <v>203</v>
      </c>
      <c r="H572" s="149" t="s">
        <v>204</v>
      </c>
      <c r="I572" s="149" t="s">
        <v>205</v>
      </c>
      <c r="J572" s="149" t="s">
        <v>7090</v>
      </c>
      <c r="K572" s="149"/>
      <c r="L572" s="148">
        <v>1</v>
      </c>
      <c r="M572" s="152">
        <f t="shared" si="16"/>
        <v>0</v>
      </c>
      <c r="N572" s="152">
        <f t="shared" si="17"/>
        <v>1</v>
      </c>
      <c r="O572" s="145">
        <v>119181</v>
      </c>
    </row>
    <row r="573" spans="1:15" x14ac:dyDescent="0.25">
      <c r="A573" s="149">
        <v>7451</v>
      </c>
      <c r="B573" s="149" t="s">
        <v>1844</v>
      </c>
      <c r="C573" s="149" t="s">
        <v>1845</v>
      </c>
      <c r="D573" s="149">
        <v>2900</v>
      </c>
      <c r="E573" s="149" t="s">
        <v>227</v>
      </c>
      <c r="F573" s="149" t="s">
        <v>1846</v>
      </c>
      <c r="G573" s="149" t="s">
        <v>203</v>
      </c>
      <c r="H573" s="149" t="s">
        <v>204</v>
      </c>
      <c r="I573" s="149" t="s">
        <v>205</v>
      </c>
      <c r="J573" s="149" t="s">
        <v>7089</v>
      </c>
      <c r="K573" s="149"/>
      <c r="L573" s="148">
        <v>1</v>
      </c>
      <c r="M573" s="152">
        <f t="shared" si="16"/>
        <v>0</v>
      </c>
      <c r="N573" s="152">
        <f t="shared" si="17"/>
        <v>0</v>
      </c>
      <c r="O573" s="145">
        <v>121806</v>
      </c>
    </row>
    <row r="574" spans="1:15" x14ac:dyDescent="0.25">
      <c r="A574" s="149">
        <v>7468</v>
      </c>
      <c r="B574" s="149" t="s">
        <v>1847</v>
      </c>
      <c r="C574" s="149" t="s">
        <v>1848</v>
      </c>
      <c r="D574" s="149">
        <v>2900</v>
      </c>
      <c r="E574" s="149" t="s">
        <v>227</v>
      </c>
      <c r="F574" s="149" t="s">
        <v>1849</v>
      </c>
      <c r="G574" s="149" t="s">
        <v>203</v>
      </c>
      <c r="H574" s="149" t="s">
        <v>204</v>
      </c>
      <c r="I574" s="149" t="s">
        <v>205</v>
      </c>
      <c r="J574" s="149" t="s">
        <v>7089</v>
      </c>
      <c r="K574" s="149"/>
      <c r="L574" s="148">
        <v>2</v>
      </c>
      <c r="M574" s="152">
        <f t="shared" si="16"/>
        <v>0</v>
      </c>
      <c r="N574" s="152">
        <f t="shared" si="17"/>
        <v>0</v>
      </c>
      <c r="O574" s="145">
        <v>121806</v>
      </c>
    </row>
    <row r="575" spans="1:15" x14ac:dyDescent="0.25">
      <c r="A575" s="149">
        <v>7476</v>
      </c>
      <c r="B575" s="149" t="s">
        <v>1747</v>
      </c>
      <c r="C575" s="149" t="s">
        <v>1850</v>
      </c>
      <c r="D575" s="149">
        <v>2900</v>
      </c>
      <c r="E575" s="149" t="s">
        <v>227</v>
      </c>
      <c r="F575" s="149" t="s">
        <v>1851</v>
      </c>
      <c r="G575" s="149" t="s">
        <v>203</v>
      </c>
      <c r="H575" s="149" t="s">
        <v>204</v>
      </c>
      <c r="I575" s="149" t="s">
        <v>205</v>
      </c>
      <c r="J575" s="149" t="s">
        <v>7089</v>
      </c>
      <c r="K575" s="149"/>
      <c r="L575" s="148">
        <v>2</v>
      </c>
      <c r="M575" s="152">
        <f t="shared" si="16"/>
        <v>0</v>
      </c>
      <c r="N575" s="152">
        <f t="shared" si="17"/>
        <v>0</v>
      </c>
      <c r="O575" s="145">
        <v>121467</v>
      </c>
    </row>
    <row r="576" spans="1:15" x14ac:dyDescent="0.25">
      <c r="A576" s="149">
        <v>7484</v>
      </c>
      <c r="B576" s="149" t="s">
        <v>1852</v>
      </c>
      <c r="C576" s="149" t="s">
        <v>1853</v>
      </c>
      <c r="D576" s="149">
        <v>2900</v>
      </c>
      <c r="E576" s="149" t="s">
        <v>227</v>
      </c>
      <c r="F576" s="149" t="s">
        <v>1854</v>
      </c>
      <c r="G576" s="149" t="s">
        <v>203</v>
      </c>
      <c r="H576" s="149" t="s">
        <v>204</v>
      </c>
      <c r="I576" s="149" t="s">
        <v>205</v>
      </c>
      <c r="J576" s="149" t="s">
        <v>7089</v>
      </c>
      <c r="K576" s="149"/>
      <c r="L576" s="148">
        <v>1</v>
      </c>
      <c r="M576" s="152">
        <f t="shared" si="16"/>
        <v>0</v>
      </c>
      <c r="N576" s="152">
        <f t="shared" si="17"/>
        <v>0</v>
      </c>
      <c r="O576" s="145">
        <v>121806</v>
      </c>
    </row>
    <row r="577" spans="1:15" x14ac:dyDescent="0.25">
      <c r="A577" s="149">
        <v>7492</v>
      </c>
      <c r="B577" s="149" t="s">
        <v>1855</v>
      </c>
      <c r="C577" s="149" t="s">
        <v>1856</v>
      </c>
      <c r="D577" s="149">
        <v>2900</v>
      </c>
      <c r="E577" s="149" t="s">
        <v>227</v>
      </c>
      <c r="F577" s="149" t="s">
        <v>1857</v>
      </c>
      <c r="G577" s="149" t="s">
        <v>203</v>
      </c>
      <c r="H577" s="149" t="s">
        <v>204</v>
      </c>
      <c r="I577" s="149" t="s">
        <v>205</v>
      </c>
      <c r="J577" s="149" t="s">
        <v>7089</v>
      </c>
      <c r="K577" s="149"/>
      <c r="L577" s="148">
        <v>1</v>
      </c>
      <c r="M577" s="152">
        <f t="shared" si="16"/>
        <v>0</v>
      </c>
      <c r="N577" s="152">
        <f t="shared" si="17"/>
        <v>0</v>
      </c>
      <c r="O577" s="145">
        <v>119784</v>
      </c>
    </row>
    <row r="578" spans="1:15" x14ac:dyDescent="0.25">
      <c r="A578" s="149">
        <v>7501</v>
      </c>
      <c r="B578" s="149" t="s">
        <v>1858</v>
      </c>
      <c r="C578" s="149" t="s">
        <v>1859</v>
      </c>
      <c r="D578" s="149">
        <v>2900</v>
      </c>
      <c r="E578" s="149" t="s">
        <v>227</v>
      </c>
      <c r="F578" s="149" t="s">
        <v>1860</v>
      </c>
      <c r="G578" s="149" t="s">
        <v>203</v>
      </c>
      <c r="H578" s="149" t="s">
        <v>204</v>
      </c>
      <c r="I578" s="149" t="s">
        <v>205</v>
      </c>
      <c r="J578" s="149" t="s">
        <v>7089</v>
      </c>
      <c r="K578" s="149"/>
      <c r="L578" s="148">
        <v>2</v>
      </c>
      <c r="M578" s="152">
        <f t="shared" si="16"/>
        <v>0</v>
      </c>
      <c r="N578" s="152">
        <f t="shared" si="17"/>
        <v>0</v>
      </c>
      <c r="O578" s="145">
        <v>121806</v>
      </c>
    </row>
    <row r="579" spans="1:15" x14ac:dyDescent="0.25">
      <c r="A579" s="149">
        <v>7526</v>
      </c>
      <c r="B579" s="149" t="s">
        <v>7638</v>
      </c>
      <c r="C579" s="149" t="s">
        <v>1861</v>
      </c>
      <c r="D579" s="149">
        <v>2960</v>
      </c>
      <c r="E579" s="149" t="s">
        <v>231</v>
      </c>
      <c r="F579" s="149" t="s">
        <v>1862</v>
      </c>
      <c r="G579" s="149" t="s">
        <v>203</v>
      </c>
      <c r="H579" s="149" t="s">
        <v>204</v>
      </c>
      <c r="I579" s="149" t="s">
        <v>205</v>
      </c>
      <c r="J579" s="149" t="s">
        <v>7089</v>
      </c>
      <c r="K579" s="149"/>
      <c r="L579" s="148">
        <v>2</v>
      </c>
      <c r="M579" s="152">
        <f t="shared" ref="M579:M642" si="18">IF(AND(J579="Autonome kleuterschool",L579=1),1,0)</f>
        <v>0</v>
      </c>
      <c r="N579" s="152">
        <f t="shared" ref="N579:N642" si="19">IF(AND(J579="Autonome lagere school",L579=1),1,0)</f>
        <v>0</v>
      </c>
      <c r="O579" s="145">
        <v>121467</v>
      </c>
    </row>
    <row r="580" spans="1:15" x14ac:dyDescent="0.25">
      <c r="A580" s="149">
        <v>7542</v>
      </c>
      <c r="B580" s="149" t="s">
        <v>1863</v>
      </c>
      <c r="C580" s="149" t="s">
        <v>1864</v>
      </c>
      <c r="D580" s="149">
        <v>2930</v>
      </c>
      <c r="E580" s="149" t="s">
        <v>235</v>
      </c>
      <c r="F580" s="149" t="s">
        <v>1865</v>
      </c>
      <c r="G580" s="149" t="s">
        <v>203</v>
      </c>
      <c r="H580" s="149" t="s">
        <v>204</v>
      </c>
      <c r="I580" s="149" t="s">
        <v>205</v>
      </c>
      <c r="J580" s="149" t="s">
        <v>7089</v>
      </c>
      <c r="K580" s="149"/>
      <c r="L580" s="148">
        <v>1</v>
      </c>
      <c r="M580" s="152">
        <f t="shared" si="18"/>
        <v>0</v>
      </c>
      <c r="N580" s="152">
        <f t="shared" si="19"/>
        <v>0</v>
      </c>
      <c r="O580" s="145">
        <v>120006</v>
      </c>
    </row>
    <row r="581" spans="1:15" x14ac:dyDescent="0.25">
      <c r="A581" s="149">
        <v>7559</v>
      </c>
      <c r="B581" s="149" t="s">
        <v>1866</v>
      </c>
      <c r="C581" s="149" t="s">
        <v>1867</v>
      </c>
      <c r="D581" s="149">
        <v>2930</v>
      </c>
      <c r="E581" s="149" t="s">
        <v>235</v>
      </c>
      <c r="F581" s="149" t="s">
        <v>1868</v>
      </c>
      <c r="G581" s="149" t="s">
        <v>203</v>
      </c>
      <c r="H581" s="149" t="s">
        <v>204</v>
      </c>
      <c r="I581" s="149" t="s">
        <v>205</v>
      </c>
      <c r="J581" s="149" t="s">
        <v>7090</v>
      </c>
      <c r="K581" s="149"/>
      <c r="L581" s="148">
        <v>1</v>
      </c>
      <c r="M581" s="152">
        <f t="shared" si="18"/>
        <v>0</v>
      </c>
      <c r="N581" s="152">
        <f t="shared" si="19"/>
        <v>1</v>
      </c>
      <c r="O581" s="145">
        <v>120006</v>
      </c>
    </row>
    <row r="582" spans="1:15" x14ac:dyDescent="0.25">
      <c r="A582" s="149">
        <v>7567</v>
      </c>
      <c r="B582" s="149" t="s">
        <v>1869</v>
      </c>
      <c r="C582" s="149" t="s">
        <v>1870</v>
      </c>
      <c r="D582" s="149">
        <v>2930</v>
      </c>
      <c r="E582" s="149" t="s">
        <v>235</v>
      </c>
      <c r="F582" s="149" t="s">
        <v>1871</v>
      </c>
      <c r="G582" s="149" t="s">
        <v>203</v>
      </c>
      <c r="H582" s="149" t="s">
        <v>204</v>
      </c>
      <c r="I582" s="149" t="s">
        <v>205</v>
      </c>
      <c r="J582" s="149" t="s">
        <v>7089</v>
      </c>
      <c r="K582" s="149"/>
      <c r="L582" s="148">
        <v>1</v>
      </c>
      <c r="M582" s="152">
        <f t="shared" si="18"/>
        <v>0</v>
      </c>
      <c r="N582" s="152">
        <f t="shared" si="19"/>
        <v>0</v>
      </c>
      <c r="O582" s="145">
        <v>120006</v>
      </c>
    </row>
    <row r="583" spans="1:15" x14ac:dyDescent="0.25">
      <c r="A583" s="149">
        <v>7583</v>
      </c>
      <c r="B583" s="149" t="s">
        <v>1872</v>
      </c>
      <c r="C583" s="149" t="s">
        <v>1873</v>
      </c>
      <c r="D583" s="149">
        <v>2930</v>
      </c>
      <c r="E583" s="149" t="s">
        <v>235</v>
      </c>
      <c r="F583" s="149" t="s">
        <v>1874</v>
      </c>
      <c r="G583" s="149" t="s">
        <v>203</v>
      </c>
      <c r="H583" s="149" t="s">
        <v>204</v>
      </c>
      <c r="I583" s="149" t="s">
        <v>205</v>
      </c>
      <c r="J583" s="149" t="s">
        <v>7089</v>
      </c>
      <c r="K583" s="149"/>
      <c r="L583" s="148">
        <v>1</v>
      </c>
      <c r="M583" s="152">
        <f t="shared" si="18"/>
        <v>0</v>
      </c>
      <c r="N583" s="152">
        <f t="shared" si="19"/>
        <v>0</v>
      </c>
      <c r="O583" s="145">
        <v>121591</v>
      </c>
    </row>
    <row r="584" spans="1:15" x14ac:dyDescent="0.25">
      <c r="A584" s="149">
        <v>7591</v>
      </c>
      <c r="B584" s="149" t="s">
        <v>1875</v>
      </c>
      <c r="C584" s="149" t="s">
        <v>1876</v>
      </c>
      <c r="D584" s="149">
        <v>2930</v>
      </c>
      <c r="E584" s="149" t="s">
        <v>235</v>
      </c>
      <c r="F584" s="149" t="s">
        <v>1877</v>
      </c>
      <c r="G584" s="149" t="s">
        <v>203</v>
      </c>
      <c r="H584" s="149" t="s">
        <v>204</v>
      </c>
      <c r="I584" s="149" t="s">
        <v>205</v>
      </c>
      <c r="J584" s="149" t="s">
        <v>7089</v>
      </c>
      <c r="K584" s="149"/>
      <c r="L584" s="148">
        <v>2</v>
      </c>
      <c r="M584" s="152">
        <f t="shared" si="18"/>
        <v>0</v>
      </c>
      <c r="N584" s="152">
        <f t="shared" si="19"/>
        <v>0</v>
      </c>
      <c r="O584" s="145">
        <v>121591</v>
      </c>
    </row>
    <row r="585" spans="1:15" x14ac:dyDescent="0.25">
      <c r="A585" s="149">
        <v>7609</v>
      </c>
      <c r="B585" s="149" t="s">
        <v>1878</v>
      </c>
      <c r="C585" s="149" t="s">
        <v>1879</v>
      </c>
      <c r="D585" s="149">
        <v>2930</v>
      </c>
      <c r="E585" s="149" t="s">
        <v>235</v>
      </c>
      <c r="F585" s="149" t="s">
        <v>1880</v>
      </c>
      <c r="G585" s="149" t="s">
        <v>203</v>
      </c>
      <c r="H585" s="149" t="s">
        <v>204</v>
      </c>
      <c r="I585" s="149" t="s">
        <v>205</v>
      </c>
      <c r="J585" s="149" t="s">
        <v>7089</v>
      </c>
      <c r="K585" s="149"/>
      <c r="L585" s="148">
        <v>1</v>
      </c>
      <c r="M585" s="152">
        <f t="shared" si="18"/>
        <v>0</v>
      </c>
      <c r="N585" s="152">
        <f t="shared" si="19"/>
        <v>0</v>
      </c>
      <c r="O585" s="145">
        <v>121591</v>
      </c>
    </row>
    <row r="586" spans="1:15" x14ac:dyDescent="0.25">
      <c r="A586" s="149">
        <v>7617</v>
      </c>
      <c r="B586" s="149" t="s">
        <v>1600</v>
      </c>
      <c r="C586" s="149" t="s">
        <v>1881</v>
      </c>
      <c r="D586" s="149">
        <v>2930</v>
      </c>
      <c r="E586" s="149" t="s">
        <v>235</v>
      </c>
      <c r="F586" s="149" t="s">
        <v>1882</v>
      </c>
      <c r="G586" s="149" t="s">
        <v>203</v>
      </c>
      <c r="H586" s="149" t="s">
        <v>204</v>
      </c>
      <c r="I586" s="149" t="s">
        <v>205</v>
      </c>
      <c r="J586" s="149" t="s">
        <v>7089</v>
      </c>
      <c r="K586" s="149"/>
      <c r="L586" s="148">
        <v>1</v>
      </c>
      <c r="M586" s="152">
        <f t="shared" si="18"/>
        <v>0</v>
      </c>
      <c r="N586" s="152">
        <f t="shared" si="19"/>
        <v>0</v>
      </c>
      <c r="O586" s="145">
        <v>119784</v>
      </c>
    </row>
    <row r="587" spans="1:15" x14ac:dyDescent="0.25">
      <c r="A587" s="149">
        <v>7633</v>
      </c>
      <c r="B587" s="149" t="s">
        <v>1185</v>
      </c>
      <c r="C587" s="149" t="s">
        <v>1883</v>
      </c>
      <c r="D587" s="149">
        <v>2930</v>
      </c>
      <c r="E587" s="149" t="s">
        <v>235</v>
      </c>
      <c r="F587" s="149" t="s">
        <v>1882</v>
      </c>
      <c r="G587" s="149" t="s">
        <v>203</v>
      </c>
      <c r="H587" s="149" t="s">
        <v>204</v>
      </c>
      <c r="I587" s="149" t="s">
        <v>205</v>
      </c>
      <c r="J587" s="149" t="s">
        <v>7089</v>
      </c>
      <c r="K587" s="149"/>
      <c r="L587" s="148">
        <v>1</v>
      </c>
      <c r="M587" s="152">
        <f t="shared" si="18"/>
        <v>0</v>
      </c>
      <c r="N587" s="152">
        <f t="shared" si="19"/>
        <v>0</v>
      </c>
      <c r="O587" s="145">
        <v>119784</v>
      </c>
    </row>
    <row r="588" spans="1:15" x14ac:dyDescent="0.25">
      <c r="A588" s="149">
        <v>7641</v>
      </c>
      <c r="B588" s="149" t="s">
        <v>1875</v>
      </c>
      <c r="C588" s="149" t="s">
        <v>1884</v>
      </c>
      <c r="D588" s="149">
        <v>2930</v>
      </c>
      <c r="E588" s="149" t="s">
        <v>235</v>
      </c>
      <c r="F588" s="149" t="s">
        <v>1885</v>
      </c>
      <c r="G588" s="149" t="s">
        <v>203</v>
      </c>
      <c r="H588" s="149" t="s">
        <v>204</v>
      </c>
      <c r="I588" s="149" t="s">
        <v>205</v>
      </c>
      <c r="J588" s="149" t="s">
        <v>7089</v>
      </c>
      <c r="K588" s="149"/>
      <c r="L588" s="148">
        <v>1</v>
      </c>
      <c r="M588" s="152">
        <f t="shared" si="18"/>
        <v>0</v>
      </c>
      <c r="N588" s="152">
        <f t="shared" si="19"/>
        <v>0</v>
      </c>
      <c r="O588" s="145">
        <v>121591</v>
      </c>
    </row>
    <row r="589" spans="1:15" x14ac:dyDescent="0.25">
      <c r="A589" s="149">
        <v>7658</v>
      </c>
      <c r="B589" s="149" t="s">
        <v>1886</v>
      </c>
      <c r="C589" s="149" t="s">
        <v>1887</v>
      </c>
      <c r="D589" s="149">
        <v>2930</v>
      </c>
      <c r="E589" s="149" t="s">
        <v>235</v>
      </c>
      <c r="F589" s="149" t="s">
        <v>1888</v>
      </c>
      <c r="G589" s="149" t="s">
        <v>203</v>
      </c>
      <c r="H589" s="149" t="s">
        <v>204</v>
      </c>
      <c r="I589" s="149" t="s">
        <v>205</v>
      </c>
      <c r="J589" s="149" t="s">
        <v>7090</v>
      </c>
      <c r="K589" s="149"/>
      <c r="L589" s="148">
        <v>1</v>
      </c>
      <c r="M589" s="152">
        <f t="shared" si="18"/>
        <v>0</v>
      </c>
      <c r="N589" s="152">
        <f t="shared" si="19"/>
        <v>1</v>
      </c>
      <c r="O589" s="145">
        <v>119784</v>
      </c>
    </row>
    <row r="590" spans="1:15" x14ac:dyDescent="0.25">
      <c r="A590" s="149">
        <v>7674</v>
      </c>
      <c r="B590" s="149" t="s">
        <v>1889</v>
      </c>
      <c r="C590" s="149" t="s">
        <v>1890</v>
      </c>
      <c r="D590" s="149">
        <v>2390</v>
      </c>
      <c r="E590" s="149" t="s">
        <v>1891</v>
      </c>
      <c r="F590" s="149" t="s">
        <v>1892</v>
      </c>
      <c r="G590" s="149" t="s">
        <v>203</v>
      </c>
      <c r="H590" s="149" t="s">
        <v>204</v>
      </c>
      <c r="I590" s="149" t="s">
        <v>205</v>
      </c>
      <c r="J590" s="149" t="s">
        <v>7089</v>
      </c>
      <c r="K590" s="149"/>
      <c r="L590" s="148">
        <v>1</v>
      </c>
      <c r="M590" s="152">
        <f t="shared" si="18"/>
        <v>0</v>
      </c>
      <c r="N590" s="152">
        <f t="shared" si="19"/>
        <v>0</v>
      </c>
      <c r="O590" s="145">
        <v>119181</v>
      </c>
    </row>
    <row r="591" spans="1:15" x14ac:dyDescent="0.25">
      <c r="A591" s="149">
        <v>7682</v>
      </c>
      <c r="B591" s="149" t="s">
        <v>1893</v>
      </c>
      <c r="C591" s="149" t="s">
        <v>1894</v>
      </c>
      <c r="D591" s="149">
        <v>2390</v>
      </c>
      <c r="E591" s="149" t="s">
        <v>1891</v>
      </c>
      <c r="F591" s="149" t="s">
        <v>1895</v>
      </c>
      <c r="G591" s="149" t="s">
        <v>203</v>
      </c>
      <c r="H591" s="149" t="s">
        <v>204</v>
      </c>
      <c r="I591" s="149" t="s">
        <v>205</v>
      </c>
      <c r="J591" s="149" t="s">
        <v>7089</v>
      </c>
      <c r="K591" s="149"/>
      <c r="L591" s="148">
        <v>2</v>
      </c>
      <c r="M591" s="152">
        <f t="shared" si="18"/>
        <v>0</v>
      </c>
      <c r="N591" s="152">
        <f t="shared" si="19"/>
        <v>0</v>
      </c>
      <c r="O591" s="145">
        <v>121509</v>
      </c>
    </row>
    <row r="592" spans="1:15" x14ac:dyDescent="0.25">
      <c r="A592" s="149">
        <v>7708</v>
      </c>
      <c r="B592" s="149" t="s">
        <v>7263</v>
      </c>
      <c r="C592" s="149" t="s">
        <v>1896</v>
      </c>
      <c r="D592" s="149">
        <v>2390</v>
      </c>
      <c r="E592" s="149" t="s">
        <v>1891</v>
      </c>
      <c r="F592" s="149" t="s">
        <v>1897</v>
      </c>
      <c r="G592" s="149" t="s">
        <v>203</v>
      </c>
      <c r="H592" s="149" t="s">
        <v>204</v>
      </c>
      <c r="I592" s="149" t="s">
        <v>205</v>
      </c>
      <c r="J592" s="149" t="s">
        <v>7089</v>
      </c>
      <c r="K592" s="149"/>
      <c r="L592" s="148">
        <v>1</v>
      </c>
      <c r="M592" s="152">
        <f t="shared" si="18"/>
        <v>0</v>
      </c>
      <c r="N592" s="152">
        <f t="shared" si="19"/>
        <v>0</v>
      </c>
      <c r="O592" s="145">
        <v>121574</v>
      </c>
    </row>
    <row r="593" spans="1:15" x14ac:dyDescent="0.25">
      <c r="A593" s="149">
        <v>7716</v>
      </c>
      <c r="B593" s="149" t="s">
        <v>1742</v>
      </c>
      <c r="C593" s="149" t="s">
        <v>1898</v>
      </c>
      <c r="D593" s="149">
        <v>2390</v>
      </c>
      <c r="E593" s="149" t="s">
        <v>1899</v>
      </c>
      <c r="F593" s="149" t="s">
        <v>1900</v>
      </c>
      <c r="G593" s="149" t="s">
        <v>7122</v>
      </c>
      <c r="H593" s="149" t="s">
        <v>7123</v>
      </c>
      <c r="I593" s="149" t="s">
        <v>7124</v>
      </c>
      <c r="J593" s="149" t="s">
        <v>7090</v>
      </c>
      <c r="K593" s="149"/>
      <c r="L593" s="148">
        <v>1</v>
      </c>
      <c r="M593" s="152">
        <f t="shared" si="18"/>
        <v>0</v>
      </c>
      <c r="N593" s="152">
        <f t="shared" si="19"/>
        <v>1</v>
      </c>
      <c r="O593" s="145">
        <v>121616</v>
      </c>
    </row>
    <row r="594" spans="1:15" x14ac:dyDescent="0.25">
      <c r="A594" s="149">
        <v>7724</v>
      </c>
      <c r="B594" s="149" t="s">
        <v>7266</v>
      </c>
      <c r="C594" s="149" t="s">
        <v>1901</v>
      </c>
      <c r="D594" s="149">
        <v>2340</v>
      </c>
      <c r="E594" s="149" t="s">
        <v>1902</v>
      </c>
      <c r="F594" s="149" t="s">
        <v>1903</v>
      </c>
      <c r="G594" s="149" t="s">
        <v>203</v>
      </c>
      <c r="H594" s="149" t="s">
        <v>204</v>
      </c>
      <c r="I594" s="149" t="s">
        <v>205</v>
      </c>
      <c r="J594" s="149" t="s">
        <v>7089</v>
      </c>
      <c r="K594" s="149"/>
      <c r="L594" s="148">
        <v>1</v>
      </c>
      <c r="M594" s="152">
        <f t="shared" si="18"/>
        <v>0</v>
      </c>
      <c r="N594" s="152">
        <f t="shared" si="19"/>
        <v>0</v>
      </c>
      <c r="O594" s="145">
        <v>119784</v>
      </c>
    </row>
    <row r="595" spans="1:15" x14ac:dyDescent="0.25">
      <c r="A595" s="149">
        <v>7741</v>
      </c>
      <c r="B595" s="149" t="s">
        <v>1904</v>
      </c>
      <c r="C595" s="149" t="s">
        <v>7093</v>
      </c>
      <c r="D595" s="149">
        <v>2275</v>
      </c>
      <c r="E595" s="149" t="s">
        <v>1905</v>
      </c>
      <c r="F595" s="149" t="s">
        <v>1906</v>
      </c>
      <c r="G595" s="149" t="s">
        <v>7122</v>
      </c>
      <c r="H595" s="149" t="s">
        <v>7123</v>
      </c>
      <c r="I595" s="149" t="s">
        <v>7124</v>
      </c>
      <c r="J595" s="149" t="s">
        <v>7089</v>
      </c>
      <c r="K595" s="149"/>
      <c r="L595" s="148">
        <v>1</v>
      </c>
      <c r="M595" s="152">
        <f t="shared" si="18"/>
        <v>0</v>
      </c>
      <c r="N595" s="152">
        <f t="shared" si="19"/>
        <v>0</v>
      </c>
      <c r="O595" s="145">
        <v>121566</v>
      </c>
    </row>
    <row r="596" spans="1:15" x14ac:dyDescent="0.25">
      <c r="A596" s="149">
        <v>7757</v>
      </c>
      <c r="B596" s="149" t="s">
        <v>1907</v>
      </c>
      <c r="C596" s="149" t="s">
        <v>1908</v>
      </c>
      <c r="D596" s="149">
        <v>2980</v>
      </c>
      <c r="E596" s="149" t="s">
        <v>243</v>
      </c>
      <c r="F596" s="149" t="s">
        <v>1909</v>
      </c>
      <c r="G596" s="149" t="s">
        <v>203</v>
      </c>
      <c r="H596" s="149" t="s">
        <v>204</v>
      </c>
      <c r="I596" s="149" t="s">
        <v>205</v>
      </c>
      <c r="J596" s="149" t="s">
        <v>7089</v>
      </c>
      <c r="K596" s="149"/>
      <c r="L596" s="148">
        <v>1</v>
      </c>
      <c r="M596" s="152">
        <f t="shared" si="18"/>
        <v>0</v>
      </c>
      <c r="N596" s="152">
        <f t="shared" si="19"/>
        <v>0</v>
      </c>
      <c r="O596" s="145">
        <v>119529</v>
      </c>
    </row>
    <row r="597" spans="1:15" x14ac:dyDescent="0.25">
      <c r="A597" s="149">
        <v>7765</v>
      </c>
      <c r="B597" s="149" t="s">
        <v>1910</v>
      </c>
      <c r="C597" s="149" t="s">
        <v>1911</v>
      </c>
      <c r="D597" s="149">
        <v>2980</v>
      </c>
      <c r="E597" s="149" t="s">
        <v>243</v>
      </c>
      <c r="F597" s="149" t="s">
        <v>1912</v>
      </c>
      <c r="G597" s="149" t="s">
        <v>203</v>
      </c>
      <c r="H597" s="149" t="s">
        <v>204</v>
      </c>
      <c r="I597" s="149" t="s">
        <v>205</v>
      </c>
      <c r="J597" s="149" t="s">
        <v>7089</v>
      </c>
      <c r="K597" s="149"/>
      <c r="L597" s="148">
        <v>2</v>
      </c>
      <c r="M597" s="152">
        <f t="shared" si="18"/>
        <v>0</v>
      </c>
      <c r="N597" s="152">
        <f t="shared" si="19"/>
        <v>0</v>
      </c>
      <c r="O597" s="145">
        <v>121574</v>
      </c>
    </row>
    <row r="598" spans="1:15" x14ac:dyDescent="0.25">
      <c r="A598" s="149">
        <v>7773</v>
      </c>
      <c r="B598" s="149" t="s">
        <v>1913</v>
      </c>
      <c r="C598" s="149" t="s">
        <v>1914</v>
      </c>
      <c r="D598" s="149">
        <v>2980</v>
      </c>
      <c r="E598" s="149" t="s">
        <v>243</v>
      </c>
      <c r="F598" s="149" t="s">
        <v>1915</v>
      </c>
      <c r="G598" s="149" t="s">
        <v>203</v>
      </c>
      <c r="H598" s="149" t="s">
        <v>204</v>
      </c>
      <c r="I598" s="149" t="s">
        <v>205</v>
      </c>
      <c r="J598" s="149" t="s">
        <v>7089</v>
      </c>
      <c r="K598" s="149"/>
      <c r="L598" s="148">
        <v>1</v>
      </c>
      <c r="M598" s="152">
        <f t="shared" si="18"/>
        <v>0</v>
      </c>
      <c r="N598" s="152">
        <f t="shared" si="19"/>
        <v>0</v>
      </c>
      <c r="O598" s="145">
        <v>119529</v>
      </c>
    </row>
    <row r="599" spans="1:15" x14ac:dyDescent="0.25">
      <c r="A599" s="149">
        <v>7781</v>
      </c>
      <c r="B599" s="149" t="s">
        <v>1916</v>
      </c>
      <c r="C599" s="149" t="s">
        <v>1917</v>
      </c>
      <c r="D599" s="149">
        <v>2960</v>
      </c>
      <c r="E599" s="149" t="s">
        <v>1918</v>
      </c>
      <c r="F599" s="149" t="s">
        <v>7639</v>
      </c>
      <c r="G599" s="149" t="s">
        <v>203</v>
      </c>
      <c r="H599" s="149" t="s">
        <v>204</v>
      </c>
      <c r="I599" s="149" t="s">
        <v>205</v>
      </c>
      <c r="J599" s="149" t="s">
        <v>7089</v>
      </c>
      <c r="K599" s="149"/>
      <c r="L599" s="148">
        <v>3</v>
      </c>
      <c r="M599" s="152">
        <f t="shared" si="18"/>
        <v>0</v>
      </c>
      <c r="N599" s="152">
        <f t="shared" si="19"/>
        <v>0</v>
      </c>
      <c r="O599" s="145">
        <v>119181</v>
      </c>
    </row>
    <row r="600" spans="1:15" x14ac:dyDescent="0.25">
      <c r="A600" s="149">
        <v>7799</v>
      </c>
      <c r="B600" s="149" t="s">
        <v>1919</v>
      </c>
      <c r="C600" s="149" t="s">
        <v>1920</v>
      </c>
      <c r="D600" s="149">
        <v>2960</v>
      </c>
      <c r="E600" s="149" t="s">
        <v>1918</v>
      </c>
      <c r="F600" s="149" t="s">
        <v>1921</v>
      </c>
      <c r="G600" s="149" t="s">
        <v>203</v>
      </c>
      <c r="H600" s="149" t="s">
        <v>204</v>
      </c>
      <c r="I600" s="149" t="s">
        <v>205</v>
      </c>
      <c r="J600" s="149" t="s">
        <v>7090</v>
      </c>
      <c r="K600" s="149"/>
      <c r="L600" s="148">
        <v>2</v>
      </c>
      <c r="M600" s="152">
        <f t="shared" si="18"/>
        <v>0</v>
      </c>
      <c r="N600" s="152">
        <f t="shared" si="19"/>
        <v>0</v>
      </c>
      <c r="O600" s="145">
        <v>121558</v>
      </c>
    </row>
    <row r="601" spans="1:15" x14ac:dyDescent="0.25">
      <c r="A601" s="149">
        <v>7807</v>
      </c>
      <c r="B601" s="149" t="s">
        <v>1405</v>
      </c>
      <c r="C601" s="149" t="s">
        <v>1922</v>
      </c>
      <c r="D601" s="149">
        <v>2980</v>
      </c>
      <c r="E601" s="149" t="s">
        <v>243</v>
      </c>
      <c r="F601" s="149" t="s">
        <v>1923</v>
      </c>
      <c r="G601" s="149" t="s">
        <v>203</v>
      </c>
      <c r="H601" s="149" t="s">
        <v>204</v>
      </c>
      <c r="I601" s="149" t="s">
        <v>205</v>
      </c>
      <c r="J601" s="149" t="s">
        <v>7089</v>
      </c>
      <c r="K601" s="149"/>
      <c r="L601" s="148">
        <v>2</v>
      </c>
      <c r="M601" s="152">
        <f t="shared" si="18"/>
        <v>0</v>
      </c>
      <c r="N601" s="152">
        <f t="shared" si="19"/>
        <v>0</v>
      </c>
      <c r="O601" s="145">
        <v>121509</v>
      </c>
    </row>
    <row r="602" spans="1:15" x14ac:dyDescent="0.25">
      <c r="A602" s="149">
        <v>7823</v>
      </c>
      <c r="B602" s="149" t="s">
        <v>7264</v>
      </c>
      <c r="C602" s="149" t="s">
        <v>1924</v>
      </c>
      <c r="D602" s="149">
        <v>2960</v>
      </c>
      <c r="E602" s="149" t="s">
        <v>1925</v>
      </c>
      <c r="F602" s="149" t="s">
        <v>1926</v>
      </c>
      <c r="G602" s="149" t="s">
        <v>203</v>
      </c>
      <c r="H602" s="149" t="s">
        <v>204</v>
      </c>
      <c r="I602" s="149" t="s">
        <v>205</v>
      </c>
      <c r="J602" s="149" t="s">
        <v>7089</v>
      </c>
      <c r="K602" s="149"/>
      <c r="L602" s="148">
        <v>1</v>
      </c>
      <c r="M602" s="152">
        <f t="shared" si="18"/>
        <v>0</v>
      </c>
      <c r="N602" s="152">
        <f t="shared" si="19"/>
        <v>0</v>
      </c>
      <c r="O602" s="145">
        <v>121558</v>
      </c>
    </row>
    <row r="603" spans="1:15" x14ac:dyDescent="0.25">
      <c r="A603" s="149">
        <v>7831</v>
      </c>
      <c r="B603" s="149" t="s">
        <v>7265</v>
      </c>
      <c r="C603" s="149" t="s">
        <v>1928</v>
      </c>
      <c r="D603" s="149">
        <v>2990</v>
      </c>
      <c r="E603" s="149" t="s">
        <v>246</v>
      </c>
      <c r="F603" s="149" t="s">
        <v>1929</v>
      </c>
      <c r="G603" s="149" t="s">
        <v>203</v>
      </c>
      <c r="H603" s="149" t="s">
        <v>204</v>
      </c>
      <c r="I603" s="149" t="s">
        <v>205</v>
      </c>
      <c r="J603" s="149" t="s">
        <v>7090</v>
      </c>
      <c r="K603" s="149"/>
      <c r="L603" s="148">
        <v>1</v>
      </c>
      <c r="M603" s="152">
        <f t="shared" si="18"/>
        <v>0</v>
      </c>
      <c r="N603" s="152">
        <f t="shared" si="19"/>
        <v>1</v>
      </c>
      <c r="O603" s="145">
        <v>120295</v>
      </c>
    </row>
    <row r="604" spans="1:15" x14ac:dyDescent="0.25">
      <c r="A604" s="149">
        <v>7849</v>
      </c>
      <c r="B604" s="149" t="s">
        <v>1930</v>
      </c>
      <c r="C604" s="149" t="s">
        <v>1931</v>
      </c>
      <c r="D604" s="149">
        <v>2990</v>
      </c>
      <c r="E604" s="149" t="s">
        <v>246</v>
      </c>
      <c r="F604" s="149" t="s">
        <v>1932</v>
      </c>
      <c r="G604" s="149" t="s">
        <v>203</v>
      </c>
      <c r="H604" s="149" t="s">
        <v>204</v>
      </c>
      <c r="I604" s="149" t="s">
        <v>205</v>
      </c>
      <c r="J604" s="149" t="s">
        <v>7089</v>
      </c>
      <c r="K604" s="149"/>
      <c r="L604" s="148">
        <v>1</v>
      </c>
      <c r="M604" s="152">
        <f t="shared" si="18"/>
        <v>0</v>
      </c>
      <c r="N604" s="152">
        <f t="shared" si="19"/>
        <v>0</v>
      </c>
      <c r="O604" s="145">
        <v>120089</v>
      </c>
    </row>
    <row r="605" spans="1:15" x14ac:dyDescent="0.25">
      <c r="A605" s="149">
        <v>7856</v>
      </c>
      <c r="B605" s="149" t="s">
        <v>1933</v>
      </c>
      <c r="C605" s="149" t="s">
        <v>1934</v>
      </c>
      <c r="D605" s="149">
        <v>2990</v>
      </c>
      <c r="E605" s="149" t="s">
        <v>246</v>
      </c>
      <c r="F605" s="149" t="s">
        <v>1935</v>
      </c>
      <c r="G605" s="149" t="s">
        <v>203</v>
      </c>
      <c r="H605" s="149" t="s">
        <v>204</v>
      </c>
      <c r="I605" s="149" t="s">
        <v>205</v>
      </c>
      <c r="J605" s="149" t="s">
        <v>7089</v>
      </c>
      <c r="K605" s="149"/>
      <c r="L605" s="148">
        <v>2</v>
      </c>
      <c r="M605" s="152">
        <f t="shared" si="18"/>
        <v>0</v>
      </c>
      <c r="N605" s="152">
        <f t="shared" si="19"/>
        <v>0</v>
      </c>
      <c r="O605" s="145">
        <v>120089</v>
      </c>
    </row>
    <row r="606" spans="1:15" x14ac:dyDescent="0.25">
      <c r="A606" s="149">
        <v>7864</v>
      </c>
      <c r="B606" s="149" t="s">
        <v>1936</v>
      </c>
      <c r="C606" s="149" t="s">
        <v>1937</v>
      </c>
      <c r="D606" s="149">
        <v>2990</v>
      </c>
      <c r="E606" s="149" t="s">
        <v>246</v>
      </c>
      <c r="F606" s="149" t="s">
        <v>1938</v>
      </c>
      <c r="G606" s="149" t="s">
        <v>203</v>
      </c>
      <c r="H606" s="149" t="s">
        <v>204</v>
      </c>
      <c r="I606" s="149" t="s">
        <v>205</v>
      </c>
      <c r="J606" s="149" t="s">
        <v>7089</v>
      </c>
      <c r="K606" s="149"/>
      <c r="L606" s="148">
        <v>1</v>
      </c>
      <c r="M606" s="152">
        <f t="shared" si="18"/>
        <v>0</v>
      </c>
      <c r="N606" s="152">
        <f t="shared" si="19"/>
        <v>0</v>
      </c>
      <c r="O606" s="145">
        <v>121558</v>
      </c>
    </row>
    <row r="607" spans="1:15" x14ac:dyDescent="0.25">
      <c r="A607" s="149">
        <v>7872</v>
      </c>
      <c r="B607" s="149" t="s">
        <v>7266</v>
      </c>
      <c r="C607" s="149" t="s">
        <v>1939</v>
      </c>
      <c r="D607" s="149">
        <v>2990</v>
      </c>
      <c r="E607" s="149" t="s">
        <v>246</v>
      </c>
      <c r="F607" s="149" t="s">
        <v>1940</v>
      </c>
      <c r="G607" s="149" t="s">
        <v>203</v>
      </c>
      <c r="H607" s="149" t="s">
        <v>204</v>
      </c>
      <c r="I607" s="149" t="s">
        <v>205</v>
      </c>
      <c r="J607" s="149" t="s">
        <v>7089</v>
      </c>
      <c r="K607" s="149"/>
      <c r="L607" s="148">
        <v>1</v>
      </c>
      <c r="M607" s="152">
        <f t="shared" si="18"/>
        <v>0</v>
      </c>
      <c r="N607" s="152">
        <f t="shared" si="19"/>
        <v>0</v>
      </c>
      <c r="O607" s="145">
        <v>120089</v>
      </c>
    </row>
    <row r="608" spans="1:15" x14ac:dyDescent="0.25">
      <c r="A608" s="149">
        <v>7881</v>
      </c>
      <c r="B608" s="149" t="s">
        <v>1941</v>
      </c>
      <c r="C608" s="149" t="s">
        <v>7094</v>
      </c>
      <c r="D608" s="149">
        <v>2990</v>
      </c>
      <c r="E608" s="149" t="s">
        <v>1942</v>
      </c>
      <c r="F608" s="149" t="s">
        <v>7267</v>
      </c>
      <c r="G608" s="149" t="s">
        <v>203</v>
      </c>
      <c r="H608" s="149" t="s">
        <v>204</v>
      </c>
      <c r="I608" s="149" t="s">
        <v>205</v>
      </c>
      <c r="J608" s="149" t="s">
        <v>7089</v>
      </c>
      <c r="K608" s="149"/>
      <c r="L608" s="148">
        <v>1</v>
      </c>
      <c r="M608" s="152">
        <f t="shared" si="18"/>
        <v>0</v>
      </c>
      <c r="N608" s="152">
        <f t="shared" si="19"/>
        <v>0</v>
      </c>
      <c r="O608" s="145">
        <v>120295</v>
      </c>
    </row>
    <row r="609" spans="1:15" x14ac:dyDescent="0.25">
      <c r="A609" s="149">
        <v>7906</v>
      </c>
      <c r="B609" s="149" t="s">
        <v>1087</v>
      </c>
      <c r="C609" s="149" t="s">
        <v>1943</v>
      </c>
      <c r="D609" s="149">
        <v>2920</v>
      </c>
      <c r="E609" s="149" t="s">
        <v>250</v>
      </c>
      <c r="F609" s="149" t="s">
        <v>1944</v>
      </c>
      <c r="G609" s="149" t="s">
        <v>203</v>
      </c>
      <c r="H609" s="149" t="s">
        <v>204</v>
      </c>
      <c r="I609" s="149" t="s">
        <v>205</v>
      </c>
      <c r="J609" s="149" t="s">
        <v>7089</v>
      </c>
      <c r="K609" s="149"/>
      <c r="L609" s="148">
        <v>2</v>
      </c>
      <c r="M609" s="152">
        <f t="shared" si="18"/>
        <v>0</v>
      </c>
      <c r="N609" s="152">
        <f t="shared" si="19"/>
        <v>0</v>
      </c>
      <c r="O609" s="145">
        <v>121715</v>
      </c>
    </row>
    <row r="610" spans="1:15" x14ac:dyDescent="0.25">
      <c r="A610" s="149">
        <v>7914</v>
      </c>
      <c r="B610" s="149" t="s">
        <v>1945</v>
      </c>
      <c r="C610" s="149" t="s">
        <v>1946</v>
      </c>
      <c r="D610" s="149">
        <v>2920</v>
      </c>
      <c r="E610" s="149" t="s">
        <v>250</v>
      </c>
      <c r="F610" s="149" t="s">
        <v>1947</v>
      </c>
      <c r="G610" s="149" t="s">
        <v>203</v>
      </c>
      <c r="H610" s="149" t="s">
        <v>204</v>
      </c>
      <c r="I610" s="149" t="s">
        <v>205</v>
      </c>
      <c r="J610" s="149" t="s">
        <v>7089</v>
      </c>
      <c r="K610" s="149"/>
      <c r="L610" s="148">
        <v>2</v>
      </c>
      <c r="M610" s="152">
        <f t="shared" si="18"/>
        <v>0</v>
      </c>
      <c r="N610" s="152">
        <f t="shared" si="19"/>
        <v>0</v>
      </c>
      <c r="O610" s="145">
        <v>121715</v>
      </c>
    </row>
    <row r="611" spans="1:15" x14ac:dyDescent="0.25">
      <c r="A611" s="149">
        <v>7922</v>
      </c>
      <c r="B611" s="149" t="s">
        <v>1948</v>
      </c>
      <c r="C611" s="149" t="s">
        <v>1949</v>
      </c>
      <c r="D611" s="149">
        <v>2920</v>
      </c>
      <c r="E611" s="149" t="s">
        <v>250</v>
      </c>
      <c r="F611" s="149" t="s">
        <v>1950</v>
      </c>
      <c r="G611" s="149" t="s">
        <v>203</v>
      </c>
      <c r="H611" s="149" t="s">
        <v>204</v>
      </c>
      <c r="I611" s="149" t="s">
        <v>205</v>
      </c>
      <c r="J611" s="149" t="s">
        <v>7089</v>
      </c>
      <c r="K611" s="149"/>
      <c r="L611" s="148">
        <v>2</v>
      </c>
      <c r="M611" s="152">
        <f t="shared" si="18"/>
        <v>0</v>
      </c>
      <c r="N611" s="152">
        <f t="shared" si="19"/>
        <v>0</v>
      </c>
      <c r="O611" s="145">
        <v>121715</v>
      </c>
    </row>
    <row r="612" spans="1:15" x14ac:dyDescent="0.25">
      <c r="A612" s="149">
        <v>7931</v>
      </c>
      <c r="B612" s="149" t="s">
        <v>1951</v>
      </c>
      <c r="C612" s="149" t="s">
        <v>1952</v>
      </c>
      <c r="D612" s="149">
        <v>2920</v>
      </c>
      <c r="E612" s="149" t="s">
        <v>250</v>
      </c>
      <c r="F612" s="149" t="s">
        <v>1953</v>
      </c>
      <c r="G612" s="149" t="s">
        <v>203</v>
      </c>
      <c r="H612" s="149" t="s">
        <v>204</v>
      </c>
      <c r="I612" s="149" t="s">
        <v>205</v>
      </c>
      <c r="J612" s="149" t="s">
        <v>7089</v>
      </c>
      <c r="K612" s="149"/>
      <c r="L612" s="148">
        <v>1</v>
      </c>
      <c r="M612" s="152">
        <f t="shared" si="18"/>
        <v>0</v>
      </c>
      <c r="N612" s="152">
        <f t="shared" si="19"/>
        <v>0</v>
      </c>
      <c r="O612" s="145">
        <v>121715</v>
      </c>
    </row>
    <row r="613" spans="1:15" x14ac:dyDescent="0.25">
      <c r="A613" s="149">
        <v>7955</v>
      </c>
      <c r="B613" s="149" t="s">
        <v>1954</v>
      </c>
      <c r="C613" s="149" t="s">
        <v>1955</v>
      </c>
      <c r="D613" s="149">
        <v>2920</v>
      </c>
      <c r="E613" s="149" t="s">
        <v>250</v>
      </c>
      <c r="F613" s="149" t="s">
        <v>1956</v>
      </c>
      <c r="G613" s="149" t="s">
        <v>203</v>
      </c>
      <c r="H613" s="149" t="s">
        <v>204</v>
      </c>
      <c r="I613" s="149" t="s">
        <v>205</v>
      </c>
      <c r="J613" s="149" t="s">
        <v>7089</v>
      </c>
      <c r="K613" s="149"/>
      <c r="L613" s="148">
        <v>1</v>
      </c>
      <c r="M613" s="152">
        <f t="shared" si="18"/>
        <v>0</v>
      </c>
      <c r="N613" s="152">
        <f t="shared" si="19"/>
        <v>0</v>
      </c>
      <c r="O613" s="145">
        <v>120295</v>
      </c>
    </row>
    <row r="614" spans="1:15" x14ac:dyDescent="0.25">
      <c r="A614" s="149">
        <v>7963</v>
      </c>
      <c r="B614" s="149" t="s">
        <v>7268</v>
      </c>
      <c r="C614" s="149" t="s">
        <v>1957</v>
      </c>
      <c r="D614" s="149">
        <v>2920</v>
      </c>
      <c r="E614" s="149" t="s">
        <v>250</v>
      </c>
      <c r="F614" s="149" t="s">
        <v>1958</v>
      </c>
      <c r="G614" s="149" t="s">
        <v>203</v>
      </c>
      <c r="H614" s="149" t="s">
        <v>204</v>
      </c>
      <c r="I614" s="149" t="s">
        <v>205</v>
      </c>
      <c r="J614" s="149" t="s">
        <v>7089</v>
      </c>
      <c r="K614" s="149"/>
      <c r="L614" s="148">
        <v>1</v>
      </c>
      <c r="M614" s="152">
        <f t="shared" si="18"/>
        <v>0</v>
      </c>
      <c r="N614" s="152">
        <f t="shared" si="19"/>
        <v>0</v>
      </c>
      <c r="O614" s="145">
        <v>120295</v>
      </c>
    </row>
    <row r="615" spans="1:15" x14ac:dyDescent="0.25">
      <c r="A615" s="149">
        <v>7971</v>
      </c>
      <c r="B615" s="149" t="s">
        <v>7269</v>
      </c>
      <c r="C615" s="149" t="s">
        <v>1959</v>
      </c>
      <c r="D615" s="149">
        <v>2910</v>
      </c>
      <c r="E615" s="149" t="s">
        <v>254</v>
      </c>
      <c r="F615" s="149" t="s">
        <v>1960</v>
      </c>
      <c r="G615" s="149" t="s">
        <v>203</v>
      </c>
      <c r="H615" s="149" t="s">
        <v>204</v>
      </c>
      <c r="I615" s="149" t="s">
        <v>205</v>
      </c>
      <c r="J615" s="149" t="s">
        <v>7090</v>
      </c>
      <c r="K615" s="149"/>
      <c r="L615" s="148">
        <v>2</v>
      </c>
      <c r="M615" s="152">
        <f t="shared" si="18"/>
        <v>0</v>
      </c>
      <c r="N615" s="152">
        <f t="shared" si="19"/>
        <v>0</v>
      </c>
      <c r="O615" s="145">
        <v>121641</v>
      </c>
    </row>
    <row r="616" spans="1:15" x14ac:dyDescent="0.25">
      <c r="A616" s="149">
        <v>7989</v>
      </c>
      <c r="B616" s="149" t="s">
        <v>1961</v>
      </c>
      <c r="C616" s="149" t="s">
        <v>1962</v>
      </c>
      <c r="D616" s="149">
        <v>2910</v>
      </c>
      <c r="E616" s="149" t="s">
        <v>254</v>
      </c>
      <c r="F616" s="149" t="s">
        <v>1963</v>
      </c>
      <c r="G616" s="149" t="s">
        <v>203</v>
      </c>
      <c r="H616" s="149" t="s">
        <v>204</v>
      </c>
      <c r="I616" s="149" t="s">
        <v>205</v>
      </c>
      <c r="J616" s="149" t="s">
        <v>7090</v>
      </c>
      <c r="K616" s="149"/>
      <c r="L616" s="148">
        <v>2</v>
      </c>
      <c r="M616" s="152">
        <f t="shared" si="18"/>
        <v>0</v>
      </c>
      <c r="N616" s="152">
        <f t="shared" si="19"/>
        <v>0</v>
      </c>
      <c r="O616" s="145">
        <v>121641</v>
      </c>
    </row>
    <row r="617" spans="1:15" x14ac:dyDescent="0.25">
      <c r="A617" s="149">
        <v>7997</v>
      </c>
      <c r="B617" s="149" t="s">
        <v>1964</v>
      </c>
      <c r="C617" s="149" t="s">
        <v>1965</v>
      </c>
      <c r="D617" s="149">
        <v>2910</v>
      </c>
      <c r="E617" s="149" t="s">
        <v>254</v>
      </c>
      <c r="F617" s="149" t="s">
        <v>1966</v>
      </c>
      <c r="G617" s="149" t="s">
        <v>203</v>
      </c>
      <c r="H617" s="149" t="s">
        <v>204</v>
      </c>
      <c r="I617" s="149" t="s">
        <v>205</v>
      </c>
      <c r="J617" s="149" t="s">
        <v>7089</v>
      </c>
      <c r="K617" s="149"/>
      <c r="L617" s="148">
        <v>3</v>
      </c>
      <c r="M617" s="152">
        <f t="shared" si="18"/>
        <v>0</v>
      </c>
      <c r="N617" s="152">
        <f t="shared" si="19"/>
        <v>0</v>
      </c>
      <c r="O617" s="145">
        <v>121641</v>
      </c>
    </row>
    <row r="618" spans="1:15" x14ac:dyDescent="0.25">
      <c r="A618" s="149">
        <v>8003</v>
      </c>
      <c r="B618" s="149" t="s">
        <v>1967</v>
      </c>
      <c r="C618" s="149" t="s">
        <v>1968</v>
      </c>
      <c r="D618" s="149">
        <v>2910</v>
      </c>
      <c r="E618" s="149" t="s">
        <v>254</v>
      </c>
      <c r="F618" s="149" t="s">
        <v>1969</v>
      </c>
      <c r="G618" s="149" t="s">
        <v>203</v>
      </c>
      <c r="H618" s="149" t="s">
        <v>204</v>
      </c>
      <c r="I618" s="149" t="s">
        <v>205</v>
      </c>
      <c r="J618" s="149" t="s">
        <v>7090</v>
      </c>
      <c r="K618" s="149"/>
      <c r="L618" s="148">
        <v>1</v>
      </c>
      <c r="M618" s="152">
        <f t="shared" si="18"/>
        <v>0</v>
      </c>
      <c r="N618" s="152">
        <f t="shared" si="19"/>
        <v>1</v>
      </c>
      <c r="O618" s="145">
        <v>121641</v>
      </c>
    </row>
    <row r="619" spans="1:15" x14ac:dyDescent="0.25">
      <c r="A619" s="149">
        <v>8011</v>
      </c>
      <c r="B619" s="149" t="s">
        <v>1970</v>
      </c>
      <c r="C619" s="149" t="s">
        <v>1971</v>
      </c>
      <c r="D619" s="149">
        <v>2910</v>
      </c>
      <c r="E619" s="149" t="s">
        <v>254</v>
      </c>
      <c r="F619" s="149" t="s">
        <v>1960</v>
      </c>
      <c r="G619" s="149" t="s">
        <v>203</v>
      </c>
      <c r="H619" s="149" t="s">
        <v>204</v>
      </c>
      <c r="I619" s="149" t="s">
        <v>205</v>
      </c>
      <c r="J619" s="149" t="s">
        <v>7091</v>
      </c>
      <c r="K619" s="149"/>
      <c r="L619" s="148">
        <v>3</v>
      </c>
      <c r="M619" s="152">
        <f t="shared" si="18"/>
        <v>0</v>
      </c>
      <c r="N619" s="152">
        <f t="shared" si="19"/>
        <v>0</v>
      </c>
      <c r="O619" s="145">
        <v>121641</v>
      </c>
    </row>
    <row r="620" spans="1:15" x14ac:dyDescent="0.25">
      <c r="A620" s="149">
        <v>8029</v>
      </c>
      <c r="B620" s="149" t="s">
        <v>1972</v>
      </c>
      <c r="C620" s="149" t="s">
        <v>1973</v>
      </c>
      <c r="D620" s="149">
        <v>2910</v>
      </c>
      <c r="E620" s="149" t="s">
        <v>254</v>
      </c>
      <c r="F620" s="149" t="s">
        <v>1974</v>
      </c>
      <c r="G620" s="149" t="s">
        <v>203</v>
      </c>
      <c r="H620" s="149" t="s">
        <v>204</v>
      </c>
      <c r="I620" s="149" t="s">
        <v>205</v>
      </c>
      <c r="J620" s="149" t="s">
        <v>7089</v>
      </c>
      <c r="K620" s="149"/>
      <c r="L620" s="148">
        <v>1</v>
      </c>
      <c r="M620" s="152">
        <f t="shared" si="18"/>
        <v>0</v>
      </c>
      <c r="N620" s="152">
        <f t="shared" si="19"/>
        <v>0</v>
      </c>
      <c r="O620" s="145">
        <v>120295</v>
      </c>
    </row>
    <row r="621" spans="1:15" x14ac:dyDescent="0.25">
      <c r="A621" s="149">
        <v>8045</v>
      </c>
      <c r="B621" s="149" t="s">
        <v>1975</v>
      </c>
      <c r="C621" s="149" t="s">
        <v>1976</v>
      </c>
      <c r="D621" s="149">
        <v>2140</v>
      </c>
      <c r="E621" s="149" t="s">
        <v>258</v>
      </c>
      <c r="F621" s="149" t="s">
        <v>1977</v>
      </c>
      <c r="G621" s="149" t="s">
        <v>203</v>
      </c>
      <c r="H621" s="149" t="s">
        <v>204</v>
      </c>
      <c r="I621" s="149" t="s">
        <v>205</v>
      </c>
      <c r="J621" s="149" t="s">
        <v>7089</v>
      </c>
      <c r="K621" s="149"/>
      <c r="L621" s="148">
        <v>1</v>
      </c>
      <c r="M621" s="152">
        <f t="shared" si="18"/>
        <v>0</v>
      </c>
      <c r="N621" s="152">
        <f t="shared" si="19"/>
        <v>0</v>
      </c>
      <c r="O621" s="145">
        <v>138891</v>
      </c>
    </row>
    <row r="622" spans="1:15" x14ac:dyDescent="0.25">
      <c r="A622" s="149">
        <v>8052</v>
      </c>
      <c r="B622" s="149" t="s">
        <v>7270</v>
      </c>
      <c r="C622" s="149" t="s">
        <v>1978</v>
      </c>
      <c r="D622" s="149">
        <v>2140</v>
      </c>
      <c r="E622" s="149" t="s">
        <v>258</v>
      </c>
      <c r="F622" s="149" t="s">
        <v>1979</v>
      </c>
      <c r="G622" s="149" t="s">
        <v>203</v>
      </c>
      <c r="H622" s="149" t="s">
        <v>204</v>
      </c>
      <c r="I622" s="149" t="s">
        <v>205</v>
      </c>
      <c r="J622" s="149" t="s">
        <v>7089</v>
      </c>
      <c r="K622" s="149"/>
      <c r="L622" s="148">
        <v>1</v>
      </c>
      <c r="M622" s="152">
        <f t="shared" si="18"/>
        <v>0</v>
      </c>
      <c r="N622" s="152">
        <f t="shared" si="19"/>
        <v>0</v>
      </c>
      <c r="O622" s="145">
        <v>138891</v>
      </c>
    </row>
    <row r="623" spans="1:15" x14ac:dyDescent="0.25">
      <c r="A623" s="149">
        <v>8061</v>
      </c>
      <c r="B623" s="149" t="s">
        <v>1980</v>
      </c>
      <c r="C623" s="149" t="s">
        <v>1981</v>
      </c>
      <c r="D623" s="149">
        <v>2140</v>
      </c>
      <c r="E623" s="149" t="s">
        <v>258</v>
      </c>
      <c r="F623" s="149" t="s">
        <v>1982</v>
      </c>
      <c r="G623" s="149" t="s">
        <v>203</v>
      </c>
      <c r="H623" s="149" t="s">
        <v>204</v>
      </c>
      <c r="I623" s="149" t="s">
        <v>205</v>
      </c>
      <c r="J623" s="149" t="s">
        <v>7089</v>
      </c>
      <c r="K623" s="149"/>
      <c r="L623" s="148">
        <v>1</v>
      </c>
      <c r="M623" s="152">
        <f t="shared" si="18"/>
        <v>0</v>
      </c>
      <c r="N623" s="152">
        <f t="shared" si="19"/>
        <v>0</v>
      </c>
      <c r="O623" s="145">
        <v>121848</v>
      </c>
    </row>
    <row r="624" spans="1:15" x14ac:dyDescent="0.25">
      <c r="A624" s="149">
        <v>8086</v>
      </c>
      <c r="B624" s="149" t="s">
        <v>1983</v>
      </c>
      <c r="C624" s="149" t="s">
        <v>1984</v>
      </c>
      <c r="D624" s="149">
        <v>2140</v>
      </c>
      <c r="E624" s="149" t="s">
        <v>258</v>
      </c>
      <c r="F624" s="149" t="s">
        <v>1985</v>
      </c>
      <c r="G624" s="149" t="s">
        <v>203</v>
      </c>
      <c r="H624" s="149" t="s">
        <v>204</v>
      </c>
      <c r="I624" s="149" t="s">
        <v>205</v>
      </c>
      <c r="J624" s="149" t="s">
        <v>7089</v>
      </c>
      <c r="K624" s="149"/>
      <c r="L624" s="148">
        <v>2</v>
      </c>
      <c r="M624" s="152">
        <f t="shared" si="18"/>
        <v>0</v>
      </c>
      <c r="N624" s="152">
        <f t="shared" si="19"/>
        <v>0</v>
      </c>
      <c r="O624" s="145">
        <v>122937</v>
      </c>
    </row>
    <row r="625" spans="1:15" x14ac:dyDescent="0.25">
      <c r="A625" s="149">
        <v>8094</v>
      </c>
      <c r="B625" s="149" t="s">
        <v>1986</v>
      </c>
      <c r="C625" s="149" t="s">
        <v>1987</v>
      </c>
      <c r="D625" s="149">
        <v>2140</v>
      </c>
      <c r="E625" s="149" t="s">
        <v>258</v>
      </c>
      <c r="F625" s="149" t="s">
        <v>1988</v>
      </c>
      <c r="G625" s="149" t="s">
        <v>203</v>
      </c>
      <c r="H625" s="149" t="s">
        <v>204</v>
      </c>
      <c r="I625" s="149" t="s">
        <v>205</v>
      </c>
      <c r="J625" s="149" t="s">
        <v>7091</v>
      </c>
      <c r="K625" s="149"/>
      <c r="L625" s="148">
        <v>1</v>
      </c>
      <c r="M625" s="152">
        <f t="shared" si="18"/>
        <v>1</v>
      </c>
      <c r="N625" s="152">
        <f t="shared" si="19"/>
        <v>0</v>
      </c>
      <c r="O625" s="145">
        <v>119701</v>
      </c>
    </row>
    <row r="626" spans="1:15" x14ac:dyDescent="0.25">
      <c r="A626" s="149">
        <v>8102</v>
      </c>
      <c r="B626" s="149" t="s">
        <v>1989</v>
      </c>
      <c r="C626" s="149" t="s">
        <v>1990</v>
      </c>
      <c r="D626" s="149">
        <v>2140</v>
      </c>
      <c r="E626" s="149" t="s">
        <v>258</v>
      </c>
      <c r="F626" s="149" t="s">
        <v>1991</v>
      </c>
      <c r="G626" s="149" t="s">
        <v>203</v>
      </c>
      <c r="H626" s="149" t="s">
        <v>204</v>
      </c>
      <c r="I626" s="149" t="s">
        <v>205</v>
      </c>
      <c r="J626" s="149" t="s">
        <v>7090</v>
      </c>
      <c r="K626" s="149"/>
      <c r="L626" s="148">
        <v>2</v>
      </c>
      <c r="M626" s="152">
        <f t="shared" si="18"/>
        <v>0</v>
      </c>
      <c r="N626" s="152">
        <f t="shared" si="19"/>
        <v>0</v>
      </c>
      <c r="O626" s="145">
        <v>119701</v>
      </c>
    </row>
    <row r="627" spans="1:15" x14ac:dyDescent="0.25">
      <c r="A627" s="149">
        <v>8111</v>
      </c>
      <c r="B627" s="149" t="s">
        <v>1992</v>
      </c>
      <c r="C627" s="149" t="s">
        <v>1993</v>
      </c>
      <c r="D627" s="149">
        <v>2140</v>
      </c>
      <c r="E627" s="149" t="s">
        <v>258</v>
      </c>
      <c r="F627" s="149" t="s">
        <v>1994</v>
      </c>
      <c r="G627" s="149" t="s">
        <v>203</v>
      </c>
      <c r="H627" s="149" t="s">
        <v>204</v>
      </c>
      <c r="I627" s="149" t="s">
        <v>205</v>
      </c>
      <c r="J627" s="149" t="s">
        <v>7089</v>
      </c>
      <c r="K627" s="149"/>
      <c r="L627" s="148">
        <v>1</v>
      </c>
      <c r="M627" s="152">
        <f t="shared" si="18"/>
        <v>0</v>
      </c>
      <c r="N627" s="152">
        <f t="shared" si="19"/>
        <v>0</v>
      </c>
      <c r="O627" s="145">
        <v>119677</v>
      </c>
    </row>
    <row r="628" spans="1:15" x14ac:dyDescent="0.25">
      <c r="A628" s="149">
        <v>8128</v>
      </c>
      <c r="B628" s="149" t="s">
        <v>1995</v>
      </c>
      <c r="C628" s="149" t="s">
        <v>1996</v>
      </c>
      <c r="D628" s="149">
        <v>2140</v>
      </c>
      <c r="E628" s="149" t="s">
        <v>258</v>
      </c>
      <c r="F628" s="149" t="s">
        <v>1997</v>
      </c>
      <c r="G628" s="149" t="s">
        <v>203</v>
      </c>
      <c r="H628" s="149" t="s">
        <v>204</v>
      </c>
      <c r="I628" s="149" t="s">
        <v>205</v>
      </c>
      <c r="J628" s="149" t="s">
        <v>7089</v>
      </c>
      <c r="K628" s="149"/>
      <c r="L628" s="148">
        <v>1</v>
      </c>
      <c r="M628" s="152">
        <f t="shared" si="18"/>
        <v>0</v>
      </c>
      <c r="N628" s="152">
        <f t="shared" si="19"/>
        <v>0</v>
      </c>
      <c r="O628" s="145">
        <v>119677</v>
      </c>
    </row>
    <row r="629" spans="1:15" x14ac:dyDescent="0.25">
      <c r="A629" s="149">
        <v>8144</v>
      </c>
      <c r="B629" s="149" t="s">
        <v>1998</v>
      </c>
      <c r="C629" s="149" t="s">
        <v>7640</v>
      </c>
      <c r="D629" s="149">
        <v>2140</v>
      </c>
      <c r="E629" s="149" t="s">
        <v>258</v>
      </c>
      <c r="F629" s="149" t="s">
        <v>1999</v>
      </c>
      <c r="G629" s="149" t="s">
        <v>203</v>
      </c>
      <c r="H629" s="149" t="s">
        <v>204</v>
      </c>
      <c r="I629" s="149" t="s">
        <v>205</v>
      </c>
      <c r="J629" s="149" t="s">
        <v>7089</v>
      </c>
      <c r="K629" s="149"/>
      <c r="L629" s="148">
        <v>1</v>
      </c>
      <c r="M629" s="152">
        <f t="shared" si="18"/>
        <v>0</v>
      </c>
      <c r="N629" s="152">
        <f t="shared" si="19"/>
        <v>0</v>
      </c>
      <c r="O629" s="145">
        <v>119701</v>
      </c>
    </row>
    <row r="630" spans="1:15" x14ac:dyDescent="0.25">
      <c r="A630" s="149">
        <v>8151</v>
      </c>
      <c r="B630" s="149" t="s">
        <v>7641</v>
      </c>
      <c r="C630" s="149" t="s">
        <v>2000</v>
      </c>
      <c r="D630" s="149">
        <v>2150</v>
      </c>
      <c r="E630" s="149" t="s">
        <v>2001</v>
      </c>
      <c r="F630" s="149" t="s">
        <v>2002</v>
      </c>
      <c r="G630" s="149" t="s">
        <v>203</v>
      </c>
      <c r="H630" s="149" t="s">
        <v>204</v>
      </c>
      <c r="I630" s="149" t="s">
        <v>205</v>
      </c>
      <c r="J630" s="149" t="s">
        <v>7089</v>
      </c>
      <c r="K630" s="149"/>
      <c r="L630" s="148">
        <v>1</v>
      </c>
      <c r="M630" s="152">
        <f t="shared" si="18"/>
        <v>0</v>
      </c>
      <c r="N630" s="152">
        <f t="shared" si="19"/>
        <v>0</v>
      </c>
      <c r="O630" s="145">
        <v>138826</v>
      </c>
    </row>
    <row r="631" spans="1:15" x14ac:dyDescent="0.25">
      <c r="A631" s="149">
        <v>8169</v>
      </c>
      <c r="B631" s="149" t="s">
        <v>2003</v>
      </c>
      <c r="C631" s="149" t="s">
        <v>2004</v>
      </c>
      <c r="D631" s="149">
        <v>2150</v>
      </c>
      <c r="E631" s="149" t="s">
        <v>2001</v>
      </c>
      <c r="F631" s="149" t="s">
        <v>2005</v>
      </c>
      <c r="G631" s="149" t="s">
        <v>203</v>
      </c>
      <c r="H631" s="149" t="s">
        <v>204</v>
      </c>
      <c r="I631" s="149" t="s">
        <v>205</v>
      </c>
      <c r="J631" s="149" t="s">
        <v>7089</v>
      </c>
      <c r="K631" s="149"/>
      <c r="L631" s="148">
        <v>1</v>
      </c>
      <c r="M631" s="152">
        <f t="shared" si="18"/>
        <v>0</v>
      </c>
      <c r="N631" s="152">
        <f t="shared" si="19"/>
        <v>0</v>
      </c>
      <c r="O631" s="145">
        <v>120287</v>
      </c>
    </row>
    <row r="632" spans="1:15" x14ac:dyDescent="0.25">
      <c r="A632" s="149">
        <v>8177</v>
      </c>
      <c r="B632" s="149" t="s">
        <v>7271</v>
      </c>
      <c r="C632" s="149" t="s">
        <v>2006</v>
      </c>
      <c r="D632" s="149">
        <v>2160</v>
      </c>
      <c r="E632" s="149" t="s">
        <v>262</v>
      </c>
      <c r="F632" s="149" t="s">
        <v>2007</v>
      </c>
      <c r="G632" s="149" t="s">
        <v>203</v>
      </c>
      <c r="H632" s="149" t="s">
        <v>204</v>
      </c>
      <c r="I632" s="149" t="s">
        <v>205</v>
      </c>
      <c r="J632" s="149" t="s">
        <v>7089</v>
      </c>
      <c r="K632" s="149"/>
      <c r="L632" s="148">
        <v>1</v>
      </c>
      <c r="M632" s="152">
        <f t="shared" si="18"/>
        <v>0</v>
      </c>
      <c r="N632" s="152">
        <f t="shared" si="19"/>
        <v>0</v>
      </c>
      <c r="O632" s="145">
        <v>120543</v>
      </c>
    </row>
    <row r="633" spans="1:15" x14ac:dyDescent="0.25">
      <c r="A633" s="149">
        <v>8185</v>
      </c>
      <c r="B633" s="149" t="s">
        <v>2008</v>
      </c>
      <c r="C633" s="149" t="s">
        <v>2009</v>
      </c>
      <c r="D633" s="149">
        <v>2160</v>
      </c>
      <c r="E633" s="149" t="s">
        <v>262</v>
      </c>
      <c r="F633" s="149" t="s">
        <v>2010</v>
      </c>
      <c r="G633" s="149" t="s">
        <v>203</v>
      </c>
      <c r="H633" s="149" t="s">
        <v>204</v>
      </c>
      <c r="I633" s="149" t="s">
        <v>205</v>
      </c>
      <c r="J633" s="149" t="s">
        <v>7089</v>
      </c>
      <c r="K633" s="149"/>
      <c r="L633" s="148">
        <v>1</v>
      </c>
      <c r="M633" s="152">
        <f t="shared" si="18"/>
        <v>0</v>
      </c>
      <c r="N633" s="152">
        <f t="shared" si="19"/>
        <v>0</v>
      </c>
      <c r="O633" s="145">
        <v>119586</v>
      </c>
    </row>
    <row r="634" spans="1:15" x14ac:dyDescent="0.25">
      <c r="A634" s="149">
        <v>8201</v>
      </c>
      <c r="B634" s="149" t="s">
        <v>2011</v>
      </c>
      <c r="C634" s="149" t="s">
        <v>2012</v>
      </c>
      <c r="D634" s="149">
        <v>2520</v>
      </c>
      <c r="E634" s="149" t="s">
        <v>2013</v>
      </c>
      <c r="F634" s="149" t="s">
        <v>2014</v>
      </c>
      <c r="G634" s="149" t="s">
        <v>203</v>
      </c>
      <c r="H634" s="149" t="s">
        <v>204</v>
      </c>
      <c r="I634" s="149" t="s">
        <v>205</v>
      </c>
      <c r="J634" s="149" t="s">
        <v>7089</v>
      </c>
      <c r="K634" s="149"/>
      <c r="L634" s="148">
        <v>1</v>
      </c>
      <c r="M634" s="152">
        <f t="shared" si="18"/>
        <v>0</v>
      </c>
      <c r="N634" s="152">
        <f t="shared" si="19"/>
        <v>0</v>
      </c>
      <c r="O634" s="145">
        <v>119446</v>
      </c>
    </row>
    <row r="635" spans="1:15" x14ac:dyDescent="0.25">
      <c r="A635" s="149">
        <v>8219</v>
      </c>
      <c r="B635" s="149" t="s">
        <v>2015</v>
      </c>
      <c r="C635" s="149" t="s">
        <v>2016</v>
      </c>
      <c r="D635" s="149">
        <v>2520</v>
      </c>
      <c r="E635" s="149" t="s">
        <v>2013</v>
      </c>
      <c r="F635" s="149" t="s">
        <v>2017</v>
      </c>
      <c r="G635" s="149" t="s">
        <v>203</v>
      </c>
      <c r="H635" s="149" t="s">
        <v>204</v>
      </c>
      <c r="I635" s="149" t="s">
        <v>205</v>
      </c>
      <c r="J635" s="149" t="s">
        <v>7089</v>
      </c>
      <c r="K635" s="149"/>
      <c r="L635" s="148">
        <v>2</v>
      </c>
      <c r="M635" s="152">
        <f t="shared" si="18"/>
        <v>0</v>
      </c>
      <c r="N635" s="152">
        <f t="shared" si="19"/>
        <v>0</v>
      </c>
      <c r="O635" s="145">
        <v>122391</v>
      </c>
    </row>
    <row r="636" spans="1:15" x14ac:dyDescent="0.25">
      <c r="A636" s="149">
        <v>8243</v>
      </c>
      <c r="B636" s="149" t="s">
        <v>1600</v>
      </c>
      <c r="C636" s="149" t="s">
        <v>2018</v>
      </c>
      <c r="D636" s="149">
        <v>2970</v>
      </c>
      <c r="E636" s="149" t="s">
        <v>266</v>
      </c>
      <c r="F636" s="149" t="s">
        <v>2019</v>
      </c>
      <c r="G636" s="149" t="s">
        <v>203</v>
      </c>
      <c r="H636" s="149" t="s">
        <v>204</v>
      </c>
      <c r="I636" s="149" t="s">
        <v>205</v>
      </c>
      <c r="J636" s="149" t="s">
        <v>7089</v>
      </c>
      <c r="K636" s="149"/>
      <c r="L636" s="148">
        <v>1</v>
      </c>
      <c r="M636" s="152">
        <f t="shared" si="18"/>
        <v>0</v>
      </c>
      <c r="N636" s="152">
        <f t="shared" si="19"/>
        <v>0</v>
      </c>
      <c r="O636" s="145">
        <v>119784</v>
      </c>
    </row>
    <row r="637" spans="1:15" x14ac:dyDescent="0.25">
      <c r="A637" s="149">
        <v>8251</v>
      </c>
      <c r="B637" s="149" t="s">
        <v>7272</v>
      </c>
      <c r="C637" s="149" t="s">
        <v>2021</v>
      </c>
      <c r="D637" s="149">
        <v>2970</v>
      </c>
      <c r="E637" s="149" t="s">
        <v>266</v>
      </c>
      <c r="F637" s="149" t="s">
        <v>2022</v>
      </c>
      <c r="G637" s="149" t="s">
        <v>203</v>
      </c>
      <c r="H637" s="149" t="s">
        <v>204</v>
      </c>
      <c r="I637" s="149" t="s">
        <v>205</v>
      </c>
      <c r="J637" s="149" t="s">
        <v>7091</v>
      </c>
      <c r="K637" s="149"/>
      <c r="L637" s="148">
        <v>1</v>
      </c>
      <c r="M637" s="152">
        <f t="shared" si="18"/>
        <v>1</v>
      </c>
      <c r="N637" s="152">
        <f t="shared" si="19"/>
        <v>0</v>
      </c>
      <c r="O637" s="145">
        <v>121509</v>
      </c>
    </row>
    <row r="638" spans="1:15" x14ac:dyDescent="0.25">
      <c r="A638" s="149">
        <v>8268</v>
      </c>
      <c r="B638" s="149" t="s">
        <v>2023</v>
      </c>
      <c r="C638" s="149" t="s">
        <v>2024</v>
      </c>
      <c r="D638" s="149">
        <v>2520</v>
      </c>
      <c r="E638" s="149" t="s">
        <v>2025</v>
      </c>
      <c r="F638" s="149" t="s">
        <v>2026</v>
      </c>
      <c r="G638" s="149" t="s">
        <v>203</v>
      </c>
      <c r="H638" s="149" t="s">
        <v>204</v>
      </c>
      <c r="I638" s="149" t="s">
        <v>205</v>
      </c>
      <c r="J638" s="149" t="s">
        <v>7089</v>
      </c>
      <c r="K638" s="149"/>
      <c r="L638" s="148">
        <v>1</v>
      </c>
      <c r="M638" s="152">
        <f t="shared" si="18"/>
        <v>0</v>
      </c>
      <c r="N638" s="152">
        <f t="shared" si="19"/>
        <v>0</v>
      </c>
      <c r="O638" s="145">
        <v>119446</v>
      </c>
    </row>
    <row r="639" spans="1:15" x14ac:dyDescent="0.25">
      <c r="A639" s="149">
        <v>8276</v>
      </c>
      <c r="B639" s="149" t="s">
        <v>7273</v>
      </c>
      <c r="C639" s="149" t="s">
        <v>2027</v>
      </c>
      <c r="D639" s="149">
        <v>2520</v>
      </c>
      <c r="E639" s="149" t="s">
        <v>2025</v>
      </c>
      <c r="F639" s="149" t="s">
        <v>2028</v>
      </c>
      <c r="G639" s="149" t="s">
        <v>203</v>
      </c>
      <c r="H639" s="149" t="s">
        <v>204</v>
      </c>
      <c r="I639" s="149" t="s">
        <v>205</v>
      </c>
      <c r="J639" s="149" t="s">
        <v>7089</v>
      </c>
      <c r="K639" s="149"/>
      <c r="L639" s="148">
        <v>1</v>
      </c>
      <c r="M639" s="152">
        <f t="shared" si="18"/>
        <v>0</v>
      </c>
      <c r="N639" s="152">
        <f t="shared" si="19"/>
        <v>0</v>
      </c>
      <c r="O639" s="145">
        <v>122391</v>
      </c>
    </row>
    <row r="640" spans="1:15" x14ac:dyDescent="0.25">
      <c r="A640" s="149">
        <v>8284</v>
      </c>
      <c r="B640" s="149" t="s">
        <v>7255</v>
      </c>
      <c r="C640" s="149" t="s">
        <v>2030</v>
      </c>
      <c r="D640" s="149">
        <v>2970</v>
      </c>
      <c r="E640" s="149" t="s">
        <v>2031</v>
      </c>
      <c r="F640" s="149" t="s">
        <v>2032</v>
      </c>
      <c r="G640" s="149" t="s">
        <v>203</v>
      </c>
      <c r="H640" s="149" t="s">
        <v>204</v>
      </c>
      <c r="I640" s="149" t="s">
        <v>205</v>
      </c>
      <c r="J640" s="149" t="s">
        <v>7089</v>
      </c>
      <c r="K640" s="149"/>
      <c r="L640" s="148">
        <v>1</v>
      </c>
      <c r="M640" s="152">
        <f t="shared" si="18"/>
        <v>0</v>
      </c>
      <c r="N640" s="152">
        <f t="shared" si="19"/>
        <v>0</v>
      </c>
      <c r="O640" s="145">
        <v>121509</v>
      </c>
    </row>
    <row r="641" spans="1:15" x14ac:dyDescent="0.25">
      <c r="A641" s="149">
        <v>8292</v>
      </c>
      <c r="B641" s="149" t="s">
        <v>4515</v>
      </c>
      <c r="C641" s="149" t="s">
        <v>2033</v>
      </c>
      <c r="D641" s="149">
        <v>2970</v>
      </c>
      <c r="E641" s="149" t="s">
        <v>2031</v>
      </c>
      <c r="F641" s="149" t="s">
        <v>2034</v>
      </c>
      <c r="G641" s="149" t="s">
        <v>203</v>
      </c>
      <c r="H641" s="149" t="s">
        <v>204</v>
      </c>
      <c r="I641" s="149" t="s">
        <v>205</v>
      </c>
      <c r="J641" s="149" t="s">
        <v>7089</v>
      </c>
      <c r="K641" s="149"/>
      <c r="L641" s="148">
        <v>2</v>
      </c>
      <c r="M641" s="152">
        <f t="shared" si="18"/>
        <v>0</v>
      </c>
      <c r="N641" s="152">
        <f t="shared" si="19"/>
        <v>0</v>
      </c>
      <c r="O641" s="145">
        <v>119181</v>
      </c>
    </row>
    <row r="642" spans="1:15" x14ac:dyDescent="0.25">
      <c r="A642" s="149">
        <v>8301</v>
      </c>
      <c r="B642" s="149" t="s">
        <v>1344</v>
      </c>
      <c r="C642" s="149" t="s">
        <v>2035</v>
      </c>
      <c r="D642" s="149">
        <v>2240</v>
      </c>
      <c r="E642" s="149" t="s">
        <v>269</v>
      </c>
      <c r="F642" s="149" t="s">
        <v>2036</v>
      </c>
      <c r="G642" s="149" t="s">
        <v>203</v>
      </c>
      <c r="H642" s="149" t="s">
        <v>204</v>
      </c>
      <c r="I642" s="149" t="s">
        <v>205</v>
      </c>
      <c r="J642" s="149" t="s">
        <v>7089</v>
      </c>
      <c r="K642" s="149"/>
      <c r="L642" s="148">
        <v>3</v>
      </c>
      <c r="M642" s="152">
        <f t="shared" si="18"/>
        <v>0</v>
      </c>
      <c r="N642" s="152">
        <f t="shared" si="19"/>
        <v>0</v>
      </c>
      <c r="O642" s="145">
        <v>119446</v>
      </c>
    </row>
    <row r="643" spans="1:15" x14ac:dyDescent="0.25">
      <c r="A643" s="149">
        <v>8326</v>
      </c>
      <c r="B643" s="149" t="s">
        <v>2037</v>
      </c>
      <c r="C643" s="149" t="s">
        <v>1939</v>
      </c>
      <c r="D643" s="149">
        <v>2243</v>
      </c>
      <c r="E643" s="149" t="s">
        <v>2038</v>
      </c>
      <c r="F643" s="149" t="s">
        <v>2039</v>
      </c>
      <c r="G643" s="149" t="s">
        <v>203</v>
      </c>
      <c r="H643" s="149" t="s">
        <v>204</v>
      </c>
      <c r="I643" s="149" t="s">
        <v>205</v>
      </c>
      <c r="J643" s="149" t="s">
        <v>7089</v>
      </c>
      <c r="K643" s="149"/>
      <c r="L643" s="148">
        <v>1</v>
      </c>
      <c r="M643" s="152">
        <f t="shared" ref="M643:M706" si="20">IF(AND(J643="Autonome kleuterschool",L643=1),1,0)</f>
        <v>0</v>
      </c>
      <c r="N643" s="152">
        <f t="shared" ref="N643:N706" si="21">IF(AND(J643="Autonome lagere school",L643=1),1,0)</f>
        <v>0</v>
      </c>
      <c r="O643" s="145">
        <v>121574</v>
      </c>
    </row>
    <row r="644" spans="1:15" x14ac:dyDescent="0.25">
      <c r="A644" s="149">
        <v>8334</v>
      </c>
      <c r="B644" s="149" t="s">
        <v>2040</v>
      </c>
      <c r="C644" s="149" t="s">
        <v>2041</v>
      </c>
      <c r="D644" s="149">
        <v>2520</v>
      </c>
      <c r="E644" s="149" t="s">
        <v>2042</v>
      </c>
      <c r="F644" s="149" t="s">
        <v>2043</v>
      </c>
      <c r="G644" s="149" t="s">
        <v>203</v>
      </c>
      <c r="H644" s="149" t="s">
        <v>204</v>
      </c>
      <c r="I644" s="149" t="s">
        <v>205</v>
      </c>
      <c r="J644" s="149" t="s">
        <v>7089</v>
      </c>
      <c r="K644" s="149"/>
      <c r="L644" s="148">
        <v>1</v>
      </c>
      <c r="M644" s="152">
        <f t="shared" si="20"/>
        <v>0</v>
      </c>
      <c r="N644" s="152">
        <f t="shared" si="21"/>
        <v>0</v>
      </c>
      <c r="O644" s="145">
        <v>121533</v>
      </c>
    </row>
    <row r="645" spans="1:15" x14ac:dyDescent="0.25">
      <c r="A645" s="149">
        <v>8342</v>
      </c>
      <c r="B645" s="149" t="s">
        <v>2044</v>
      </c>
      <c r="C645" s="149" t="s">
        <v>2045</v>
      </c>
      <c r="D645" s="149">
        <v>2520</v>
      </c>
      <c r="E645" s="149" t="s">
        <v>2042</v>
      </c>
      <c r="F645" s="149" t="s">
        <v>2046</v>
      </c>
      <c r="G645" s="149" t="s">
        <v>203</v>
      </c>
      <c r="H645" s="149" t="s">
        <v>204</v>
      </c>
      <c r="I645" s="149" t="s">
        <v>205</v>
      </c>
      <c r="J645" s="149" t="s">
        <v>7089</v>
      </c>
      <c r="K645" s="149"/>
      <c r="L645" s="148">
        <v>1</v>
      </c>
      <c r="M645" s="152">
        <f t="shared" si="20"/>
        <v>0</v>
      </c>
      <c r="N645" s="152">
        <f t="shared" si="21"/>
        <v>0</v>
      </c>
      <c r="O645" s="145">
        <v>119446</v>
      </c>
    </row>
    <row r="646" spans="1:15" x14ac:dyDescent="0.25">
      <c r="A646" s="149">
        <v>8359</v>
      </c>
      <c r="B646" s="149" t="s">
        <v>2047</v>
      </c>
      <c r="C646" s="149" t="s">
        <v>2048</v>
      </c>
      <c r="D646" s="149">
        <v>2240</v>
      </c>
      <c r="E646" s="149" t="s">
        <v>2049</v>
      </c>
      <c r="F646" s="149" t="s">
        <v>2050</v>
      </c>
      <c r="G646" s="149" t="s">
        <v>203</v>
      </c>
      <c r="H646" s="149" t="s">
        <v>204</v>
      </c>
      <c r="I646" s="149" t="s">
        <v>205</v>
      </c>
      <c r="J646" s="149" t="s">
        <v>7089</v>
      </c>
      <c r="K646" s="149"/>
      <c r="L646" s="148">
        <v>2</v>
      </c>
      <c r="M646" s="152">
        <f t="shared" si="20"/>
        <v>0</v>
      </c>
      <c r="N646" s="152">
        <f t="shared" si="21"/>
        <v>0</v>
      </c>
      <c r="O646" s="145">
        <v>119446</v>
      </c>
    </row>
    <row r="647" spans="1:15" x14ac:dyDescent="0.25">
      <c r="A647" s="149">
        <v>8367</v>
      </c>
      <c r="B647" s="149" t="s">
        <v>7274</v>
      </c>
      <c r="C647" s="149" t="s">
        <v>2051</v>
      </c>
      <c r="D647" s="149">
        <v>2240</v>
      </c>
      <c r="E647" s="149" t="s">
        <v>2052</v>
      </c>
      <c r="F647" s="149" t="s">
        <v>2053</v>
      </c>
      <c r="G647" s="149" t="s">
        <v>203</v>
      </c>
      <c r="H647" s="149" t="s">
        <v>204</v>
      </c>
      <c r="I647" s="149" t="s">
        <v>205</v>
      </c>
      <c r="J647" s="149" t="s">
        <v>7089</v>
      </c>
      <c r="K647" s="149"/>
      <c r="L647" s="148">
        <v>1</v>
      </c>
      <c r="M647" s="152">
        <f t="shared" si="20"/>
        <v>0</v>
      </c>
      <c r="N647" s="152">
        <f t="shared" si="21"/>
        <v>0</v>
      </c>
      <c r="O647" s="145">
        <v>121574</v>
      </c>
    </row>
    <row r="648" spans="1:15" x14ac:dyDescent="0.25">
      <c r="A648" s="149">
        <v>8375</v>
      </c>
      <c r="B648" s="149" t="s">
        <v>2054</v>
      </c>
      <c r="C648" s="149" t="s">
        <v>2055</v>
      </c>
      <c r="D648" s="149">
        <v>2520</v>
      </c>
      <c r="E648" s="149" t="s">
        <v>2056</v>
      </c>
      <c r="F648" s="149" t="s">
        <v>2057</v>
      </c>
      <c r="G648" s="149" t="s">
        <v>203</v>
      </c>
      <c r="H648" s="149" t="s">
        <v>204</v>
      </c>
      <c r="I648" s="149" t="s">
        <v>205</v>
      </c>
      <c r="J648" s="149" t="s">
        <v>7089</v>
      </c>
      <c r="K648" s="149"/>
      <c r="L648" s="148">
        <v>1</v>
      </c>
      <c r="M648" s="152">
        <f t="shared" si="20"/>
        <v>0</v>
      </c>
      <c r="N648" s="152">
        <f t="shared" si="21"/>
        <v>0</v>
      </c>
      <c r="O648" s="145">
        <v>122391</v>
      </c>
    </row>
    <row r="649" spans="1:15" x14ac:dyDescent="0.25">
      <c r="A649" s="149">
        <v>8383</v>
      </c>
      <c r="B649" s="149" t="s">
        <v>1344</v>
      </c>
      <c r="C649" s="149" t="s">
        <v>2058</v>
      </c>
      <c r="D649" s="149">
        <v>2560</v>
      </c>
      <c r="E649" s="149" t="s">
        <v>273</v>
      </c>
      <c r="F649" s="149" t="s">
        <v>2059</v>
      </c>
      <c r="G649" s="149" t="s">
        <v>7122</v>
      </c>
      <c r="H649" s="149" t="s">
        <v>7123</v>
      </c>
      <c r="I649" s="149" t="s">
        <v>7124</v>
      </c>
      <c r="J649" s="149" t="s">
        <v>7089</v>
      </c>
      <c r="K649" s="149"/>
      <c r="L649" s="148">
        <v>1</v>
      </c>
      <c r="M649" s="152">
        <f t="shared" si="20"/>
        <v>0</v>
      </c>
      <c r="N649" s="152">
        <f t="shared" si="21"/>
        <v>0</v>
      </c>
      <c r="O649" s="145">
        <v>120618</v>
      </c>
    </row>
    <row r="650" spans="1:15" x14ac:dyDescent="0.25">
      <c r="A650" s="149">
        <v>8391</v>
      </c>
      <c r="B650" s="149" t="s">
        <v>1777</v>
      </c>
      <c r="C650" s="149" t="s">
        <v>2060</v>
      </c>
      <c r="D650" s="149">
        <v>2560</v>
      </c>
      <c r="E650" s="149" t="s">
        <v>273</v>
      </c>
      <c r="F650" s="149" t="s">
        <v>2061</v>
      </c>
      <c r="G650" s="149" t="s">
        <v>203</v>
      </c>
      <c r="H650" s="149" t="s">
        <v>204</v>
      </c>
      <c r="I650" s="149" t="s">
        <v>205</v>
      </c>
      <c r="J650" s="149" t="s">
        <v>7089</v>
      </c>
      <c r="K650" s="149"/>
      <c r="L650" s="148">
        <v>2</v>
      </c>
      <c r="M650" s="152">
        <f t="shared" si="20"/>
        <v>0</v>
      </c>
      <c r="N650" s="152">
        <f t="shared" si="21"/>
        <v>0</v>
      </c>
      <c r="O650" s="145">
        <v>121533</v>
      </c>
    </row>
    <row r="651" spans="1:15" x14ac:dyDescent="0.25">
      <c r="A651" s="149">
        <v>8409</v>
      </c>
      <c r="B651" s="149" t="s">
        <v>2062</v>
      </c>
      <c r="C651" s="149" t="s">
        <v>2063</v>
      </c>
      <c r="D651" s="149">
        <v>2560</v>
      </c>
      <c r="E651" s="149" t="s">
        <v>273</v>
      </c>
      <c r="F651" s="149" t="s">
        <v>2064</v>
      </c>
      <c r="G651" s="149" t="s">
        <v>203</v>
      </c>
      <c r="H651" s="149" t="s">
        <v>204</v>
      </c>
      <c r="I651" s="149" t="s">
        <v>205</v>
      </c>
      <c r="J651" s="149" t="s">
        <v>7089</v>
      </c>
      <c r="K651" s="149"/>
      <c r="L651" s="148">
        <v>1</v>
      </c>
      <c r="M651" s="152">
        <f t="shared" si="20"/>
        <v>0</v>
      </c>
      <c r="N651" s="152">
        <f t="shared" si="21"/>
        <v>0</v>
      </c>
      <c r="O651" s="145">
        <v>121533</v>
      </c>
    </row>
    <row r="652" spans="1:15" x14ac:dyDescent="0.25">
      <c r="A652" s="149">
        <v>8425</v>
      </c>
      <c r="B652" s="149" t="s">
        <v>2065</v>
      </c>
      <c r="C652" s="149" t="s">
        <v>2066</v>
      </c>
      <c r="D652" s="149">
        <v>2270</v>
      </c>
      <c r="E652" s="149" t="s">
        <v>277</v>
      </c>
      <c r="F652" s="149" t="s">
        <v>2067</v>
      </c>
      <c r="G652" s="149" t="s">
        <v>7122</v>
      </c>
      <c r="H652" s="149" t="s">
        <v>7123</v>
      </c>
      <c r="I652" s="149" t="s">
        <v>7124</v>
      </c>
      <c r="J652" s="149" t="s">
        <v>7089</v>
      </c>
      <c r="K652" s="149"/>
      <c r="L652" s="148">
        <v>1</v>
      </c>
      <c r="M652" s="152">
        <f t="shared" si="20"/>
        <v>0</v>
      </c>
      <c r="N652" s="152">
        <f t="shared" si="21"/>
        <v>0</v>
      </c>
      <c r="O652" s="145">
        <v>120618</v>
      </c>
    </row>
    <row r="653" spans="1:15" x14ac:dyDescent="0.25">
      <c r="A653" s="149">
        <v>8433</v>
      </c>
      <c r="B653" s="149" t="s">
        <v>2068</v>
      </c>
      <c r="C653" s="149" t="s">
        <v>2069</v>
      </c>
      <c r="D653" s="149">
        <v>2270</v>
      </c>
      <c r="E653" s="149" t="s">
        <v>277</v>
      </c>
      <c r="F653" s="149" t="s">
        <v>2072</v>
      </c>
      <c r="G653" s="149" t="s">
        <v>203</v>
      </c>
      <c r="H653" s="149" t="s">
        <v>204</v>
      </c>
      <c r="I653" s="149" t="s">
        <v>205</v>
      </c>
      <c r="J653" s="149" t="s">
        <v>7090</v>
      </c>
      <c r="K653" s="149"/>
      <c r="L653" s="148">
        <v>1</v>
      </c>
      <c r="M653" s="152">
        <f t="shared" si="20"/>
        <v>0</v>
      </c>
      <c r="N653" s="152">
        <f t="shared" si="21"/>
        <v>1</v>
      </c>
      <c r="O653" s="145">
        <v>119651</v>
      </c>
    </row>
    <row r="654" spans="1:15" x14ac:dyDescent="0.25">
      <c r="A654" s="149">
        <v>8441</v>
      </c>
      <c r="B654" s="149" t="s">
        <v>2070</v>
      </c>
      <c r="C654" s="149" t="s">
        <v>2071</v>
      </c>
      <c r="D654" s="149">
        <v>2270</v>
      </c>
      <c r="E654" s="149" t="s">
        <v>277</v>
      </c>
      <c r="F654" s="149" t="s">
        <v>2072</v>
      </c>
      <c r="G654" s="149" t="s">
        <v>203</v>
      </c>
      <c r="H654" s="149" t="s">
        <v>204</v>
      </c>
      <c r="I654" s="149" t="s">
        <v>205</v>
      </c>
      <c r="J654" s="149" t="s">
        <v>7091</v>
      </c>
      <c r="K654" s="149"/>
      <c r="L654" s="148">
        <v>1</v>
      </c>
      <c r="M654" s="152">
        <f t="shared" si="20"/>
        <v>1</v>
      </c>
      <c r="N654" s="152">
        <f t="shared" si="21"/>
        <v>0</v>
      </c>
      <c r="O654" s="145">
        <v>119651</v>
      </c>
    </row>
    <row r="655" spans="1:15" x14ac:dyDescent="0.25">
      <c r="A655" s="149">
        <v>8458</v>
      </c>
      <c r="B655" s="149" t="s">
        <v>1565</v>
      </c>
      <c r="C655" s="149" t="s">
        <v>2073</v>
      </c>
      <c r="D655" s="149">
        <v>2280</v>
      </c>
      <c r="E655" s="149" t="s">
        <v>281</v>
      </c>
      <c r="F655" s="149" t="s">
        <v>2074</v>
      </c>
      <c r="G655" s="149" t="s">
        <v>203</v>
      </c>
      <c r="H655" s="149" t="s">
        <v>204</v>
      </c>
      <c r="I655" s="149" t="s">
        <v>205</v>
      </c>
      <c r="J655" s="149" t="s">
        <v>7089</v>
      </c>
      <c r="K655" s="149"/>
      <c r="L655" s="148">
        <v>1</v>
      </c>
      <c r="M655" s="152">
        <f t="shared" si="20"/>
        <v>0</v>
      </c>
      <c r="N655" s="152">
        <f t="shared" si="21"/>
        <v>0</v>
      </c>
      <c r="O655" s="145">
        <v>121533</v>
      </c>
    </row>
    <row r="656" spans="1:15" x14ac:dyDescent="0.25">
      <c r="A656" s="149">
        <v>8466</v>
      </c>
      <c r="B656" s="149" t="s">
        <v>2075</v>
      </c>
      <c r="C656" s="149" t="s">
        <v>2076</v>
      </c>
      <c r="D656" s="149">
        <v>2280</v>
      </c>
      <c r="E656" s="149" t="s">
        <v>281</v>
      </c>
      <c r="F656" s="149" t="s">
        <v>2077</v>
      </c>
      <c r="G656" s="149" t="s">
        <v>7122</v>
      </c>
      <c r="H656" s="149" t="s">
        <v>7123</v>
      </c>
      <c r="I656" s="149" t="s">
        <v>7124</v>
      </c>
      <c r="J656" s="149" t="s">
        <v>7089</v>
      </c>
      <c r="K656" s="149"/>
      <c r="L656" s="148">
        <v>1</v>
      </c>
      <c r="M656" s="152">
        <f t="shared" si="20"/>
        <v>0</v>
      </c>
      <c r="N656" s="152">
        <f t="shared" si="21"/>
        <v>0</v>
      </c>
      <c r="O656" s="145">
        <v>120618</v>
      </c>
    </row>
    <row r="657" spans="1:15" x14ac:dyDescent="0.25">
      <c r="A657" s="149">
        <v>8474</v>
      </c>
      <c r="B657" s="149" t="s">
        <v>2078</v>
      </c>
      <c r="C657" s="149" t="s">
        <v>2079</v>
      </c>
      <c r="D657" s="149">
        <v>2288</v>
      </c>
      <c r="E657" s="149" t="s">
        <v>2080</v>
      </c>
      <c r="F657" s="149" t="s">
        <v>2081</v>
      </c>
      <c r="G657" s="149" t="s">
        <v>203</v>
      </c>
      <c r="H657" s="149" t="s">
        <v>204</v>
      </c>
      <c r="I657" s="149" t="s">
        <v>205</v>
      </c>
      <c r="J657" s="149" t="s">
        <v>7089</v>
      </c>
      <c r="K657" s="149"/>
      <c r="L657" s="148">
        <v>3</v>
      </c>
      <c r="M657" s="152">
        <f t="shared" si="20"/>
        <v>0</v>
      </c>
      <c r="N657" s="152">
        <f t="shared" si="21"/>
        <v>0</v>
      </c>
      <c r="O657" s="145">
        <v>121533</v>
      </c>
    </row>
    <row r="658" spans="1:15" x14ac:dyDescent="0.25">
      <c r="A658" s="149">
        <v>8482</v>
      </c>
      <c r="B658" s="149" t="s">
        <v>2082</v>
      </c>
      <c r="C658" s="149" t="s">
        <v>2083</v>
      </c>
      <c r="D658" s="149">
        <v>2290</v>
      </c>
      <c r="E658" s="149" t="s">
        <v>2084</v>
      </c>
      <c r="F658" s="149" t="s">
        <v>2085</v>
      </c>
      <c r="G658" s="149" t="s">
        <v>7122</v>
      </c>
      <c r="H658" s="149" t="s">
        <v>7123</v>
      </c>
      <c r="I658" s="149" t="s">
        <v>7124</v>
      </c>
      <c r="J658" s="149" t="s">
        <v>7090</v>
      </c>
      <c r="K658" s="149"/>
      <c r="L658" s="148">
        <v>1</v>
      </c>
      <c r="M658" s="152">
        <f t="shared" si="20"/>
        <v>0</v>
      </c>
      <c r="N658" s="152">
        <f t="shared" si="21"/>
        <v>1</v>
      </c>
      <c r="O658" s="145">
        <v>121566</v>
      </c>
    </row>
    <row r="659" spans="1:15" x14ac:dyDescent="0.25">
      <c r="A659" s="149">
        <v>8491</v>
      </c>
      <c r="B659" s="149" t="s">
        <v>2011</v>
      </c>
      <c r="C659" s="149" t="s">
        <v>2086</v>
      </c>
      <c r="D659" s="149">
        <v>2290</v>
      </c>
      <c r="E659" s="149" t="s">
        <v>2084</v>
      </c>
      <c r="F659" s="149" t="s">
        <v>2087</v>
      </c>
      <c r="G659" s="149" t="s">
        <v>203</v>
      </c>
      <c r="H659" s="149" t="s">
        <v>204</v>
      </c>
      <c r="I659" s="149" t="s">
        <v>205</v>
      </c>
      <c r="J659" s="149" t="s">
        <v>7089</v>
      </c>
      <c r="K659" s="149"/>
      <c r="L659" s="148">
        <v>1</v>
      </c>
      <c r="M659" s="152">
        <f t="shared" si="20"/>
        <v>0</v>
      </c>
      <c r="N659" s="152">
        <f t="shared" si="21"/>
        <v>0</v>
      </c>
      <c r="O659" s="145">
        <v>119578</v>
      </c>
    </row>
    <row r="660" spans="1:15" x14ac:dyDescent="0.25">
      <c r="A660" s="149">
        <v>8508</v>
      </c>
      <c r="B660" s="149" t="s">
        <v>2088</v>
      </c>
      <c r="C660" s="149" t="s">
        <v>2089</v>
      </c>
      <c r="D660" s="149">
        <v>2300</v>
      </c>
      <c r="E660" s="149" t="s">
        <v>285</v>
      </c>
      <c r="F660" s="149" t="s">
        <v>2090</v>
      </c>
      <c r="G660" s="149" t="s">
        <v>7122</v>
      </c>
      <c r="H660" s="149" t="s">
        <v>7123</v>
      </c>
      <c r="I660" s="149" t="s">
        <v>7124</v>
      </c>
      <c r="J660" s="149" t="s">
        <v>7089</v>
      </c>
      <c r="K660" s="149"/>
      <c r="L660" s="148">
        <v>2</v>
      </c>
      <c r="M660" s="152">
        <f t="shared" si="20"/>
        <v>0</v>
      </c>
      <c r="N660" s="152">
        <f t="shared" si="21"/>
        <v>0</v>
      </c>
      <c r="O660" s="145">
        <v>121781</v>
      </c>
    </row>
    <row r="661" spans="1:15" x14ac:dyDescent="0.25">
      <c r="A661" s="149">
        <v>8532</v>
      </c>
      <c r="B661" s="149" t="s">
        <v>2091</v>
      </c>
      <c r="C661" s="149" t="s">
        <v>2092</v>
      </c>
      <c r="D661" s="149">
        <v>2300</v>
      </c>
      <c r="E661" s="149" t="s">
        <v>285</v>
      </c>
      <c r="F661" s="149" t="s">
        <v>2093</v>
      </c>
      <c r="G661" s="149" t="s">
        <v>203</v>
      </c>
      <c r="H661" s="149" t="s">
        <v>204</v>
      </c>
      <c r="I661" s="149" t="s">
        <v>205</v>
      </c>
      <c r="J661" s="149" t="s">
        <v>7089</v>
      </c>
      <c r="K661" s="149"/>
      <c r="L661" s="148">
        <v>1</v>
      </c>
      <c r="M661" s="152">
        <f t="shared" si="20"/>
        <v>0</v>
      </c>
      <c r="N661" s="152">
        <f t="shared" si="21"/>
        <v>0</v>
      </c>
      <c r="O661" s="145">
        <v>119354</v>
      </c>
    </row>
    <row r="662" spans="1:15" x14ac:dyDescent="0.25">
      <c r="A662" s="149">
        <v>8541</v>
      </c>
      <c r="B662" s="149" t="s">
        <v>2091</v>
      </c>
      <c r="C662" s="149" t="s">
        <v>2094</v>
      </c>
      <c r="D662" s="149">
        <v>2300</v>
      </c>
      <c r="E662" s="149" t="s">
        <v>285</v>
      </c>
      <c r="F662" s="149" t="s">
        <v>2095</v>
      </c>
      <c r="G662" s="149" t="s">
        <v>203</v>
      </c>
      <c r="H662" s="149" t="s">
        <v>204</v>
      </c>
      <c r="I662" s="149" t="s">
        <v>205</v>
      </c>
      <c r="J662" s="149" t="s">
        <v>7089</v>
      </c>
      <c r="K662" s="149"/>
      <c r="L662" s="148">
        <v>1</v>
      </c>
      <c r="M662" s="152">
        <f t="shared" si="20"/>
        <v>0</v>
      </c>
      <c r="N662" s="152">
        <f t="shared" si="21"/>
        <v>0</v>
      </c>
      <c r="O662" s="145">
        <v>119354</v>
      </c>
    </row>
    <row r="663" spans="1:15" x14ac:dyDescent="0.25">
      <c r="A663" s="149">
        <v>8557</v>
      </c>
      <c r="B663" s="149" t="s">
        <v>2091</v>
      </c>
      <c r="C663" s="149" t="s">
        <v>2096</v>
      </c>
      <c r="D663" s="149">
        <v>2300</v>
      </c>
      <c r="E663" s="149" t="s">
        <v>285</v>
      </c>
      <c r="F663" s="149" t="s">
        <v>2097</v>
      </c>
      <c r="G663" s="149" t="s">
        <v>203</v>
      </c>
      <c r="H663" s="149" t="s">
        <v>204</v>
      </c>
      <c r="I663" s="149" t="s">
        <v>205</v>
      </c>
      <c r="J663" s="149" t="s">
        <v>7089</v>
      </c>
      <c r="K663" s="149"/>
      <c r="L663" s="148">
        <v>1</v>
      </c>
      <c r="M663" s="152">
        <f t="shared" si="20"/>
        <v>0</v>
      </c>
      <c r="N663" s="152">
        <f t="shared" si="21"/>
        <v>0</v>
      </c>
      <c r="O663" s="145">
        <v>119354</v>
      </c>
    </row>
    <row r="664" spans="1:15" x14ac:dyDescent="0.25">
      <c r="A664" s="149">
        <v>8565</v>
      </c>
      <c r="B664" s="149" t="s">
        <v>2098</v>
      </c>
      <c r="C664" s="149" t="s">
        <v>2099</v>
      </c>
      <c r="D664" s="149">
        <v>2300</v>
      </c>
      <c r="E664" s="149" t="s">
        <v>285</v>
      </c>
      <c r="F664" s="149" t="s">
        <v>2100</v>
      </c>
      <c r="G664" s="149" t="s">
        <v>7122</v>
      </c>
      <c r="H664" s="149" t="s">
        <v>7123</v>
      </c>
      <c r="I664" s="149" t="s">
        <v>7124</v>
      </c>
      <c r="J664" s="149" t="s">
        <v>7090</v>
      </c>
      <c r="K664" s="149"/>
      <c r="L664" s="148">
        <v>1</v>
      </c>
      <c r="M664" s="152">
        <f t="shared" si="20"/>
        <v>0</v>
      </c>
      <c r="N664" s="152">
        <f t="shared" si="21"/>
        <v>1</v>
      </c>
      <c r="O664" s="145">
        <v>121871</v>
      </c>
    </row>
    <row r="665" spans="1:15" x14ac:dyDescent="0.25">
      <c r="A665" s="149">
        <v>8573</v>
      </c>
      <c r="B665" s="149" t="s">
        <v>2101</v>
      </c>
      <c r="C665" s="149" t="s">
        <v>2102</v>
      </c>
      <c r="D665" s="149">
        <v>2300</v>
      </c>
      <c r="E665" s="149" t="s">
        <v>285</v>
      </c>
      <c r="F665" s="149" t="s">
        <v>2103</v>
      </c>
      <c r="G665" s="149" t="s">
        <v>7122</v>
      </c>
      <c r="H665" s="149" t="s">
        <v>7123</v>
      </c>
      <c r="I665" s="149" t="s">
        <v>7124</v>
      </c>
      <c r="J665" s="149" t="s">
        <v>7089</v>
      </c>
      <c r="K665" s="149"/>
      <c r="L665" s="148">
        <v>1</v>
      </c>
      <c r="M665" s="152">
        <f t="shared" si="20"/>
        <v>0</v>
      </c>
      <c r="N665" s="152">
        <f t="shared" si="21"/>
        <v>0</v>
      </c>
      <c r="O665" s="145">
        <v>121871</v>
      </c>
    </row>
    <row r="666" spans="1:15" x14ac:dyDescent="0.25">
      <c r="A666" s="149">
        <v>8599</v>
      </c>
      <c r="B666" s="149" t="s">
        <v>2104</v>
      </c>
      <c r="C666" s="149" t="s">
        <v>2105</v>
      </c>
      <c r="D666" s="149">
        <v>2300</v>
      </c>
      <c r="E666" s="149" t="s">
        <v>285</v>
      </c>
      <c r="F666" s="149" t="s">
        <v>2106</v>
      </c>
      <c r="G666" s="149" t="s">
        <v>7122</v>
      </c>
      <c r="H666" s="149" t="s">
        <v>7123</v>
      </c>
      <c r="I666" s="149" t="s">
        <v>7124</v>
      </c>
      <c r="J666" s="149" t="s">
        <v>7089</v>
      </c>
      <c r="K666" s="149"/>
      <c r="L666" s="148">
        <v>1</v>
      </c>
      <c r="M666" s="152">
        <f t="shared" si="20"/>
        <v>0</v>
      </c>
      <c r="N666" s="152">
        <f t="shared" si="21"/>
        <v>0</v>
      </c>
      <c r="O666" s="145">
        <v>124115</v>
      </c>
    </row>
    <row r="667" spans="1:15" x14ac:dyDescent="0.25">
      <c r="A667" s="149">
        <v>8607</v>
      </c>
      <c r="B667" s="149" t="s">
        <v>2107</v>
      </c>
      <c r="C667" s="149" t="s">
        <v>2108</v>
      </c>
      <c r="D667" s="149">
        <v>2300</v>
      </c>
      <c r="E667" s="149" t="s">
        <v>285</v>
      </c>
      <c r="F667" s="149" t="s">
        <v>2109</v>
      </c>
      <c r="G667" s="149" t="s">
        <v>7122</v>
      </c>
      <c r="H667" s="149" t="s">
        <v>7123</v>
      </c>
      <c r="I667" s="149" t="s">
        <v>7124</v>
      </c>
      <c r="J667" s="149" t="s">
        <v>7089</v>
      </c>
      <c r="K667" s="149"/>
      <c r="L667" s="148">
        <v>1</v>
      </c>
      <c r="M667" s="152">
        <f t="shared" si="20"/>
        <v>0</v>
      </c>
      <c r="N667" s="152">
        <f t="shared" si="21"/>
        <v>0</v>
      </c>
      <c r="O667" s="145">
        <v>124115</v>
      </c>
    </row>
    <row r="668" spans="1:15" x14ac:dyDescent="0.25">
      <c r="A668" s="149">
        <v>8615</v>
      </c>
      <c r="B668" s="149" t="s">
        <v>2110</v>
      </c>
      <c r="C668" s="149" t="s">
        <v>2111</v>
      </c>
      <c r="D668" s="149">
        <v>2300</v>
      </c>
      <c r="E668" s="149" t="s">
        <v>285</v>
      </c>
      <c r="F668" s="149" t="s">
        <v>2112</v>
      </c>
      <c r="G668" s="149" t="s">
        <v>7122</v>
      </c>
      <c r="H668" s="149" t="s">
        <v>7123</v>
      </c>
      <c r="I668" s="149" t="s">
        <v>7124</v>
      </c>
      <c r="J668" s="149" t="s">
        <v>7091</v>
      </c>
      <c r="K668" s="149"/>
      <c r="L668" s="148">
        <v>1</v>
      </c>
      <c r="M668" s="152">
        <f t="shared" si="20"/>
        <v>1</v>
      </c>
      <c r="N668" s="152">
        <f t="shared" si="21"/>
        <v>0</v>
      </c>
      <c r="O668" s="145">
        <v>121871</v>
      </c>
    </row>
    <row r="669" spans="1:15" x14ac:dyDescent="0.25">
      <c r="A669" s="149">
        <v>8649</v>
      </c>
      <c r="B669" s="149" t="s">
        <v>2113</v>
      </c>
      <c r="C669" s="149" t="s">
        <v>2114</v>
      </c>
      <c r="D669" s="149">
        <v>2310</v>
      </c>
      <c r="E669" s="149" t="s">
        <v>2115</v>
      </c>
      <c r="F669" s="149" t="s">
        <v>2116</v>
      </c>
      <c r="G669" s="149" t="s">
        <v>7122</v>
      </c>
      <c r="H669" s="149" t="s">
        <v>7123</v>
      </c>
      <c r="I669" s="149" t="s">
        <v>7124</v>
      </c>
      <c r="J669" s="149" t="s">
        <v>7089</v>
      </c>
      <c r="K669" s="149"/>
      <c r="L669" s="148">
        <v>1</v>
      </c>
      <c r="M669" s="152">
        <f t="shared" si="20"/>
        <v>0</v>
      </c>
      <c r="N669" s="152">
        <f t="shared" si="21"/>
        <v>0</v>
      </c>
      <c r="O669" s="145">
        <v>121616</v>
      </c>
    </row>
    <row r="670" spans="1:15" x14ac:dyDescent="0.25">
      <c r="A670" s="149">
        <v>8656</v>
      </c>
      <c r="B670" s="149" t="s">
        <v>7275</v>
      </c>
      <c r="C670" s="149" t="s">
        <v>378</v>
      </c>
      <c r="D670" s="149">
        <v>2310</v>
      </c>
      <c r="E670" s="149" t="s">
        <v>2115</v>
      </c>
      <c r="F670" s="149" t="s">
        <v>2117</v>
      </c>
      <c r="G670" s="149" t="s">
        <v>7122</v>
      </c>
      <c r="H670" s="149" t="s">
        <v>7123</v>
      </c>
      <c r="I670" s="149" t="s">
        <v>7124</v>
      </c>
      <c r="J670" s="149" t="s">
        <v>7090</v>
      </c>
      <c r="K670" s="149"/>
      <c r="L670" s="148">
        <v>1</v>
      </c>
      <c r="M670" s="152">
        <f t="shared" si="20"/>
        <v>0</v>
      </c>
      <c r="N670" s="152">
        <f t="shared" si="21"/>
        <v>1</v>
      </c>
      <c r="O670" s="145">
        <v>121616</v>
      </c>
    </row>
    <row r="671" spans="1:15" x14ac:dyDescent="0.25">
      <c r="A671" s="149">
        <v>8664</v>
      </c>
      <c r="B671" s="149" t="s">
        <v>2118</v>
      </c>
      <c r="C671" s="149" t="s">
        <v>2119</v>
      </c>
      <c r="D671" s="149">
        <v>2310</v>
      </c>
      <c r="E671" s="149" t="s">
        <v>2115</v>
      </c>
      <c r="F671" s="149" t="s">
        <v>2120</v>
      </c>
      <c r="G671" s="149" t="s">
        <v>7122</v>
      </c>
      <c r="H671" s="149" t="s">
        <v>7123</v>
      </c>
      <c r="I671" s="149" t="s">
        <v>7124</v>
      </c>
      <c r="J671" s="149" t="s">
        <v>7091</v>
      </c>
      <c r="K671" s="149"/>
      <c r="L671" s="148">
        <v>2</v>
      </c>
      <c r="M671" s="152">
        <f t="shared" si="20"/>
        <v>0</v>
      </c>
      <c r="N671" s="152">
        <f t="shared" si="21"/>
        <v>0</v>
      </c>
      <c r="O671" s="145">
        <v>121616</v>
      </c>
    </row>
    <row r="672" spans="1:15" x14ac:dyDescent="0.25">
      <c r="A672" s="149">
        <v>8672</v>
      </c>
      <c r="B672" s="149" t="s">
        <v>2121</v>
      </c>
      <c r="C672" s="149" t="s">
        <v>2122</v>
      </c>
      <c r="D672" s="149">
        <v>2310</v>
      </c>
      <c r="E672" s="149" t="s">
        <v>2115</v>
      </c>
      <c r="F672" s="149" t="s">
        <v>2123</v>
      </c>
      <c r="G672" s="149" t="s">
        <v>203</v>
      </c>
      <c r="H672" s="149" t="s">
        <v>204</v>
      </c>
      <c r="I672" s="149" t="s">
        <v>205</v>
      </c>
      <c r="J672" s="149" t="s">
        <v>7090</v>
      </c>
      <c r="K672" s="149"/>
      <c r="L672" s="148">
        <v>1</v>
      </c>
      <c r="M672" s="152">
        <f t="shared" si="20"/>
        <v>0</v>
      </c>
      <c r="N672" s="152">
        <f t="shared" si="21"/>
        <v>1</v>
      </c>
      <c r="O672" s="145">
        <v>119495</v>
      </c>
    </row>
    <row r="673" spans="1:15" x14ac:dyDescent="0.25">
      <c r="A673" s="149">
        <v>8681</v>
      </c>
      <c r="B673" s="149" t="s">
        <v>2124</v>
      </c>
      <c r="C673" s="149" t="s">
        <v>2125</v>
      </c>
      <c r="D673" s="149">
        <v>2320</v>
      </c>
      <c r="E673" s="149" t="s">
        <v>2126</v>
      </c>
      <c r="F673" s="149" t="s">
        <v>2127</v>
      </c>
      <c r="G673" s="149" t="s">
        <v>7122</v>
      </c>
      <c r="H673" s="149" t="s">
        <v>7123</v>
      </c>
      <c r="I673" s="149" t="s">
        <v>7124</v>
      </c>
      <c r="J673" s="149" t="s">
        <v>7089</v>
      </c>
      <c r="K673" s="149"/>
      <c r="L673" s="148">
        <v>1</v>
      </c>
      <c r="M673" s="152">
        <f t="shared" si="20"/>
        <v>0</v>
      </c>
      <c r="N673" s="152">
        <f t="shared" si="21"/>
        <v>0</v>
      </c>
      <c r="O673" s="145">
        <v>120477</v>
      </c>
    </row>
    <row r="674" spans="1:15" x14ac:dyDescent="0.25">
      <c r="A674" s="149">
        <v>8698</v>
      </c>
      <c r="B674" s="149" t="s">
        <v>2128</v>
      </c>
      <c r="C674" s="149" t="s">
        <v>2129</v>
      </c>
      <c r="D674" s="149">
        <v>2320</v>
      </c>
      <c r="E674" s="149" t="s">
        <v>2126</v>
      </c>
      <c r="F674" s="149" t="s">
        <v>2130</v>
      </c>
      <c r="G674" s="149" t="s">
        <v>7122</v>
      </c>
      <c r="H674" s="149" t="s">
        <v>7123</v>
      </c>
      <c r="I674" s="149" t="s">
        <v>7124</v>
      </c>
      <c r="J674" s="149" t="s">
        <v>7089</v>
      </c>
      <c r="K674" s="149"/>
      <c r="L674" s="148">
        <v>1</v>
      </c>
      <c r="M674" s="152">
        <f t="shared" si="20"/>
        <v>0</v>
      </c>
      <c r="N674" s="152">
        <f t="shared" si="21"/>
        <v>0</v>
      </c>
      <c r="O674" s="145">
        <v>120477</v>
      </c>
    </row>
    <row r="675" spans="1:15" x14ac:dyDescent="0.25">
      <c r="A675" s="149">
        <v>8706</v>
      </c>
      <c r="B675" s="149" t="s">
        <v>1344</v>
      </c>
      <c r="C675" s="149" t="s">
        <v>2131</v>
      </c>
      <c r="D675" s="149">
        <v>2320</v>
      </c>
      <c r="E675" s="149" t="s">
        <v>2126</v>
      </c>
      <c r="F675" s="149" t="s">
        <v>2132</v>
      </c>
      <c r="G675" s="149" t="s">
        <v>7122</v>
      </c>
      <c r="H675" s="149" t="s">
        <v>7123</v>
      </c>
      <c r="I675" s="149" t="s">
        <v>7124</v>
      </c>
      <c r="J675" s="149" t="s">
        <v>7089</v>
      </c>
      <c r="K675" s="149"/>
      <c r="L675" s="148">
        <v>1</v>
      </c>
      <c r="M675" s="152">
        <f t="shared" si="20"/>
        <v>0</v>
      </c>
      <c r="N675" s="152">
        <f t="shared" si="21"/>
        <v>0</v>
      </c>
      <c r="O675" s="145">
        <v>120758</v>
      </c>
    </row>
    <row r="676" spans="1:15" x14ac:dyDescent="0.25">
      <c r="A676" s="149">
        <v>8714</v>
      </c>
      <c r="B676" s="149" t="s">
        <v>2133</v>
      </c>
      <c r="C676" s="149" t="s">
        <v>2134</v>
      </c>
      <c r="D676" s="149">
        <v>2328</v>
      </c>
      <c r="E676" s="149" t="s">
        <v>2135</v>
      </c>
      <c r="F676" s="149" t="s">
        <v>2136</v>
      </c>
      <c r="G676" s="149" t="s">
        <v>7122</v>
      </c>
      <c r="H676" s="149" t="s">
        <v>7123</v>
      </c>
      <c r="I676" s="149" t="s">
        <v>7124</v>
      </c>
      <c r="J676" s="149" t="s">
        <v>7089</v>
      </c>
      <c r="K676" s="149"/>
      <c r="L676" s="148">
        <v>2</v>
      </c>
      <c r="M676" s="152">
        <f t="shared" si="20"/>
        <v>0</v>
      </c>
      <c r="N676" s="152">
        <f t="shared" si="21"/>
        <v>0</v>
      </c>
      <c r="O676" s="145">
        <v>120758</v>
      </c>
    </row>
    <row r="677" spans="1:15" x14ac:dyDescent="0.25">
      <c r="A677" s="149">
        <v>8722</v>
      </c>
      <c r="B677" s="149" t="s">
        <v>2137</v>
      </c>
      <c r="C677" s="149" t="s">
        <v>2138</v>
      </c>
      <c r="D677" s="149">
        <v>2322</v>
      </c>
      <c r="E677" s="149" t="s">
        <v>2139</v>
      </c>
      <c r="F677" s="149" t="s">
        <v>2140</v>
      </c>
      <c r="G677" s="149" t="s">
        <v>7122</v>
      </c>
      <c r="H677" s="149" t="s">
        <v>7123</v>
      </c>
      <c r="I677" s="149" t="s">
        <v>7124</v>
      </c>
      <c r="J677" s="149" t="s">
        <v>7089</v>
      </c>
      <c r="K677" s="149"/>
      <c r="L677" s="148">
        <v>2</v>
      </c>
      <c r="M677" s="152">
        <f t="shared" si="20"/>
        <v>0</v>
      </c>
      <c r="N677" s="152">
        <f t="shared" si="21"/>
        <v>0</v>
      </c>
      <c r="O677" s="145">
        <v>120477</v>
      </c>
    </row>
    <row r="678" spans="1:15" x14ac:dyDescent="0.25">
      <c r="A678" s="149">
        <v>8731</v>
      </c>
      <c r="B678" s="149" t="s">
        <v>1185</v>
      </c>
      <c r="C678" s="149" t="s">
        <v>2141</v>
      </c>
      <c r="D678" s="149">
        <v>2328</v>
      </c>
      <c r="E678" s="149" t="s">
        <v>2135</v>
      </c>
      <c r="F678" s="149" t="s">
        <v>2142</v>
      </c>
      <c r="G678" s="149" t="s">
        <v>7122</v>
      </c>
      <c r="H678" s="149" t="s">
        <v>7123</v>
      </c>
      <c r="I678" s="149" t="s">
        <v>7124</v>
      </c>
      <c r="J678" s="149" t="s">
        <v>7089</v>
      </c>
      <c r="K678" s="149"/>
      <c r="L678" s="148">
        <v>1</v>
      </c>
      <c r="M678" s="152">
        <f t="shared" si="20"/>
        <v>0</v>
      </c>
      <c r="N678" s="152">
        <f t="shared" si="21"/>
        <v>0</v>
      </c>
      <c r="O678" s="145">
        <v>120477</v>
      </c>
    </row>
    <row r="679" spans="1:15" x14ac:dyDescent="0.25">
      <c r="A679" s="149">
        <v>8748</v>
      </c>
      <c r="B679" s="149" t="s">
        <v>2143</v>
      </c>
      <c r="C679" s="149" t="s">
        <v>2144</v>
      </c>
      <c r="D679" s="149">
        <v>2330</v>
      </c>
      <c r="E679" s="149" t="s">
        <v>2145</v>
      </c>
      <c r="F679" s="149" t="s">
        <v>2146</v>
      </c>
      <c r="G679" s="149" t="s">
        <v>203</v>
      </c>
      <c r="H679" s="149" t="s">
        <v>204</v>
      </c>
      <c r="I679" s="149" t="s">
        <v>205</v>
      </c>
      <c r="J679" s="149" t="s">
        <v>7089</v>
      </c>
      <c r="K679" s="149"/>
      <c r="L679" s="148">
        <v>1</v>
      </c>
      <c r="M679" s="152">
        <f t="shared" si="20"/>
        <v>0</v>
      </c>
      <c r="N679" s="152">
        <f t="shared" si="21"/>
        <v>0</v>
      </c>
      <c r="O679" s="145">
        <v>119495</v>
      </c>
    </row>
    <row r="680" spans="1:15" x14ac:dyDescent="0.25">
      <c r="A680" s="149">
        <v>8755</v>
      </c>
      <c r="B680" s="149" t="s">
        <v>1185</v>
      </c>
      <c r="C680" s="149" t="s">
        <v>2147</v>
      </c>
      <c r="D680" s="149">
        <v>2330</v>
      </c>
      <c r="E680" s="149" t="s">
        <v>2145</v>
      </c>
      <c r="F680" s="149" t="s">
        <v>2148</v>
      </c>
      <c r="G680" s="149" t="s">
        <v>7122</v>
      </c>
      <c r="H680" s="149" t="s">
        <v>7123</v>
      </c>
      <c r="I680" s="149" t="s">
        <v>7124</v>
      </c>
      <c r="J680" s="149" t="s">
        <v>7089</v>
      </c>
      <c r="K680" s="149"/>
      <c r="L680" s="148">
        <v>1</v>
      </c>
      <c r="M680" s="152">
        <f t="shared" si="20"/>
        <v>0</v>
      </c>
      <c r="N680" s="152">
        <f t="shared" si="21"/>
        <v>0</v>
      </c>
      <c r="O680" s="145">
        <v>120477</v>
      </c>
    </row>
    <row r="681" spans="1:15" x14ac:dyDescent="0.25">
      <c r="A681" s="149">
        <v>8763</v>
      </c>
      <c r="B681" s="149" t="s">
        <v>1878</v>
      </c>
      <c r="C681" s="149" t="s">
        <v>2149</v>
      </c>
      <c r="D681" s="149">
        <v>2387</v>
      </c>
      <c r="E681" s="149" t="s">
        <v>2150</v>
      </c>
      <c r="F681" s="149" t="s">
        <v>2151</v>
      </c>
      <c r="G681" s="149" t="s">
        <v>7122</v>
      </c>
      <c r="H681" s="149" t="s">
        <v>7123</v>
      </c>
      <c r="I681" s="149" t="s">
        <v>7124</v>
      </c>
      <c r="J681" s="149" t="s">
        <v>7089</v>
      </c>
      <c r="K681" s="149"/>
      <c r="L681" s="148">
        <v>1</v>
      </c>
      <c r="M681" s="152">
        <f t="shared" si="20"/>
        <v>0</v>
      </c>
      <c r="N681" s="152">
        <f t="shared" si="21"/>
        <v>0</v>
      </c>
      <c r="O681" s="145">
        <v>121781</v>
      </c>
    </row>
    <row r="682" spans="1:15" x14ac:dyDescent="0.25">
      <c r="A682" s="149">
        <v>8771</v>
      </c>
      <c r="B682" s="149" t="s">
        <v>7276</v>
      </c>
      <c r="C682" s="149" t="s">
        <v>920</v>
      </c>
      <c r="D682" s="149">
        <v>2340</v>
      </c>
      <c r="E682" s="149" t="s">
        <v>292</v>
      </c>
      <c r="F682" s="149" t="s">
        <v>2152</v>
      </c>
      <c r="G682" s="149" t="s">
        <v>7122</v>
      </c>
      <c r="H682" s="149" t="s">
        <v>7123</v>
      </c>
      <c r="I682" s="149" t="s">
        <v>7124</v>
      </c>
      <c r="J682" s="149" t="s">
        <v>7089</v>
      </c>
      <c r="K682" s="149"/>
      <c r="L682" s="148">
        <v>1</v>
      </c>
      <c r="M682" s="152">
        <f t="shared" si="20"/>
        <v>0</v>
      </c>
      <c r="N682" s="152">
        <f t="shared" si="21"/>
        <v>0</v>
      </c>
      <c r="O682" s="145">
        <v>120659</v>
      </c>
    </row>
    <row r="683" spans="1:15" x14ac:dyDescent="0.25">
      <c r="A683" s="149">
        <v>8789</v>
      </c>
      <c r="B683" s="149" t="s">
        <v>1344</v>
      </c>
      <c r="C683" s="149" t="s">
        <v>2153</v>
      </c>
      <c r="D683" s="149">
        <v>2340</v>
      </c>
      <c r="E683" s="149" t="s">
        <v>292</v>
      </c>
      <c r="F683" s="149" t="s">
        <v>2154</v>
      </c>
      <c r="G683" s="149" t="s">
        <v>7122</v>
      </c>
      <c r="H683" s="149" t="s">
        <v>7123</v>
      </c>
      <c r="I683" s="149" t="s">
        <v>7124</v>
      </c>
      <c r="J683" s="149" t="s">
        <v>7089</v>
      </c>
      <c r="K683" s="149"/>
      <c r="L683" s="148">
        <v>1</v>
      </c>
      <c r="M683" s="152">
        <f t="shared" si="20"/>
        <v>0</v>
      </c>
      <c r="N683" s="152">
        <f t="shared" si="21"/>
        <v>0</v>
      </c>
      <c r="O683" s="145">
        <v>120659</v>
      </c>
    </row>
    <row r="684" spans="1:15" x14ac:dyDescent="0.25">
      <c r="A684" s="149">
        <v>8813</v>
      </c>
      <c r="B684" s="149" t="s">
        <v>2155</v>
      </c>
      <c r="C684" s="149" t="s">
        <v>2156</v>
      </c>
      <c r="D684" s="149">
        <v>2350</v>
      </c>
      <c r="E684" s="149" t="s">
        <v>2157</v>
      </c>
      <c r="F684" s="149" t="s">
        <v>2158</v>
      </c>
      <c r="G684" s="149" t="s">
        <v>203</v>
      </c>
      <c r="H684" s="149" t="s">
        <v>204</v>
      </c>
      <c r="I684" s="149" t="s">
        <v>205</v>
      </c>
      <c r="J684" s="149" t="s">
        <v>7090</v>
      </c>
      <c r="K684" s="149"/>
      <c r="L684" s="148">
        <v>1</v>
      </c>
      <c r="M684" s="152">
        <f t="shared" si="20"/>
        <v>0</v>
      </c>
      <c r="N684" s="152">
        <f t="shared" si="21"/>
        <v>1</v>
      </c>
      <c r="O684" s="145">
        <v>119354</v>
      </c>
    </row>
    <row r="685" spans="1:15" x14ac:dyDescent="0.25">
      <c r="A685" s="149">
        <v>8821</v>
      </c>
      <c r="B685" s="149" t="s">
        <v>7277</v>
      </c>
      <c r="C685" s="149" t="s">
        <v>2156</v>
      </c>
      <c r="D685" s="149">
        <v>2350</v>
      </c>
      <c r="E685" s="149" t="s">
        <v>2157</v>
      </c>
      <c r="F685" s="149" t="s">
        <v>2158</v>
      </c>
      <c r="G685" s="149" t="s">
        <v>203</v>
      </c>
      <c r="H685" s="149" t="s">
        <v>204</v>
      </c>
      <c r="I685" s="149" t="s">
        <v>205</v>
      </c>
      <c r="J685" s="149" t="s">
        <v>7091</v>
      </c>
      <c r="K685" s="149"/>
      <c r="L685" s="148">
        <v>1</v>
      </c>
      <c r="M685" s="152">
        <f t="shared" si="20"/>
        <v>1</v>
      </c>
      <c r="N685" s="152">
        <f t="shared" si="21"/>
        <v>0</v>
      </c>
      <c r="O685" s="145">
        <v>119354</v>
      </c>
    </row>
    <row r="686" spans="1:15" x14ac:dyDescent="0.25">
      <c r="A686" s="149">
        <v>8839</v>
      </c>
      <c r="B686" s="149" t="s">
        <v>6300</v>
      </c>
      <c r="C686" s="149" t="s">
        <v>2159</v>
      </c>
      <c r="D686" s="149">
        <v>2350</v>
      </c>
      <c r="E686" s="149" t="s">
        <v>2157</v>
      </c>
      <c r="F686" s="149" t="s">
        <v>2160</v>
      </c>
      <c r="G686" s="149" t="s">
        <v>203</v>
      </c>
      <c r="H686" s="149" t="s">
        <v>204</v>
      </c>
      <c r="I686" s="149" t="s">
        <v>205</v>
      </c>
      <c r="J686" s="149" t="s">
        <v>7089</v>
      </c>
      <c r="K686" s="149"/>
      <c r="L686" s="148">
        <v>1</v>
      </c>
      <c r="M686" s="152">
        <f t="shared" si="20"/>
        <v>0</v>
      </c>
      <c r="N686" s="152">
        <f t="shared" si="21"/>
        <v>0</v>
      </c>
      <c r="O686" s="145">
        <v>119495</v>
      </c>
    </row>
    <row r="687" spans="1:15" x14ac:dyDescent="0.25">
      <c r="A687" s="149">
        <v>8847</v>
      </c>
      <c r="B687" s="149" t="s">
        <v>2161</v>
      </c>
      <c r="C687" s="149" t="s">
        <v>2162</v>
      </c>
      <c r="D687" s="149">
        <v>2360</v>
      </c>
      <c r="E687" s="149" t="s">
        <v>2163</v>
      </c>
      <c r="F687" s="149" t="s">
        <v>2164</v>
      </c>
      <c r="G687" s="149" t="s">
        <v>203</v>
      </c>
      <c r="H687" s="149" t="s">
        <v>204</v>
      </c>
      <c r="I687" s="149" t="s">
        <v>205</v>
      </c>
      <c r="J687" s="149" t="s">
        <v>7089</v>
      </c>
      <c r="K687" s="149"/>
      <c r="L687" s="148">
        <v>1</v>
      </c>
      <c r="M687" s="152">
        <f t="shared" si="20"/>
        <v>0</v>
      </c>
      <c r="N687" s="152">
        <f t="shared" si="21"/>
        <v>0</v>
      </c>
      <c r="O687" s="145">
        <v>119602</v>
      </c>
    </row>
    <row r="688" spans="1:15" x14ac:dyDescent="0.25">
      <c r="A688" s="149">
        <v>8854</v>
      </c>
      <c r="B688" s="149" t="s">
        <v>7278</v>
      </c>
      <c r="C688" s="149" t="s">
        <v>2165</v>
      </c>
      <c r="D688" s="149">
        <v>2360</v>
      </c>
      <c r="E688" s="149" t="s">
        <v>2163</v>
      </c>
      <c r="F688" s="149" t="s">
        <v>2166</v>
      </c>
      <c r="G688" s="149" t="s">
        <v>203</v>
      </c>
      <c r="H688" s="149" t="s">
        <v>204</v>
      </c>
      <c r="I688" s="149" t="s">
        <v>205</v>
      </c>
      <c r="J688" s="149" t="s">
        <v>7089</v>
      </c>
      <c r="K688" s="149"/>
      <c r="L688" s="148">
        <v>1</v>
      </c>
      <c r="M688" s="152">
        <f t="shared" si="20"/>
        <v>0</v>
      </c>
      <c r="N688" s="152">
        <f t="shared" si="21"/>
        <v>0</v>
      </c>
      <c r="O688" s="145">
        <v>119602</v>
      </c>
    </row>
    <row r="689" spans="1:15" x14ac:dyDescent="0.25">
      <c r="A689" s="149">
        <v>8862</v>
      </c>
      <c r="B689" s="149" t="s">
        <v>7279</v>
      </c>
      <c r="C689" s="149" t="s">
        <v>2167</v>
      </c>
      <c r="D689" s="149">
        <v>2360</v>
      </c>
      <c r="E689" s="149" t="s">
        <v>2163</v>
      </c>
      <c r="F689" s="149" t="s">
        <v>2168</v>
      </c>
      <c r="G689" s="149" t="s">
        <v>203</v>
      </c>
      <c r="H689" s="149" t="s">
        <v>204</v>
      </c>
      <c r="I689" s="149" t="s">
        <v>205</v>
      </c>
      <c r="J689" s="149" t="s">
        <v>7089</v>
      </c>
      <c r="K689" s="149"/>
      <c r="L689" s="148">
        <v>1</v>
      </c>
      <c r="M689" s="152">
        <f t="shared" si="20"/>
        <v>0</v>
      </c>
      <c r="N689" s="152">
        <f t="shared" si="21"/>
        <v>0</v>
      </c>
      <c r="O689" s="145">
        <v>119602</v>
      </c>
    </row>
    <row r="690" spans="1:15" x14ac:dyDescent="0.25">
      <c r="A690" s="149">
        <v>8871</v>
      </c>
      <c r="B690" s="149" t="s">
        <v>7280</v>
      </c>
      <c r="C690" s="149" t="s">
        <v>2169</v>
      </c>
      <c r="D690" s="149">
        <v>2360</v>
      </c>
      <c r="E690" s="149" t="s">
        <v>2163</v>
      </c>
      <c r="F690" s="149" t="s">
        <v>2170</v>
      </c>
      <c r="G690" s="149" t="s">
        <v>203</v>
      </c>
      <c r="H690" s="149" t="s">
        <v>204</v>
      </c>
      <c r="I690" s="149" t="s">
        <v>205</v>
      </c>
      <c r="J690" s="149" t="s">
        <v>7089</v>
      </c>
      <c r="K690" s="149"/>
      <c r="L690" s="148">
        <v>1</v>
      </c>
      <c r="M690" s="152">
        <f t="shared" si="20"/>
        <v>0</v>
      </c>
      <c r="N690" s="152">
        <f t="shared" si="21"/>
        <v>0</v>
      </c>
      <c r="O690" s="145">
        <v>119602</v>
      </c>
    </row>
    <row r="691" spans="1:15" x14ac:dyDescent="0.25">
      <c r="A691" s="149">
        <v>8888</v>
      </c>
      <c r="B691" s="149" t="s">
        <v>2171</v>
      </c>
      <c r="C691" s="149" t="s">
        <v>2172</v>
      </c>
      <c r="D691" s="149">
        <v>2370</v>
      </c>
      <c r="E691" s="149" t="s">
        <v>2173</v>
      </c>
      <c r="F691" s="149" t="s">
        <v>2174</v>
      </c>
      <c r="G691" s="149" t="s">
        <v>7122</v>
      </c>
      <c r="H691" s="149" t="s">
        <v>7123</v>
      </c>
      <c r="I691" s="149" t="s">
        <v>7124</v>
      </c>
      <c r="J691" s="149" t="s">
        <v>7089</v>
      </c>
      <c r="K691" s="149"/>
      <c r="L691" s="148">
        <v>1</v>
      </c>
      <c r="M691" s="152">
        <f t="shared" si="20"/>
        <v>0</v>
      </c>
      <c r="N691" s="152">
        <f t="shared" si="21"/>
        <v>0</v>
      </c>
      <c r="O691" s="145">
        <v>120121</v>
      </c>
    </row>
    <row r="692" spans="1:15" x14ac:dyDescent="0.25">
      <c r="A692" s="149">
        <v>8896</v>
      </c>
      <c r="B692" s="149" t="s">
        <v>2175</v>
      </c>
      <c r="C692" s="149" t="s">
        <v>2176</v>
      </c>
      <c r="D692" s="149">
        <v>2370</v>
      </c>
      <c r="E692" s="149" t="s">
        <v>2173</v>
      </c>
      <c r="F692" s="149" t="s">
        <v>2177</v>
      </c>
      <c r="G692" s="149" t="s">
        <v>7122</v>
      </c>
      <c r="H692" s="149" t="s">
        <v>7123</v>
      </c>
      <c r="I692" s="149" t="s">
        <v>7124</v>
      </c>
      <c r="J692" s="149" t="s">
        <v>7089</v>
      </c>
      <c r="K692" s="149"/>
      <c r="L692" s="148">
        <v>1</v>
      </c>
      <c r="M692" s="152">
        <f t="shared" si="20"/>
        <v>0</v>
      </c>
      <c r="N692" s="152">
        <f t="shared" si="21"/>
        <v>0</v>
      </c>
      <c r="O692" s="145">
        <v>120121</v>
      </c>
    </row>
    <row r="693" spans="1:15" x14ac:dyDescent="0.25">
      <c r="A693" s="149">
        <v>8904</v>
      </c>
      <c r="B693" s="149" t="s">
        <v>2178</v>
      </c>
      <c r="C693" s="149" t="s">
        <v>2179</v>
      </c>
      <c r="D693" s="149">
        <v>2370</v>
      </c>
      <c r="E693" s="149" t="s">
        <v>2173</v>
      </c>
      <c r="F693" s="149" t="s">
        <v>2180</v>
      </c>
      <c r="G693" s="149" t="s">
        <v>7122</v>
      </c>
      <c r="H693" s="149" t="s">
        <v>7123</v>
      </c>
      <c r="I693" s="149" t="s">
        <v>7124</v>
      </c>
      <c r="J693" s="149" t="s">
        <v>7089</v>
      </c>
      <c r="K693" s="149"/>
      <c r="L693" s="148">
        <v>1</v>
      </c>
      <c r="M693" s="152">
        <f t="shared" si="20"/>
        <v>0</v>
      </c>
      <c r="N693" s="152">
        <f t="shared" si="21"/>
        <v>0</v>
      </c>
      <c r="O693" s="145">
        <v>121699</v>
      </c>
    </row>
    <row r="694" spans="1:15" x14ac:dyDescent="0.25">
      <c r="A694" s="149">
        <v>8912</v>
      </c>
      <c r="B694" s="149" t="s">
        <v>2181</v>
      </c>
      <c r="C694" s="149" t="s">
        <v>2182</v>
      </c>
      <c r="D694" s="149">
        <v>2380</v>
      </c>
      <c r="E694" s="149" t="s">
        <v>296</v>
      </c>
      <c r="F694" s="149" t="s">
        <v>2183</v>
      </c>
      <c r="G694" s="149" t="s">
        <v>203</v>
      </c>
      <c r="H694" s="149" t="s">
        <v>204</v>
      </c>
      <c r="I694" s="149" t="s">
        <v>205</v>
      </c>
      <c r="J694" s="149" t="s">
        <v>7089</v>
      </c>
      <c r="K694" s="149"/>
      <c r="L694" s="148">
        <v>2</v>
      </c>
      <c r="M694" s="152">
        <f t="shared" si="20"/>
        <v>0</v>
      </c>
      <c r="N694" s="152">
        <f t="shared" si="21"/>
        <v>0</v>
      </c>
      <c r="O694" s="145">
        <v>119644</v>
      </c>
    </row>
    <row r="695" spans="1:15" x14ac:dyDescent="0.25">
      <c r="A695" s="149">
        <v>8953</v>
      </c>
      <c r="B695" s="149" t="s">
        <v>2184</v>
      </c>
      <c r="C695" s="149" t="s">
        <v>2185</v>
      </c>
      <c r="D695" s="149">
        <v>2381</v>
      </c>
      <c r="E695" s="149" t="s">
        <v>2186</v>
      </c>
      <c r="F695" s="149" t="s">
        <v>2187</v>
      </c>
      <c r="G695" s="149" t="s">
        <v>203</v>
      </c>
      <c r="H695" s="149" t="s">
        <v>204</v>
      </c>
      <c r="I695" s="149" t="s">
        <v>205</v>
      </c>
      <c r="J695" s="149" t="s">
        <v>7089</v>
      </c>
      <c r="K695" s="149"/>
      <c r="L695" s="148">
        <v>2</v>
      </c>
      <c r="M695" s="152">
        <f t="shared" si="20"/>
        <v>0</v>
      </c>
      <c r="N695" s="152">
        <f t="shared" si="21"/>
        <v>0</v>
      </c>
      <c r="O695" s="145">
        <v>119644</v>
      </c>
    </row>
    <row r="696" spans="1:15" x14ac:dyDescent="0.25">
      <c r="A696" s="149">
        <v>8961</v>
      </c>
      <c r="B696" s="149" t="s">
        <v>2188</v>
      </c>
      <c r="C696" s="149" t="s">
        <v>2189</v>
      </c>
      <c r="D696" s="149">
        <v>2382</v>
      </c>
      <c r="E696" s="149" t="s">
        <v>2190</v>
      </c>
      <c r="F696" s="149" t="s">
        <v>2191</v>
      </c>
      <c r="G696" s="149" t="s">
        <v>7122</v>
      </c>
      <c r="H696" s="149" t="s">
        <v>7123</v>
      </c>
      <c r="I696" s="149" t="s">
        <v>7124</v>
      </c>
      <c r="J696" s="149" t="s">
        <v>7089</v>
      </c>
      <c r="K696" s="149"/>
      <c r="L696" s="148">
        <v>2</v>
      </c>
      <c r="M696" s="152">
        <f t="shared" si="20"/>
        <v>0</v>
      </c>
      <c r="N696" s="152">
        <f t="shared" si="21"/>
        <v>0</v>
      </c>
      <c r="O696" s="145">
        <v>121781</v>
      </c>
    </row>
    <row r="697" spans="1:15" x14ac:dyDescent="0.25">
      <c r="A697" s="149">
        <v>8987</v>
      </c>
      <c r="B697" s="149" t="s">
        <v>2075</v>
      </c>
      <c r="C697" s="149" t="s">
        <v>2192</v>
      </c>
      <c r="D697" s="149">
        <v>2400</v>
      </c>
      <c r="E697" s="149" t="s">
        <v>300</v>
      </c>
      <c r="F697" s="149" t="s">
        <v>2193</v>
      </c>
      <c r="G697" s="149" t="s">
        <v>7122</v>
      </c>
      <c r="H697" s="149" t="s">
        <v>7123</v>
      </c>
      <c r="I697" s="149" t="s">
        <v>7124</v>
      </c>
      <c r="J697" s="149" t="s">
        <v>7089</v>
      </c>
      <c r="K697" s="149"/>
      <c r="L697" s="148">
        <v>1</v>
      </c>
      <c r="M697" s="152">
        <f t="shared" si="20"/>
        <v>0</v>
      </c>
      <c r="N697" s="152">
        <f t="shared" si="21"/>
        <v>0</v>
      </c>
      <c r="O697" s="145">
        <v>121491</v>
      </c>
    </row>
    <row r="698" spans="1:15" x14ac:dyDescent="0.25">
      <c r="A698" s="149">
        <v>8995</v>
      </c>
      <c r="B698" s="149" t="s">
        <v>2194</v>
      </c>
      <c r="C698" s="149" t="s">
        <v>2195</v>
      </c>
      <c r="D698" s="149">
        <v>2400</v>
      </c>
      <c r="E698" s="149" t="s">
        <v>300</v>
      </c>
      <c r="F698" s="149" t="s">
        <v>2196</v>
      </c>
      <c r="G698" s="149" t="s">
        <v>7122</v>
      </c>
      <c r="H698" s="149" t="s">
        <v>7123</v>
      </c>
      <c r="I698" s="149" t="s">
        <v>7124</v>
      </c>
      <c r="J698" s="149" t="s">
        <v>7089</v>
      </c>
      <c r="K698" s="149"/>
      <c r="L698" s="148">
        <v>1</v>
      </c>
      <c r="M698" s="152">
        <f t="shared" si="20"/>
        <v>0</v>
      </c>
      <c r="N698" s="152">
        <f t="shared" si="21"/>
        <v>0</v>
      </c>
      <c r="O698" s="145">
        <v>121491</v>
      </c>
    </row>
    <row r="699" spans="1:15" x14ac:dyDescent="0.25">
      <c r="A699" s="149">
        <v>9001</v>
      </c>
      <c r="B699" s="149" t="s">
        <v>2197</v>
      </c>
      <c r="C699" s="149" t="s">
        <v>2198</v>
      </c>
      <c r="D699" s="149">
        <v>2400</v>
      </c>
      <c r="E699" s="149" t="s">
        <v>300</v>
      </c>
      <c r="F699" s="149" t="s">
        <v>2199</v>
      </c>
      <c r="G699" s="149" t="s">
        <v>7122</v>
      </c>
      <c r="H699" s="149" t="s">
        <v>7123</v>
      </c>
      <c r="I699" s="149" t="s">
        <v>7124</v>
      </c>
      <c r="J699" s="149" t="s">
        <v>7090</v>
      </c>
      <c r="K699" s="149"/>
      <c r="L699" s="148">
        <v>1</v>
      </c>
      <c r="M699" s="152">
        <f t="shared" si="20"/>
        <v>0</v>
      </c>
      <c r="N699" s="152">
        <f t="shared" si="21"/>
        <v>1</v>
      </c>
      <c r="O699" s="145">
        <v>122085</v>
      </c>
    </row>
    <row r="700" spans="1:15" x14ac:dyDescent="0.25">
      <c r="A700" s="149">
        <v>9019</v>
      </c>
      <c r="B700" s="149" t="s">
        <v>2200</v>
      </c>
      <c r="C700" s="149" t="s">
        <v>2201</v>
      </c>
      <c r="D700" s="149">
        <v>2400</v>
      </c>
      <c r="E700" s="149" t="s">
        <v>300</v>
      </c>
      <c r="F700" s="149" t="s">
        <v>2202</v>
      </c>
      <c r="G700" s="149" t="s">
        <v>7122</v>
      </c>
      <c r="H700" s="149" t="s">
        <v>7123</v>
      </c>
      <c r="I700" s="149" t="s">
        <v>7124</v>
      </c>
      <c r="J700" s="149" t="s">
        <v>7090</v>
      </c>
      <c r="K700" s="149"/>
      <c r="L700" s="148">
        <v>2</v>
      </c>
      <c r="M700" s="152">
        <f t="shared" si="20"/>
        <v>0</v>
      </c>
      <c r="N700" s="152">
        <f t="shared" si="21"/>
        <v>0</v>
      </c>
      <c r="O700" s="145">
        <v>122085</v>
      </c>
    </row>
    <row r="701" spans="1:15" x14ac:dyDescent="0.25">
      <c r="A701" s="149">
        <v>9027</v>
      </c>
      <c r="B701" s="149" t="s">
        <v>7281</v>
      </c>
      <c r="C701" s="149" t="s">
        <v>2203</v>
      </c>
      <c r="D701" s="149">
        <v>2400</v>
      </c>
      <c r="E701" s="149" t="s">
        <v>300</v>
      </c>
      <c r="F701" s="149" t="s">
        <v>2204</v>
      </c>
      <c r="G701" s="149" t="s">
        <v>7122</v>
      </c>
      <c r="H701" s="149" t="s">
        <v>7123</v>
      </c>
      <c r="I701" s="149" t="s">
        <v>7124</v>
      </c>
      <c r="J701" s="149" t="s">
        <v>7089</v>
      </c>
      <c r="K701" s="149"/>
      <c r="L701" s="148">
        <v>1</v>
      </c>
      <c r="M701" s="152">
        <f t="shared" si="20"/>
        <v>0</v>
      </c>
      <c r="N701" s="152">
        <f t="shared" si="21"/>
        <v>0</v>
      </c>
      <c r="O701" s="145">
        <v>122085</v>
      </c>
    </row>
    <row r="702" spans="1:15" x14ac:dyDescent="0.25">
      <c r="A702" s="149">
        <v>9035</v>
      </c>
      <c r="B702" s="149" t="s">
        <v>2205</v>
      </c>
      <c r="C702" s="149" t="s">
        <v>2206</v>
      </c>
      <c r="D702" s="149">
        <v>2400</v>
      </c>
      <c r="E702" s="149" t="s">
        <v>300</v>
      </c>
      <c r="F702" s="149" t="s">
        <v>2207</v>
      </c>
      <c r="G702" s="149" t="s">
        <v>7122</v>
      </c>
      <c r="H702" s="149" t="s">
        <v>7123</v>
      </c>
      <c r="I702" s="149" t="s">
        <v>7124</v>
      </c>
      <c r="J702" s="149" t="s">
        <v>7089</v>
      </c>
      <c r="K702" s="149"/>
      <c r="L702" s="148">
        <v>2</v>
      </c>
      <c r="M702" s="152">
        <f t="shared" si="20"/>
        <v>0</v>
      </c>
      <c r="N702" s="152">
        <f t="shared" si="21"/>
        <v>0</v>
      </c>
      <c r="O702" s="145">
        <v>122085</v>
      </c>
    </row>
    <row r="703" spans="1:15" x14ac:dyDescent="0.25">
      <c r="A703" s="149">
        <v>9043</v>
      </c>
      <c r="B703" s="149" t="s">
        <v>7282</v>
      </c>
      <c r="C703" s="149" t="s">
        <v>2208</v>
      </c>
      <c r="D703" s="149">
        <v>2400</v>
      </c>
      <c r="E703" s="149" t="s">
        <v>300</v>
      </c>
      <c r="F703" s="149" t="s">
        <v>2209</v>
      </c>
      <c r="G703" s="149" t="s">
        <v>7122</v>
      </c>
      <c r="H703" s="149" t="s">
        <v>7123</v>
      </c>
      <c r="I703" s="149" t="s">
        <v>7124</v>
      </c>
      <c r="J703" s="149" t="s">
        <v>7089</v>
      </c>
      <c r="K703" s="149"/>
      <c r="L703" s="148">
        <v>1</v>
      </c>
      <c r="M703" s="152">
        <f t="shared" si="20"/>
        <v>0</v>
      </c>
      <c r="N703" s="152">
        <f t="shared" si="21"/>
        <v>0</v>
      </c>
      <c r="O703" s="145">
        <v>122085</v>
      </c>
    </row>
    <row r="704" spans="1:15" x14ac:dyDescent="0.25">
      <c r="A704" s="149">
        <v>9051</v>
      </c>
      <c r="B704" s="149" t="s">
        <v>2210</v>
      </c>
      <c r="C704" s="149" t="s">
        <v>2211</v>
      </c>
      <c r="D704" s="149">
        <v>2400</v>
      </c>
      <c r="E704" s="149" t="s">
        <v>300</v>
      </c>
      <c r="F704" s="149" t="s">
        <v>2212</v>
      </c>
      <c r="G704" s="149" t="s">
        <v>7122</v>
      </c>
      <c r="H704" s="149" t="s">
        <v>7123</v>
      </c>
      <c r="I704" s="149" t="s">
        <v>7124</v>
      </c>
      <c r="J704" s="149" t="s">
        <v>7089</v>
      </c>
      <c r="K704" s="149"/>
      <c r="L704" s="148">
        <v>2</v>
      </c>
      <c r="M704" s="152">
        <f t="shared" si="20"/>
        <v>0</v>
      </c>
      <c r="N704" s="152">
        <f t="shared" si="21"/>
        <v>0</v>
      </c>
      <c r="O704" s="145">
        <v>121491</v>
      </c>
    </row>
    <row r="705" spans="1:15" x14ac:dyDescent="0.25">
      <c r="A705" s="149">
        <v>9068</v>
      </c>
      <c r="B705" s="149" t="s">
        <v>2213</v>
      </c>
      <c r="C705" s="149" t="s">
        <v>2214</v>
      </c>
      <c r="D705" s="149">
        <v>2400</v>
      </c>
      <c r="E705" s="149" t="s">
        <v>300</v>
      </c>
      <c r="F705" s="149" t="s">
        <v>2215</v>
      </c>
      <c r="G705" s="149" t="s">
        <v>7122</v>
      </c>
      <c r="H705" s="149" t="s">
        <v>7123</v>
      </c>
      <c r="I705" s="149" t="s">
        <v>7124</v>
      </c>
      <c r="J705" s="149" t="s">
        <v>7089</v>
      </c>
      <c r="K705" s="149"/>
      <c r="L705" s="148">
        <v>1</v>
      </c>
      <c r="M705" s="152">
        <f t="shared" si="20"/>
        <v>0</v>
      </c>
      <c r="N705" s="152">
        <f t="shared" si="21"/>
        <v>0</v>
      </c>
      <c r="O705" s="145">
        <v>122085</v>
      </c>
    </row>
    <row r="706" spans="1:15" x14ac:dyDescent="0.25">
      <c r="A706" s="149">
        <v>9084</v>
      </c>
      <c r="B706" s="149" t="s">
        <v>2216</v>
      </c>
      <c r="C706" s="149" t="s">
        <v>2217</v>
      </c>
      <c r="D706" s="149">
        <v>2400</v>
      </c>
      <c r="E706" s="149" t="s">
        <v>300</v>
      </c>
      <c r="F706" s="149" t="s">
        <v>2202</v>
      </c>
      <c r="G706" s="149" t="s">
        <v>7122</v>
      </c>
      <c r="H706" s="149" t="s">
        <v>7123</v>
      </c>
      <c r="I706" s="149" t="s">
        <v>7124</v>
      </c>
      <c r="J706" s="149" t="s">
        <v>7091</v>
      </c>
      <c r="K706" s="149"/>
      <c r="L706" s="148">
        <v>3</v>
      </c>
      <c r="M706" s="152">
        <f t="shared" si="20"/>
        <v>0</v>
      </c>
      <c r="N706" s="152">
        <f t="shared" si="21"/>
        <v>0</v>
      </c>
      <c r="O706" s="145">
        <v>122085</v>
      </c>
    </row>
    <row r="707" spans="1:15" x14ac:dyDescent="0.25">
      <c r="A707" s="149">
        <v>9134</v>
      </c>
      <c r="B707" s="149" t="s">
        <v>2218</v>
      </c>
      <c r="C707" s="149" t="s">
        <v>2219</v>
      </c>
      <c r="D707" s="149">
        <v>2200</v>
      </c>
      <c r="E707" s="149" t="s">
        <v>304</v>
      </c>
      <c r="F707" s="149" t="s">
        <v>2220</v>
      </c>
      <c r="G707" s="149" t="s">
        <v>7122</v>
      </c>
      <c r="H707" s="149" t="s">
        <v>7123</v>
      </c>
      <c r="I707" s="149" t="s">
        <v>7124</v>
      </c>
      <c r="J707" s="149" t="s">
        <v>7089</v>
      </c>
      <c r="K707" s="149"/>
      <c r="L707" s="148">
        <v>1</v>
      </c>
      <c r="M707" s="152">
        <f t="shared" ref="M707:M770" si="22">IF(AND(J707="Autonome kleuterschool",L707=1),1,0)</f>
        <v>0</v>
      </c>
      <c r="N707" s="152">
        <f t="shared" ref="N707:N770" si="23">IF(AND(J707="Autonome lagere school",L707=1),1,0)</f>
        <v>0</v>
      </c>
      <c r="O707" s="145">
        <v>122101</v>
      </c>
    </row>
    <row r="708" spans="1:15" x14ac:dyDescent="0.25">
      <c r="A708" s="149">
        <v>9159</v>
      </c>
      <c r="B708" s="149" t="s">
        <v>2040</v>
      </c>
      <c r="C708" s="149" t="s">
        <v>2221</v>
      </c>
      <c r="D708" s="149">
        <v>2275</v>
      </c>
      <c r="E708" s="149" t="s">
        <v>307</v>
      </c>
      <c r="F708" s="149" t="s">
        <v>2222</v>
      </c>
      <c r="G708" s="149" t="s">
        <v>7122</v>
      </c>
      <c r="H708" s="149" t="s">
        <v>7123</v>
      </c>
      <c r="I708" s="149" t="s">
        <v>7124</v>
      </c>
      <c r="J708" s="149" t="s">
        <v>7089</v>
      </c>
      <c r="K708" s="149"/>
      <c r="L708" s="148">
        <v>3</v>
      </c>
      <c r="M708" s="152">
        <f t="shared" si="22"/>
        <v>0</v>
      </c>
      <c r="N708" s="152">
        <f t="shared" si="23"/>
        <v>0</v>
      </c>
      <c r="O708" s="145">
        <v>121566</v>
      </c>
    </row>
    <row r="709" spans="1:15" x14ac:dyDescent="0.25">
      <c r="A709" s="149">
        <v>9167</v>
      </c>
      <c r="B709" s="149" t="s">
        <v>2223</v>
      </c>
      <c r="C709" s="149" t="s">
        <v>2224</v>
      </c>
      <c r="D709" s="149">
        <v>2275</v>
      </c>
      <c r="E709" s="149" t="s">
        <v>307</v>
      </c>
      <c r="F709" s="149" t="s">
        <v>2225</v>
      </c>
      <c r="G709" s="149" t="s">
        <v>203</v>
      </c>
      <c r="H709" s="149" t="s">
        <v>204</v>
      </c>
      <c r="I709" s="149" t="s">
        <v>205</v>
      </c>
      <c r="J709" s="149" t="s">
        <v>7089</v>
      </c>
      <c r="K709" s="149"/>
      <c r="L709" s="148">
        <v>1</v>
      </c>
      <c r="M709" s="152">
        <f t="shared" si="22"/>
        <v>0</v>
      </c>
      <c r="N709" s="152">
        <f t="shared" si="23"/>
        <v>0</v>
      </c>
      <c r="O709" s="145">
        <v>119578</v>
      </c>
    </row>
    <row r="710" spans="1:15" x14ac:dyDescent="0.25">
      <c r="A710" s="149">
        <v>9175</v>
      </c>
      <c r="B710" s="149" t="s">
        <v>2226</v>
      </c>
      <c r="C710" s="149" t="s">
        <v>2227</v>
      </c>
      <c r="D710" s="149">
        <v>2275</v>
      </c>
      <c r="E710" s="149" t="s">
        <v>2228</v>
      </c>
      <c r="F710" s="149" t="s">
        <v>2229</v>
      </c>
      <c r="G710" s="149" t="s">
        <v>7122</v>
      </c>
      <c r="H710" s="149" t="s">
        <v>7123</v>
      </c>
      <c r="I710" s="149" t="s">
        <v>7124</v>
      </c>
      <c r="J710" s="149" t="s">
        <v>7089</v>
      </c>
      <c r="K710" s="149"/>
      <c r="L710" s="148">
        <v>1</v>
      </c>
      <c r="M710" s="152">
        <f t="shared" si="22"/>
        <v>0</v>
      </c>
      <c r="N710" s="152">
        <f t="shared" si="23"/>
        <v>0</v>
      </c>
      <c r="O710" s="145">
        <v>121566</v>
      </c>
    </row>
    <row r="711" spans="1:15" x14ac:dyDescent="0.25">
      <c r="A711" s="149">
        <v>9183</v>
      </c>
      <c r="B711" s="149" t="s">
        <v>2230</v>
      </c>
      <c r="C711" s="149" t="s">
        <v>2231</v>
      </c>
      <c r="D711" s="149">
        <v>2200</v>
      </c>
      <c r="E711" s="149" t="s">
        <v>2232</v>
      </c>
      <c r="F711" s="149" t="s">
        <v>2233</v>
      </c>
      <c r="G711" s="149" t="s">
        <v>203</v>
      </c>
      <c r="H711" s="149" t="s">
        <v>204</v>
      </c>
      <c r="I711" s="149" t="s">
        <v>205</v>
      </c>
      <c r="J711" s="149" t="s">
        <v>7089</v>
      </c>
      <c r="K711" s="149"/>
      <c r="L711" s="148">
        <v>3</v>
      </c>
      <c r="M711" s="152">
        <f t="shared" si="22"/>
        <v>0</v>
      </c>
      <c r="N711" s="152">
        <f t="shared" si="23"/>
        <v>0</v>
      </c>
      <c r="O711" s="145">
        <v>119651</v>
      </c>
    </row>
    <row r="712" spans="1:15" x14ac:dyDescent="0.25">
      <c r="A712" s="149">
        <v>9191</v>
      </c>
      <c r="B712" s="149" t="s">
        <v>2234</v>
      </c>
      <c r="C712" s="149" t="s">
        <v>2235</v>
      </c>
      <c r="D712" s="149">
        <v>2200</v>
      </c>
      <c r="E712" s="149" t="s">
        <v>2236</v>
      </c>
      <c r="F712" s="149" t="s">
        <v>2237</v>
      </c>
      <c r="G712" s="149" t="s">
        <v>203</v>
      </c>
      <c r="H712" s="149" t="s">
        <v>204</v>
      </c>
      <c r="I712" s="149" t="s">
        <v>205</v>
      </c>
      <c r="J712" s="149" t="s">
        <v>7089</v>
      </c>
      <c r="K712" s="149"/>
      <c r="L712" s="148">
        <v>2</v>
      </c>
      <c r="M712" s="152">
        <f t="shared" si="22"/>
        <v>0</v>
      </c>
      <c r="N712" s="152">
        <f t="shared" si="23"/>
        <v>0</v>
      </c>
      <c r="O712" s="145">
        <v>119651</v>
      </c>
    </row>
    <row r="713" spans="1:15" x14ac:dyDescent="0.25">
      <c r="A713" s="149">
        <v>9209</v>
      </c>
      <c r="B713" s="149" t="s">
        <v>7283</v>
      </c>
      <c r="C713" s="149" t="s">
        <v>2238</v>
      </c>
      <c r="D713" s="149">
        <v>2222</v>
      </c>
      <c r="E713" s="149" t="s">
        <v>2239</v>
      </c>
      <c r="F713" s="149" t="s">
        <v>2240</v>
      </c>
      <c r="G713" s="149" t="s">
        <v>364</v>
      </c>
      <c r="H713" s="149" t="s">
        <v>365</v>
      </c>
      <c r="I713" s="149" t="s">
        <v>366</v>
      </c>
      <c r="J713" s="149" t="s">
        <v>7091</v>
      </c>
      <c r="K713" s="149"/>
      <c r="L713" s="148">
        <v>1</v>
      </c>
      <c r="M713" s="152">
        <f t="shared" si="22"/>
        <v>1</v>
      </c>
      <c r="N713" s="152">
        <f t="shared" si="23"/>
        <v>0</v>
      </c>
      <c r="O713" s="145">
        <v>121483</v>
      </c>
    </row>
    <row r="714" spans="1:15" x14ac:dyDescent="0.25">
      <c r="A714" s="149">
        <v>9217</v>
      </c>
      <c r="B714" s="149" t="s">
        <v>2241</v>
      </c>
      <c r="C714" s="149" t="s">
        <v>2242</v>
      </c>
      <c r="D714" s="149">
        <v>2222</v>
      </c>
      <c r="E714" s="149" t="s">
        <v>2239</v>
      </c>
      <c r="F714" s="149" t="s">
        <v>2243</v>
      </c>
      <c r="G714" s="149" t="s">
        <v>364</v>
      </c>
      <c r="H714" s="149" t="s">
        <v>365</v>
      </c>
      <c r="I714" s="149" t="s">
        <v>366</v>
      </c>
      <c r="J714" s="149" t="s">
        <v>7090</v>
      </c>
      <c r="K714" s="149"/>
      <c r="L714" s="148">
        <v>1</v>
      </c>
      <c r="M714" s="152">
        <f t="shared" si="22"/>
        <v>0</v>
      </c>
      <c r="N714" s="152">
        <f t="shared" si="23"/>
        <v>1</v>
      </c>
      <c r="O714" s="145">
        <v>121483</v>
      </c>
    </row>
    <row r="715" spans="1:15" x14ac:dyDescent="0.25">
      <c r="A715" s="149">
        <v>9233</v>
      </c>
      <c r="B715" s="149" t="s">
        <v>2244</v>
      </c>
      <c r="C715" s="149" t="s">
        <v>2245</v>
      </c>
      <c r="D715" s="149">
        <v>2250</v>
      </c>
      <c r="E715" s="149" t="s">
        <v>311</v>
      </c>
      <c r="F715" s="149" t="s">
        <v>2246</v>
      </c>
      <c r="G715" s="149" t="s">
        <v>203</v>
      </c>
      <c r="H715" s="149" t="s">
        <v>204</v>
      </c>
      <c r="I715" s="149" t="s">
        <v>205</v>
      </c>
      <c r="J715" s="149" t="s">
        <v>7089</v>
      </c>
      <c r="K715" s="149"/>
      <c r="L715" s="148">
        <v>1</v>
      </c>
      <c r="M715" s="152">
        <f t="shared" si="22"/>
        <v>0</v>
      </c>
      <c r="N715" s="152">
        <f t="shared" si="23"/>
        <v>0</v>
      </c>
      <c r="O715" s="145">
        <v>119651</v>
      </c>
    </row>
    <row r="716" spans="1:15" x14ac:dyDescent="0.25">
      <c r="A716" s="149">
        <v>9241</v>
      </c>
      <c r="B716" s="149" t="s">
        <v>2247</v>
      </c>
      <c r="C716" s="149" t="s">
        <v>2248</v>
      </c>
      <c r="D716" s="149">
        <v>2250</v>
      </c>
      <c r="E716" s="149" t="s">
        <v>311</v>
      </c>
      <c r="F716" s="149" t="s">
        <v>2249</v>
      </c>
      <c r="G716" s="149" t="s">
        <v>203</v>
      </c>
      <c r="H716" s="149" t="s">
        <v>204</v>
      </c>
      <c r="I716" s="149" t="s">
        <v>205</v>
      </c>
      <c r="J716" s="149" t="s">
        <v>7089</v>
      </c>
      <c r="K716" s="149"/>
      <c r="L716" s="148">
        <v>1</v>
      </c>
      <c r="M716" s="152">
        <f t="shared" si="22"/>
        <v>0</v>
      </c>
      <c r="N716" s="152">
        <f t="shared" si="23"/>
        <v>0</v>
      </c>
      <c r="O716" s="145">
        <v>119651</v>
      </c>
    </row>
    <row r="717" spans="1:15" x14ac:dyDescent="0.25">
      <c r="A717" s="149">
        <v>9258</v>
      </c>
      <c r="B717" s="149" t="s">
        <v>2250</v>
      </c>
      <c r="C717" s="149" t="s">
        <v>2251</v>
      </c>
      <c r="D717" s="149">
        <v>2250</v>
      </c>
      <c r="E717" s="149" t="s">
        <v>311</v>
      </c>
      <c r="F717" s="149" t="s">
        <v>2252</v>
      </c>
      <c r="G717" s="149" t="s">
        <v>203</v>
      </c>
      <c r="H717" s="149" t="s">
        <v>204</v>
      </c>
      <c r="I717" s="149" t="s">
        <v>205</v>
      </c>
      <c r="J717" s="149" t="s">
        <v>7089</v>
      </c>
      <c r="K717" s="149"/>
      <c r="L717" s="148">
        <v>1</v>
      </c>
      <c r="M717" s="152">
        <f t="shared" si="22"/>
        <v>0</v>
      </c>
      <c r="N717" s="152">
        <f t="shared" si="23"/>
        <v>0</v>
      </c>
      <c r="O717" s="145">
        <v>119578</v>
      </c>
    </row>
    <row r="718" spans="1:15" x14ac:dyDescent="0.25">
      <c r="A718" s="149">
        <v>9266</v>
      </c>
      <c r="B718" s="149" t="s">
        <v>2253</v>
      </c>
      <c r="C718" s="149" t="s">
        <v>2254</v>
      </c>
      <c r="D718" s="149">
        <v>2250</v>
      </c>
      <c r="E718" s="149" t="s">
        <v>311</v>
      </c>
      <c r="F718" s="149" t="s">
        <v>2255</v>
      </c>
      <c r="G718" s="149" t="s">
        <v>203</v>
      </c>
      <c r="H718" s="149" t="s">
        <v>204</v>
      </c>
      <c r="I718" s="149" t="s">
        <v>205</v>
      </c>
      <c r="J718" s="149" t="s">
        <v>7089</v>
      </c>
      <c r="K718" s="149"/>
      <c r="L718" s="148">
        <v>1</v>
      </c>
      <c r="M718" s="152">
        <f t="shared" si="22"/>
        <v>0</v>
      </c>
      <c r="N718" s="152">
        <f t="shared" si="23"/>
        <v>0</v>
      </c>
      <c r="O718" s="145">
        <v>119578</v>
      </c>
    </row>
    <row r="719" spans="1:15" x14ac:dyDescent="0.25">
      <c r="A719" s="149">
        <v>9282</v>
      </c>
      <c r="B719" s="149" t="s">
        <v>7284</v>
      </c>
      <c r="C719" s="149" t="s">
        <v>2256</v>
      </c>
      <c r="D719" s="149">
        <v>2440</v>
      </c>
      <c r="E719" s="149" t="s">
        <v>315</v>
      </c>
      <c r="F719" s="149" t="s">
        <v>2257</v>
      </c>
      <c r="G719" s="149" t="s">
        <v>7122</v>
      </c>
      <c r="H719" s="149" t="s">
        <v>7123</v>
      </c>
      <c r="I719" s="149" t="s">
        <v>7124</v>
      </c>
      <c r="J719" s="149" t="s">
        <v>7091</v>
      </c>
      <c r="K719" s="149"/>
      <c r="L719" s="148">
        <v>3</v>
      </c>
      <c r="M719" s="152">
        <f t="shared" si="22"/>
        <v>0</v>
      </c>
      <c r="N719" s="152">
        <f t="shared" si="23"/>
        <v>0</v>
      </c>
      <c r="O719" s="145">
        <v>121756</v>
      </c>
    </row>
    <row r="720" spans="1:15" x14ac:dyDescent="0.25">
      <c r="A720" s="149">
        <v>9291</v>
      </c>
      <c r="B720" s="149" t="s">
        <v>7285</v>
      </c>
      <c r="C720" s="149" t="s">
        <v>2258</v>
      </c>
      <c r="D720" s="149">
        <v>2440</v>
      </c>
      <c r="E720" s="149" t="s">
        <v>315</v>
      </c>
      <c r="F720" s="149" t="s">
        <v>2259</v>
      </c>
      <c r="G720" s="149" t="s">
        <v>203</v>
      </c>
      <c r="H720" s="149" t="s">
        <v>204</v>
      </c>
      <c r="I720" s="149" t="s">
        <v>205</v>
      </c>
      <c r="J720" s="149" t="s">
        <v>7089</v>
      </c>
      <c r="K720" s="149"/>
      <c r="L720" s="148">
        <v>2</v>
      </c>
      <c r="M720" s="152">
        <f t="shared" si="22"/>
        <v>0</v>
      </c>
      <c r="N720" s="152">
        <f t="shared" si="23"/>
        <v>0</v>
      </c>
      <c r="O720" s="145">
        <v>119651</v>
      </c>
    </row>
    <row r="721" spans="1:15" x14ac:dyDescent="0.25">
      <c r="A721" s="149">
        <v>9308</v>
      </c>
      <c r="B721" s="149" t="s">
        <v>7286</v>
      </c>
      <c r="C721" s="149" t="s">
        <v>2260</v>
      </c>
      <c r="D721" s="149">
        <v>2440</v>
      </c>
      <c r="E721" s="149" t="s">
        <v>315</v>
      </c>
      <c r="F721" s="149" t="s">
        <v>2261</v>
      </c>
      <c r="G721" s="149" t="s">
        <v>203</v>
      </c>
      <c r="H721" s="149" t="s">
        <v>204</v>
      </c>
      <c r="I721" s="149" t="s">
        <v>205</v>
      </c>
      <c r="J721" s="149" t="s">
        <v>7089</v>
      </c>
      <c r="K721" s="149"/>
      <c r="L721" s="148">
        <v>2</v>
      </c>
      <c r="M721" s="152">
        <f t="shared" si="22"/>
        <v>0</v>
      </c>
      <c r="N721" s="152">
        <f t="shared" si="23"/>
        <v>0</v>
      </c>
      <c r="O721" s="145">
        <v>119651</v>
      </c>
    </row>
    <row r="722" spans="1:15" x14ac:dyDescent="0.25">
      <c r="A722" s="149">
        <v>9324</v>
      </c>
      <c r="B722" s="149" t="s">
        <v>2262</v>
      </c>
      <c r="C722" s="149" t="s">
        <v>2263</v>
      </c>
      <c r="D722" s="149">
        <v>2440</v>
      </c>
      <c r="E722" s="149" t="s">
        <v>315</v>
      </c>
      <c r="F722" s="149" t="s">
        <v>2264</v>
      </c>
      <c r="G722" s="149" t="s">
        <v>203</v>
      </c>
      <c r="H722" s="149" t="s">
        <v>204</v>
      </c>
      <c r="I722" s="149" t="s">
        <v>205</v>
      </c>
      <c r="J722" s="149" t="s">
        <v>7089</v>
      </c>
      <c r="K722" s="149"/>
      <c r="L722" s="148">
        <v>1</v>
      </c>
      <c r="M722" s="152">
        <f t="shared" si="22"/>
        <v>0</v>
      </c>
      <c r="N722" s="152">
        <f t="shared" si="23"/>
        <v>0</v>
      </c>
      <c r="O722" s="145">
        <v>119651</v>
      </c>
    </row>
    <row r="723" spans="1:15" x14ac:dyDescent="0.25">
      <c r="A723" s="149">
        <v>9341</v>
      </c>
      <c r="B723" s="149" t="s">
        <v>2265</v>
      </c>
      <c r="C723" s="149" t="s">
        <v>2266</v>
      </c>
      <c r="D723" s="149">
        <v>2440</v>
      </c>
      <c r="E723" s="149" t="s">
        <v>315</v>
      </c>
      <c r="F723" s="149" t="s">
        <v>2267</v>
      </c>
      <c r="G723" s="149" t="s">
        <v>203</v>
      </c>
      <c r="H723" s="149" t="s">
        <v>204</v>
      </c>
      <c r="I723" s="149" t="s">
        <v>205</v>
      </c>
      <c r="J723" s="149" t="s">
        <v>7089</v>
      </c>
      <c r="K723" s="149"/>
      <c r="L723" s="148">
        <v>1</v>
      </c>
      <c r="M723" s="152">
        <f t="shared" si="22"/>
        <v>0</v>
      </c>
      <c r="N723" s="152">
        <f t="shared" si="23"/>
        <v>0</v>
      </c>
      <c r="O723" s="145">
        <v>119123</v>
      </c>
    </row>
    <row r="724" spans="1:15" x14ac:dyDescent="0.25">
      <c r="A724" s="149">
        <v>9357</v>
      </c>
      <c r="B724" s="149" t="s">
        <v>2268</v>
      </c>
      <c r="C724" s="149" t="s">
        <v>2269</v>
      </c>
      <c r="D724" s="149">
        <v>2440</v>
      </c>
      <c r="E724" s="149" t="s">
        <v>315</v>
      </c>
      <c r="F724" s="149" t="s">
        <v>2270</v>
      </c>
      <c r="G724" s="149" t="s">
        <v>203</v>
      </c>
      <c r="H724" s="149" t="s">
        <v>204</v>
      </c>
      <c r="I724" s="149" t="s">
        <v>205</v>
      </c>
      <c r="J724" s="149" t="s">
        <v>7089</v>
      </c>
      <c r="K724" s="149"/>
      <c r="L724" s="148">
        <v>3</v>
      </c>
      <c r="M724" s="152">
        <f t="shared" si="22"/>
        <v>0</v>
      </c>
      <c r="N724" s="152">
        <f t="shared" si="23"/>
        <v>0</v>
      </c>
      <c r="O724" s="145">
        <v>119123</v>
      </c>
    </row>
    <row r="725" spans="1:15" x14ac:dyDescent="0.25">
      <c r="A725" s="149">
        <v>9365</v>
      </c>
      <c r="B725" s="149" t="s">
        <v>2271</v>
      </c>
      <c r="C725" s="149" t="s">
        <v>2272</v>
      </c>
      <c r="D725" s="149">
        <v>2440</v>
      </c>
      <c r="E725" s="149" t="s">
        <v>315</v>
      </c>
      <c r="F725" s="149" t="s">
        <v>2273</v>
      </c>
      <c r="G725" s="149" t="s">
        <v>203</v>
      </c>
      <c r="H725" s="149" t="s">
        <v>204</v>
      </c>
      <c r="I725" s="149" t="s">
        <v>205</v>
      </c>
      <c r="J725" s="149" t="s">
        <v>7089</v>
      </c>
      <c r="K725" s="149"/>
      <c r="L725" s="148">
        <v>1</v>
      </c>
      <c r="M725" s="152">
        <f t="shared" si="22"/>
        <v>0</v>
      </c>
      <c r="N725" s="152">
        <f t="shared" si="23"/>
        <v>0</v>
      </c>
      <c r="O725" s="145">
        <v>119123</v>
      </c>
    </row>
    <row r="726" spans="1:15" x14ac:dyDescent="0.25">
      <c r="A726" s="149">
        <v>9373</v>
      </c>
      <c r="B726" s="149" t="s">
        <v>2274</v>
      </c>
      <c r="C726" s="149" t="s">
        <v>2275</v>
      </c>
      <c r="D726" s="149">
        <v>2460</v>
      </c>
      <c r="E726" s="149" t="s">
        <v>2276</v>
      </c>
      <c r="F726" s="149" t="s">
        <v>2277</v>
      </c>
      <c r="G726" s="149" t="s">
        <v>7122</v>
      </c>
      <c r="H726" s="149" t="s">
        <v>7123</v>
      </c>
      <c r="I726" s="149" t="s">
        <v>7124</v>
      </c>
      <c r="J726" s="149" t="s">
        <v>7089</v>
      </c>
      <c r="K726" s="149"/>
      <c r="L726" s="148">
        <v>2</v>
      </c>
      <c r="M726" s="152">
        <f t="shared" si="22"/>
        <v>0</v>
      </c>
      <c r="N726" s="152">
        <f t="shared" si="23"/>
        <v>0</v>
      </c>
      <c r="O726" s="145">
        <v>121608</v>
      </c>
    </row>
    <row r="727" spans="1:15" x14ac:dyDescent="0.25">
      <c r="A727" s="149">
        <v>9381</v>
      </c>
      <c r="B727" s="149" t="s">
        <v>7287</v>
      </c>
      <c r="C727" s="149" t="s">
        <v>2278</v>
      </c>
      <c r="D727" s="149">
        <v>2460</v>
      </c>
      <c r="E727" s="149" t="s">
        <v>2279</v>
      </c>
      <c r="F727" s="149" t="s">
        <v>2280</v>
      </c>
      <c r="G727" s="149" t="s">
        <v>7122</v>
      </c>
      <c r="H727" s="149" t="s">
        <v>7123</v>
      </c>
      <c r="I727" s="149" t="s">
        <v>7124</v>
      </c>
      <c r="J727" s="149" t="s">
        <v>7089</v>
      </c>
      <c r="K727" s="149"/>
      <c r="L727" s="148">
        <v>1</v>
      </c>
      <c r="M727" s="152">
        <f t="shared" si="22"/>
        <v>0</v>
      </c>
      <c r="N727" s="152">
        <f t="shared" si="23"/>
        <v>0</v>
      </c>
      <c r="O727" s="145">
        <v>120121</v>
      </c>
    </row>
    <row r="728" spans="1:15" x14ac:dyDescent="0.25">
      <c r="A728" s="149">
        <v>9399</v>
      </c>
      <c r="B728" s="149" t="s">
        <v>2281</v>
      </c>
      <c r="C728" s="149" t="s">
        <v>2282</v>
      </c>
      <c r="D728" s="149">
        <v>2460</v>
      </c>
      <c r="E728" s="149" t="s">
        <v>2279</v>
      </c>
      <c r="F728" s="149" t="s">
        <v>2283</v>
      </c>
      <c r="G728" s="149" t="s">
        <v>7122</v>
      </c>
      <c r="H728" s="149" t="s">
        <v>7123</v>
      </c>
      <c r="I728" s="149" t="s">
        <v>7124</v>
      </c>
      <c r="J728" s="149" t="s">
        <v>7089</v>
      </c>
      <c r="K728" s="149"/>
      <c r="L728" s="148">
        <v>1</v>
      </c>
      <c r="M728" s="152">
        <f t="shared" si="22"/>
        <v>0</v>
      </c>
      <c r="N728" s="152">
        <f t="shared" si="23"/>
        <v>0</v>
      </c>
      <c r="O728" s="145">
        <v>121608</v>
      </c>
    </row>
    <row r="729" spans="1:15" x14ac:dyDescent="0.25">
      <c r="A729" s="149">
        <v>9407</v>
      </c>
      <c r="B729" s="149" t="s">
        <v>2284</v>
      </c>
      <c r="C729" s="149" t="s">
        <v>2285</v>
      </c>
      <c r="D729" s="149">
        <v>2460</v>
      </c>
      <c r="E729" s="149" t="s">
        <v>2279</v>
      </c>
      <c r="F729" s="149" t="s">
        <v>2286</v>
      </c>
      <c r="G729" s="149" t="s">
        <v>7122</v>
      </c>
      <c r="H729" s="149" t="s">
        <v>7123</v>
      </c>
      <c r="I729" s="149" t="s">
        <v>7124</v>
      </c>
      <c r="J729" s="149" t="s">
        <v>7091</v>
      </c>
      <c r="K729" s="149"/>
      <c r="L729" s="148">
        <v>1</v>
      </c>
      <c r="M729" s="152">
        <f t="shared" si="22"/>
        <v>1</v>
      </c>
      <c r="N729" s="152">
        <f t="shared" si="23"/>
        <v>0</v>
      </c>
      <c r="O729" s="145">
        <v>121608</v>
      </c>
    </row>
    <row r="730" spans="1:15" x14ac:dyDescent="0.25">
      <c r="A730" s="149">
        <v>9423</v>
      </c>
      <c r="B730" s="149" t="s">
        <v>1344</v>
      </c>
      <c r="C730" s="149" t="s">
        <v>2287</v>
      </c>
      <c r="D730" s="149">
        <v>2275</v>
      </c>
      <c r="E730" s="149" t="s">
        <v>2288</v>
      </c>
      <c r="F730" s="149" t="s">
        <v>2289</v>
      </c>
      <c r="G730" s="149" t="s">
        <v>203</v>
      </c>
      <c r="H730" s="149" t="s">
        <v>204</v>
      </c>
      <c r="I730" s="149" t="s">
        <v>205</v>
      </c>
      <c r="J730" s="149" t="s">
        <v>7089</v>
      </c>
      <c r="K730" s="149"/>
      <c r="L730" s="148">
        <v>2</v>
      </c>
      <c r="M730" s="152">
        <f t="shared" si="22"/>
        <v>0</v>
      </c>
      <c r="N730" s="152">
        <f t="shared" si="23"/>
        <v>0</v>
      </c>
      <c r="O730" s="145">
        <v>119578</v>
      </c>
    </row>
    <row r="731" spans="1:15" x14ac:dyDescent="0.25">
      <c r="A731" s="149">
        <v>9431</v>
      </c>
      <c r="B731" s="149" t="s">
        <v>2290</v>
      </c>
      <c r="C731" s="149" t="s">
        <v>2291</v>
      </c>
      <c r="D731" s="149">
        <v>2460</v>
      </c>
      <c r="E731" s="149" t="s">
        <v>2292</v>
      </c>
      <c r="F731" s="149" t="s">
        <v>2293</v>
      </c>
      <c r="G731" s="149" t="s">
        <v>7122</v>
      </c>
      <c r="H731" s="149" t="s">
        <v>7123</v>
      </c>
      <c r="I731" s="149" t="s">
        <v>7124</v>
      </c>
      <c r="J731" s="149" t="s">
        <v>7089</v>
      </c>
      <c r="K731" s="149"/>
      <c r="L731" s="148">
        <v>1</v>
      </c>
      <c r="M731" s="152">
        <f t="shared" si="22"/>
        <v>0</v>
      </c>
      <c r="N731" s="152">
        <f t="shared" si="23"/>
        <v>0</v>
      </c>
      <c r="O731" s="145">
        <v>120121</v>
      </c>
    </row>
    <row r="732" spans="1:15" x14ac:dyDescent="0.25">
      <c r="A732" s="149">
        <v>9449</v>
      </c>
      <c r="B732" s="149" t="s">
        <v>7288</v>
      </c>
      <c r="C732" s="149" t="s">
        <v>2294</v>
      </c>
      <c r="D732" s="149">
        <v>2460</v>
      </c>
      <c r="E732" s="149" t="s">
        <v>2292</v>
      </c>
      <c r="F732" s="149" t="s">
        <v>2295</v>
      </c>
      <c r="G732" s="149" t="s">
        <v>7122</v>
      </c>
      <c r="H732" s="149" t="s">
        <v>7123</v>
      </c>
      <c r="I732" s="149" t="s">
        <v>7124</v>
      </c>
      <c r="J732" s="149" t="s">
        <v>7090</v>
      </c>
      <c r="K732" s="149"/>
      <c r="L732" s="148">
        <v>1</v>
      </c>
      <c r="M732" s="152">
        <f t="shared" si="22"/>
        <v>0</v>
      </c>
      <c r="N732" s="152">
        <f t="shared" si="23"/>
        <v>1</v>
      </c>
      <c r="O732" s="145">
        <v>121608</v>
      </c>
    </row>
    <row r="733" spans="1:15" x14ac:dyDescent="0.25">
      <c r="A733" s="149">
        <v>9456</v>
      </c>
      <c r="B733" s="149" t="s">
        <v>7289</v>
      </c>
      <c r="C733" s="149" t="s">
        <v>2296</v>
      </c>
      <c r="D733" s="149">
        <v>2460</v>
      </c>
      <c r="E733" s="149" t="s">
        <v>2292</v>
      </c>
      <c r="F733" s="149" t="s">
        <v>2297</v>
      </c>
      <c r="G733" s="149" t="s">
        <v>7122</v>
      </c>
      <c r="H733" s="149" t="s">
        <v>7123</v>
      </c>
      <c r="I733" s="149" t="s">
        <v>7124</v>
      </c>
      <c r="J733" s="149" t="s">
        <v>7091</v>
      </c>
      <c r="K733" s="149"/>
      <c r="L733" s="148">
        <v>2</v>
      </c>
      <c r="M733" s="152">
        <f t="shared" si="22"/>
        <v>0</v>
      </c>
      <c r="N733" s="152">
        <f t="shared" si="23"/>
        <v>0</v>
      </c>
      <c r="O733" s="145">
        <v>121608</v>
      </c>
    </row>
    <row r="734" spans="1:15" x14ac:dyDescent="0.25">
      <c r="A734" s="149">
        <v>9464</v>
      </c>
      <c r="B734" s="149" t="s">
        <v>2298</v>
      </c>
      <c r="C734" s="149" t="s">
        <v>2299</v>
      </c>
      <c r="D734" s="149">
        <v>2460</v>
      </c>
      <c r="E734" s="149" t="s">
        <v>2292</v>
      </c>
      <c r="F734" s="149" t="s">
        <v>2300</v>
      </c>
      <c r="G734" s="149" t="s">
        <v>7122</v>
      </c>
      <c r="H734" s="149" t="s">
        <v>7123</v>
      </c>
      <c r="I734" s="149" t="s">
        <v>7124</v>
      </c>
      <c r="J734" s="149" t="s">
        <v>7091</v>
      </c>
      <c r="K734" s="149"/>
      <c r="L734" s="148">
        <v>1</v>
      </c>
      <c r="M734" s="152">
        <f t="shared" si="22"/>
        <v>1</v>
      </c>
      <c r="N734" s="152">
        <f t="shared" si="23"/>
        <v>0</v>
      </c>
      <c r="O734" s="145">
        <v>121699</v>
      </c>
    </row>
    <row r="735" spans="1:15" x14ac:dyDescent="0.25">
      <c r="A735" s="149">
        <v>9472</v>
      </c>
      <c r="B735" s="149" t="s">
        <v>1344</v>
      </c>
      <c r="C735" s="149" t="s">
        <v>2301</v>
      </c>
      <c r="D735" s="149">
        <v>2470</v>
      </c>
      <c r="E735" s="149" t="s">
        <v>2302</v>
      </c>
      <c r="F735" s="149" t="s">
        <v>2303</v>
      </c>
      <c r="G735" s="149" t="s">
        <v>7122</v>
      </c>
      <c r="H735" s="149" t="s">
        <v>7123</v>
      </c>
      <c r="I735" s="149" t="s">
        <v>7124</v>
      </c>
      <c r="J735" s="149" t="s">
        <v>7089</v>
      </c>
      <c r="K735" s="149"/>
      <c r="L735" s="148">
        <v>2</v>
      </c>
      <c r="M735" s="152">
        <f t="shared" si="22"/>
        <v>0</v>
      </c>
      <c r="N735" s="152">
        <f t="shared" si="23"/>
        <v>0</v>
      </c>
      <c r="O735" s="145">
        <v>120121</v>
      </c>
    </row>
    <row r="736" spans="1:15" x14ac:dyDescent="0.25">
      <c r="A736" s="149">
        <v>9481</v>
      </c>
      <c r="B736" s="149" t="s">
        <v>2304</v>
      </c>
      <c r="C736" s="149" t="s">
        <v>2305</v>
      </c>
      <c r="D736" s="149">
        <v>2470</v>
      </c>
      <c r="E736" s="149" t="s">
        <v>2302</v>
      </c>
      <c r="F736" s="149" t="s">
        <v>2306</v>
      </c>
      <c r="G736" s="149" t="s">
        <v>7122</v>
      </c>
      <c r="H736" s="149" t="s">
        <v>7123</v>
      </c>
      <c r="I736" s="149" t="s">
        <v>7124</v>
      </c>
      <c r="J736" s="149" t="s">
        <v>7089</v>
      </c>
      <c r="K736" s="149"/>
      <c r="L736" s="148">
        <v>1</v>
      </c>
      <c r="M736" s="152">
        <f t="shared" si="22"/>
        <v>0</v>
      </c>
      <c r="N736" s="152">
        <f t="shared" si="23"/>
        <v>0</v>
      </c>
      <c r="O736" s="145">
        <v>121699</v>
      </c>
    </row>
    <row r="737" spans="1:15" x14ac:dyDescent="0.25">
      <c r="A737" s="149">
        <v>9498</v>
      </c>
      <c r="B737" s="149" t="s">
        <v>2307</v>
      </c>
      <c r="C737" s="149" t="s">
        <v>2308</v>
      </c>
      <c r="D737" s="149">
        <v>2470</v>
      </c>
      <c r="E737" s="149" t="s">
        <v>2302</v>
      </c>
      <c r="F737" s="149" t="s">
        <v>2309</v>
      </c>
      <c r="G737" s="149" t="s">
        <v>7122</v>
      </c>
      <c r="H737" s="149" t="s">
        <v>7123</v>
      </c>
      <c r="I737" s="149" t="s">
        <v>7124</v>
      </c>
      <c r="J737" s="149" t="s">
        <v>7091</v>
      </c>
      <c r="K737" s="149"/>
      <c r="L737" s="148">
        <v>3</v>
      </c>
      <c r="M737" s="152">
        <f t="shared" si="22"/>
        <v>0</v>
      </c>
      <c r="N737" s="152">
        <f t="shared" si="23"/>
        <v>0</v>
      </c>
      <c r="O737" s="145">
        <v>121699</v>
      </c>
    </row>
    <row r="738" spans="1:15" x14ac:dyDescent="0.25">
      <c r="A738" s="149">
        <v>9506</v>
      </c>
      <c r="B738" s="149" t="s">
        <v>2310</v>
      </c>
      <c r="C738" s="149" t="s">
        <v>2311</v>
      </c>
      <c r="D738" s="149">
        <v>2480</v>
      </c>
      <c r="E738" s="149" t="s">
        <v>318</v>
      </c>
      <c r="F738" s="149" t="s">
        <v>2312</v>
      </c>
      <c r="G738" s="149" t="s">
        <v>7122</v>
      </c>
      <c r="H738" s="149" t="s">
        <v>7123</v>
      </c>
      <c r="I738" s="149" t="s">
        <v>7124</v>
      </c>
      <c r="J738" s="149" t="s">
        <v>7089</v>
      </c>
      <c r="K738" s="149"/>
      <c r="L738" s="148">
        <v>1</v>
      </c>
      <c r="M738" s="152">
        <f t="shared" si="22"/>
        <v>0</v>
      </c>
      <c r="N738" s="152">
        <f t="shared" si="23"/>
        <v>0</v>
      </c>
      <c r="O738" s="145">
        <v>121699</v>
      </c>
    </row>
    <row r="739" spans="1:15" x14ac:dyDescent="0.25">
      <c r="A739" s="149">
        <v>9514</v>
      </c>
      <c r="B739" s="149" t="s">
        <v>2313</v>
      </c>
      <c r="C739" s="149" t="s">
        <v>2314</v>
      </c>
      <c r="D739" s="149">
        <v>2480</v>
      </c>
      <c r="E739" s="149" t="s">
        <v>318</v>
      </c>
      <c r="F739" s="149" t="s">
        <v>2315</v>
      </c>
      <c r="G739" s="149" t="s">
        <v>7122</v>
      </c>
      <c r="H739" s="149" t="s">
        <v>7123</v>
      </c>
      <c r="I739" s="149" t="s">
        <v>7124</v>
      </c>
      <c r="J739" s="149" t="s">
        <v>7089</v>
      </c>
      <c r="K739" s="149"/>
      <c r="L739" s="148">
        <v>1</v>
      </c>
      <c r="M739" s="152">
        <f t="shared" si="22"/>
        <v>0</v>
      </c>
      <c r="N739" s="152">
        <f t="shared" si="23"/>
        <v>0</v>
      </c>
      <c r="O739" s="145">
        <v>120121</v>
      </c>
    </row>
    <row r="740" spans="1:15" x14ac:dyDescent="0.25">
      <c r="A740" s="149">
        <v>9522</v>
      </c>
      <c r="B740" s="149" t="s">
        <v>7290</v>
      </c>
      <c r="C740" s="149" t="s">
        <v>2316</v>
      </c>
      <c r="D740" s="149">
        <v>2480</v>
      </c>
      <c r="E740" s="149" t="s">
        <v>318</v>
      </c>
      <c r="F740" s="149" t="s">
        <v>2317</v>
      </c>
      <c r="G740" s="149" t="s">
        <v>7122</v>
      </c>
      <c r="H740" s="149" t="s">
        <v>7123</v>
      </c>
      <c r="I740" s="149" t="s">
        <v>7124</v>
      </c>
      <c r="J740" s="149" t="s">
        <v>7089</v>
      </c>
      <c r="K740" s="149"/>
      <c r="L740" s="148">
        <v>2</v>
      </c>
      <c r="M740" s="152">
        <f t="shared" si="22"/>
        <v>0</v>
      </c>
      <c r="N740" s="152">
        <f t="shared" si="23"/>
        <v>0</v>
      </c>
      <c r="O740" s="145">
        <v>120121</v>
      </c>
    </row>
    <row r="741" spans="1:15" x14ac:dyDescent="0.25">
      <c r="A741" s="149">
        <v>9531</v>
      </c>
      <c r="B741" s="149" t="s">
        <v>2318</v>
      </c>
      <c r="C741" s="149" t="s">
        <v>2319</v>
      </c>
      <c r="D741" s="149">
        <v>2490</v>
      </c>
      <c r="E741" s="149" t="s">
        <v>321</v>
      </c>
      <c r="F741" s="149" t="s">
        <v>2320</v>
      </c>
      <c r="G741" s="149" t="s">
        <v>7122</v>
      </c>
      <c r="H741" s="149" t="s">
        <v>7123</v>
      </c>
      <c r="I741" s="149" t="s">
        <v>7124</v>
      </c>
      <c r="J741" s="149" t="s">
        <v>7089</v>
      </c>
      <c r="K741" s="149"/>
      <c r="L741" s="148">
        <v>1</v>
      </c>
      <c r="M741" s="152">
        <f t="shared" si="22"/>
        <v>0</v>
      </c>
      <c r="N741" s="152">
        <f t="shared" si="23"/>
        <v>0</v>
      </c>
      <c r="O741" s="145">
        <v>120535</v>
      </c>
    </row>
    <row r="742" spans="1:15" x14ac:dyDescent="0.25">
      <c r="A742" s="149">
        <v>9548</v>
      </c>
      <c r="B742" s="149" t="s">
        <v>2321</v>
      </c>
      <c r="C742" s="149" t="s">
        <v>2322</v>
      </c>
      <c r="D742" s="149">
        <v>2490</v>
      </c>
      <c r="E742" s="149" t="s">
        <v>321</v>
      </c>
      <c r="F742" s="149" t="s">
        <v>2323</v>
      </c>
      <c r="G742" s="149" t="s">
        <v>7122</v>
      </c>
      <c r="H742" s="149" t="s">
        <v>7123</v>
      </c>
      <c r="I742" s="149" t="s">
        <v>7124</v>
      </c>
      <c r="J742" s="149" t="s">
        <v>7089</v>
      </c>
      <c r="K742" s="149"/>
      <c r="L742" s="148">
        <v>3</v>
      </c>
      <c r="M742" s="152">
        <f t="shared" si="22"/>
        <v>0</v>
      </c>
      <c r="N742" s="152">
        <f t="shared" si="23"/>
        <v>0</v>
      </c>
      <c r="O742" s="145">
        <v>120535</v>
      </c>
    </row>
    <row r="743" spans="1:15" x14ac:dyDescent="0.25">
      <c r="A743" s="149">
        <v>9555</v>
      </c>
      <c r="B743" s="149" t="s">
        <v>2324</v>
      </c>
      <c r="C743" s="149" t="s">
        <v>2325</v>
      </c>
      <c r="D743" s="149">
        <v>2490</v>
      </c>
      <c r="E743" s="149" t="s">
        <v>321</v>
      </c>
      <c r="F743" s="149" t="s">
        <v>2326</v>
      </c>
      <c r="G743" s="149" t="s">
        <v>7122</v>
      </c>
      <c r="H743" s="149" t="s">
        <v>7123</v>
      </c>
      <c r="I743" s="149" t="s">
        <v>7124</v>
      </c>
      <c r="J743" s="149" t="s">
        <v>7089</v>
      </c>
      <c r="K743" s="149"/>
      <c r="L743" s="148">
        <v>1</v>
      </c>
      <c r="M743" s="152">
        <f t="shared" si="22"/>
        <v>0</v>
      </c>
      <c r="N743" s="152">
        <f t="shared" si="23"/>
        <v>0</v>
      </c>
      <c r="O743" s="145">
        <v>120535</v>
      </c>
    </row>
    <row r="744" spans="1:15" x14ac:dyDescent="0.25">
      <c r="A744" s="149">
        <v>9563</v>
      </c>
      <c r="B744" s="149" t="s">
        <v>2327</v>
      </c>
      <c r="C744" s="149" t="s">
        <v>2328</v>
      </c>
      <c r="D744" s="149">
        <v>2490</v>
      </c>
      <c r="E744" s="149" t="s">
        <v>321</v>
      </c>
      <c r="F744" s="149" t="s">
        <v>2329</v>
      </c>
      <c r="G744" s="149" t="s">
        <v>7122</v>
      </c>
      <c r="H744" s="149" t="s">
        <v>7123</v>
      </c>
      <c r="I744" s="149" t="s">
        <v>7124</v>
      </c>
      <c r="J744" s="149" t="s">
        <v>7089</v>
      </c>
      <c r="K744" s="149"/>
      <c r="L744" s="148">
        <v>1</v>
      </c>
      <c r="M744" s="152">
        <f t="shared" si="22"/>
        <v>0</v>
      </c>
      <c r="N744" s="152">
        <f t="shared" si="23"/>
        <v>0</v>
      </c>
      <c r="O744" s="145">
        <v>122085</v>
      </c>
    </row>
    <row r="745" spans="1:15" x14ac:dyDescent="0.25">
      <c r="A745" s="149">
        <v>9589</v>
      </c>
      <c r="B745" s="149" t="s">
        <v>7291</v>
      </c>
      <c r="C745" s="149" t="s">
        <v>2195</v>
      </c>
      <c r="D745" s="149">
        <v>2491</v>
      </c>
      <c r="E745" s="149" t="s">
        <v>2330</v>
      </c>
      <c r="F745" s="149" t="s">
        <v>2331</v>
      </c>
      <c r="G745" s="149" t="s">
        <v>7122</v>
      </c>
      <c r="H745" s="149" t="s">
        <v>7123</v>
      </c>
      <c r="I745" s="149" t="s">
        <v>7124</v>
      </c>
      <c r="J745" s="149" t="s">
        <v>7089</v>
      </c>
      <c r="K745" s="149"/>
      <c r="L745" s="148">
        <v>2</v>
      </c>
      <c r="M745" s="152">
        <f t="shared" si="22"/>
        <v>0</v>
      </c>
      <c r="N745" s="152">
        <f t="shared" si="23"/>
        <v>0</v>
      </c>
      <c r="O745" s="145">
        <v>122085</v>
      </c>
    </row>
    <row r="746" spans="1:15" x14ac:dyDescent="0.25">
      <c r="A746" s="149">
        <v>9597</v>
      </c>
      <c r="B746" s="149" t="s">
        <v>2332</v>
      </c>
      <c r="C746" s="149" t="s">
        <v>2333</v>
      </c>
      <c r="D746" s="149">
        <v>2500</v>
      </c>
      <c r="E746" s="149" t="s">
        <v>325</v>
      </c>
      <c r="F746" s="149" t="s">
        <v>2334</v>
      </c>
      <c r="G746" s="149" t="s">
        <v>364</v>
      </c>
      <c r="H746" s="149" t="s">
        <v>365</v>
      </c>
      <c r="I746" s="149" t="s">
        <v>366</v>
      </c>
      <c r="J746" s="149" t="s">
        <v>7091</v>
      </c>
      <c r="K746" s="149"/>
      <c r="L746" s="148">
        <v>1</v>
      </c>
      <c r="M746" s="152">
        <f t="shared" si="22"/>
        <v>1</v>
      </c>
      <c r="N746" s="152">
        <f t="shared" si="23"/>
        <v>0</v>
      </c>
      <c r="O746" s="145">
        <v>121822</v>
      </c>
    </row>
    <row r="747" spans="1:15" x14ac:dyDescent="0.25">
      <c r="A747" s="149">
        <v>9605</v>
      </c>
      <c r="B747" s="149" t="s">
        <v>1852</v>
      </c>
      <c r="C747" s="149" t="s">
        <v>2335</v>
      </c>
      <c r="D747" s="149">
        <v>2500</v>
      </c>
      <c r="E747" s="149" t="s">
        <v>325</v>
      </c>
      <c r="F747" s="149" t="s">
        <v>2336</v>
      </c>
      <c r="G747" s="149" t="s">
        <v>364</v>
      </c>
      <c r="H747" s="149" t="s">
        <v>365</v>
      </c>
      <c r="I747" s="149" t="s">
        <v>366</v>
      </c>
      <c r="J747" s="149" t="s">
        <v>7089</v>
      </c>
      <c r="K747" s="149"/>
      <c r="L747" s="148">
        <v>2</v>
      </c>
      <c r="M747" s="152">
        <f t="shared" si="22"/>
        <v>0</v>
      </c>
      <c r="N747" s="152">
        <f t="shared" si="23"/>
        <v>0</v>
      </c>
      <c r="O747" s="145">
        <v>121822</v>
      </c>
    </row>
    <row r="748" spans="1:15" x14ac:dyDescent="0.25">
      <c r="A748" s="149">
        <v>9639</v>
      </c>
      <c r="B748" s="149" t="s">
        <v>2337</v>
      </c>
      <c r="C748" s="149" t="s">
        <v>2333</v>
      </c>
      <c r="D748" s="149">
        <v>2500</v>
      </c>
      <c r="E748" s="149" t="s">
        <v>325</v>
      </c>
      <c r="F748" s="149" t="s">
        <v>2338</v>
      </c>
      <c r="G748" s="149" t="s">
        <v>364</v>
      </c>
      <c r="H748" s="149" t="s">
        <v>365</v>
      </c>
      <c r="I748" s="149" t="s">
        <v>366</v>
      </c>
      <c r="J748" s="149" t="s">
        <v>7090</v>
      </c>
      <c r="K748" s="149"/>
      <c r="L748" s="148">
        <v>1</v>
      </c>
      <c r="M748" s="152">
        <f t="shared" si="22"/>
        <v>0</v>
      </c>
      <c r="N748" s="152">
        <f t="shared" si="23"/>
        <v>1</v>
      </c>
      <c r="O748" s="145">
        <v>121822</v>
      </c>
    </row>
    <row r="749" spans="1:15" x14ac:dyDescent="0.25">
      <c r="A749" s="149">
        <v>9647</v>
      </c>
      <c r="B749" s="149" t="s">
        <v>2339</v>
      </c>
      <c r="C749" s="149" t="s">
        <v>2340</v>
      </c>
      <c r="D749" s="149">
        <v>2500</v>
      </c>
      <c r="E749" s="149" t="s">
        <v>325</v>
      </c>
      <c r="F749" s="149" t="s">
        <v>2341</v>
      </c>
      <c r="G749" s="149" t="s">
        <v>364</v>
      </c>
      <c r="H749" s="149" t="s">
        <v>365</v>
      </c>
      <c r="I749" s="149" t="s">
        <v>366</v>
      </c>
      <c r="J749" s="149" t="s">
        <v>7089</v>
      </c>
      <c r="K749" s="149"/>
      <c r="L749" s="148">
        <v>1</v>
      </c>
      <c r="M749" s="152">
        <f t="shared" si="22"/>
        <v>0</v>
      </c>
      <c r="N749" s="152">
        <f t="shared" si="23"/>
        <v>0</v>
      </c>
      <c r="O749" s="145">
        <v>121822</v>
      </c>
    </row>
    <row r="750" spans="1:15" x14ac:dyDescent="0.25">
      <c r="A750" s="149">
        <v>9654</v>
      </c>
      <c r="B750" s="149" t="s">
        <v>2342</v>
      </c>
      <c r="C750" s="149" t="s">
        <v>2343</v>
      </c>
      <c r="D750" s="149">
        <v>2500</v>
      </c>
      <c r="E750" s="149" t="s">
        <v>325</v>
      </c>
      <c r="F750" s="149" t="s">
        <v>2344</v>
      </c>
      <c r="G750" s="149" t="s">
        <v>364</v>
      </c>
      <c r="H750" s="149" t="s">
        <v>365</v>
      </c>
      <c r="I750" s="149" t="s">
        <v>366</v>
      </c>
      <c r="J750" s="149" t="s">
        <v>7089</v>
      </c>
      <c r="K750" s="149"/>
      <c r="L750" s="148">
        <v>1</v>
      </c>
      <c r="M750" s="152">
        <f t="shared" si="22"/>
        <v>0</v>
      </c>
      <c r="N750" s="152">
        <f t="shared" si="23"/>
        <v>0</v>
      </c>
      <c r="O750" s="145">
        <v>121822</v>
      </c>
    </row>
    <row r="751" spans="1:15" x14ac:dyDescent="0.25">
      <c r="A751" s="149">
        <v>9662</v>
      </c>
      <c r="B751" s="149" t="s">
        <v>2345</v>
      </c>
      <c r="C751" s="149" t="s">
        <v>2346</v>
      </c>
      <c r="D751" s="149">
        <v>2500</v>
      </c>
      <c r="E751" s="149" t="s">
        <v>325</v>
      </c>
      <c r="F751" s="149" t="s">
        <v>2347</v>
      </c>
      <c r="G751" s="149" t="s">
        <v>364</v>
      </c>
      <c r="H751" s="149" t="s">
        <v>365</v>
      </c>
      <c r="I751" s="149" t="s">
        <v>366</v>
      </c>
      <c r="J751" s="149" t="s">
        <v>7089</v>
      </c>
      <c r="K751" s="149"/>
      <c r="L751" s="148">
        <v>1</v>
      </c>
      <c r="M751" s="152">
        <f t="shared" si="22"/>
        <v>0</v>
      </c>
      <c r="N751" s="152">
        <f t="shared" si="23"/>
        <v>0</v>
      </c>
      <c r="O751" s="145">
        <v>121822</v>
      </c>
    </row>
    <row r="752" spans="1:15" x14ac:dyDescent="0.25">
      <c r="A752" s="149">
        <v>9671</v>
      </c>
      <c r="B752" s="149" t="s">
        <v>7642</v>
      </c>
      <c r="C752" s="149" t="s">
        <v>2348</v>
      </c>
      <c r="D752" s="149">
        <v>2560</v>
      </c>
      <c r="E752" s="149" t="s">
        <v>332</v>
      </c>
      <c r="F752" s="149" t="s">
        <v>2349</v>
      </c>
      <c r="G752" s="149" t="s">
        <v>7122</v>
      </c>
      <c r="H752" s="149" t="s">
        <v>7123</v>
      </c>
      <c r="I752" s="149" t="s">
        <v>7124</v>
      </c>
      <c r="J752" s="149" t="s">
        <v>7089</v>
      </c>
      <c r="K752" s="149"/>
      <c r="L752" s="148">
        <v>1</v>
      </c>
      <c r="M752" s="152">
        <f t="shared" si="22"/>
        <v>0</v>
      </c>
      <c r="N752" s="152">
        <f t="shared" si="23"/>
        <v>0</v>
      </c>
      <c r="O752" s="145">
        <v>120618</v>
      </c>
    </row>
    <row r="753" spans="1:15" x14ac:dyDescent="0.25">
      <c r="A753" s="149">
        <v>9688</v>
      </c>
      <c r="B753" s="149" t="s">
        <v>7292</v>
      </c>
      <c r="C753" s="149" t="s">
        <v>2350</v>
      </c>
      <c r="D753" s="149">
        <v>2560</v>
      </c>
      <c r="E753" s="149" t="s">
        <v>332</v>
      </c>
      <c r="F753" s="149" t="s">
        <v>2351</v>
      </c>
      <c r="G753" s="149" t="s">
        <v>203</v>
      </c>
      <c r="H753" s="149" t="s">
        <v>204</v>
      </c>
      <c r="I753" s="149" t="s">
        <v>205</v>
      </c>
      <c r="J753" s="149" t="s">
        <v>7089</v>
      </c>
      <c r="K753" s="149"/>
      <c r="L753" s="148">
        <v>1</v>
      </c>
      <c r="M753" s="152">
        <f t="shared" si="22"/>
        <v>0</v>
      </c>
      <c r="N753" s="152">
        <f t="shared" si="23"/>
        <v>0</v>
      </c>
      <c r="O753" s="145">
        <v>122391</v>
      </c>
    </row>
    <row r="754" spans="1:15" x14ac:dyDescent="0.25">
      <c r="A754" s="149">
        <v>9696</v>
      </c>
      <c r="B754" s="149" t="s">
        <v>2352</v>
      </c>
      <c r="C754" s="149" t="s">
        <v>2353</v>
      </c>
      <c r="D754" s="149">
        <v>2560</v>
      </c>
      <c r="E754" s="149" t="s">
        <v>2354</v>
      </c>
      <c r="F754" s="149" t="s">
        <v>2355</v>
      </c>
      <c r="G754" s="149" t="s">
        <v>203</v>
      </c>
      <c r="H754" s="149" t="s">
        <v>204</v>
      </c>
      <c r="I754" s="149" t="s">
        <v>205</v>
      </c>
      <c r="J754" s="149" t="s">
        <v>7089</v>
      </c>
      <c r="K754" s="149"/>
      <c r="L754" s="148">
        <v>1</v>
      </c>
      <c r="M754" s="152">
        <f t="shared" si="22"/>
        <v>0</v>
      </c>
      <c r="N754" s="152">
        <f t="shared" si="23"/>
        <v>0</v>
      </c>
      <c r="O754" s="145">
        <v>122391</v>
      </c>
    </row>
    <row r="755" spans="1:15" x14ac:dyDescent="0.25">
      <c r="A755" s="149">
        <v>9712</v>
      </c>
      <c r="B755" s="149" t="s">
        <v>2356</v>
      </c>
      <c r="C755" s="149" t="s">
        <v>2357</v>
      </c>
      <c r="D755" s="149">
        <v>2640</v>
      </c>
      <c r="E755" s="149" t="s">
        <v>336</v>
      </c>
      <c r="F755" s="149" t="s">
        <v>2358</v>
      </c>
      <c r="G755" s="149" t="s">
        <v>203</v>
      </c>
      <c r="H755" s="149" t="s">
        <v>204</v>
      </c>
      <c r="I755" s="149" t="s">
        <v>205</v>
      </c>
      <c r="J755" s="149" t="s">
        <v>7091</v>
      </c>
      <c r="K755" s="149"/>
      <c r="L755" s="148">
        <v>1</v>
      </c>
      <c r="M755" s="152">
        <f t="shared" si="22"/>
        <v>1</v>
      </c>
      <c r="N755" s="152">
        <f t="shared" si="23"/>
        <v>0</v>
      </c>
      <c r="O755" s="145">
        <v>120063</v>
      </c>
    </row>
    <row r="756" spans="1:15" x14ac:dyDescent="0.25">
      <c r="A756" s="149">
        <v>9753</v>
      </c>
      <c r="B756" s="149" t="s">
        <v>7293</v>
      </c>
      <c r="C756" s="149" t="s">
        <v>2359</v>
      </c>
      <c r="D756" s="149">
        <v>2640</v>
      </c>
      <c r="E756" s="149" t="s">
        <v>336</v>
      </c>
      <c r="F756" s="149" t="s">
        <v>2360</v>
      </c>
      <c r="G756" s="149" t="s">
        <v>203</v>
      </c>
      <c r="H756" s="149" t="s">
        <v>204</v>
      </c>
      <c r="I756" s="149" t="s">
        <v>205</v>
      </c>
      <c r="J756" s="149" t="s">
        <v>7089</v>
      </c>
      <c r="K756" s="149"/>
      <c r="L756" s="148">
        <v>1</v>
      </c>
      <c r="M756" s="152">
        <f t="shared" si="22"/>
        <v>0</v>
      </c>
      <c r="N756" s="152">
        <f t="shared" si="23"/>
        <v>0</v>
      </c>
      <c r="O756" s="145">
        <v>121681</v>
      </c>
    </row>
    <row r="757" spans="1:15" x14ac:dyDescent="0.25">
      <c r="A757" s="149">
        <v>9761</v>
      </c>
      <c r="B757" s="149" t="s">
        <v>2361</v>
      </c>
      <c r="C757" s="149" t="s">
        <v>2362</v>
      </c>
      <c r="D757" s="149">
        <v>2640</v>
      </c>
      <c r="E757" s="149" t="s">
        <v>336</v>
      </c>
      <c r="F757" s="149" t="s">
        <v>2363</v>
      </c>
      <c r="G757" s="149" t="s">
        <v>203</v>
      </c>
      <c r="H757" s="149" t="s">
        <v>204</v>
      </c>
      <c r="I757" s="149" t="s">
        <v>205</v>
      </c>
      <c r="J757" s="149" t="s">
        <v>7089</v>
      </c>
      <c r="K757" s="149"/>
      <c r="L757" s="148">
        <v>1</v>
      </c>
      <c r="M757" s="152">
        <f t="shared" si="22"/>
        <v>0</v>
      </c>
      <c r="N757" s="152">
        <f t="shared" si="23"/>
        <v>0</v>
      </c>
      <c r="O757" s="145">
        <v>121681</v>
      </c>
    </row>
    <row r="758" spans="1:15" x14ac:dyDescent="0.25">
      <c r="A758" s="149">
        <v>9787</v>
      </c>
      <c r="B758" s="149" t="s">
        <v>2364</v>
      </c>
      <c r="C758" s="149" t="s">
        <v>2365</v>
      </c>
      <c r="D758" s="149">
        <v>2650</v>
      </c>
      <c r="E758" s="149" t="s">
        <v>340</v>
      </c>
      <c r="F758" s="149" t="s">
        <v>2366</v>
      </c>
      <c r="G758" s="149" t="s">
        <v>203</v>
      </c>
      <c r="H758" s="149" t="s">
        <v>204</v>
      </c>
      <c r="I758" s="149" t="s">
        <v>205</v>
      </c>
      <c r="J758" s="149" t="s">
        <v>7090</v>
      </c>
      <c r="K758" s="149"/>
      <c r="L758" s="148">
        <v>2</v>
      </c>
      <c r="M758" s="152">
        <f t="shared" si="22"/>
        <v>0</v>
      </c>
      <c r="N758" s="152">
        <f t="shared" si="23"/>
        <v>0</v>
      </c>
      <c r="O758" s="145">
        <v>121707</v>
      </c>
    </row>
    <row r="759" spans="1:15" x14ac:dyDescent="0.25">
      <c r="A759" s="149">
        <v>9803</v>
      </c>
      <c r="B759" s="149" t="s">
        <v>2367</v>
      </c>
      <c r="C759" s="149" t="s">
        <v>2368</v>
      </c>
      <c r="D759" s="149">
        <v>2650</v>
      </c>
      <c r="E759" s="149" t="s">
        <v>340</v>
      </c>
      <c r="F759" s="149" t="s">
        <v>2369</v>
      </c>
      <c r="G759" s="149" t="s">
        <v>203</v>
      </c>
      <c r="H759" s="149" t="s">
        <v>204</v>
      </c>
      <c r="I759" s="149" t="s">
        <v>205</v>
      </c>
      <c r="J759" s="149" t="s">
        <v>7089</v>
      </c>
      <c r="K759" s="149"/>
      <c r="L759" s="148">
        <v>2</v>
      </c>
      <c r="M759" s="152">
        <f t="shared" si="22"/>
        <v>0</v>
      </c>
      <c r="N759" s="152">
        <f t="shared" si="23"/>
        <v>0</v>
      </c>
      <c r="O759" s="145">
        <v>121707</v>
      </c>
    </row>
    <row r="760" spans="1:15" x14ac:dyDescent="0.25">
      <c r="A760" s="149">
        <v>9829</v>
      </c>
      <c r="B760" s="149" t="s">
        <v>2370</v>
      </c>
      <c r="C760" s="149" t="s">
        <v>2371</v>
      </c>
      <c r="D760" s="149">
        <v>2650</v>
      </c>
      <c r="E760" s="149" t="s">
        <v>340</v>
      </c>
      <c r="F760" s="149" t="s">
        <v>2372</v>
      </c>
      <c r="G760" s="149" t="s">
        <v>203</v>
      </c>
      <c r="H760" s="149" t="s">
        <v>204</v>
      </c>
      <c r="I760" s="149" t="s">
        <v>205</v>
      </c>
      <c r="J760" s="149" t="s">
        <v>7089</v>
      </c>
      <c r="K760" s="149"/>
      <c r="L760" s="148">
        <v>1</v>
      </c>
      <c r="M760" s="152">
        <f t="shared" si="22"/>
        <v>0</v>
      </c>
      <c r="N760" s="152">
        <f t="shared" si="23"/>
        <v>0</v>
      </c>
      <c r="O760" s="145">
        <v>121707</v>
      </c>
    </row>
    <row r="761" spans="1:15" x14ac:dyDescent="0.25">
      <c r="A761" s="149">
        <v>9837</v>
      </c>
      <c r="B761" s="149" t="s">
        <v>2373</v>
      </c>
      <c r="C761" s="149" t="s">
        <v>2374</v>
      </c>
      <c r="D761" s="149">
        <v>2650</v>
      </c>
      <c r="E761" s="149" t="s">
        <v>340</v>
      </c>
      <c r="F761" s="149" t="s">
        <v>2375</v>
      </c>
      <c r="G761" s="149" t="s">
        <v>203</v>
      </c>
      <c r="H761" s="149" t="s">
        <v>204</v>
      </c>
      <c r="I761" s="149" t="s">
        <v>205</v>
      </c>
      <c r="J761" s="149" t="s">
        <v>7089</v>
      </c>
      <c r="K761" s="149"/>
      <c r="L761" s="148">
        <v>1</v>
      </c>
      <c r="M761" s="152">
        <f t="shared" si="22"/>
        <v>0</v>
      </c>
      <c r="N761" s="152">
        <f t="shared" si="23"/>
        <v>0</v>
      </c>
      <c r="O761" s="145">
        <v>120063</v>
      </c>
    </row>
    <row r="762" spans="1:15" x14ac:dyDescent="0.25">
      <c r="A762" s="149">
        <v>9845</v>
      </c>
      <c r="B762" s="149" t="s">
        <v>2376</v>
      </c>
      <c r="C762" s="149" t="s">
        <v>2377</v>
      </c>
      <c r="D762" s="149">
        <v>2530</v>
      </c>
      <c r="E762" s="149" t="s">
        <v>2378</v>
      </c>
      <c r="F762" s="149" t="s">
        <v>2379</v>
      </c>
      <c r="G762" s="149" t="s">
        <v>203</v>
      </c>
      <c r="H762" s="149" t="s">
        <v>204</v>
      </c>
      <c r="I762" s="149" t="s">
        <v>205</v>
      </c>
      <c r="J762" s="149" t="s">
        <v>7089</v>
      </c>
      <c r="K762" s="149"/>
      <c r="L762" s="148">
        <v>1</v>
      </c>
      <c r="M762" s="152">
        <f t="shared" si="22"/>
        <v>0</v>
      </c>
      <c r="N762" s="152">
        <f t="shared" si="23"/>
        <v>0</v>
      </c>
      <c r="O762" s="145">
        <v>120287</v>
      </c>
    </row>
    <row r="763" spans="1:15" x14ac:dyDescent="0.25">
      <c r="A763" s="149">
        <v>9852</v>
      </c>
      <c r="B763" s="149" t="s">
        <v>2380</v>
      </c>
      <c r="C763" s="149" t="s">
        <v>2381</v>
      </c>
      <c r="D763" s="149">
        <v>2530</v>
      </c>
      <c r="E763" s="149" t="s">
        <v>2378</v>
      </c>
      <c r="F763" s="149" t="s">
        <v>2382</v>
      </c>
      <c r="G763" s="149" t="s">
        <v>203</v>
      </c>
      <c r="H763" s="149" t="s">
        <v>204</v>
      </c>
      <c r="I763" s="149" t="s">
        <v>205</v>
      </c>
      <c r="J763" s="149" t="s">
        <v>7089</v>
      </c>
      <c r="K763" s="149"/>
      <c r="L763" s="148">
        <v>2</v>
      </c>
      <c r="M763" s="152">
        <f t="shared" si="22"/>
        <v>0</v>
      </c>
      <c r="N763" s="152">
        <f t="shared" si="23"/>
        <v>0</v>
      </c>
      <c r="O763" s="145">
        <v>122994</v>
      </c>
    </row>
    <row r="764" spans="1:15" x14ac:dyDescent="0.25">
      <c r="A764" s="149">
        <v>9894</v>
      </c>
      <c r="B764" s="149" t="s">
        <v>2383</v>
      </c>
      <c r="C764" s="149" t="s">
        <v>2384</v>
      </c>
      <c r="D764" s="149">
        <v>2531</v>
      </c>
      <c r="E764" s="149" t="s">
        <v>2385</v>
      </c>
      <c r="F764" s="149" t="s">
        <v>2386</v>
      </c>
      <c r="G764" s="149" t="s">
        <v>203</v>
      </c>
      <c r="H764" s="149" t="s">
        <v>204</v>
      </c>
      <c r="I764" s="149" t="s">
        <v>205</v>
      </c>
      <c r="J764" s="149" t="s">
        <v>7089</v>
      </c>
      <c r="K764" s="149"/>
      <c r="L764" s="148">
        <v>1</v>
      </c>
      <c r="M764" s="152">
        <f t="shared" si="22"/>
        <v>0</v>
      </c>
      <c r="N764" s="152">
        <f t="shared" si="23"/>
        <v>0</v>
      </c>
      <c r="O764" s="145">
        <v>121509</v>
      </c>
    </row>
    <row r="765" spans="1:15" x14ac:dyDescent="0.25">
      <c r="A765" s="149">
        <v>9902</v>
      </c>
      <c r="B765" s="149" t="s">
        <v>2387</v>
      </c>
      <c r="C765" s="149" t="s">
        <v>2388</v>
      </c>
      <c r="D765" s="149">
        <v>2540</v>
      </c>
      <c r="E765" s="149" t="s">
        <v>344</v>
      </c>
      <c r="F765" s="149" t="s">
        <v>2389</v>
      </c>
      <c r="G765" s="149" t="s">
        <v>203</v>
      </c>
      <c r="H765" s="149" t="s">
        <v>204</v>
      </c>
      <c r="I765" s="149" t="s">
        <v>205</v>
      </c>
      <c r="J765" s="149" t="s">
        <v>7090</v>
      </c>
      <c r="K765" s="149"/>
      <c r="L765" s="148">
        <v>1</v>
      </c>
      <c r="M765" s="152">
        <f t="shared" si="22"/>
        <v>0</v>
      </c>
      <c r="N765" s="152">
        <f t="shared" si="23"/>
        <v>1</v>
      </c>
      <c r="O765" s="145">
        <v>119255</v>
      </c>
    </row>
    <row r="766" spans="1:15" x14ac:dyDescent="0.25">
      <c r="A766" s="149">
        <v>9911</v>
      </c>
      <c r="B766" s="149" t="s">
        <v>2390</v>
      </c>
      <c r="C766" s="149" t="s">
        <v>2391</v>
      </c>
      <c r="D766" s="149">
        <v>2540</v>
      </c>
      <c r="E766" s="149" t="s">
        <v>344</v>
      </c>
      <c r="F766" s="149" t="s">
        <v>2392</v>
      </c>
      <c r="G766" s="149" t="s">
        <v>203</v>
      </c>
      <c r="H766" s="149" t="s">
        <v>204</v>
      </c>
      <c r="I766" s="149" t="s">
        <v>205</v>
      </c>
      <c r="J766" s="149" t="s">
        <v>7089</v>
      </c>
      <c r="K766" s="149"/>
      <c r="L766" s="148">
        <v>1</v>
      </c>
      <c r="M766" s="152">
        <f t="shared" si="22"/>
        <v>0</v>
      </c>
      <c r="N766" s="152">
        <f t="shared" si="23"/>
        <v>0</v>
      </c>
      <c r="O766" s="145">
        <v>120287</v>
      </c>
    </row>
    <row r="767" spans="1:15" x14ac:dyDescent="0.25">
      <c r="A767" s="149">
        <v>9928</v>
      </c>
      <c r="B767" s="149" t="s">
        <v>7294</v>
      </c>
      <c r="C767" s="149" t="s">
        <v>2393</v>
      </c>
      <c r="D767" s="149">
        <v>2547</v>
      </c>
      <c r="E767" s="149" t="s">
        <v>2394</v>
      </c>
      <c r="F767" s="149" t="s">
        <v>2395</v>
      </c>
      <c r="G767" s="149" t="s">
        <v>203</v>
      </c>
      <c r="H767" s="149" t="s">
        <v>204</v>
      </c>
      <c r="I767" s="149" t="s">
        <v>205</v>
      </c>
      <c r="J767" s="149" t="s">
        <v>7089</v>
      </c>
      <c r="K767" s="149"/>
      <c r="L767" s="148">
        <v>1</v>
      </c>
      <c r="M767" s="152">
        <f t="shared" si="22"/>
        <v>0</v>
      </c>
      <c r="N767" s="152">
        <f t="shared" si="23"/>
        <v>0</v>
      </c>
      <c r="O767" s="145">
        <v>138826</v>
      </c>
    </row>
    <row r="768" spans="1:15" x14ac:dyDescent="0.25">
      <c r="A768" s="149">
        <v>9936</v>
      </c>
      <c r="B768" s="149" t="s">
        <v>7295</v>
      </c>
      <c r="C768" s="149" t="s">
        <v>2396</v>
      </c>
      <c r="D768" s="149">
        <v>2547</v>
      </c>
      <c r="E768" s="149" t="s">
        <v>2394</v>
      </c>
      <c r="F768" s="149" t="s">
        <v>2397</v>
      </c>
      <c r="G768" s="149" t="s">
        <v>203</v>
      </c>
      <c r="H768" s="149" t="s">
        <v>204</v>
      </c>
      <c r="I768" s="149" t="s">
        <v>205</v>
      </c>
      <c r="J768" s="149" t="s">
        <v>7089</v>
      </c>
      <c r="K768" s="149"/>
      <c r="L768" s="148">
        <v>1</v>
      </c>
      <c r="M768" s="152">
        <f t="shared" si="22"/>
        <v>0</v>
      </c>
      <c r="N768" s="152">
        <f t="shared" si="23"/>
        <v>0</v>
      </c>
      <c r="O768" s="145">
        <v>120543</v>
      </c>
    </row>
    <row r="769" spans="1:15" x14ac:dyDescent="0.25">
      <c r="A769" s="149">
        <v>9944</v>
      </c>
      <c r="B769" s="149" t="s">
        <v>7643</v>
      </c>
      <c r="C769" s="149" t="s">
        <v>2398</v>
      </c>
      <c r="D769" s="149">
        <v>2550</v>
      </c>
      <c r="E769" s="149" t="s">
        <v>348</v>
      </c>
      <c r="F769" s="149" t="s">
        <v>2399</v>
      </c>
      <c r="G769" s="149" t="s">
        <v>203</v>
      </c>
      <c r="H769" s="149" t="s">
        <v>204</v>
      </c>
      <c r="I769" s="149" t="s">
        <v>205</v>
      </c>
      <c r="J769" s="149" t="s">
        <v>7089</v>
      </c>
      <c r="K769" s="149"/>
      <c r="L769" s="148">
        <v>1</v>
      </c>
      <c r="M769" s="152">
        <f t="shared" si="22"/>
        <v>0</v>
      </c>
      <c r="N769" s="152">
        <f t="shared" si="23"/>
        <v>0</v>
      </c>
      <c r="O769" s="145">
        <v>120063</v>
      </c>
    </row>
    <row r="770" spans="1:15" x14ac:dyDescent="0.25">
      <c r="A770" s="149">
        <v>9969</v>
      </c>
      <c r="B770" s="149" t="s">
        <v>7296</v>
      </c>
      <c r="C770" s="149" t="s">
        <v>2400</v>
      </c>
      <c r="D770" s="149">
        <v>2550</v>
      </c>
      <c r="E770" s="149" t="s">
        <v>348</v>
      </c>
      <c r="F770" s="149" t="s">
        <v>2401</v>
      </c>
      <c r="G770" s="149" t="s">
        <v>203</v>
      </c>
      <c r="H770" s="149" t="s">
        <v>204</v>
      </c>
      <c r="I770" s="149" t="s">
        <v>205</v>
      </c>
      <c r="J770" s="149" t="s">
        <v>7090</v>
      </c>
      <c r="K770" s="149"/>
      <c r="L770" s="148">
        <v>1</v>
      </c>
      <c r="M770" s="152">
        <f t="shared" si="22"/>
        <v>0</v>
      </c>
      <c r="N770" s="152">
        <f t="shared" si="23"/>
        <v>1</v>
      </c>
      <c r="O770" s="145">
        <v>138826</v>
      </c>
    </row>
    <row r="771" spans="1:15" x14ac:dyDescent="0.25">
      <c r="A771" s="149">
        <v>9977</v>
      </c>
      <c r="B771" s="149" t="s">
        <v>1087</v>
      </c>
      <c r="C771" s="149" t="s">
        <v>2402</v>
      </c>
      <c r="D771" s="149">
        <v>2550</v>
      </c>
      <c r="E771" s="149" t="s">
        <v>348</v>
      </c>
      <c r="F771" s="149" t="s">
        <v>2403</v>
      </c>
      <c r="G771" s="149" t="s">
        <v>203</v>
      </c>
      <c r="H771" s="149" t="s">
        <v>204</v>
      </c>
      <c r="I771" s="149" t="s">
        <v>205</v>
      </c>
      <c r="J771" s="149" t="s">
        <v>7089</v>
      </c>
      <c r="K771" s="149"/>
      <c r="L771" s="148">
        <v>1</v>
      </c>
      <c r="M771" s="152">
        <f t="shared" ref="M771:M834" si="24">IF(AND(J771="Autonome kleuterschool",L771=1),1,0)</f>
        <v>0</v>
      </c>
      <c r="N771" s="152">
        <f t="shared" ref="N771:N834" si="25">IF(AND(J771="Autonome lagere school",L771=1),1,0)</f>
        <v>0</v>
      </c>
      <c r="O771" s="145">
        <v>119255</v>
      </c>
    </row>
    <row r="772" spans="1:15" x14ac:dyDescent="0.25">
      <c r="A772" s="149">
        <v>9993</v>
      </c>
      <c r="B772" s="149" t="s">
        <v>2404</v>
      </c>
      <c r="C772" s="149" t="s">
        <v>2405</v>
      </c>
      <c r="D772" s="149">
        <v>2840</v>
      </c>
      <c r="E772" s="149" t="s">
        <v>2406</v>
      </c>
      <c r="F772" s="149" t="s">
        <v>2407</v>
      </c>
      <c r="G772" s="149" t="s">
        <v>203</v>
      </c>
      <c r="H772" s="149" t="s">
        <v>204</v>
      </c>
      <c r="I772" s="149" t="s">
        <v>205</v>
      </c>
      <c r="J772" s="149" t="s">
        <v>7089</v>
      </c>
      <c r="K772" s="149"/>
      <c r="L772" s="148">
        <v>1</v>
      </c>
      <c r="M772" s="152">
        <f t="shared" si="24"/>
        <v>0</v>
      </c>
      <c r="N772" s="152">
        <f t="shared" si="25"/>
        <v>0</v>
      </c>
      <c r="O772" s="145">
        <v>119255</v>
      </c>
    </row>
    <row r="773" spans="1:15" x14ac:dyDescent="0.25">
      <c r="A773" s="149">
        <v>10009</v>
      </c>
      <c r="B773" s="149" t="s">
        <v>2408</v>
      </c>
      <c r="C773" s="149" t="s">
        <v>2409</v>
      </c>
      <c r="D773" s="149">
        <v>2840</v>
      </c>
      <c r="E773" s="149" t="s">
        <v>2406</v>
      </c>
      <c r="F773" s="149" t="s">
        <v>2410</v>
      </c>
      <c r="G773" s="149" t="s">
        <v>203</v>
      </c>
      <c r="H773" s="149" t="s">
        <v>204</v>
      </c>
      <c r="I773" s="149" t="s">
        <v>205</v>
      </c>
      <c r="J773" s="149" t="s">
        <v>7089</v>
      </c>
      <c r="K773" s="149"/>
      <c r="L773" s="148">
        <v>1</v>
      </c>
      <c r="M773" s="152">
        <f t="shared" si="24"/>
        <v>0</v>
      </c>
      <c r="N773" s="152">
        <f t="shared" si="25"/>
        <v>0</v>
      </c>
      <c r="O773" s="145">
        <v>119255</v>
      </c>
    </row>
    <row r="774" spans="1:15" x14ac:dyDescent="0.25">
      <c r="A774" s="149">
        <v>10017</v>
      </c>
      <c r="B774" s="149" t="s">
        <v>2411</v>
      </c>
      <c r="C774" s="149" t="s">
        <v>2412</v>
      </c>
      <c r="D774" s="149">
        <v>2840</v>
      </c>
      <c r="E774" s="149" t="s">
        <v>2406</v>
      </c>
      <c r="F774" s="149" t="s">
        <v>2413</v>
      </c>
      <c r="G774" s="149" t="s">
        <v>203</v>
      </c>
      <c r="H774" s="149" t="s">
        <v>204</v>
      </c>
      <c r="I774" s="149" t="s">
        <v>205</v>
      </c>
      <c r="J774" s="149" t="s">
        <v>7089</v>
      </c>
      <c r="K774" s="149"/>
      <c r="L774" s="148">
        <v>2</v>
      </c>
      <c r="M774" s="152">
        <f t="shared" si="24"/>
        <v>0</v>
      </c>
      <c r="N774" s="152">
        <f t="shared" si="25"/>
        <v>0</v>
      </c>
      <c r="O774" s="145">
        <v>123001</v>
      </c>
    </row>
    <row r="775" spans="1:15" x14ac:dyDescent="0.25">
      <c r="A775" s="149">
        <v>10025</v>
      </c>
      <c r="B775" s="149" t="s">
        <v>2414</v>
      </c>
      <c r="C775" s="149" t="s">
        <v>2415</v>
      </c>
      <c r="D775" s="149">
        <v>2800</v>
      </c>
      <c r="E775" s="149" t="s">
        <v>2416</v>
      </c>
      <c r="F775" s="149" t="s">
        <v>2417</v>
      </c>
      <c r="G775" s="149" t="s">
        <v>364</v>
      </c>
      <c r="H775" s="149" t="s">
        <v>365</v>
      </c>
      <c r="I775" s="149" t="s">
        <v>366</v>
      </c>
      <c r="J775" s="149" t="s">
        <v>7089</v>
      </c>
      <c r="K775" s="149"/>
      <c r="L775" s="148">
        <v>1</v>
      </c>
      <c r="M775" s="152">
        <f t="shared" si="24"/>
        <v>0</v>
      </c>
      <c r="N775" s="152">
        <f t="shared" si="25"/>
        <v>0</v>
      </c>
      <c r="O775" s="145">
        <v>129155</v>
      </c>
    </row>
    <row r="776" spans="1:15" x14ac:dyDescent="0.25">
      <c r="A776" s="149">
        <v>10033</v>
      </c>
      <c r="B776" s="149" t="s">
        <v>2418</v>
      </c>
      <c r="C776" s="149" t="s">
        <v>2419</v>
      </c>
      <c r="D776" s="149">
        <v>2570</v>
      </c>
      <c r="E776" s="149" t="s">
        <v>352</v>
      </c>
      <c r="F776" s="149" t="s">
        <v>2420</v>
      </c>
      <c r="G776" s="149" t="s">
        <v>364</v>
      </c>
      <c r="H776" s="149" t="s">
        <v>365</v>
      </c>
      <c r="I776" s="149" t="s">
        <v>366</v>
      </c>
      <c r="J776" s="149" t="s">
        <v>7089</v>
      </c>
      <c r="K776" s="149"/>
      <c r="L776" s="148">
        <v>1</v>
      </c>
      <c r="M776" s="152">
        <f t="shared" si="24"/>
        <v>0</v>
      </c>
      <c r="N776" s="152">
        <f t="shared" si="25"/>
        <v>0</v>
      </c>
      <c r="O776" s="145">
        <v>122077</v>
      </c>
    </row>
    <row r="777" spans="1:15" x14ac:dyDescent="0.25">
      <c r="A777" s="149">
        <v>10041</v>
      </c>
      <c r="B777" s="149" t="s">
        <v>7297</v>
      </c>
      <c r="C777" s="149" t="s">
        <v>2421</v>
      </c>
      <c r="D777" s="149">
        <v>2570</v>
      </c>
      <c r="E777" s="149" t="s">
        <v>352</v>
      </c>
      <c r="F777" s="149" t="s">
        <v>2422</v>
      </c>
      <c r="G777" s="149" t="s">
        <v>364</v>
      </c>
      <c r="H777" s="149" t="s">
        <v>365</v>
      </c>
      <c r="I777" s="149" t="s">
        <v>366</v>
      </c>
      <c r="J777" s="149" t="s">
        <v>7090</v>
      </c>
      <c r="K777" s="149"/>
      <c r="L777" s="148">
        <v>1</v>
      </c>
      <c r="M777" s="152">
        <f t="shared" si="24"/>
        <v>0</v>
      </c>
      <c r="N777" s="152">
        <f t="shared" si="25"/>
        <v>1</v>
      </c>
      <c r="O777" s="145">
        <v>122077</v>
      </c>
    </row>
    <row r="778" spans="1:15" x14ac:dyDescent="0.25">
      <c r="A778" s="149">
        <v>10058</v>
      </c>
      <c r="B778" s="149" t="s">
        <v>2423</v>
      </c>
      <c r="C778" s="149" t="s">
        <v>2424</v>
      </c>
      <c r="D778" s="149">
        <v>2570</v>
      </c>
      <c r="E778" s="149" t="s">
        <v>352</v>
      </c>
      <c r="F778" s="149" t="s">
        <v>2425</v>
      </c>
      <c r="G778" s="149" t="s">
        <v>364</v>
      </c>
      <c r="H778" s="149" t="s">
        <v>365</v>
      </c>
      <c r="I778" s="149" t="s">
        <v>366</v>
      </c>
      <c r="J778" s="149" t="s">
        <v>7089</v>
      </c>
      <c r="K778" s="149"/>
      <c r="L778" s="148">
        <v>1</v>
      </c>
      <c r="M778" s="152">
        <f t="shared" si="24"/>
        <v>0</v>
      </c>
      <c r="N778" s="152">
        <f t="shared" si="25"/>
        <v>0</v>
      </c>
      <c r="O778" s="145">
        <v>122077</v>
      </c>
    </row>
    <row r="779" spans="1:15" x14ac:dyDescent="0.25">
      <c r="A779" s="149">
        <v>10066</v>
      </c>
      <c r="B779" s="149" t="s">
        <v>2426</v>
      </c>
      <c r="C779" s="149" t="s">
        <v>2427</v>
      </c>
      <c r="D779" s="149">
        <v>2570</v>
      </c>
      <c r="E779" s="149" t="s">
        <v>352</v>
      </c>
      <c r="F779" s="149" t="s">
        <v>2428</v>
      </c>
      <c r="G779" s="149" t="s">
        <v>364</v>
      </c>
      <c r="H779" s="149" t="s">
        <v>365</v>
      </c>
      <c r="I779" s="149" t="s">
        <v>366</v>
      </c>
      <c r="J779" s="149" t="s">
        <v>7089</v>
      </c>
      <c r="K779" s="149"/>
      <c r="L779" s="148">
        <v>1</v>
      </c>
      <c r="M779" s="152">
        <f t="shared" si="24"/>
        <v>0</v>
      </c>
      <c r="N779" s="152">
        <f t="shared" si="25"/>
        <v>0</v>
      </c>
      <c r="O779" s="145">
        <v>119248</v>
      </c>
    </row>
    <row r="780" spans="1:15" x14ac:dyDescent="0.25">
      <c r="A780" s="149">
        <v>10074</v>
      </c>
      <c r="B780" s="149" t="s">
        <v>2020</v>
      </c>
      <c r="C780" s="149" t="s">
        <v>6208</v>
      </c>
      <c r="D780" s="149">
        <v>2570</v>
      </c>
      <c r="E780" s="149" t="s">
        <v>352</v>
      </c>
      <c r="F780" s="149" t="s">
        <v>2430</v>
      </c>
      <c r="G780" s="149" t="s">
        <v>364</v>
      </c>
      <c r="H780" s="149" t="s">
        <v>365</v>
      </c>
      <c r="I780" s="149" t="s">
        <v>366</v>
      </c>
      <c r="J780" s="149" t="s">
        <v>7091</v>
      </c>
      <c r="K780" s="149"/>
      <c r="L780" s="148">
        <v>3</v>
      </c>
      <c r="M780" s="152">
        <f t="shared" si="24"/>
        <v>0</v>
      </c>
      <c r="N780" s="152">
        <f t="shared" si="25"/>
        <v>0</v>
      </c>
      <c r="O780" s="145">
        <v>119248</v>
      </c>
    </row>
    <row r="781" spans="1:15" x14ac:dyDescent="0.25">
      <c r="A781" s="149">
        <v>10082</v>
      </c>
      <c r="B781" s="149" t="s">
        <v>1185</v>
      </c>
      <c r="C781" s="149" t="s">
        <v>2431</v>
      </c>
      <c r="D781" s="149">
        <v>2550</v>
      </c>
      <c r="E781" s="149" t="s">
        <v>2432</v>
      </c>
      <c r="F781" s="149" t="s">
        <v>2433</v>
      </c>
      <c r="G781" s="149" t="s">
        <v>203</v>
      </c>
      <c r="H781" s="149" t="s">
        <v>204</v>
      </c>
      <c r="I781" s="149" t="s">
        <v>205</v>
      </c>
      <c r="J781" s="149" t="s">
        <v>7089</v>
      </c>
      <c r="K781" s="149"/>
      <c r="L781" s="148">
        <v>1</v>
      </c>
      <c r="M781" s="152">
        <f t="shared" si="24"/>
        <v>0</v>
      </c>
      <c r="N781" s="152">
        <f t="shared" si="25"/>
        <v>0</v>
      </c>
      <c r="O781" s="145">
        <v>119255</v>
      </c>
    </row>
    <row r="782" spans="1:15" x14ac:dyDescent="0.25">
      <c r="A782" s="149">
        <v>10091</v>
      </c>
      <c r="B782" s="149" t="s">
        <v>1185</v>
      </c>
      <c r="C782" s="149" t="s">
        <v>2434</v>
      </c>
      <c r="D782" s="149">
        <v>2500</v>
      </c>
      <c r="E782" s="149" t="s">
        <v>355</v>
      </c>
      <c r="F782" s="149" t="s">
        <v>2435</v>
      </c>
      <c r="G782" s="149" t="s">
        <v>364</v>
      </c>
      <c r="H782" s="149" t="s">
        <v>365</v>
      </c>
      <c r="I782" s="149" t="s">
        <v>366</v>
      </c>
      <c r="J782" s="149" t="s">
        <v>7089</v>
      </c>
      <c r="K782" s="149"/>
      <c r="L782" s="148">
        <v>1</v>
      </c>
      <c r="M782" s="152">
        <f t="shared" si="24"/>
        <v>0</v>
      </c>
      <c r="N782" s="152">
        <f t="shared" si="25"/>
        <v>0</v>
      </c>
      <c r="O782" s="145">
        <v>121483</v>
      </c>
    </row>
    <row r="783" spans="1:15" x14ac:dyDescent="0.25">
      <c r="A783" s="149">
        <v>10108</v>
      </c>
      <c r="B783" s="149" t="s">
        <v>2436</v>
      </c>
      <c r="C783" s="149" t="s">
        <v>2437</v>
      </c>
      <c r="D783" s="149">
        <v>2860</v>
      </c>
      <c r="E783" s="149" t="s">
        <v>2438</v>
      </c>
      <c r="F783" s="149" t="s">
        <v>2439</v>
      </c>
      <c r="G783" s="149" t="s">
        <v>203</v>
      </c>
      <c r="H783" s="149" t="s">
        <v>204</v>
      </c>
      <c r="I783" s="149" t="s">
        <v>205</v>
      </c>
      <c r="J783" s="149" t="s">
        <v>7089</v>
      </c>
      <c r="K783" s="149"/>
      <c r="L783" s="148">
        <v>1</v>
      </c>
      <c r="M783" s="152">
        <f t="shared" si="24"/>
        <v>0</v>
      </c>
      <c r="N783" s="152">
        <f t="shared" si="25"/>
        <v>0</v>
      </c>
      <c r="O783" s="145">
        <v>121954</v>
      </c>
    </row>
    <row r="784" spans="1:15" x14ac:dyDescent="0.25">
      <c r="A784" s="149">
        <v>10116</v>
      </c>
      <c r="B784" s="149" t="s">
        <v>2440</v>
      </c>
      <c r="C784" s="149" t="s">
        <v>2441</v>
      </c>
      <c r="D784" s="149">
        <v>2860</v>
      </c>
      <c r="E784" s="149" t="s">
        <v>2438</v>
      </c>
      <c r="F784" s="149" t="s">
        <v>2442</v>
      </c>
      <c r="G784" s="149" t="s">
        <v>364</v>
      </c>
      <c r="H784" s="149" t="s">
        <v>365</v>
      </c>
      <c r="I784" s="149" t="s">
        <v>366</v>
      </c>
      <c r="J784" s="149" t="s">
        <v>7089</v>
      </c>
      <c r="K784" s="149"/>
      <c r="L784" s="148">
        <v>1</v>
      </c>
      <c r="M784" s="152">
        <f t="shared" si="24"/>
        <v>0</v>
      </c>
      <c r="N784" s="152">
        <f t="shared" si="25"/>
        <v>0</v>
      </c>
      <c r="O784" s="145">
        <v>122077</v>
      </c>
    </row>
    <row r="785" spans="1:15" x14ac:dyDescent="0.25">
      <c r="A785" s="149">
        <v>10124</v>
      </c>
      <c r="B785" s="149" t="s">
        <v>2443</v>
      </c>
      <c r="C785" s="149" t="s">
        <v>2444</v>
      </c>
      <c r="D785" s="149">
        <v>2860</v>
      </c>
      <c r="E785" s="149" t="s">
        <v>2438</v>
      </c>
      <c r="F785" s="149" t="s">
        <v>2445</v>
      </c>
      <c r="G785" s="149" t="s">
        <v>364</v>
      </c>
      <c r="H785" s="149" t="s">
        <v>365</v>
      </c>
      <c r="I785" s="149" t="s">
        <v>366</v>
      </c>
      <c r="J785" s="149" t="s">
        <v>7089</v>
      </c>
      <c r="K785" s="149"/>
      <c r="L785" s="148">
        <v>1</v>
      </c>
      <c r="M785" s="152">
        <f t="shared" si="24"/>
        <v>0</v>
      </c>
      <c r="N785" s="152">
        <f t="shared" si="25"/>
        <v>0</v>
      </c>
      <c r="O785" s="145">
        <v>122077</v>
      </c>
    </row>
    <row r="786" spans="1:15" x14ac:dyDescent="0.25">
      <c r="A786" s="149">
        <v>10132</v>
      </c>
      <c r="B786" s="149" t="s">
        <v>2446</v>
      </c>
      <c r="C786" s="149" t="s">
        <v>2447</v>
      </c>
      <c r="D786" s="149">
        <v>2860</v>
      </c>
      <c r="E786" s="149" t="s">
        <v>2438</v>
      </c>
      <c r="F786" s="149" t="s">
        <v>2448</v>
      </c>
      <c r="G786" s="149" t="s">
        <v>364</v>
      </c>
      <c r="H786" s="149" t="s">
        <v>365</v>
      </c>
      <c r="I786" s="149" t="s">
        <v>366</v>
      </c>
      <c r="J786" s="149" t="s">
        <v>7089</v>
      </c>
      <c r="K786" s="149"/>
      <c r="L786" s="148">
        <v>1</v>
      </c>
      <c r="M786" s="152">
        <f t="shared" si="24"/>
        <v>0</v>
      </c>
      <c r="N786" s="152">
        <f t="shared" si="25"/>
        <v>0</v>
      </c>
      <c r="O786" s="145">
        <v>122077</v>
      </c>
    </row>
    <row r="787" spans="1:15" x14ac:dyDescent="0.25">
      <c r="A787" s="149">
        <v>10141</v>
      </c>
      <c r="B787" s="149" t="s">
        <v>2449</v>
      </c>
      <c r="C787" s="149" t="s">
        <v>2450</v>
      </c>
      <c r="D787" s="149">
        <v>2860</v>
      </c>
      <c r="E787" s="149" t="s">
        <v>2438</v>
      </c>
      <c r="F787" s="149" t="s">
        <v>2451</v>
      </c>
      <c r="G787" s="149" t="s">
        <v>364</v>
      </c>
      <c r="H787" s="149" t="s">
        <v>365</v>
      </c>
      <c r="I787" s="149" t="s">
        <v>366</v>
      </c>
      <c r="J787" s="149" t="s">
        <v>7089</v>
      </c>
      <c r="K787" s="149"/>
      <c r="L787" s="148">
        <v>1</v>
      </c>
      <c r="M787" s="152">
        <f t="shared" si="24"/>
        <v>0</v>
      </c>
      <c r="N787" s="152">
        <f t="shared" si="25"/>
        <v>0</v>
      </c>
      <c r="O787" s="145">
        <v>119933</v>
      </c>
    </row>
    <row r="788" spans="1:15" x14ac:dyDescent="0.25">
      <c r="A788" s="149">
        <v>10165</v>
      </c>
      <c r="B788" s="149" t="s">
        <v>1185</v>
      </c>
      <c r="C788" s="149" t="s">
        <v>2452</v>
      </c>
      <c r="D788" s="149">
        <v>2590</v>
      </c>
      <c r="E788" s="149" t="s">
        <v>2453</v>
      </c>
      <c r="F788" s="149" t="s">
        <v>2454</v>
      </c>
      <c r="G788" s="149" t="s">
        <v>364</v>
      </c>
      <c r="H788" s="149" t="s">
        <v>365</v>
      </c>
      <c r="I788" s="149" t="s">
        <v>366</v>
      </c>
      <c r="J788" s="149" t="s">
        <v>7089</v>
      </c>
      <c r="K788" s="149"/>
      <c r="L788" s="148">
        <v>1</v>
      </c>
      <c r="M788" s="152">
        <f t="shared" si="24"/>
        <v>0</v>
      </c>
      <c r="N788" s="152">
        <f t="shared" si="25"/>
        <v>0</v>
      </c>
      <c r="O788" s="145">
        <v>121483</v>
      </c>
    </row>
    <row r="789" spans="1:15" x14ac:dyDescent="0.25">
      <c r="A789" s="149">
        <v>10173</v>
      </c>
      <c r="B789" s="149" t="s">
        <v>2455</v>
      </c>
      <c r="C789" s="149" t="s">
        <v>2456</v>
      </c>
      <c r="D789" s="149">
        <v>2590</v>
      </c>
      <c r="E789" s="149" t="s">
        <v>2453</v>
      </c>
      <c r="F789" s="149" t="s">
        <v>2457</v>
      </c>
      <c r="G789" s="149" t="s">
        <v>364</v>
      </c>
      <c r="H789" s="149" t="s">
        <v>365</v>
      </c>
      <c r="I789" s="149" t="s">
        <v>366</v>
      </c>
      <c r="J789" s="149" t="s">
        <v>7089</v>
      </c>
      <c r="K789" s="149"/>
      <c r="L789" s="148">
        <v>2</v>
      </c>
      <c r="M789" s="152">
        <f t="shared" si="24"/>
        <v>0</v>
      </c>
      <c r="N789" s="152">
        <f t="shared" si="25"/>
        <v>0</v>
      </c>
      <c r="O789" s="145">
        <v>121483</v>
      </c>
    </row>
    <row r="790" spans="1:15" x14ac:dyDescent="0.25">
      <c r="A790" s="149">
        <v>10181</v>
      </c>
      <c r="B790" s="149" t="s">
        <v>7298</v>
      </c>
      <c r="C790" s="149" t="s">
        <v>7095</v>
      </c>
      <c r="D790" s="149">
        <v>2590</v>
      </c>
      <c r="E790" s="149" t="s">
        <v>2453</v>
      </c>
      <c r="F790" s="149" t="s">
        <v>7299</v>
      </c>
      <c r="G790" s="149" t="s">
        <v>7122</v>
      </c>
      <c r="H790" s="149" t="s">
        <v>7123</v>
      </c>
      <c r="I790" s="149" t="s">
        <v>7124</v>
      </c>
      <c r="J790" s="149" t="s">
        <v>7089</v>
      </c>
      <c r="K790" s="149"/>
      <c r="L790" s="148">
        <v>1</v>
      </c>
      <c r="M790" s="152">
        <f t="shared" si="24"/>
        <v>0</v>
      </c>
      <c r="N790" s="152">
        <f t="shared" si="25"/>
        <v>0</v>
      </c>
      <c r="O790" s="145">
        <v>121863</v>
      </c>
    </row>
    <row r="791" spans="1:15" x14ac:dyDescent="0.25">
      <c r="A791" s="149">
        <v>10223</v>
      </c>
      <c r="B791" s="149" t="s">
        <v>7644</v>
      </c>
      <c r="C791" s="149" t="s">
        <v>2460</v>
      </c>
      <c r="D791" s="149">
        <v>2018</v>
      </c>
      <c r="E791" s="149" t="s">
        <v>201</v>
      </c>
      <c r="F791" s="149" t="s">
        <v>2461</v>
      </c>
      <c r="G791" s="149" t="s">
        <v>203</v>
      </c>
      <c r="H791" s="149" t="s">
        <v>204</v>
      </c>
      <c r="I791" s="149" t="s">
        <v>205</v>
      </c>
      <c r="J791" s="149" t="s">
        <v>7089</v>
      </c>
      <c r="K791" s="149"/>
      <c r="L791" s="148">
        <v>2</v>
      </c>
      <c r="M791" s="152">
        <f t="shared" si="24"/>
        <v>0</v>
      </c>
      <c r="N791" s="152">
        <f t="shared" si="25"/>
        <v>0</v>
      </c>
      <c r="O791" s="145">
        <v>119768</v>
      </c>
    </row>
    <row r="792" spans="1:15" x14ac:dyDescent="0.25">
      <c r="A792" s="149">
        <v>10231</v>
      </c>
      <c r="B792" s="149" t="s">
        <v>2462</v>
      </c>
      <c r="C792" s="149" t="s">
        <v>2463</v>
      </c>
      <c r="D792" s="149">
        <v>2600</v>
      </c>
      <c r="E792" s="149" t="s">
        <v>2464</v>
      </c>
      <c r="F792" s="149" t="s">
        <v>2465</v>
      </c>
      <c r="G792" s="149" t="s">
        <v>203</v>
      </c>
      <c r="H792" s="149" t="s">
        <v>204</v>
      </c>
      <c r="I792" s="149" t="s">
        <v>205</v>
      </c>
      <c r="J792" s="149" t="s">
        <v>7089</v>
      </c>
      <c r="K792" s="149"/>
      <c r="L792" s="148">
        <v>1</v>
      </c>
      <c r="M792" s="152">
        <f t="shared" si="24"/>
        <v>0</v>
      </c>
      <c r="N792" s="152">
        <f t="shared" si="25"/>
        <v>0</v>
      </c>
      <c r="O792" s="145">
        <v>119701</v>
      </c>
    </row>
    <row r="793" spans="1:15" x14ac:dyDescent="0.25">
      <c r="A793" s="149">
        <v>10249</v>
      </c>
      <c r="B793" s="149" t="s">
        <v>2466</v>
      </c>
      <c r="C793" s="149" t="s">
        <v>2467</v>
      </c>
      <c r="D793" s="149">
        <v>2600</v>
      </c>
      <c r="E793" s="149" t="s">
        <v>2464</v>
      </c>
      <c r="F793" s="149" t="s">
        <v>2468</v>
      </c>
      <c r="G793" s="149" t="s">
        <v>203</v>
      </c>
      <c r="H793" s="149" t="s">
        <v>204</v>
      </c>
      <c r="I793" s="149" t="s">
        <v>205</v>
      </c>
      <c r="J793" s="149" t="s">
        <v>7089</v>
      </c>
      <c r="K793" s="149"/>
      <c r="L793" s="148">
        <v>1</v>
      </c>
      <c r="M793" s="152">
        <f t="shared" si="24"/>
        <v>0</v>
      </c>
      <c r="N793" s="152">
        <f t="shared" si="25"/>
        <v>0</v>
      </c>
      <c r="O793" s="145">
        <v>119701</v>
      </c>
    </row>
    <row r="794" spans="1:15" x14ac:dyDescent="0.25">
      <c r="A794" s="149">
        <v>10256</v>
      </c>
      <c r="B794" s="149" t="s">
        <v>2469</v>
      </c>
      <c r="C794" s="149" t="s">
        <v>2470</v>
      </c>
      <c r="D794" s="149">
        <v>2600</v>
      </c>
      <c r="E794" s="149" t="s">
        <v>2464</v>
      </c>
      <c r="F794" s="149" t="s">
        <v>2471</v>
      </c>
      <c r="G794" s="149" t="s">
        <v>203</v>
      </c>
      <c r="H794" s="149" t="s">
        <v>204</v>
      </c>
      <c r="I794" s="149" t="s">
        <v>205</v>
      </c>
      <c r="J794" s="149" t="s">
        <v>7089</v>
      </c>
      <c r="K794" s="149"/>
      <c r="L794" s="148">
        <v>1</v>
      </c>
      <c r="M794" s="152">
        <f t="shared" si="24"/>
        <v>0</v>
      </c>
      <c r="N794" s="152">
        <f t="shared" si="25"/>
        <v>0</v>
      </c>
      <c r="O794" s="145">
        <v>119701</v>
      </c>
    </row>
    <row r="795" spans="1:15" x14ac:dyDescent="0.25">
      <c r="A795" s="149">
        <v>10264</v>
      </c>
      <c r="B795" s="149" t="s">
        <v>2472</v>
      </c>
      <c r="C795" s="149" t="s">
        <v>2473</v>
      </c>
      <c r="D795" s="149">
        <v>2600</v>
      </c>
      <c r="E795" s="149" t="s">
        <v>2464</v>
      </c>
      <c r="F795" s="149" t="s">
        <v>2474</v>
      </c>
      <c r="G795" s="149" t="s">
        <v>203</v>
      </c>
      <c r="H795" s="149" t="s">
        <v>204</v>
      </c>
      <c r="I795" s="149" t="s">
        <v>205</v>
      </c>
      <c r="J795" s="149" t="s">
        <v>7089</v>
      </c>
      <c r="K795" s="149"/>
      <c r="L795" s="148">
        <v>2</v>
      </c>
      <c r="M795" s="152">
        <f t="shared" si="24"/>
        <v>0</v>
      </c>
      <c r="N795" s="152">
        <f t="shared" si="25"/>
        <v>0</v>
      </c>
      <c r="O795" s="145">
        <v>119701</v>
      </c>
    </row>
    <row r="796" spans="1:15" x14ac:dyDescent="0.25">
      <c r="A796" s="149">
        <v>10306</v>
      </c>
      <c r="B796" s="149" t="s">
        <v>2475</v>
      </c>
      <c r="C796" s="149" t="s">
        <v>2476</v>
      </c>
      <c r="D796" s="149">
        <v>2600</v>
      </c>
      <c r="E796" s="149" t="s">
        <v>2464</v>
      </c>
      <c r="F796" s="149" t="s">
        <v>2477</v>
      </c>
      <c r="G796" s="149" t="s">
        <v>203</v>
      </c>
      <c r="H796" s="149" t="s">
        <v>204</v>
      </c>
      <c r="I796" s="149" t="s">
        <v>205</v>
      </c>
      <c r="J796" s="149" t="s">
        <v>7090</v>
      </c>
      <c r="K796" s="149"/>
      <c r="L796" s="148">
        <v>1</v>
      </c>
      <c r="M796" s="152">
        <f t="shared" si="24"/>
        <v>0</v>
      </c>
      <c r="N796" s="152">
        <f t="shared" si="25"/>
        <v>1</v>
      </c>
      <c r="O796" s="145">
        <v>119784</v>
      </c>
    </row>
    <row r="797" spans="1:15" x14ac:dyDescent="0.25">
      <c r="A797" s="149">
        <v>10314</v>
      </c>
      <c r="B797" s="149" t="s">
        <v>2478</v>
      </c>
      <c r="C797" s="149" t="s">
        <v>2479</v>
      </c>
      <c r="D797" s="149">
        <v>2600</v>
      </c>
      <c r="E797" s="149" t="s">
        <v>2464</v>
      </c>
      <c r="F797" s="149" t="s">
        <v>2480</v>
      </c>
      <c r="G797" s="149" t="s">
        <v>203</v>
      </c>
      <c r="H797" s="149" t="s">
        <v>204</v>
      </c>
      <c r="I797" s="149" t="s">
        <v>205</v>
      </c>
      <c r="J797" s="149" t="s">
        <v>7089</v>
      </c>
      <c r="K797" s="149"/>
      <c r="L797" s="148">
        <v>2</v>
      </c>
      <c r="M797" s="152">
        <f t="shared" si="24"/>
        <v>0</v>
      </c>
      <c r="N797" s="152">
        <f t="shared" si="25"/>
        <v>0</v>
      </c>
      <c r="O797" s="145">
        <v>121848</v>
      </c>
    </row>
    <row r="798" spans="1:15" x14ac:dyDescent="0.25">
      <c r="A798" s="149">
        <v>10322</v>
      </c>
      <c r="B798" s="149" t="s">
        <v>7300</v>
      </c>
      <c r="C798" s="149" t="s">
        <v>2481</v>
      </c>
      <c r="D798" s="149">
        <v>2600</v>
      </c>
      <c r="E798" s="149" t="s">
        <v>2464</v>
      </c>
      <c r="F798" s="149" t="s">
        <v>2482</v>
      </c>
      <c r="G798" s="149" t="s">
        <v>203</v>
      </c>
      <c r="H798" s="149" t="s">
        <v>204</v>
      </c>
      <c r="I798" s="149" t="s">
        <v>205</v>
      </c>
      <c r="J798" s="149" t="s">
        <v>7089</v>
      </c>
      <c r="K798" s="149"/>
      <c r="L798" s="148">
        <v>2</v>
      </c>
      <c r="M798" s="152">
        <f t="shared" si="24"/>
        <v>0</v>
      </c>
      <c r="N798" s="152">
        <f t="shared" si="25"/>
        <v>0</v>
      </c>
      <c r="O798" s="145">
        <v>121848</v>
      </c>
    </row>
    <row r="799" spans="1:15" x14ac:dyDescent="0.25">
      <c r="A799" s="149">
        <v>10331</v>
      </c>
      <c r="B799" s="149" t="s">
        <v>1852</v>
      </c>
      <c r="C799" s="149" t="s">
        <v>2483</v>
      </c>
      <c r="D799" s="149">
        <v>2600</v>
      </c>
      <c r="E799" s="149" t="s">
        <v>2464</v>
      </c>
      <c r="F799" s="149" t="s">
        <v>2484</v>
      </c>
      <c r="G799" s="149" t="s">
        <v>203</v>
      </c>
      <c r="H799" s="149" t="s">
        <v>204</v>
      </c>
      <c r="I799" s="149" t="s">
        <v>205</v>
      </c>
      <c r="J799" s="149" t="s">
        <v>7089</v>
      </c>
      <c r="K799" s="149"/>
      <c r="L799" s="148">
        <v>1</v>
      </c>
      <c r="M799" s="152">
        <f t="shared" si="24"/>
        <v>0</v>
      </c>
      <c r="N799" s="152">
        <f t="shared" si="25"/>
        <v>0</v>
      </c>
      <c r="O799" s="145">
        <v>121848</v>
      </c>
    </row>
    <row r="800" spans="1:15" x14ac:dyDescent="0.25">
      <c r="A800" s="149">
        <v>10348</v>
      </c>
      <c r="B800" s="149" t="s">
        <v>2020</v>
      </c>
      <c r="C800" s="149" t="s">
        <v>2485</v>
      </c>
      <c r="D800" s="149">
        <v>2600</v>
      </c>
      <c r="E800" s="149" t="s">
        <v>2464</v>
      </c>
      <c r="F800" s="149" t="s">
        <v>2477</v>
      </c>
      <c r="G800" s="149" t="s">
        <v>203</v>
      </c>
      <c r="H800" s="149" t="s">
        <v>204</v>
      </c>
      <c r="I800" s="149" t="s">
        <v>205</v>
      </c>
      <c r="J800" s="149" t="s">
        <v>7091</v>
      </c>
      <c r="K800" s="149"/>
      <c r="L800" s="148">
        <v>1</v>
      </c>
      <c r="M800" s="152">
        <f t="shared" si="24"/>
        <v>1</v>
      </c>
      <c r="N800" s="152">
        <f t="shared" si="25"/>
        <v>0</v>
      </c>
      <c r="O800" s="145">
        <v>119784</v>
      </c>
    </row>
    <row r="801" spans="1:15" x14ac:dyDescent="0.25">
      <c r="A801" s="149">
        <v>10363</v>
      </c>
      <c r="B801" s="149" t="s">
        <v>2486</v>
      </c>
      <c r="C801" s="149" t="s">
        <v>2487</v>
      </c>
      <c r="D801" s="149">
        <v>2610</v>
      </c>
      <c r="E801" s="149" t="s">
        <v>359</v>
      </c>
      <c r="F801" s="149" t="s">
        <v>2488</v>
      </c>
      <c r="G801" s="149" t="s">
        <v>203</v>
      </c>
      <c r="H801" s="149" t="s">
        <v>204</v>
      </c>
      <c r="I801" s="149" t="s">
        <v>205</v>
      </c>
      <c r="J801" s="149" t="s">
        <v>7089</v>
      </c>
      <c r="K801" s="149"/>
      <c r="L801" s="148">
        <v>2</v>
      </c>
      <c r="M801" s="152">
        <f t="shared" si="24"/>
        <v>0</v>
      </c>
      <c r="N801" s="152">
        <f t="shared" si="25"/>
        <v>0</v>
      </c>
      <c r="O801" s="145">
        <v>122994</v>
      </c>
    </row>
    <row r="802" spans="1:15" x14ac:dyDescent="0.25">
      <c r="A802" s="149">
        <v>10371</v>
      </c>
      <c r="B802" s="149" t="s">
        <v>2489</v>
      </c>
      <c r="C802" s="149" t="s">
        <v>2490</v>
      </c>
      <c r="D802" s="149">
        <v>2610</v>
      </c>
      <c r="E802" s="149" t="s">
        <v>359</v>
      </c>
      <c r="F802" s="149" t="s">
        <v>2491</v>
      </c>
      <c r="G802" s="149" t="s">
        <v>203</v>
      </c>
      <c r="H802" s="149" t="s">
        <v>204</v>
      </c>
      <c r="I802" s="149" t="s">
        <v>205</v>
      </c>
      <c r="J802" s="149" t="s">
        <v>7089</v>
      </c>
      <c r="K802" s="149"/>
      <c r="L802" s="148">
        <v>1</v>
      </c>
      <c r="M802" s="152">
        <f t="shared" si="24"/>
        <v>0</v>
      </c>
      <c r="N802" s="152">
        <f t="shared" si="25"/>
        <v>0</v>
      </c>
      <c r="O802" s="145">
        <v>119768</v>
      </c>
    </row>
    <row r="803" spans="1:15" x14ac:dyDescent="0.25">
      <c r="A803" s="149">
        <v>10397</v>
      </c>
      <c r="B803" s="149" t="s">
        <v>2492</v>
      </c>
      <c r="C803" s="149" t="s">
        <v>2493</v>
      </c>
      <c r="D803" s="149">
        <v>2610</v>
      </c>
      <c r="E803" s="149" t="s">
        <v>359</v>
      </c>
      <c r="F803" s="149" t="s">
        <v>2494</v>
      </c>
      <c r="G803" s="149" t="s">
        <v>203</v>
      </c>
      <c r="H803" s="149" t="s">
        <v>204</v>
      </c>
      <c r="I803" s="149" t="s">
        <v>205</v>
      </c>
      <c r="J803" s="149" t="s">
        <v>7089</v>
      </c>
      <c r="K803" s="149"/>
      <c r="L803" s="148">
        <v>1</v>
      </c>
      <c r="M803" s="152">
        <f t="shared" si="24"/>
        <v>0</v>
      </c>
      <c r="N803" s="152">
        <f t="shared" si="25"/>
        <v>0</v>
      </c>
      <c r="O803" s="145">
        <v>119768</v>
      </c>
    </row>
    <row r="804" spans="1:15" x14ac:dyDescent="0.25">
      <c r="A804" s="149">
        <v>10405</v>
      </c>
      <c r="B804" s="149" t="s">
        <v>2020</v>
      </c>
      <c r="C804" s="149" t="s">
        <v>2495</v>
      </c>
      <c r="D804" s="149">
        <v>2610</v>
      </c>
      <c r="E804" s="149" t="s">
        <v>359</v>
      </c>
      <c r="F804" s="149" t="s">
        <v>2496</v>
      </c>
      <c r="G804" s="149" t="s">
        <v>203</v>
      </c>
      <c r="H804" s="149" t="s">
        <v>204</v>
      </c>
      <c r="I804" s="149" t="s">
        <v>205</v>
      </c>
      <c r="J804" s="149" t="s">
        <v>7091</v>
      </c>
      <c r="K804" s="149"/>
      <c r="L804" s="148">
        <v>1</v>
      </c>
      <c r="M804" s="152">
        <f t="shared" si="24"/>
        <v>1</v>
      </c>
      <c r="N804" s="152">
        <f t="shared" si="25"/>
        <v>0</v>
      </c>
      <c r="O804" s="145">
        <v>139063</v>
      </c>
    </row>
    <row r="805" spans="1:15" x14ac:dyDescent="0.25">
      <c r="A805" s="149">
        <v>10413</v>
      </c>
      <c r="B805" s="149" t="s">
        <v>1655</v>
      </c>
      <c r="C805" s="149" t="s">
        <v>2497</v>
      </c>
      <c r="D805" s="149">
        <v>2610</v>
      </c>
      <c r="E805" s="149" t="s">
        <v>359</v>
      </c>
      <c r="F805" s="149" t="s">
        <v>2498</v>
      </c>
      <c r="G805" s="149" t="s">
        <v>203</v>
      </c>
      <c r="H805" s="149" t="s">
        <v>204</v>
      </c>
      <c r="I805" s="149" t="s">
        <v>205</v>
      </c>
      <c r="J805" s="149" t="s">
        <v>7089</v>
      </c>
      <c r="K805" s="149"/>
      <c r="L805" s="148">
        <v>1</v>
      </c>
      <c r="M805" s="152">
        <f t="shared" si="24"/>
        <v>0</v>
      </c>
      <c r="N805" s="152">
        <f t="shared" si="25"/>
        <v>0</v>
      </c>
      <c r="O805" s="145">
        <v>139063</v>
      </c>
    </row>
    <row r="806" spans="1:15" x14ac:dyDescent="0.25">
      <c r="A806" s="149">
        <v>10421</v>
      </c>
      <c r="B806" s="149" t="s">
        <v>2499</v>
      </c>
      <c r="C806" s="149" t="s">
        <v>2500</v>
      </c>
      <c r="D806" s="149">
        <v>2610</v>
      </c>
      <c r="E806" s="149" t="s">
        <v>359</v>
      </c>
      <c r="F806" s="149" t="s">
        <v>2496</v>
      </c>
      <c r="G806" s="149" t="s">
        <v>203</v>
      </c>
      <c r="H806" s="149" t="s">
        <v>204</v>
      </c>
      <c r="I806" s="149" t="s">
        <v>205</v>
      </c>
      <c r="J806" s="149" t="s">
        <v>7090</v>
      </c>
      <c r="K806" s="149"/>
      <c r="L806" s="148">
        <v>1</v>
      </c>
      <c r="M806" s="152">
        <f t="shared" si="24"/>
        <v>0</v>
      </c>
      <c r="N806" s="152">
        <f t="shared" si="25"/>
        <v>1</v>
      </c>
      <c r="O806" s="145">
        <v>139063</v>
      </c>
    </row>
    <row r="807" spans="1:15" x14ac:dyDescent="0.25">
      <c r="A807" s="149">
        <v>10439</v>
      </c>
      <c r="B807" s="149" t="s">
        <v>7301</v>
      </c>
      <c r="C807" s="149" t="s">
        <v>2501</v>
      </c>
      <c r="D807" s="149">
        <v>2610</v>
      </c>
      <c r="E807" s="149" t="s">
        <v>359</v>
      </c>
      <c r="F807" s="149" t="s">
        <v>2502</v>
      </c>
      <c r="G807" s="149" t="s">
        <v>203</v>
      </c>
      <c r="H807" s="149" t="s">
        <v>204</v>
      </c>
      <c r="I807" s="149" t="s">
        <v>205</v>
      </c>
      <c r="J807" s="149" t="s">
        <v>7089</v>
      </c>
      <c r="K807" s="149"/>
      <c r="L807" s="148">
        <v>1</v>
      </c>
      <c r="M807" s="152">
        <f t="shared" si="24"/>
        <v>0</v>
      </c>
      <c r="N807" s="152">
        <f t="shared" si="25"/>
        <v>0</v>
      </c>
      <c r="O807" s="145">
        <v>122994</v>
      </c>
    </row>
    <row r="808" spans="1:15" x14ac:dyDescent="0.25">
      <c r="A808" s="149">
        <v>10447</v>
      </c>
      <c r="B808" s="149" t="s">
        <v>2503</v>
      </c>
      <c r="C808" s="149" t="s">
        <v>2504</v>
      </c>
      <c r="D808" s="149">
        <v>2610</v>
      </c>
      <c r="E808" s="149" t="s">
        <v>359</v>
      </c>
      <c r="F808" s="149" t="s">
        <v>2505</v>
      </c>
      <c r="G808" s="149" t="s">
        <v>203</v>
      </c>
      <c r="H808" s="149" t="s">
        <v>204</v>
      </c>
      <c r="I808" s="149" t="s">
        <v>205</v>
      </c>
      <c r="J808" s="149" t="s">
        <v>7089</v>
      </c>
      <c r="K808" s="149"/>
      <c r="L808" s="148">
        <v>2</v>
      </c>
      <c r="M808" s="152">
        <f t="shared" si="24"/>
        <v>0</v>
      </c>
      <c r="N808" s="152">
        <f t="shared" si="25"/>
        <v>0</v>
      </c>
      <c r="O808" s="145">
        <v>122994</v>
      </c>
    </row>
    <row r="809" spans="1:15" x14ac:dyDescent="0.25">
      <c r="A809" s="149">
        <v>10454</v>
      </c>
      <c r="B809" s="149" t="s">
        <v>2506</v>
      </c>
      <c r="C809" s="149" t="s">
        <v>2507</v>
      </c>
      <c r="D809" s="149">
        <v>2620</v>
      </c>
      <c r="E809" s="149" t="s">
        <v>2508</v>
      </c>
      <c r="F809" s="149" t="s">
        <v>2509</v>
      </c>
      <c r="G809" s="149" t="s">
        <v>203</v>
      </c>
      <c r="H809" s="149" t="s">
        <v>204</v>
      </c>
      <c r="I809" s="149" t="s">
        <v>205</v>
      </c>
      <c r="J809" s="149" t="s">
        <v>7089</v>
      </c>
      <c r="K809" s="149"/>
      <c r="L809" s="148">
        <v>2</v>
      </c>
      <c r="M809" s="152">
        <f t="shared" si="24"/>
        <v>0</v>
      </c>
      <c r="N809" s="152">
        <f t="shared" si="25"/>
        <v>0</v>
      </c>
      <c r="O809" s="145">
        <v>138826</v>
      </c>
    </row>
    <row r="810" spans="1:15" x14ac:dyDescent="0.25">
      <c r="A810" s="149">
        <v>10462</v>
      </c>
      <c r="B810" s="149" t="s">
        <v>1226</v>
      </c>
      <c r="C810" s="149" t="s">
        <v>2510</v>
      </c>
      <c r="D810" s="149">
        <v>2620</v>
      </c>
      <c r="E810" s="149" t="s">
        <v>2508</v>
      </c>
      <c r="F810" s="149" t="s">
        <v>2511</v>
      </c>
      <c r="G810" s="149" t="s">
        <v>203</v>
      </c>
      <c r="H810" s="149" t="s">
        <v>204</v>
      </c>
      <c r="I810" s="149" t="s">
        <v>205</v>
      </c>
      <c r="J810" s="149" t="s">
        <v>7089</v>
      </c>
      <c r="K810" s="149"/>
      <c r="L810" s="148">
        <v>1</v>
      </c>
      <c r="M810" s="152">
        <f t="shared" si="24"/>
        <v>0</v>
      </c>
      <c r="N810" s="152">
        <f t="shared" si="25"/>
        <v>0</v>
      </c>
      <c r="O810" s="145">
        <v>123001</v>
      </c>
    </row>
    <row r="811" spans="1:15" x14ac:dyDescent="0.25">
      <c r="A811" s="149">
        <v>10471</v>
      </c>
      <c r="B811" s="149" t="s">
        <v>2512</v>
      </c>
      <c r="C811" s="149" t="s">
        <v>2513</v>
      </c>
      <c r="D811" s="149">
        <v>2620</v>
      </c>
      <c r="E811" s="149" t="s">
        <v>2508</v>
      </c>
      <c r="F811" s="149" t="s">
        <v>2514</v>
      </c>
      <c r="G811" s="149" t="s">
        <v>203</v>
      </c>
      <c r="H811" s="149" t="s">
        <v>204</v>
      </c>
      <c r="I811" s="149" t="s">
        <v>205</v>
      </c>
      <c r="J811" s="149" t="s">
        <v>7089</v>
      </c>
      <c r="K811" s="149"/>
      <c r="L811" s="148">
        <v>2</v>
      </c>
      <c r="M811" s="152">
        <f t="shared" si="24"/>
        <v>0</v>
      </c>
      <c r="N811" s="152">
        <f t="shared" si="25"/>
        <v>0</v>
      </c>
      <c r="O811" s="145">
        <v>123001</v>
      </c>
    </row>
    <row r="812" spans="1:15" x14ac:dyDescent="0.25">
      <c r="A812" s="149">
        <v>10488</v>
      </c>
      <c r="B812" s="149" t="s">
        <v>1115</v>
      </c>
      <c r="C812" s="149" t="s">
        <v>2515</v>
      </c>
      <c r="D812" s="149">
        <v>2627</v>
      </c>
      <c r="E812" s="149" t="s">
        <v>2516</v>
      </c>
      <c r="F812" s="149" t="s">
        <v>2517</v>
      </c>
      <c r="G812" s="149" t="s">
        <v>203</v>
      </c>
      <c r="H812" s="149" t="s">
        <v>204</v>
      </c>
      <c r="I812" s="149" t="s">
        <v>205</v>
      </c>
      <c r="J812" s="149" t="s">
        <v>7089</v>
      </c>
      <c r="K812" s="149"/>
      <c r="L812" s="148">
        <v>2</v>
      </c>
      <c r="M812" s="152">
        <f t="shared" si="24"/>
        <v>0</v>
      </c>
      <c r="N812" s="152">
        <f t="shared" si="25"/>
        <v>0</v>
      </c>
      <c r="O812" s="145">
        <v>138826</v>
      </c>
    </row>
    <row r="813" spans="1:15" x14ac:dyDescent="0.25">
      <c r="A813" s="149">
        <v>10496</v>
      </c>
      <c r="B813" s="149" t="s">
        <v>2518</v>
      </c>
      <c r="C813" s="149" t="s">
        <v>2519</v>
      </c>
      <c r="D813" s="149">
        <v>2627</v>
      </c>
      <c r="E813" s="149" t="s">
        <v>2516</v>
      </c>
      <c r="F813" s="149" t="s">
        <v>2520</v>
      </c>
      <c r="G813" s="149" t="s">
        <v>203</v>
      </c>
      <c r="H813" s="149" t="s">
        <v>204</v>
      </c>
      <c r="I813" s="149" t="s">
        <v>205</v>
      </c>
      <c r="J813" s="149" t="s">
        <v>7089</v>
      </c>
      <c r="K813" s="149"/>
      <c r="L813" s="148">
        <v>1</v>
      </c>
      <c r="M813" s="152">
        <f t="shared" si="24"/>
        <v>0</v>
      </c>
      <c r="N813" s="152">
        <f t="shared" si="25"/>
        <v>0</v>
      </c>
      <c r="O813" s="145">
        <v>123001</v>
      </c>
    </row>
    <row r="814" spans="1:15" x14ac:dyDescent="0.25">
      <c r="A814" s="149">
        <v>10504</v>
      </c>
      <c r="B814" s="149" t="s">
        <v>2521</v>
      </c>
      <c r="C814" s="149" t="s">
        <v>2522</v>
      </c>
      <c r="D814" s="149">
        <v>9150</v>
      </c>
      <c r="E814" s="149" t="s">
        <v>362</v>
      </c>
      <c r="F814" s="149" t="s">
        <v>2523</v>
      </c>
      <c r="G814" s="149" t="s">
        <v>364</v>
      </c>
      <c r="H814" s="149" t="s">
        <v>365</v>
      </c>
      <c r="I814" s="149" t="s">
        <v>366</v>
      </c>
      <c r="J814" s="149" t="s">
        <v>7089</v>
      </c>
      <c r="K814" s="149"/>
      <c r="L814" s="148">
        <v>1</v>
      </c>
      <c r="M814" s="152">
        <f t="shared" si="24"/>
        <v>0</v>
      </c>
      <c r="N814" s="152">
        <f t="shared" si="25"/>
        <v>0</v>
      </c>
      <c r="O814" s="145">
        <v>121665</v>
      </c>
    </row>
    <row r="815" spans="1:15" x14ac:dyDescent="0.25">
      <c r="A815" s="149">
        <v>10538</v>
      </c>
      <c r="B815" s="149" t="s">
        <v>2020</v>
      </c>
      <c r="C815" s="149" t="s">
        <v>2524</v>
      </c>
      <c r="D815" s="149">
        <v>2630</v>
      </c>
      <c r="E815" s="149" t="s">
        <v>369</v>
      </c>
      <c r="F815" s="149" t="s">
        <v>2525</v>
      </c>
      <c r="G815" s="149" t="s">
        <v>203</v>
      </c>
      <c r="H815" s="149" t="s">
        <v>204</v>
      </c>
      <c r="I815" s="149" t="s">
        <v>205</v>
      </c>
      <c r="J815" s="149" t="s">
        <v>7091</v>
      </c>
      <c r="K815" s="149"/>
      <c r="L815" s="148">
        <v>1</v>
      </c>
      <c r="M815" s="152">
        <f t="shared" si="24"/>
        <v>1</v>
      </c>
      <c r="N815" s="152">
        <f t="shared" si="25"/>
        <v>0</v>
      </c>
      <c r="O815" s="145">
        <v>139063</v>
      </c>
    </row>
    <row r="816" spans="1:15" x14ac:dyDescent="0.25">
      <c r="A816" s="149">
        <v>10546</v>
      </c>
      <c r="B816" s="149" t="s">
        <v>2054</v>
      </c>
      <c r="C816" s="149" t="s">
        <v>2526</v>
      </c>
      <c r="D816" s="149">
        <v>2840</v>
      </c>
      <c r="E816" s="149" t="s">
        <v>2527</v>
      </c>
      <c r="F816" s="149" t="s">
        <v>2528</v>
      </c>
      <c r="G816" s="149" t="s">
        <v>203</v>
      </c>
      <c r="H816" s="149" t="s">
        <v>204</v>
      </c>
      <c r="I816" s="149" t="s">
        <v>205</v>
      </c>
      <c r="J816" s="149" t="s">
        <v>7089</v>
      </c>
      <c r="K816" s="149"/>
      <c r="L816" s="148">
        <v>2</v>
      </c>
      <c r="M816" s="152">
        <f t="shared" si="24"/>
        <v>0</v>
      </c>
      <c r="N816" s="152">
        <f t="shared" si="25"/>
        <v>0</v>
      </c>
      <c r="O816" s="145">
        <v>138826</v>
      </c>
    </row>
    <row r="817" spans="1:15" x14ac:dyDescent="0.25">
      <c r="A817" s="149">
        <v>10553</v>
      </c>
      <c r="B817" s="149" t="s">
        <v>2226</v>
      </c>
      <c r="C817" s="149" t="s">
        <v>2529</v>
      </c>
      <c r="D817" s="149">
        <v>2840</v>
      </c>
      <c r="E817" s="149" t="s">
        <v>2527</v>
      </c>
      <c r="F817" s="149" t="s">
        <v>2530</v>
      </c>
      <c r="G817" s="149" t="s">
        <v>203</v>
      </c>
      <c r="H817" s="149" t="s">
        <v>204</v>
      </c>
      <c r="I817" s="149" t="s">
        <v>205</v>
      </c>
      <c r="J817" s="149" t="s">
        <v>7089</v>
      </c>
      <c r="K817" s="149"/>
      <c r="L817" s="148">
        <v>1</v>
      </c>
      <c r="M817" s="152">
        <f t="shared" si="24"/>
        <v>0</v>
      </c>
      <c r="N817" s="152">
        <f t="shared" si="25"/>
        <v>0</v>
      </c>
      <c r="O817" s="145">
        <v>119255</v>
      </c>
    </row>
    <row r="818" spans="1:15" x14ac:dyDescent="0.25">
      <c r="A818" s="149">
        <v>10561</v>
      </c>
      <c r="B818" s="149" t="s">
        <v>2531</v>
      </c>
      <c r="C818" s="149" t="s">
        <v>2532</v>
      </c>
      <c r="D818" s="149">
        <v>2840</v>
      </c>
      <c r="E818" s="149" t="s">
        <v>2527</v>
      </c>
      <c r="F818" s="149" t="s">
        <v>2533</v>
      </c>
      <c r="G818" s="149" t="s">
        <v>203</v>
      </c>
      <c r="H818" s="149" t="s">
        <v>204</v>
      </c>
      <c r="I818" s="149" t="s">
        <v>205</v>
      </c>
      <c r="J818" s="149" t="s">
        <v>7089</v>
      </c>
      <c r="K818" s="149"/>
      <c r="L818" s="148">
        <v>2</v>
      </c>
      <c r="M818" s="152">
        <f t="shared" si="24"/>
        <v>0</v>
      </c>
      <c r="N818" s="152">
        <f t="shared" si="25"/>
        <v>0</v>
      </c>
      <c r="O818" s="145">
        <v>123001</v>
      </c>
    </row>
    <row r="819" spans="1:15" x14ac:dyDescent="0.25">
      <c r="A819" s="149">
        <v>10579</v>
      </c>
      <c r="B819" s="149" t="s">
        <v>2534</v>
      </c>
      <c r="C819" s="149" t="s">
        <v>7302</v>
      </c>
      <c r="D819" s="149">
        <v>2845</v>
      </c>
      <c r="E819" s="149" t="s">
        <v>2536</v>
      </c>
      <c r="F819" s="149" t="s">
        <v>2537</v>
      </c>
      <c r="G819" s="149" t="s">
        <v>203</v>
      </c>
      <c r="H819" s="149" t="s">
        <v>204</v>
      </c>
      <c r="I819" s="149" t="s">
        <v>205</v>
      </c>
      <c r="J819" s="149" t="s">
        <v>7089</v>
      </c>
      <c r="K819" s="149"/>
      <c r="L819" s="148">
        <v>2</v>
      </c>
      <c r="M819" s="152">
        <f t="shared" si="24"/>
        <v>0</v>
      </c>
      <c r="N819" s="152">
        <f t="shared" si="25"/>
        <v>0</v>
      </c>
      <c r="O819" s="145">
        <v>120485</v>
      </c>
    </row>
    <row r="820" spans="1:15" x14ac:dyDescent="0.25">
      <c r="A820" s="149">
        <v>10587</v>
      </c>
      <c r="B820" s="149" t="s">
        <v>1185</v>
      </c>
      <c r="C820" s="149" t="s">
        <v>2538</v>
      </c>
      <c r="D820" s="149">
        <v>2845</v>
      </c>
      <c r="E820" s="149" t="s">
        <v>2536</v>
      </c>
      <c r="F820" s="149" t="s">
        <v>2539</v>
      </c>
      <c r="G820" s="149" t="s">
        <v>203</v>
      </c>
      <c r="H820" s="149" t="s">
        <v>204</v>
      </c>
      <c r="I820" s="149" t="s">
        <v>205</v>
      </c>
      <c r="J820" s="149" t="s">
        <v>7089</v>
      </c>
      <c r="K820" s="149"/>
      <c r="L820" s="148">
        <v>1</v>
      </c>
      <c r="M820" s="152">
        <f t="shared" si="24"/>
        <v>0</v>
      </c>
      <c r="N820" s="152">
        <f t="shared" si="25"/>
        <v>0</v>
      </c>
      <c r="O820" s="145">
        <v>138826</v>
      </c>
    </row>
    <row r="821" spans="1:15" x14ac:dyDescent="0.25">
      <c r="A821" s="149">
        <v>10595</v>
      </c>
      <c r="B821" s="149" t="s">
        <v>2540</v>
      </c>
      <c r="C821" s="149" t="s">
        <v>2541</v>
      </c>
      <c r="D821" s="149">
        <v>9140</v>
      </c>
      <c r="E821" s="149" t="s">
        <v>2542</v>
      </c>
      <c r="F821" s="149" t="s">
        <v>2543</v>
      </c>
      <c r="G821" s="149" t="s">
        <v>364</v>
      </c>
      <c r="H821" s="149" t="s">
        <v>365</v>
      </c>
      <c r="I821" s="149" t="s">
        <v>366</v>
      </c>
      <c r="J821" s="149" t="s">
        <v>7089</v>
      </c>
      <c r="K821" s="149"/>
      <c r="L821" s="148">
        <v>2</v>
      </c>
      <c r="M821" s="152">
        <f t="shared" si="24"/>
        <v>0</v>
      </c>
      <c r="N821" s="152">
        <f t="shared" si="25"/>
        <v>0</v>
      </c>
      <c r="O821" s="145">
        <v>121228</v>
      </c>
    </row>
    <row r="822" spans="1:15" x14ac:dyDescent="0.25">
      <c r="A822" s="149">
        <v>10603</v>
      </c>
      <c r="B822" s="149" t="s">
        <v>2544</v>
      </c>
      <c r="C822" s="149" t="s">
        <v>2545</v>
      </c>
      <c r="D822" s="149">
        <v>2850</v>
      </c>
      <c r="E822" s="149" t="s">
        <v>373</v>
      </c>
      <c r="F822" s="149" t="s">
        <v>2546</v>
      </c>
      <c r="G822" s="149" t="s">
        <v>203</v>
      </c>
      <c r="H822" s="149" t="s">
        <v>204</v>
      </c>
      <c r="I822" s="149" t="s">
        <v>205</v>
      </c>
      <c r="J822" s="149" t="s">
        <v>7089</v>
      </c>
      <c r="K822" s="149"/>
      <c r="L822" s="148">
        <v>1</v>
      </c>
      <c r="M822" s="152">
        <f t="shared" si="24"/>
        <v>0</v>
      </c>
      <c r="N822" s="152">
        <f t="shared" si="25"/>
        <v>0</v>
      </c>
      <c r="O822" s="145">
        <v>122994</v>
      </c>
    </row>
    <row r="823" spans="1:15" x14ac:dyDescent="0.25">
      <c r="A823" s="149">
        <v>10611</v>
      </c>
      <c r="B823" s="149" t="s">
        <v>2547</v>
      </c>
      <c r="C823" s="149" t="s">
        <v>2548</v>
      </c>
      <c r="D823" s="149">
        <v>2850</v>
      </c>
      <c r="E823" s="149" t="s">
        <v>373</v>
      </c>
      <c r="F823" s="149" t="s">
        <v>2549</v>
      </c>
      <c r="G823" s="149" t="s">
        <v>203</v>
      </c>
      <c r="H823" s="149" t="s">
        <v>204</v>
      </c>
      <c r="I823" s="149" t="s">
        <v>205</v>
      </c>
      <c r="J823" s="149" t="s">
        <v>7089</v>
      </c>
      <c r="K823" s="149"/>
      <c r="L823" s="148">
        <v>1</v>
      </c>
      <c r="M823" s="152">
        <f t="shared" si="24"/>
        <v>0</v>
      </c>
      <c r="N823" s="152">
        <f t="shared" si="25"/>
        <v>0</v>
      </c>
      <c r="O823" s="145">
        <v>122994</v>
      </c>
    </row>
    <row r="824" spans="1:15" x14ac:dyDescent="0.25">
      <c r="A824" s="149">
        <v>10629</v>
      </c>
      <c r="B824" s="149" t="s">
        <v>2550</v>
      </c>
      <c r="C824" s="149" t="s">
        <v>2551</v>
      </c>
      <c r="D824" s="149">
        <v>2870</v>
      </c>
      <c r="E824" s="149" t="s">
        <v>1259</v>
      </c>
      <c r="F824" s="149" t="s">
        <v>2552</v>
      </c>
      <c r="G824" s="149" t="s">
        <v>364</v>
      </c>
      <c r="H824" s="149" t="s">
        <v>365</v>
      </c>
      <c r="I824" s="149" t="s">
        <v>366</v>
      </c>
      <c r="J824" s="149" t="s">
        <v>7089</v>
      </c>
      <c r="K824" s="149"/>
      <c r="L824" s="148">
        <v>1</v>
      </c>
      <c r="M824" s="152">
        <f t="shared" si="24"/>
        <v>0</v>
      </c>
      <c r="N824" s="152">
        <f t="shared" si="25"/>
        <v>0</v>
      </c>
      <c r="O824" s="145">
        <v>119545</v>
      </c>
    </row>
    <row r="825" spans="1:15" x14ac:dyDescent="0.25">
      <c r="A825" s="149">
        <v>10637</v>
      </c>
      <c r="B825" s="149" t="s">
        <v>2553</v>
      </c>
      <c r="C825" s="149" t="s">
        <v>2055</v>
      </c>
      <c r="D825" s="149">
        <v>2870</v>
      </c>
      <c r="E825" s="149" t="s">
        <v>1259</v>
      </c>
      <c r="F825" s="149" t="s">
        <v>2554</v>
      </c>
      <c r="G825" s="149" t="s">
        <v>364</v>
      </c>
      <c r="H825" s="149" t="s">
        <v>365</v>
      </c>
      <c r="I825" s="149" t="s">
        <v>366</v>
      </c>
      <c r="J825" s="149" t="s">
        <v>7089</v>
      </c>
      <c r="K825" s="149"/>
      <c r="L825" s="148">
        <v>2</v>
      </c>
      <c r="M825" s="152">
        <f t="shared" si="24"/>
        <v>0</v>
      </c>
      <c r="N825" s="152">
        <f t="shared" si="25"/>
        <v>0</v>
      </c>
      <c r="O825" s="145">
        <v>119545</v>
      </c>
    </row>
    <row r="826" spans="1:15" x14ac:dyDescent="0.25">
      <c r="A826" s="149">
        <v>10645</v>
      </c>
      <c r="B826" s="149" t="s">
        <v>2555</v>
      </c>
      <c r="C826" s="149" t="s">
        <v>2556</v>
      </c>
      <c r="D826" s="149">
        <v>2870</v>
      </c>
      <c r="E826" s="149" t="s">
        <v>2557</v>
      </c>
      <c r="F826" s="149" t="s">
        <v>2558</v>
      </c>
      <c r="G826" s="149" t="s">
        <v>364</v>
      </c>
      <c r="H826" s="149" t="s">
        <v>365</v>
      </c>
      <c r="I826" s="149" t="s">
        <v>366</v>
      </c>
      <c r="J826" s="149" t="s">
        <v>7089</v>
      </c>
      <c r="K826" s="149"/>
      <c r="L826" s="148">
        <v>1</v>
      </c>
      <c r="M826" s="152">
        <f t="shared" si="24"/>
        <v>0</v>
      </c>
      <c r="N826" s="152">
        <f t="shared" si="25"/>
        <v>0</v>
      </c>
      <c r="O826" s="145">
        <v>119545</v>
      </c>
    </row>
    <row r="827" spans="1:15" x14ac:dyDescent="0.25">
      <c r="A827" s="149">
        <v>10661</v>
      </c>
      <c r="B827" s="149" t="s">
        <v>1825</v>
      </c>
      <c r="C827" s="149" t="s">
        <v>2559</v>
      </c>
      <c r="D827" s="149">
        <v>2830</v>
      </c>
      <c r="E827" s="149" t="s">
        <v>2560</v>
      </c>
      <c r="F827" s="149" t="s">
        <v>2561</v>
      </c>
      <c r="G827" s="149" t="s">
        <v>364</v>
      </c>
      <c r="H827" s="149" t="s">
        <v>365</v>
      </c>
      <c r="I827" s="149" t="s">
        <v>366</v>
      </c>
      <c r="J827" s="149" t="s">
        <v>7089</v>
      </c>
      <c r="K827" s="149"/>
      <c r="L827" s="148">
        <v>1</v>
      </c>
      <c r="M827" s="152">
        <f t="shared" si="24"/>
        <v>0</v>
      </c>
      <c r="N827" s="152">
        <f t="shared" si="25"/>
        <v>0</v>
      </c>
      <c r="O827" s="145">
        <v>119933</v>
      </c>
    </row>
    <row r="828" spans="1:15" x14ac:dyDescent="0.25">
      <c r="A828" s="149">
        <v>10686</v>
      </c>
      <c r="B828" s="149" t="s">
        <v>2562</v>
      </c>
      <c r="C828" s="149" t="s">
        <v>2563</v>
      </c>
      <c r="D828" s="149">
        <v>2830</v>
      </c>
      <c r="E828" s="149" t="s">
        <v>2560</v>
      </c>
      <c r="F828" s="149" t="s">
        <v>2564</v>
      </c>
      <c r="G828" s="149" t="s">
        <v>203</v>
      </c>
      <c r="H828" s="149" t="s">
        <v>204</v>
      </c>
      <c r="I828" s="149" t="s">
        <v>205</v>
      </c>
      <c r="J828" s="149" t="s">
        <v>7089</v>
      </c>
      <c r="K828" s="149"/>
      <c r="L828" s="148">
        <v>1</v>
      </c>
      <c r="M828" s="152">
        <f t="shared" si="24"/>
        <v>0</v>
      </c>
      <c r="N828" s="152">
        <f t="shared" si="25"/>
        <v>0</v>
      </c>
      <c r="O828" s="145">
        <v>120485</v>
      </c>
    </row>
    <row r="829" spans="1:15" x14ac:dyDescent="0.25">
      <c r="A829" s="149">
        <v>10702</v>
      </c>
      <c r="B829" s="149" t="s">
        <v>833</v>
      </c>
      <c r="C829" s="149" t="s">
        <v>2565</v>
      </c>
      <c r="D829" s="149">
        <v>2830</v>
      </c>
      <c r="E829" s="149" t="s">
        <v>2560</v>
      </c>
      <c r="F829" s="149" t="s">
        <v>2566</v>
      </c>
      <c r="G829" s="149" t="s">
        <v>203</v>
      </c>
      <c r="H829" s="149" t="s">
        <v>204</v>
      </c>
      <c r="I829" s="149" t="s">
        <v>205</v>
      </c>
      <c r="J829" s="149" t="s">
        <v>7089</v>
      </c>
      <c r="K829" s="149"/>
      <c r="L829" s="148">
        <v>1</v>
      </c>
      <c r="M829" s="152">
        <f t="shared" si="24"/>
        <v>0</v>
      </c>
      <c r="N829" s="152">
        <f t="shared" si="25"/>
        <v>0</v>
      </c>
      <c r="O829" s="145">
        <v>120485</v>
      </c>
    </row>
    <row r="830" spans="1:15" x14ac:dyDescent="0.25">
      <c r="A830" s="149">
        <v>10711</v>
      </c>
      <c r="B830" s="149" t="s">
        <v>2567</v>
      </c>
      <c r="C830" s="149" t="s">
        <v>2568</v>
      </c>
      <c r="D830" s="149">
        <v>2830</v>
      </c>
      <c r="E830" s="149" t="s">
        <v>2560</v>
      </c>
      <c r="F830" s="149" t="s">
        <v>2569</v>
      </c>
      <c r="G830" s="149" t="s">
        <v>203</v>
      </c>
      <c r="H830" s="149" t="s">
        <v>204</v>
      </c>
      <c r="I830" s="149" t="s">
        <v>205</v>
      </c>
      <c r="J830" s="149" t="s">
        <v>7089</v>
      </c>
      <c r="K830" s="149"/>
      <c r="L830" s="148">
        <v>2</v>
      </c>
      <c r="M830" s="152">
        <f t="shared" si="24"/>
        <v>0</v>
      </c>
      <c r="N830" s="152">
        <f t="shared" si="25"/>
        <v>0</v>
      </c>
      <c r="O830" s="145">
        <v>120485</v>
      </c>
    </row>
    <row r="831" spans="1:15" x14ac:dyDescent="0.25">
      <c r="A831" s="149">
        <v>10736</v>
      </c>
      <c r="B831" s="149" t="s">
        <v>7303</v>
      </c>
      <c r="C831" s="149" t="s">
        <v>2570</v>
      </c>
      <c r="D831" s="149">
        <v>2830</v>
      </c>
      <c r="E831" s="149" t="s">
        <v>2571</v>
      </c>
      <c r="F831" s="149" t="s">
        <v>2572</v>
      </c>
      <c r="G831" s="149" t="s">
        <v>364</v>
      </c>
      <c r="H831" s="149" t="s">
        <v>365</v>
      </c>
      <c r="I831" s="149" t="s">
        <v>366</v>
      </c>
      <c r="J831" s="149" t="s">
        <v>7089</v>
      </c>
      <c r="K831" s="149"/>
      <c r="L831" s="148">
        <v>4</v>
      </c>
      <c r="M831" s="152">
        <f t="shared" si="24"/>
        <v>0</v>
      </c>
      <c r="N831" s="152">
        <f t="shared" si="25"/>
        <v>0</v>
      </c>
      <c r="O831" s="145">
        <v>119248</v>
      </c>
    </row>
    <row r="832" spans="1:15" x14ac:dyDescent="0.25">
      <c r="A832" s="149">
        <v>10744</v>
      </c>
      <c r="B832" s="149" t="s">
        <v>3780</v>
      </c>
      <c r="C832" s="149" t="s">
        <v>2573</v>
      </c>
      <c r="D832" s="149">
        <v>2830</v>
      </c>
      <c r="E832" s="149" t="s">
        <v>2574</v>
      </c>
      <c r="F832" s="149" t="s">
        <v>2575</v>
      </c>
      <c r="G832" s="149" t="s">
        <v>364</v>
      </c>
      <c r="H832" s="149" t="s">
        <v>365</v>
      </c>
      <c r="I832" s="149" t="s">
        <v>366</v>
      </c>
      <c r="J832" s="149" t="s">
        <v>7089</v>
      </c>
      <c r="K832" s="149"/>
      <c r="L832" s="148">
        <v>1</v>
      </c>
      <c r="M832" s="152">
        <f t="shared" si="24"/>
        <v>0</v>
      </c>
      <c r="N832" s="152">
        <f t="shared" si="25"/>
        <v>0</v>
      </c>
      <c r="O832" s="145">
        <v>119248</v>
      </c>
    </row>
    <row r="833" spans="1:15" x14ac:dyDescent="0.25">
      <c r="A833" s="149">
        <v>10751</v>
      </c>
      <c r="B833" s="149" t="s">
        <v>2576</v>
      </c>
      <c r="C833" s="149" t="s">
        <v>2577</v>
      </c>
      <c r="D833" s="149">
        <v>2830</v>
      </c>
      <c r="E833" s="149" t="s">
        <v>2560</v>
      </c>
      <c r="F833" s="149" t="s">
        <v>2578</v>
      </c>
      <c r="G833" s="149" t="s">
        <v>203</v>
      </c>
      <c r="H833" s="149" t="s">
        <v>204</v>
      </c>
      <c r="I833" s="149" t="s">
        <v>205</v>
      </c>
      <c r="J833" s="149" t="s">
        <v>7089</v>
      </c>
      <c r="K833" s="149"/>
      <c r="L833" s="148">
        <v>1</v>
      </c>
      <c r="M833" s="152">
        <f t="shared" si="24"/>
        <v>0</v>
      </c>
      <c r="N833" s="152">
        <f t="shared" si="25"/>
        <v>0</v>
      </c>
      <c r="O833" s="145">
        <v>120485</v>
      </c>
    </row>
    <row r="834" spans="1:15" x14ac:dyDescent="0.25">
      <c r="A834" s="149">
        <v>10769</v>
      </c>
      <c r="B834" s="149" t="s">
        <v>2579</v>
      </c>
      <c r="C834" s="149" t="s">
        <v>2580</v>
      </c>
      <c r="D834" s="149">
        <v>2870</v>
      </c>
      <c r="E834" s="149" t="s">
        <v>379</v>
      </c>
      <c r="F834" s="149" t="s">
        <v>2581</v>
      </c>
      <c r="G834" s="149" t="s">
        <v>364</v>
      </c>
      <c r="H834" s="149" t="s">
        <v>365</v>
      </c>
      <c r="I834" s="149" t="s">
        <v>366</v>
      </c>
      <c r="J834" s="149" t="s">
        <v>7090</v>
      </c>
      <c r="K834" s="149"/>
      <c r="L834" s="148">
        <v>1</v>
      </c>
      <c r="M834" s="152">
        <f t="shared" si="24"/>
        <v>0</v>
      </c>
      <c r="N834" s="152">
        <f t="shared" si="25"/>
        <v>1</v>
      </c>
      <c r="O834" s="145">
        <v>119545</v>
      </c>
    </row>
    <row r="835" spans="1:15" x14ac:dyDescent="0.25">
      <c r="A835" s="149">
        <v>10793</v>
      </c>
      <c r="B835" s="149" t="s">
        <v>7304</v>
      </c>
      <c r="C835" s="149" t="s">
        <v>2582</v>
      </c>
      <c r="D835" s="149">
        <v>2870</v>
      </c>
      <c r="E835" s="149" t="s">
        <v>379</v>
      </c>
      <c r="F835" s="149" t="s">
        <v>2583</v>
      </c>
      <c r="G835" s="149" t="s">
        <v>364</v>
      </c>
      <c r="H835" s="149" t="s">
        <v>365</v>
      </c>
      <c r="I835" s="149" t="s">
        <v>366</v>
      </c>
      <c r="J835" s="149" t="s">
        <v>7091</v>
      </c>
      <c r="K835" s="149"/>
      <c r="L835" s="148">
        <v>1</v>
      </c>
      <c r="M835" s="152">
        <f t="shared" ref="M835:M898" si="26">IF(AND(J835="Autonome kleuterschool",L835=1),1,0)</f>
        <v>1</v>
      </c>
      <c r="N835" s="152">
        <f t="shared" ref="N835:N898" si="27">IF(AND(J835="Autonome lagere school",L835=1),1,0)</f>
        <v>0</v>
      </c>
      <c r="O835" s="145">
        <v>119545</v>
      </c>
    </row>
    <row r="836" spans="1:15" x14ac:dyDescent="0.25">
      <c r="A836" s="149">
        <v>10801</v>
      </c>
      <c r="B836" s="149" t="s">
        <v>2584</v>
      </c>
      <c r="C836" s="149" t="s">
        <v>2585</v>
      </c>
      <c r="D836" s="149">
        <v>2880</v>
      </c>
      <c r="E836" s="149" t="s">
        <v>383</v>
      </c>
      <c r="F836" s="149" t="s">
        <v>2586</v>
      </c>
      <c r="G836" s="149" t="s">
        <v>364</v>
      </c>
      <c r="H836" s="149" t="s">
        <v>365</v>
      </c>
      <c r="I836" s="149" t="s">
        <v>366</v>
      </c>
      <c r="J836" s="149" t="s">
        <v>7089</v>
      </c>
      <c r="K836" s="149"/>
      <c r="L836" s="148">
        <v>2</v>
      </c>
      <c r="M836" s="152">
        <f t="shared" si="26"/>
        <v>0</v>
      </c>
      <c r="N836" s="152">
        <f t="shared" si="27"/>
        <v>0</v>
      </c>
      <c r="O836" s="145">
        <v>120113</v>
      </c>
    </row>
    <row r="837" spans="1:15" x14ac:dyDescent="0.25">
      <c r="A837" s="149">
        <v>10819</v>
      </c>
      <c r="B837" s="149" t="s">
        <v>2587</v>
      </c>
      <c r="C837" s="149" t="s">
        <v>2588</v>
      </c>
      <c r="D837" s="149">
        <v>2870</v>
      </c>
      <c r="E837" s="149" t="s">
        <v>2589</v>
      </c>
      <c r="F837" s="149" t="s">
        <v>2590</v>
      </c>
      <c r="G837" s="149" t="s">
        <v>364</v>
      </c>
      <c r="H837" s="149" t="s">
        <v>365</v>
      </c>
      <c r="I837" s="149" t="s">
        <v>366</v>
      </c>
      <c r="J837" s="149" t="s">
        <v>7089</v>
      </c>
      <c r="K837" s="149"/>
      <c r="L837" s="148">
        <v>2</v>
      </c>
      <c r="M837" s="152">
        <f t="shared" si="26"/>
        <v>0</v>
      </c>
      <c r="N837" s="152">
        <f t="shared" si="27"/>
        <v>0</v>
      </c>
      <c r="O837" s="145">
        <v>119545</v>
      </c>
    </row>
    <row r="838" spans="1:15" x14ac:dyDescent="0.25">
      <c r="A838" s="149">
        <v>10827</v>
      </c>
      <c r="B838" s="149" t="s">
        <v>2591</v>
      </c>
      <c r="C838" s="149" t="s">
        <v>2592</v>
      </c>
      <c r="D838" s="149">
        <v>2890</v>
      </c>
      <c r="E838" s="149" t="s">
        <v>2593</v>
      </c>
      <c r="F838" s="149" t="s">
        <v>2594</v>
      </c>
      <c r="G838" s="149" t="s">
        <v>364</v>
      </c>
      <c r="H838" s="149" t="s">
        <v>365</v>
      </c>
      <c r="I838" s="149" t="s">
        <v>366</v>
      </c>
      <c r="J838" s="149" t="s">
        <v>7089</v>
      </c>
      <c r="K838" s="149"/>
      <c r="L838" s="148">
        <v>1</v>
      </c>
      <c r="M838" s="152">
        <f t="shared" si="26"/>
        <v>0</v>
      </c>
      <c r="N838" s="152">
        <f t="shared" si="27"/>
        <v>0</v>
      </c>
      <c r="O838" s="145">
        <v>119545</v>
      </c>
    </row>
    <row r="839" spans="1:15" x14ac:dyDescent="0.25">
      <c r="A839" s="149">
        <v>10835</v>
      </c>
      <c r="B839" s="149" t="s">
        <v>2595</v>
      </c>
      <c r="C839" s="149" t="s">
        <v>2596</v>
      </c>
      <c r="D839" s="149">
        <v>2890</v>
      </c>
      <c r="E839" s="149" t="s">
        <v>2597</v>
      </c>
      <c r="F839" s="149" t="s">
        <v>2598</v>
      </c>
      <c r="G839" s="149" t="s">
        <v>364</v>
      </c>
      <c r="H839" s="149" t="s">
        <v>365</v>
      </c>
      <c r="I839" s="149" t="s">
        <v>366</v>
      </c>
      <c r="J839" s="149" t="s">
        <v>7089</v>
      </c>
      <c r="K839" s="149"/>
      <c r="L839" s="148">
        <v>1</v>
      </c>
      <c r="M839" s="152">
        <f t="shared" si="26"/>
        <v>0</v>
      </c>
      <c r="N839" s="152">
        <f t="shared" si="27"/>
        <v>0</v>
      </c>
      <c r="O839" s="145">
        <v>119545</v>
      </c>
    </row>
    <row r="840" spans="1:15" x14ac:dyDescent="0.25">
      <c r="A840" s="149">
        <v>10851</v>
      </c>
      <c r="B840" s="149" t="s">
        <v>7305</v>
      </c>
      <c r="C840" s="149" t="s">
        <v>2599</v>
      </c>
      <c r="D840" s="149">
        <v>2880</v>
      </c>
      <c r="E840" s="149" t="s">
        <v>383</v>
      </c>
      <c r="F840" s="149" t="s">
        <v>2600</v>
      </c>
      <c r="G840" s="149" t="s">
        <v>364</v>
      </c>
      <c r="H840" s="149" t="s">
        <v>365</v>
      </c>
      <c r="I840" s="149" t="s">
        <v>366</v>
      </c>
      <c r="J840" s="149" t="s">
        <v>7091</v>
      </c>
      <c r="K840" s="149"/>
      <c r="L840" s="148">
        <v>1</v>
      </c>
      <c r="M840" s="152">
        <f t="shared" si="26"/>
        <v>1</v>
      </c>
      <c r="N840" s="152">
        <f t="shared" si="27"/>
        <v>0</v>
      </c>
      <c r="O840" s="145">
        <v>120113</v>
      </c>
    </row>
    <row r="841" spans="1:15" x14ac:dyDescent="0.25">
      <c r="A841" s="149">
        <v>10868</v>
      </c>
      <c r="B841" s="149" t="s">
        <v>2601</v>
      </c>
      <c r="C841" s="149" t="s">
        <v>2602</v>
      </c>
      <c r="D841" s="149">
        <v>2880</v>
      </c>
      <c r="E841" s="149" t="s">
        <v>383</v>
      </c>
      <c r="F841" s="149" t="s">
        <v>2603</v>
      </c>
      <c r="G841" s="149" t="s">
        <v>364</v>
      </c>
      <c r="H841" s="149" t="s">
        <v>365</v>
      </c>
      <c r="I841" s="149" t="s">
        <v>366</v>
      </c>
      <c r="J841" s="149" t="s">
        <v>7089</v>
      </c>
      <c r="K841" s="149"/>
      <c r="L841" s="148">
        <v>1</v>
      </c>
      <c r="M841" s="152">
        <f t="shared" si="26"/>
        <v>0</v>
      </c>
      <c r="N841" s="152">
        <f t="shared" si="27"/>
        <v>0</v>
      </c>
      <c r="O841" s="145">
        <v>120113</v>
      </c>
    </row>
    <row r="842" spans="1:15" x14ac:dyDescent="0.25">
      <c r="A842" s="149">
        <v>10876</v>
      </c>
      <c r="B842" s="149" t="s">
        <v>2604</v>
      </c>
      <c r="C842" s="149" t="s">
        <v>2605</v>
      </c>
      <c r="D842" s="149">
        <v>2880</v>
      </c>
      <c r="E842" s="149" t="s">
        <v>383</v>
      </c>
      <c r="F842" s="149" t="s">
        <v>2606</v>
      </c>
      <c r="G842" s="149" t="s">
        <v>364</v>
      </c>
      <c r="H842" s="149" t="s">
        <v>365</v>
      </c>
      <c r="I842" s="149" t="s">
        <v>366</v>
      </c>
      <c r="J842" s="149" t="s">
        <v>7089</v>
      </c>
      <c r="K842" s="149"/>
      <c r="L842" s="148">
        <v>1</v>
      </c>
      <c r="M842" s="152">
        <f t="shared" si="26"/>
        <v>0</v>
      </c>
      <c r="N842" s="152">
        <f t="shared" si="27"/>
        <v>0</v>
      </c>
      <c r="O842" s="145">
        <v>120113</v>
      </c>
    </row>
    <row r="843" spans="1:15" x14ac:dyDescent="0.25">
      <c r="A843" s="149">
        <v>10884</v>
      </c>
      <c r="B843" s="149" t="s">
        <v>2607</v>
      </c>
      <c r="C843" s="149" t="s">
        <v>2608</v>
      </c>
      <c r="D843" s="149">
        <v>2890</v>
      </c>
      <c r="E843" s="149" t="s">
        <v>379</v>
      </c>
      <c r="F843" s="149" t="s">
        <v>2609</v>
      </c>
      <c r="G843" s="149" t="s">
        <v>364</v>
      </c>
      <c r="H843" s="149" t="s">
        <v>365</v>
      </c>
      <c r="I843" s="149" t="s">
        <v>366</v>
      </c>
      <c r="J843" s="149" t="s">
        <v>7090</v>
      </c>
      <c r="K843" s="149"/>
      <c r="L843" s="148">
        <v>1</v>
      </c>
      <c r="M843" s="152">
        <f t="shared" si="26"/>
        <v>0</v>
      </c>
      <c r="N843" s="152">
        <f t="shared" si="27"/>
        <v>1</v>
      </c>
      <c r="O843" s="145">
        <v>119545</v>
      </c>
    </row>
    <row r="844" spans="1:15" x14ac:dyDescent="0.25">
      <c r="A844" s="149">
        <v>10892</v>
      </c>
      <c r="B844" s="149" t="s">
        <v>2020</v>
      </c>
      <c r="C844" s="149" t="s">
        <v>2608</v>
      </c>
      <c r="D844" s="149">
        <v>2890</v>
      </c>
      <c r="E844" s="149" t="s">
        <v>379</v>
      </c>
      <c r="F844" s="149" t="s">
        <v>2610</v>
      </c>
      <c r="G844" s="149" t="s">
        <v>364</v>
      </c>
      <c r="H844" s="149" t="s">
        <v>365</v>
      </c>
      <c r="I844" s="149" t="s">
        <v>366</v>
      </c>
      <c r="J844" s="149" t="s">
        <v>7091</v>
      </c>
      <c r="K844" s="149"/>
      <c r="L844" s="148">
        <v>2</v>
      </c>
      <c r="M844" s="152">
        <f t="shared" si="26"/>
        <v>0</v>
      </c>
      <c r="N844" s="152">
        <f t="shared" si="27"/>
        <v>0</v>
      </c>
      <c r="O844" s="145">
        <v>119545</v>
      </c>
    </row>
    <row r="845" spans="1:15" x14ac:dyDescent="0.25">
      <c r="A845" s="149">
        <v>10901</v>
      </c>
      <c r="B845" s="149" t="s">
        <v>7306</v>
      </c>
      <c r="C845" s="149" t="s">
        <v>2611</v>
      </c>
      <c r="D845" s="149">
        <v>2880</v>
      </c>
      <c r="E845" s="149" t="s">
        <v>2612</v>
      </c>
      <c r="F845" s="149" t="s">
        <v>2613</v>
      </c>
      <c r="G845" s="149" t="s">
        <v>364</v>
      </c>
      <c r="H845" s="149" t="s">
        <v>365</v>
      </c>
      <c r="I845" s="149" t="s">
        <v>366</v>
      </c>
      <c r="J845" s="149" t="s">
        <v>7089</v>
      </c>
      <c r="K845" s="149"/>
      <c r="L845" s="148">
        <v>1</v>
      </c>
      <c r="M845" s="152">
        <f t="shared" si="26"/>
        <v>0</v>
      </c>
      <c r="N845" s="152">
        <f t="shared" si="27"/>
        <v>0</v>
      </c>
      <c r="O845" s="145">
        <v>120113</v>
      </c>
    </row>
    <row r="846" spans="1:15" x14ac:dyDescent="0.25">
      <c r="A846" s="149">
        <v>10934</v>
      </c>
      <c r="B846" s="149" t="s">
        <v>1185</v>
      </c>
      <c r="C846" s="149" t="s">
        <v>2614</v>
      </c>
      <c r="D846" s="149">
        <v>9140</v>
      </c>
      <c r="E846" s="149" t="s">
        <v>2615</v>
      </c>
      <c r="F846" s="149" t="s">
        <v>2616</v>
      </c>
      <c r="G846" s="149" t="s">
        <v>364</v>
      </c>
      <c r="H846" s="149" t="s">
        <v>365</v>
      </c>
      <c r="I846" s="149" t="s">
        <v>366</v>
      </c>
      <c r="J846" s="149" t="s">
        <v>7089</v>
      </c>
      <c r="K846" s="149"/>
      <c r="L846" s="148">
        <v>1</v>
      </c>
      <c r="M846" s="152">
        <f t="shared" si="26"/>
        <v>0</v>
      </c>
      <c r="N846" s="152">
        <f t="shared" si="27"/>
        <v>0</v>
      </c>
      <c r="O846" s="145">
        <v>121228</v>
      </c>
    </row>
    <row r="847" spans="1:15" x14ac:dyDescent="0.25">
      <c r="A847" s="149">
        <v>10942</v>
      </c>
      <c r="B847" s="149" t="s">
        <v>7307</v>
      </c>
      <c r="C847" s="149" t="s">
        <v>2617</v>
      </c>
      <c r="D847" s="149">
        <v>9140</v>
      </c>
      <c r="E847" s="149" t="s">
        <v>389</v>
      </c>
      <c r="F847" s="149" t="s">
        <v>2618</v>
      </c>
      <c r="G847" s="149" t="s">
        <v>364</v>
      </c>
      <c r="H847" s="149" t="s">
        <v>365</v>
      </c>
      <c r="I847" s="149" t="s">
        <v>366</v>
      </c>
      <c r="J847" s="149" t="s">
        <v>7090</v>
      </c>
      <c r="K847" s="149"/>
      <c r="L847" s="148">
        <v>1</v>
      </c>
      <c r="M847" s="152">
        <f t="shared" si="26"/>
        <v>0</v>
      </c>
      <c r="N847" s="152">
        <f t="shared" si="27"/>
        <v>1</v>
      </c>
      <c r="O847" s="145">
        <v>121228</v>
      </c>
    </row>
    <row r="848" spans="1:15" x14ac:dyDescent="0.25">
      <c r="A848" s="149">
        <v>10959</v>
      </c>
      <c r="B848" s="149" t="s">
        <v>7308</v>
      </c>
      <c r="C848" s="149" t="s">
        <v>2619</v>
      </c>
      <c r="D848" s="149">
        <v>9140</v>
      </c>
      <c r="E848" s="149" t="s">
        <v>389</v>
      </c>
      <c r="F848" s="149" t="s">
        <v>2620</v>
      </c>
      <c r="G848" s="149" t="s">
        <v>364</v>
      </c>
      <c r="H848" s="149" t="s">
        <v>365</v>
      </c>
      <c r="I848" s="149" t="s">
        <v>366</v>
      </c>
      <c r="J848" s="149" t="s">
        <v>7091</v>
      </c>
      <c r="K848" s="149"/>
      <c r="L848" s="148">
        <v>1</v>
      </c>
      <c r="M848" s="152">
        <f t="shared" si="26"/>
        <v>1</v>
      </c>
      <c r="N848" s="152">
        <f t="shared" si="27"/>
        <v>0</v>
      </c>
      <c r="O848" s="145">
        <v>121228</v>
      </c>
    </row>
    <row r="849" spans="1:15" x14ac:dyDescent="0.25">
      <c r="A849" s="149">
        <v>10967</v>
      </c>
      <c r="B849" s="149" t="s">
        <v>1087</v>
      </c>
      <c r="C849" s="149" t="s">
        <v>2621</v>
      </c>
      <c r="D849" s="149">
        <v>9140</v>
      </c>
      <c r="E849" s="149" t="s">
        <v>389</v>
      </c>
      <c r="F849" s="149" t="s">
        <v>2622</v>
      </c>
      <c r="G849" s="149" t="s">
        <v>364</v>
      </c>
      <c r="H849" s="149" t="s">
        <v>365</v>
      </c>
      <c r="I849" s="149" t="s">
        <v>366</v>
      </c>
      <c r="J849" s="149" t="s">
        <v>7089</v>
      </c>
      <c r="K849" s="149"/>
      <c r="L849" s="148">
        <v>1</v>
      </c>
      <c r="M849" s="152">
        <f t="shared" si="26"/>
        <v>0</v>
      </c>
      <c r="N849" s="152">
        <f t="shared" si="27"/>
        <v>0</v>
      </c>
      <c r="O849" s="145">
        <v>121228</v>
      </c>
    </row>
    <row r="850" spans="1:15" x14ac:dyDescent="0.25">
      <c r="A850" s="149">
        <v>10975</v>
      </c>
      <c r="B850" s="149" t="s">
        <v>1185</v>
      </c>
      <c r="C850" s="149" t="s">
        <v>2623</v>
      </c>
      <c r="D850" s="149">
        <v>9100</v>
      </c>
      <c r="E850" s="149" t="s">
        <v>392</v>
      </c>
      <c r="F850" s="149" t="s">
        <v>2624</v>
      </c>
      <c r="G850" s="149" t="s">
        <v>364</v>
      </c>
      <c r="H850" s="149" t="s">
        <v>365</v>
      </c>
      <c r="I850" s="149" t="s">
        <v>366</v>
      </c>
      <c r="J850" s="149" t="s">
        <v>7089</v>
      </c>
      <c r="K850" s="149"/>
      <c r="L850" s="148">
        <v>1</v>
      </c>
      <c r="M850" s="152">
        <f t="shared" si="26"/>
        <v>0</v>
      </c>
      <c r="N850" s="152">
        <f t="shared" si="27"/>
        <v>0</v>
      </c>
      <c r="O850" s="145">
        <v>120956</v>
      </c>
    </row>
    <row r="851" spans="1:15" x14ac:dyDescent="0.25">
      <c r="A851" s="149">
        <v>11007</v>
      </c>
      <c r="B851" s="149" t="s">
        <v>7645</v>
      </c>
      <c r="C851" s="149" t="s">
        <v>2625</v>
      </c>
      <c r="D851" s="149">
        <v>9100</v>
      </c>
      <c r="E851" s="149" t="s">
        <v>392</v>
      </c>
      <c r="F851" s="149" t="s">
        <v>2626</v>
      </c>
      <c r="G851" s="149" t="s">
        <v>364</v>
      </c>
      <c r="H851" s="149" t="s">
        <v>365</v>
      </c>
      <c r="I851" s="149" t="s">
        <v>366</v>
      </c>
      <c r="J851" s="149" t="s">
        <v>7089</v>
      </c>
      <c r="K851" s="149"/>
      <c r="L851" s="148">
        <v>1</v>
      </c>
      <c r="M851" s="152">
        <f t="shared" si="26"/>
        <v>0</v>
      </c>
      <c r="N851" s="152">
        <f t="shared" si="27"/>
        <v>0</v>
      </c>
      <c r="O851" s="145">
        <v>130856</v>
      </c>
    </row>
    <row r="852" spans="1:15" x14ac:dyDescent="0.25">
      <c r="A852" s="149">
        <v>11023</v>
      </c>
      <c r="B852" s="149" t="s">
        <v>2627</v>
      </c>
      <c r="C852" s="149" t="s">
        <v>2628</v>
      </c>
      <c r="D852" s="149">
        <v>9100</v>
      </c>
      <c r="E852" s="149" t="s">
        <v>392</v>
      </c>
      <c r="F852" s="149" t="s">
        <v>2629</v>
      </c>
      <c r="G852" s="149" t="s">
        <v>364</v>
      </c>
      <c r="H852" s="149" t="s">
        <v>365</v>
      </c>
      <c r="I852" s="149" t="s">
        <v>366</v>
      </c>
      <c r="J852" s="149" t="s">
        <v>7090</v>
      </c>
      <c r="K852" s="149"/>
      <c r="L852" s="148">
        <v>1</v>
      </c>
      <c r="M852" s="152">
        <f t="shared" si="26"/>
        <v>0</v>
      </c>
      <c r="N852" s="152">
        <f t="shared" si="27"/>
        <v>1</v>
      </c>
      <c r="O852" s="145">
        <v>120956</v>
      </c>
    </row>
    <row r="853" spans="1:15" x14ac:dyDescent="0.25">
      <c r="A853" s="149">
        <v>11049</v>
      </c>
      <c r="B853" s="149" t="s">
        <v>2630</v>
      </c>
      <c r="C853" s="149" t="s">
        <v>2631</v>
      </c>
      <c r="D853" s="149">
        <v>9100</v>
      </c>
      <c r="E853" s="149" t="s">
        <v>392</v>
      </c>
      <c r="F853" s="149" t="s">
        <v>2632</v>
      </c>
      <c r="G853" s="149" t="s">
        <v>364</v>
      </c>
      <c r="H853" s="149" t="s">
        <v>365</v>
      </c>
      <c r="I853" s="149" t="s">
        <v>366</v>
      </c>
      <c r="J853" s="149" t="s">
        <v>7089</v>
      </c>
      <c r="K853" s="149"/>
      <c r="L853" s="148">
        <v>1</v>
      </c>
      <c r="M853" s="152">
        <f t="shared" si="26"/>
        <v>0</v>
      </c>
      <c r="N853" s="152">
        <f t="shared" si="27"/>
        <v>0</v>
      </c>
      <c r="O853" s="145">
        <v>120956</v>
      </c>
    </row>
    <row r="854" spans="1:15" x14ac:dyDescent="0.25">
      <c r="A854" s="149">
        <v>11056</v>
      </c>
      <c r="B854" s="149" t="s">
        <v>2633</v>
      </c>
      <c r="C854" s="149" t="s">
        <v>2634</v>
      </c>
      <c r="D854" s="149">
        <v>9100</v>
      </c>
      <c r="E854" s="149" t="s">
        <v>392</v>
      </c>
      <c r="F854" s="149" t="s">
        <v>2635</v>
      </c>
      <c r="G854" s="149" t="s">
        <v>364</v>
      </c>
      <c r="H854" s="149" t="s">
        <v>365</v>
      </c>
      <c r="I854" s="149" t="s">
        <v>366</v>
      </c>
      <c r="J854" s="149" t="s">
        <v>7089</v>
      </c>
      <c r="K854" s="149"/>
      <c r="L854" s="148">
        <v>1</v>
      </c>
      <c r="M854" s="152">
        <f t="shared" si="26"/>
        <v>0</v>
      </c>
      <c r="N854" s="152">
        <f t="shared" si="27"/>
        <v>0</v>
      </c>
      <c r="O854" s="145">
        <v>120956</v>
      </c>
    </row>
    <row r="855" spans="1:15" x14ac:dyDescent="0.25">
      <c r="A855" s="149">
        <v>11064</v>
      </c>
      <c r="B855" s="149" t="s">
        <v>7309</v>
      </c>
      <c r="C855" s="149" t="s">
        <v>2636</v>
      </c>
      <c r="D855" s="149">
        <v>9100</v>
      </c>
      <c r="E855" s="149" t="s">
        <v>392</v>
      </c>
      <c r="F855" s="149" t="s">
        <v>2637</v>
      </c>
      <c r="G855" s="149" t="s">
        <v>364</v>
      </c>
      <c r="H855" s="149" t="s">
        <v>365</v>
      </c>
      <c r="I855" s="149" t="s">
        <v>366</v>
      </c>
      <c r="J855" s="149" t="s">
        <v>7089</v>
      </c>
      <c r="K855" s="149"/>
      <c r="L855" s="148">
        <v>1</v>
      </c>
      <c r="M855" s="152">
        <f t="shared" si="26"/>
        <v>0</v>
      </c>
      <c r="N855" s="152">
        <f t="shared" si="27"/>
        <v>0</v>
      </c>
      <c r="O855" s="145">
        <v>130856</v>
      </c>
    </row>
    <row r="856" spans="1:15" x14ac:dyDescent="0.25">
      <c r="A856" s="149">
        <v>11081</v>
      </c>
      <c r="B856" s="149" t="s">
        <v>2638</v>
      </c>
      <c r="C856" s="149" t="s">
        <v>2639</v>
      </c>
      <c r="D856" s="149">
        <v>9100</v>
      </c>
      <c r="E856" s="149" t="s">
        <v>392</v>
      </c>
      <c r="F856" s="149" t="s">
        <v>2640</v>
      </c>
      <c r="G856" s="149" t="s">
        <v>364</v>
      </c>
      <c r="H856" s="149" t="s">
        <v>365</v>
      </c>
      <c r="I856" s="149" t="s">
        <v>366</v>
      </c>
      <c r="J856" s="149" t="s">
        <v>7089</v>
      </c>
      <c r="K856" s="149"/>
      <c r="L856" s="148">
        <v>1</v>
      </c>
      <c r="M856" s="152">
        <f t="shared" si="26"/>
        <v>0</v>
      </c>
      <c r="N856" s="152">
        <f t="shared" si="27"/>
        <v>0</v>
      </c>
      <c r="O856" s="145">
        <v>130856</v>
      </c>
    </row>
    <row r="857" spans="1:15" x14ac:dyDescent="0.25">
      <c r="A857" s="149">
        <v>11098</v>
      </c>
      <c r="B857" s="149" t="s">
        <v>2436</v>
      </c>
      <c r="C857" s="149" t="s">
        <v>2641</v>
      </c>
      <c r="D857" s="149">
        <v>9100</v>
      </c>
      <c r="E857" s="149" t="s">
        <v>392</v>
      </c>
      <c r="F857" s="149" t="s">
        <v>2642</v>
      </c>
      <c r="G857" s="149" t="s">
        <v>364</v>
      </c>
      <c r="H857" s="149" t="s">
        <v>365</v>
      </c>
      <c r="I857" s="149" t="s">
        <v>366</v>
      </c>
      <c r="J857" s="149" t="s">
        <v>7089</v>
      </c>
      <c r="K857" s="149"/>
      <c r="L857" s="148">
        <v>2</v>
      </c>
      <c r="M857" s="152">
        <f t="shared" si="26"/>
        <v>0</v>
      </c>
      <c r="N857" s="152">
        <f t="shared" si="27"/>
        <v>0</v>
      </c>
      <c r="O857" s="145">
        <v>130856</v>
      </c>
    </row>
    <row r="858" spans="1:15" x14ac:dyDescent="0.25">
      <c r="A858" s="149">
        <v>11114</v>
      </c>
      <c r="B858" s="149" t="s">
        <v>2643</v>
      </c>
      <c r="C858" s="149" t="s">
        <v>2644</v>
      </c>
      <c r="D858" s="149">
        <v>2660</v>
      </c>
      <c r="E858" s="149" t="s">
        <v>2645</v>
      </c>
      <c r="F858" s="149" t="s">
        <v>2646</v>
      </c>
      <c r="G858" s="149" t="s">
        <v>203</v>
      </c>
      <c r="H858" s="149" t="s">
        <v>204</v>
      </c>
      <c r="I858" s="149" t="s">
        <v>205</v>
      </c>
      <c r="J858" s="149" t="s">
        <v>7089</v>
      </c>
      <c r="K858" s="149"/>
      <c r="L858" s="148">
        <v>2</v>
      </c>
      <c r="M858" s="152">
        <f t="shared" si="26"/>
        <v>0</v>
      </c>
      <c r="N858" s="152">
        <f t="shared" si="27"/>
        <v>0</v>
      </c>
      <c r="O858" s="145">
        <v>119768</v>
      </c>
    </row>
    <row r="859" spans="1:15" x14ac:dyDescent="0.25">
      <c r="A859" s="149">
        <v>11131</v>
      </c>
      <c r="B859" s="149" t="s">
        <v>2647</v>
      </c>
      <c r="C859" s="149" t="s">
        <v>2648</v>
      </c>
      <c r="D859" s="149">
        <v>2660</v>
      </c>
      <c r="E859" s="149" t="s">
        <v>2645</v>
      </c>
      <c r="F859" s="149" t="s">
        <v>7310</v>
      </c>
      <c r="G859" s="149" t="s">
        <v>203</v>
      </c>
      <c r="H859" s="149" t="s">
        <v>204</v>
      </c>
      <c r="I859" s="149" t="s">
        <v>205</v>
      </c>
      <c r="J859" s="149" t="s">
        <v>7089</v>
      </c>
      <c r="K859" s="149"/>
      <c r="L859" s="148">
        <v>1</v>
      </c>
      <c r="M859" s="152">
        <f t="shared" si="26"/>
        <v>0</v>
      </c>
      <c r="N859" s="152">
        <f t="shared" si="27"/>
        <v>0</v>
      </c>
      <c r="O859" s="145">
        <v>119768</v>
      </c>
    </row>
    <row r="860" spans="1:15" x14ac:dyDescent="0.25">
      <c r="A860" s="149">
        <v>11148</v>
      </c>
      <c r="B860" s="149" t="s">
        <v>2649</v>
      </c>
      <c r="C860" s="149" t="s">
        <v>2650</v>
      </c>
      <c r="D860" s="149">
        <v>2660</v>
      </c>
      <c r="E860" s="149" t="s">
        <v>2645</v>
      </c>
      <c r="F860" s="149" t="s">
        <v>2651</v>
      </c>
      <c r="G860" s="149" t="s">
        <v>203</v>
      </c>
      <c r="H860" s="149" t="s">
        <v>204</v>
      </c>
      <c r="I860" s="149" t="s">
        <v>205</v>
      </c>
      <c r="J860" s="149" t="s">
        <v>7089</v>
      </c>
      <c r="K860" s="149"/>
      <c r="L860" s="148">
        <v>1</v>
      </c>
      <c r="M860" s="152">
        <f t="shared" si="26"/>
        <v>0</v>
      </c>
      <c r="N860" s="152">
        <f t="shared" si="27"/>
        <v>0</v>
      </c>
      <c r="O860" s="145">
        <v>119768</v>
      </c>
    </row>
    <row r="861" spans="1:15" x14ac:dyDescent="0.25">
      <c r="A861" s="149">
        <v>11155</v>
      </c>
      <c r="B861" s="149" t="s">
        <v>2652</v>
      </c>
      <c r="C861" s="149" t="s">
        <v>2653</v>
      </c>
      <c r="D861" s="149">
        <v>2660</v>
      </c>
      <c r="E861" s="149" t="s">
        <v>2645</v>
      </c>
      <c r="F861" s="149" t="s">
        <v>2654</v>
      </c>
      <c r="G861" s="149" t="s">
        <v>203</v>
      </c>
      <c r="H861" s="149" t="s">
        <v>204</v>
      </c>
      <c r="I861" s="149" t="s">
        <v>205</v>
      </c>
      <c r="J861" s="149" t="s">
        <v>7089</v>
      </c>
      <c r="K861" s="149"/>
      <c r="L861" s="148">
        <v>2</v>
      </c>
      <c r="M861" s="152">
        <f t="shared" si="26"/>
        <v>0</v>
      </c>
      <c r="N861" s="152">
        <f t="shared" si="27"/>
        <v>0</v>
      </c>
      <c r="O861" s="145">
        <v>119768</v>
      </c>
    </row>
    <row r="862" spans="1:15" x14ac:dyDescent="0.25">
      <c r="A862" s="149">
        <v>11163</v>
      </c>
      <c r="B862" s="149" t="s">
        <v>2655</v>
      </c>
      <c r="C862" s="149" t="s">
        <v>2656</v>
      </c>
      <c r="D862" s="149">
        <v>2660</v>
      </c>
      <c r="E862" s="149" t="s">
        <v>2645</v>
      </c>
      <c r="F862" s="149" t="s">
        <v>2657</v>
      </c>
      <c r="G862" s="149" t="s">
        <v>364</v>
      </c>
      <c r="H862" s="149" t="s">
        <v>365</v>
      </c>
      <c r="I862" s="149" t="s">
        <v>366</v>
      </c>
      <c r="J862" s="149" t="s">
        <v>7090</v>
      </c>
      <c r="K862" s="149"/>
      <c r="L862" s="148">
        <v>1</v>
      </c>
      <c r="M862" s="152">
        <f t="shared" si="26"/>
        <v>0</v>
      </c>
      <c r="N862" s="152">
        <f t="shared" si="27"/>
        <v>1</v>
      </c>
      <c r="O862" s="145">
        <v>121459</v>
      </c>
    </row>
    <row r="863" spans="1:15" x14ac:dyDescent="0.25">
      <c r="A863" s="149">
        <v>11171</v>
      </c>
      <c r="B863" s="149" t="s">
        <v>7646</v>
      </c>
      <c r="C863" s="149" t="s">
        <v>2658</v>
      </c>
      <c r="D863" s="149">
        <v>2660</v>
      </c>
      <c r="E863" s="149" t="s">
        <v>2645</v>
      </c>
      <c r="F863" s="149" t="s">
        <v>2659</v>
      </c>
      <c r="G863" s="149" t="s">
        <v>364</v>
      </c>
      <c r="H863" s="149" t="s">
        <v>365</v>
      </c>
      <c r="I863" s="149" t="s">
        <v>366</v>
      </c>
      <c r="J863" s="149" t="s">
        <v>7090</v>
      </c>
      <c r="K863" s="149"/>
      <c r="L863" s="148">
        <v>1</v>
      </c>
      <c r="M863" s="152">
        <f t="shared" si="26"/>
        <v>0</v>
      </c>
      <c r="N863" s="152">
        <f t="shared" si="27"/>
        <v>1</v>
      </c>
      <c r="O863" s="145">
        <v>121459</v>
      </c>
    </row>
    <row r="864" spans="1:15" x14ac:dyDescent="0.25">
      <c r="A864" s="149">
        <v>11189</v>
      </c>
      <c r="B864" s="149" t="s">
        <v>2660</v>
      </c>
      <c r="C864" s="149" t="s">
        <v>2661</v>
      </c>
      <c r="D864" s="149">
        <v>2660</v>
      </c>
      <c r="E864" s="149" t="s">
        <v>2645</v>
      </c>
      <c r="F864" s="149" t="s">
        <v>2662</v>
      </c>
      <c r="G864" s="149" t="s">
        <v>364</v>
      </c>
      <c r="H864" s="149" t="s">
        <v>365</v>
      </c>
      <c r="I864" s="149" t="s">
        <v>366</v>
      </c>
      <c r="J864" s="149" t="s">
        <v>7089</v>
      </c>
      <c r="K864" s="149"/>
      <c r="L864" s="148">
        <v>1</v>
      </c>
      <c r="M864" s="152">
        <f t="shared" si="26"/>
        <v>0</v>
      </c>
      <c r="N864" s="152">
        <f t="shared" si="27"/>
        <v>0</v>
      </c>
      <c r="O864" s="145">
        <v>121459</v>
      </c>
    </row>
    <row r="865" spans="1:15" x14ac:dyDescent="0.25">
      <c r="A865" s="149">
        <v>11197</v>
      </c>
      <c r="B865" s="149" t="s">
        <v>1254</v>
      </c>
      <c r="C865" s="149" t="s">
        <v>2663</v>
      </c>
      <c r="D865" s="149">
        <v>2660</v>
      </c>
      <c r="E865" s="149" t="s">
        <v>2645</v>
      </c>
      <c r="F865" s="149" t="s">
        <v>2664</v>
      </c>
      <c r="G865" s="149" t="s">
        <v>364</v>
      </c>
      <c r="H865" s="149" t="s">
        <v>365</v>
      </c>
      <c r="I865" s="149" t="s">
        <v>366</v>
      </c>
      <c r="J865" s="149" t="s">
        <v>7089</v>
      </c>
      <c r="K865" s="149"/>
      <c r="L865" s="148">
        <v>1</v>
      </c>
      <c r="M865" s="152">
        <f t="shared" si="26"/>
        <v>0</v>
      </c>
      <c r="N865" s="152">
        <f t="shared" si="27"/>
        <v>0</v>
      </c>
      <c r="O865" s="145">
        <v>121459</v>
      </c>
    </row>
    <row r="866" spans="1:15" x14ac:dyDescent="0.25">
      <c r="A866" s="149">
        <v>11213</v>
      </c>
      <c r="B866" s="149" t="s">
        <v>2020</v>
      </c>
      <c r="C866" s="149" t="s">
        <v>2665</v>
      </c>
      <c r="D866" s="149">
        <v>2660</v>
      </c>
      <c r="E866" s="149" t="s">
        <v>2645</v>
      </c>
      <c r="F866" s="149" t="s">
        <v>2666</v>
      </c>
      <c r="G866" s="149" t="s">
        <v>364</v>
      </c>
      <c r="H866" s="149" t="s">
        <v>365</v>
      </c>
      <c r="I866" s="149" t="s">
        <v>366</v>
      </c>
      <c r="J866" s="149" t="s">
        <v>7091</v>
      </c>
      <c r="K866" s="149"/>
      <c r="L866" s="148">
        <v>2</v>
      </c>
      <c r="M866" s="152">
        <f t="shared" si="26"/>
        <v>0</v>
      </c>
      <c r="N866" s="152">
        <f t="shared" si="27"/>
        <v>0</v>
      </c>
      <c r="O866" s="145">
        <v>121459</v>
      </c>
    </row>
    <row r="867" spans="1:15" x14ac:dyDescent="0.25">
      <c r="A867" s="149">
        <v>11221</v>
      </c>
      <c r="B867" s="149" t="s">
        <v>1091</v>
      </c>
      <c r="C867" s="149" t="s">
        <v>2667</v>
      </c>
      <c r="D867" s="149">
        <v>2070</v>
      </c>
      <c r="E867" s="149" t="s">
        <v>2668</v>
      </c>
      <c r="F867" s="149" t="s">
        <v>2669</v>
      </c>
      <c r="G867" s="149" t="s">
        <v>364</v>
      </c>
      <c r="H867" s="149" t="s">
        <v>365</v>
      </c>
      <c r="I867" s="149" t="s">
        <v>366</v>
      </c>
      <c r="J867" s="149" t="s">
        <v>7089</v>
      </c>
      <c r="K867" s="149"/>
      <c r="L867" s="148">
        <v>1</v>
      </c>
      <c r="M867" s="152">
        <f t="shared" si="26"/>
        <v>0</v>
      </c>
      <c r="N867" s="152">
        <f t="shared" si="27"/>
        <v>0</v>
      </c>
      <c r="O867" s="145">
        <v>121665</v>
      </c>
    </row>
    <row r="868" spans="1:15" x14ac:dyDescent="0.25">
      <c r="A868" s="149">
        <v>11239</v>
      </c>
      <c r="B868" s="149" t="s">
        <v>1091</v>
      </c>
      <c r="C868" s="149" t="s">
        <v>2670</v>
      </c>
      <c r="D868" s="149">
        <v>2070</v>
      </c>
      <c r="E868" s="149" t="s">
        <v>2668</v>
      </c>
      <c r="F868" s="149" t="s">
        <v>2669</v>
      </c>
      <c r="G868" s="149" t="s">
        <v>364</v>
      </c>
      <c r="H868" s="149" t="s">
        <v>365</v>
      </c>
      <c r="I868" s="149" t="s">
        <v>366</v>
      </c>
      <c r="J868" s="149" t="s">
        <v>7089</v>
      </c>
      <c r="K868" s="149"/>
      <c r="L868" s="148">
        <v>1</v>
      </c>
      <c r="M868" s="152">
        <f t="shared" si="26"/>
        <v>0</v>
      </c>
      <c r="N868" s="152">
        <f t="shared" si="27"/>
        <v>0</v>
      </c>
      <c r="O868" s="145">
        <v>121665</v>
      </c>
    </row>
    <row r="869" spans="1:15" x14ac:dyDescent="0.25">
      <c r="A869" s="149">
        <v>11247</v>
      </c>
      <c r="B869" s="149" t="s">
        <v>2671</v>
      </c>
      <c r="C869" s="149" t="s">
        <v>2672</v>
      </c>
      <c r="D869" s="149">
        <v>2070</v>
      </c>
      <c r="E869" s="149" t="s">
        <v>398</v>
      </c>
      <c r="F869" s="149" t="s">
        <v>2673</v>
      </c>
      <c r="G869" s="149" t="s">
        <v>364</v>
      </c>
      <c r="H869" s="149" t="s">
        <v>365</v>
      </c>
      <c r="I869" s="149" t="s">
        <v>366</v>
      </c>
      <c r="J869" s="149" t="s">
        <v>7090</v>
      </c>
      <c r="K869" s="149"/>
      <c r="L869" s="148">
        <v>1</v>
      </c>
      <c r="M869" s="152">
        <f t="shared" si="26"/>
        <v>0</v>
      </c>
      <c r="N869" s="152">
        <f t="shared" si="27"/>
        <v>1</v>
      </c>
      <c r="O869" s="145">
        <v>121665</v>
      </c>
    </row>
    <row r="870" spans="1:15" x14ac:dyDescent="0.25">
      <c r="A870" s="149">
        <v>11254</v>
      </c>
      <c r="B870" s="149" t="s">
        <v>7311</v>
      </c>
      <c r="C870" s="149" t="s">
        <v>2674</v>
      </c>
      <c r="D870" s="149">
        <v>2070</v>
      </c>
      <c r="E870" s="149" t="s">
        <v>398</v>
      </c>
      <c r="F870" s="149" t="s">
        <v>2673</v>
      </c>
      <c r="G870" s="149" t="s">
        <v>364</v>
      </c>
      <c r="H870" s="149" t="s">
        <v>365</v>
      </c>
      <c r="I870" s="149" t="s">
        <v>366</v>
      </c>
      <c r="J870" s="149" t="s">
        <v>7090</v>
      </c>
      <c r="K870" s="149"/>
      <c r="L870" s="148">
        <v>1</v>
      </c>
      <c r="M870" s="152">
        <f t="shared" si="26"/>
        <v>0</v>
      </c>
      <c r="N870" s="152">
        <f t="shared" si="27"/>
        <v>1</v>
      </c>
      <c r="O870" s="145">
        <v>121665</v>
      </c>
    </row>
    <row r="871" spans="1:15" x14ac:dyDescent="0.25">
      <c r="A871" s="149">
        <v>11262</v>
      </c>
      <c r="B871" s="149" t="s">
        <v>2675</v>
      </c>
      <c r="C871" s="149" t="s">
        <v>2676</v>
      </c>
      <c r="D871" s="149">
        <v>2070</v>
      </c>
      <c r="E871" s="149" t="s">
        <v>398</v>
      </c>
      <c r="F871" s="149" t="s">
        <v>2677</v>
      </c>
      <c r="G871" s="149" t="s">
        <v>364</v>
      </c>
      <c r="H871" s="149" t="s">
        <v>365</v>
      </c>
      <c r="I871" s="149" t="s">
        <v>366</v>
      </c>
      <c r="J871" s="149" t="s">
        <v>7091</v>
      </c>
      <c r="K871" s="149"/>
      <c r="L871" s="148">
        <v>1</v>
      </c>
      <c r="M871" s="152">
        <f t="shared" si="26"/>
        <v>1</v>
      </c>
      <c r="N871" s="152">
        <f t="shared" si="27"/>
        <v>0</v>
      </c>
      <c r="O871" s="145">
        <v>121665</v>
      </c>
    </row>
    <row r="872" spans="1:15" x14ac:dyDescent="0.25">
      <c r="A872" s="149">
        <v>11271</v>
      </c>
      <c r="B872" s="149" t="s">
        <v>2678</v>
      </c>
      <c r="C872" s="149" t="s">
        <v>2679</v>
      </c>
      <c r="D872" s="149">
        <v>9120</v>
      </c>
      <c r="E872" s="149" t="s">
        <v>2680</v>
      </c>
      <c r="F872" s="149" t="s">
        <v>2681</v>
      </c>
      <c r="G872" s="149" t="s">
        <v>364</v>
      </c>
      <c r="H872" s="149" t="s">
        <v>365</v>
      </c>
      <c r="I872" s="149" t="s">
        <v>366</v>
      </c>
      <c r="J872" s="149" t="s">
        <v>7091</v>
      </c>
      <c r="K872" s="149"/>
      <c r="L872" s="148">
        <v>2</v>
      </c>
      <c r="M872" s="152">
        <f t="shared" si="26"/>
        <v>0</v>
      </c>
      <c r="N872" s="152">
        <f t="shared" si="27"/>
        <v>0</v>
      </c>
      <c r="O872" s="145">
        <v>123224</v>
      </c>
    </row>
    <row r="873" spans="1:15" x14ac:dyDescent="0.25">
      <c r="A873" s="149">
        <v>11288</v>
      </c>
      <c r="B873" s="149" t="s">
        <v>2682</v>
      </c>
      <c r="C873" s="149" t="s">
        <v>2683</v>
      </c>
      <c r="D873" s="149">
        <v>9120</v>
      </c>
      <c r="E873" s="149" t="s">
        <v>2680</v>
      </c>
      <c r="F873" s="149" t="s">
        <v>2684</v>
      </c>
      <c r="G873" s="149" t="s">
        <v>364</v>
      </c>
      <c r="H873" s="149" t="s">
        <v>365</v>
      </c>
      <c r="I873" s="149" t="s">
        <v>366</v>
      </c>
      <c r="J873" s="149" t="s">
        <v>7090</v>
      </c>
      <c r="K873" s="149"/>
      <c r="L873" s="148">
        <v>1</v>
      </c>
      <c r="M873" s="152">
        <f t="shared" si="26"/>
        <v>0</v>
      </c>
      <c r="N873" s="152">
        <f t="shared" si="27"/>
        <v>1</v>
      </c>
      <c r="O873" s="145">
        <v>123224</v>
      </c>
    </row>
    <row r="874" spans="1:15" x14ac:dyDescent="0.25">
      <c r="A874" s="149">
        <v>11296</v>
      </c>
      <c r="B874" s="149" t="s">
        <v>7312</v>
      </c>
      <c r="C874" s="149" t="s">
        <v>2685</v>
      </c>
      <c r="D874" s="149">
        <v>9120</v>
      </c>
      <c r="E874" s="149" t="s">
        <v>2680</v>
      </c>
      <c r="F874" s="149" t="s">
        <v>2686</v>
      </c>
      <c r="G874" s="149" t="s">
        <v>364</v>
      </c>
      <c r="H874" s="149" t="s">
        <v>365</v>
      </c>
      <c r="I874" s="149" t="s">
        <v>366</v>
      </c>
      <c r="J874" s="149" t="s">
        <v>7089</v>
      </c>
      <c r="K874" s="149"/>
      <c r="L874" s="148">
        <v>1</v>
      </c>
      <c r="M874" s="152">
        <f t="shared" si="26"/>
        <v>0</v>
      </c>
      <c r="N874" s="152">
        <f t="shared" si="27"/>
        <v>0</v>
      </c>
      <c r="O874" s="145">
        <v>121137</v>
      </c>
    </row>
    <row r="875" spans="1:15" x14ac:dyDescent="0.25">
      <c r="A875" s="149">
        <v>11312</v>
      </c>
      <c r="B875" s="149" t="s">
        <v>2687</v>
      </c>
      <c r="C875" s="149" t="s">
        <v>2688</v>
      </c>
      <c r="D875" s="149">
        <v>9120</v>
      </c>
      <c r="E875" s="149" t="s">
        <v>401</v>
      </c>
      <c r="F875" s="149" t="s">
        <v>2689</v>
      </c>
      <c r="G875" s="149" t="s">
        <v>364</v>
      </c>
      <c r="H875" s="149" t="s">
        <v>365</v>
      </c>
      <c r="I875" s="149" t="s">
        <v>366</v>
      </c>
      <c r="J875" s="149" t="s">
        <v>7089</v>
      </c>
      <c r="K875" s="149"/>
      <c r="L875" s="148">
        <v>1</v>
      </c>
      <c r="M875" s="152">
        <f t="shared" si="26"/>
        <v>0</v>
      </c>
      <c r="N875" s="152">
        <f t="shared" si="27"/>
        <v>0</v>
      </c>
      <c r="O875" s="145">
        <v>121137</v>
      </c>
    </row>
    <row r="876" spans="1:15" x14ac:dyDescent="0.25">
      <c r="A876" s="149">
        <v>11321</v>
      </c>
      <c r="B876" s="149" t="s">
        <v>1091</v>
      </c>
      <c r="C876" s="149" t="s">
        <v>2690</v>
      </c>
      <c r="D876" s="149">
        <v>9120</v>
      </c>
      <c r="E876" s="149" t="s">
        <v>401</v>
      </c>
      <c r="F876" s="149" t="s">
        <v>2691</v>
      </c>
      <c r="G876" s="149" t="s">
        <v>364</v>
      </c>
      <c r="H876" s="149" t="s">
        <v>365</v>
      </c>
      <c r="I876" s="149" t="s">
        <v>366</v>
      </c>
      <c r="J876" s="149" t="s">
        <v>7089</v>
      </c>
      <c r="K876" s="149"/>
      <c r="L876" s="148">
        <v>2</v>
      </c>
      <c r="M876" s="152">
        <f t="shared" si="26"/>
        <v>0</v>
      </c>
      <c r="N876" s="152">
        <f t="shared" si="27"/>
        <v>0</v>
      </c>
      <c r="O876" s="145">
        <v>121186</v>
      </c>
    </row>
    <row r="877" spans="1:15" x14ac:dyDescent="0.25">
      <c r="A877" s="149">
        <v>11338</v>
      </c>
      <c r="B877" s="149" t="s">
        <v>2692</v>
      </c>
      <c r="C877" s="149" t="s">
        <v>2693</v>
      </c>
      <c r="D877" s="149">
        <v>9120</v>
      </c>
      <c r="E877" s="149" t="s">
        <v>401</v>
      </c>
      <c r="F877" s="149" t="s">
        <v>2694</v>
      </c>
      <c r="G877" s="149" t="s">
        <v>364</v>
      </c>
      <c r="H877" s="149" t="s">
        <v>365</v>
      </c>
      <c r="I877" s="149" t="s">
        <v>366</v>
      </c>
      <c r="J877" s="149" t="s">
        <v>7089</v>
      </c>
      <c r="K877" s="149"/>
      <c r="L877" s="148">
        <v>1</v>
      </c>
      <c r="M877" s="152">
        <f t="shared" si="26"/>
        <v>0</v>
      </c>
      <c r="N877" s="152">
        <f t="shared" si="27"/>
        <v>0</v>
      </c>
      <c r="O877" s="145">
        <v>121186</v>
      </c>
    </row>
    <row r="878" spans="1:15" x14ac:dyDescent="0.25">
      <c r="A878" s="149">
        <v>11346</v>
      </c>
      <c r="B878" s="149" t="s">
        <v>2695</v>
      </c>
      <c r="C878" s="149" t="s">
        <v>2696</v>
      </c>
      <c r="D878" s="149">
        <v>9120</v>
      </c>
      <c r="E878" s="149" t="s">
        <v>401</v>
      </c>
      <c r="F878" s="149" t="s">
        <v>2697</v>
      </c>
      <c r="G878" s="149" t="s">
        <v>364</v>
      </c>
      <c r="H878" s="149" t="s">
        <v>365</v>
      </c>
      <c r="I878" s="149" t="s">
        <v>366</v>
      </c>
      <c r="J878" s="149" t="s">
        <v>7089</v>
      </c>
      <c r="K878" s="149"/>
      <c r="L878" s="148">
        <v>2</v>
      </c>
      <c r="M878" s="152">
        <f t="shared" si="26"/>
        <v>0</v>
      </c>
      <c r="N878" s="152">
        <f t="shared" si="27"/>
        <v>0</v>
      </c>
      <c r="O878" s="145">
        <v>121186</v>
      </c>
    </row>
    <row r="879" spans="1:15" x14ac:dyDescent="0.25">
      <c r="A879" s="149">
        <v>11353</v>
      </c>
      <c r="B879" s="149" t="s">
        <v>2698</v>
      </c>
      <c r="C879" s="149" t="s">
        <v>2699</v>
      </c>
      <c r="D879" s="149">
        <v>9120</v>
      </c>
      <c r="E879" s="149" t="s">
        <v>401</v>
      </c>
      <c r="F879" s="149" t="s">
        <v>2700</v>
      </c>
      <c r="G879" s="149" t="s">
        <v>364</v>
      </c>
      <c r="H879" s="149" t="s">
        <v>365</v>
      </c>
      <c r="I879" s="149" t="s">
        <v>366</v>
      </c>
      <c r="J879" s="149" t="s">
        <v>7089</v>
      </c>
      <c r="K879" s="149"/>
      <c r="L879" s="148">
        <v>2</v>
      </c>
      <c r="M879" s="152">
        <f t="shared" si="26"/>
        <v>0</v>
      </c>
      <c r="N879" s="152">
        <f t="shared" si="27"/>
        <v>0</v>
      </c>
      <c r="O879" s="145">
        <v>121186</v>
      </c>
    </row>
    <row r="880" spans="1:15" x14ac:dyDescent="0.25">
      <c r="A880" s="149">
        <v>11361</v>
      </c>
      <c r="B880" s="149" t="s">
        <v>3405</v>
      </c>
      <c r="C880" s="149" t="s">
        <v>2701</v>
      </c>
      <c r="D880" s="149">
        <v>9120</v>
      </c>
      <c r="E880" s="149" t="s">
        <v>2702</v>
      </c>
      <c r="F880" s="149" t="s">
        <v>2703</v>
      </c>
      <c r="G880" s="149" t="s">
        <v>364</v>
      </c>
      <c r="H880" s="149" t="s">
        <v>365</v>
      </c>
      <c r="I880" s="149" t="s">
        <v>366</v>
      </c>
      <c r="J880" s="149" t="s">
        <v>7089</v>
      </c>
      <c r="K880" s="149"/>
      <c r="L880" s="148">
        <v>1</v>
      </c>
      <c r="M880" s="152">
        <f t="shared" si="26"/>
        <v>0</v>
      </c>
      <c r="N880" s="152">
        <f t="shared" si="27"/>
        <v>0</v>
      </c>
      <c r="O880" s="145">
        <v>121186</v>
      </c>
    </row>
    <row r="881" spans="1:15" x14ac:dyDescent="0.25">
      <c r="A881" s="149">
        <v>11379</v>
      </c>
      <c r="B881" s="149" t="s">
        <v>1344</v>
      </c>
      <c r="C881" s="149" t="s">
        <v>2704</v>
      </c>
      <c r="D881" s="149">
        <v>9150</v>
      </c>
      <c r="E881" s="149" t="s">
        <v>404</v>
      </c>
      <c r="F881" s="149" t="s">
        <v>2705</v>
      </c>
      <c r="G881" s="149" t="s">
        <v>364</v>
      </c>
      <c r="H881" s="149" t="s">
        <v>365</v>
      </c>
      <c r="I881" s="149" t="s">
        <v>366</v>
      </c>
      <c r="J881" s="149" t="s">
        <v>7089</v>
      </c>
      <c r="K881" s="149"/>
      <c r="L881" s="148">
        <v>2</v>
      </c>
      <c r="M881" s="152">
        <f t="shared" si="26"/>
        <v>0</v>
      </c>
      <c r="N881" s="152">
        <f t="shared" si="27"/>
        <v>0</v>
      </c>
      <c r="O881" s="145">
        <v>121137</v>
      </c>
    </row>
    <row r="882" spans="1:15" x14ac:dyDescent="0.25">
      <c r="A882" s="149">
        <v>11387</v>
      </c>
      <c r="B882" s="149" t="s">
        <v>7313</v>
      </c>
      <c r="C882" s="149" t="s">
        <v>2706</v>
      </c>
      <c r="D882" s="149">
        <v>9150</v>
      </c>
      <c r="E882" s="149" t="s">
        <v>404</v>
      </c>
      <c r="F882" s="149" t="s">
        <v>2707</v>
      </c>
      <c r="G882" s="149" t="s">
        <v>364</v>
      </c>
      <c r="H882" s="149" t="s">
        <v>365</v>
      </c>
      <c r="I882" s="149" t="s">
        <v>366</v>
      </c>
      <c r="J882" s="149" t="s">
        <v>7089</v>
      </c>
      <c r="K882" s="149"/>
      <c r="L882" s="148">
        <v>2</v>
      </c>
      <c r="M882" s="152">
        <f t="shared" si="26"/>
        <v>0</v>
      </c>
      <c r="N882" s="152">
        <f t="shared" si="27"/>
        <v>0</v>
      </c>
      <c r="O882" s="145">
        <v>121665</v>
      </c>
    </row>
    <row r="883" spans="1:15" x14ac:dyDescent="0.25">
      <c r="A883" s="149">
        <v>11411</v>
      </c>
      <c r="B883" s="149" t="s">
        <v>7314</v>
      </c>
      <c r="C883" s="149" t="s">
        <v>2708</v>
      </c>
      <c r="D883" s="149">
        <v>9100</v>
      </c>
      <c r="E883" s="149" t="s">
        <v>2709</v>
      </c>
      <c r="F883" s="149" t="s">
        <v>2710</v>
      </c>
      <c r="G883" s="149" t="s">
        <v>364</v>
      </c>
      <c r="H883" s="149" t="s">
        <v>365</v>
      </c>
      <c r="I883" s="149" t="s">
        <v>366</v>
      </c>
      <c r="J883" s="149" t="s">
        <v>7089</v>
      </c>
      <c r="K883" s="149"/>
      <c r="L883" s="148">
        <v>1</v>
      </c>
      <c r="M883" s="152">
        <f t="shared" si="26"/>
        <v>0</v>
      </c>
      <c r="N883" s="152">
        <f t="shared" si="27"/>
        <v>0</v>
      </c>
      <c r="O883" s="145">
        <v>130856</v>
      </c>
    </row>
    <row r="884" spans="1:15" x14ac:dyDescent="0.25">
      <c r="A884" s="149">
        <v>11429</v>
      </c>
      <c r="B884" s="149" t="s">
        <v>7315</v>
      </c>
      <c r="C884" s="149" t="s">
        <v>2711</v>
      </c>
      <c r="D884" s="149">
        <v>9111</v>
      </c>
      <c r="E884" s="149" t="s">
        <v>2712</v>
      </c>
      <c r="F884" s="149" t="s">
        <v>2713</v>
      </c>
      <c r="G884" s="149" t="s">
        <v>364</v>
      </c>
      <c r="H884" s="149" t="s">
        <v>365</v>
      </c>
      <c r="I884" s="149" t="s">
        <v>366</v>
      </c>
      <c r="J884" s="149" t="s">
        <v>7089</v>
      </c>
      <c r="K884" s="149"/>
      <c r="L884" s="148">
        <v>1</v>
      </c>
      <c r="M884" s="152">
        <f t="shared" si="26"/>
        <v>0</v>
      </c>
      <c r="N884" s="152">
        <f t="shared" si="27"/>
        <v>0</v>
      </c>
      <c r="O884" s="145">
        <v>124041</v>
      </c>
    </row>
    <row r="885" spans="1:15" x14ac:dyDescent="0.25">
      <c r="A885" s="149">
        <v>11437</v>
      </c>
      <c r="B885" s="149" t="s">
        <v>2714</v>
      </c>
      <c r="C885" s="149" t="s">
        <v>2715</v>
      </c>
      <c r="D885" s="149">
        <v>9170</v>
      </c>
      <c r="E885" s="149" t="s">
        <v>2716</v>
      </c>
      <c r="F885" s="149" t="s">
        <v>2717</v>
      </c>
      <c r="G885" s="149" t="s">
        <v>364</v>
      </c>
      <c r="H885" s="149" t="s">
        <v>365</v>
      </c>
      <c r="I885" s="149" t="s">
        <v>366</v>
      </c>
      <c r="J885" s="149" t="s">
        <v>7091</v>
      </c>
      <c r="K885" s="149"/>
      <c r="L885" s="148">
        <v>1</v>
      </c>
      <c r="M885" s="152">
        <f t="shared" si="26"/>
        <v>1</v>
      </c>
      <c r="N885" s="152">
        <f t="shared" si="27"/>
        <v>0</v>
      </c>
      <c r="O885" s="145">
        <v>119149</v>
      </c>
    </row>
    <row r="886" spans="1:15" x14ac:dyDescent="0.25">
      <c r="A886" s="149">
        <v>11445</v>
      </c>
      <c r="B886" s="149" t="s">
        <v>2718</v>
      </c>
      <c r="C886" s="149" t="s">
        <v>2719</v>
      </c>
      <c r="D886" s="149">
        <v>9170</v>
      </c>
      <c r="E886" s="149" t="s">
        <v>407</v>
      </c>
      <c r="F886" s="149" t="s">
        <v>2720</v>
      </c>
      <c r="G886" s="149" t="s">
        <v>364</v>
      </c>
      <c r="H886" s="149" t="s">
        <v>365</v>
      </c>
      <c r="I886" s="149" t="s">
        <v>366</v>
      </c>
      <c r="J886" s="149" t="s">
        <v>7089</v>
      </c>
      <c r="K886" s="149"/>
      <c r="L886" s="148">
        <v>2</v>
      </c>
      <c r="M886" s="152">
        <f t="shared" si="26"/>
        <v>0</v>
      </c>
      <c r="N886" s="152">
        <f t="shared" si="27"/>
        <v>0</v>
      </c>
      <c r="O886" s="145">
        <v>119149</v>
      </c>
    </row>
    <row r="887" spans="1:15" x14ac:dyDescent="0.25">
      <c r="A887" s="149">
        <v>11452</v>
      </c>
      <c r="B887" s="149" t="s">
        <v>2721</v>
      </c>
      <c r="C887" s="149" t="s">
        <v>2722</v>
      </c>
      <c r="D887" s="149">
        <v>9170</v>
      </c>
      <c r="E887" s="149" t="s">
        <v>407</v>
      </c>
      <c r="F887" s="149" t="s">
        <v>2723</v>
      </c>
      <c r="G887" s="149" t="s">
        <v>364</v>
      </c>
      <c r="H887" s="149" t="s">
        <v>365</v>
      </c>
      <c r="I887" s="149" t="s">
        <v>366</v>
      </c>
      <c r="J887" s="149" t="s">
        <v>7089</v>
      </c>
      <c r="K887" s="149"/>
      <c r="L887" s="148">
        <v>2</v>
      </c>
      <c r="M887" s="152">
        <f t="shared" si="26"/>
        <v>0</v>
      </c>
      <c r="N887" s="152">
        <f t="shared" si="27"/>
        <v>0</v>
      </c>
      <c r="O887" s="145">
        <v>119149</v>
      </c>
    </row>
    <row r="888" spans="1:15" x14ac:dyDescent="0.25">
      <c r="A888" s="149">
        <v>11461</v>
      </c>
      <c r="B888" s="149" t="s">
        <v>1927</v>
      </c>
      <c r="C888" s="149" t="s">
        <v>2724</v>
      </c>
      <c r="D888" s="149">
        <v>9170</v>
      </c>
      <c r="E888" s="149" t="s">
        <v>2716</v>
      </c>
      <c r="F888" s="149" t="s">
        <v>2725</v>
      </c>
      <c r="G888" s="149" t="s">
        <v>364</v>
      </c>
      <c r="H888" s="149" t="s">
        <v>365</v>
      </c>
      <c r="I888" s="149" t="s">
        <v>366</v>
      </c>
      <c r="J888" s="149" t="s">
        <v>7090</v>
      </c>
      <c r="K888" s="149"/>
      <c r="L888" s="148">
        <v>2</v>
      </c>
      <c r="M888" s="152">
        <f t="shared" si="26"/>
        <v>0</v>
      </c>
      <c r="N888" s="152">
        <f t="shared" si="27"/>
        <v>0</v>
      </c>
      <c r="O888" s="145">
        <v>119131</v>
      </c>
    </row>
    <row r="889" spans="1:15" x14ac:dyDescent="0.25">
      <c r="A889" s="149">
        <v>11478</v>
      </c>
      <c r="B889" s="149" t="s">
        <v>2726</v>
      </c>
      <c r="C889" s="149" t="s">
        <v>2727</v>
      </c>
      <c r="D889" s="149">
        <v>9190</v>
      </c>
      <c r="E889" s="149" t="s">
        <v>818</v>
      </c>
      <c r="F889" s="149" t="s">
        <v>2728</v>
      </c>
      <c r="G889" s="149" t="s">
        <v>364</v>
      </c>
      <c r="H889" s="149" t="s">
        <v>365</v>
      </c>
      <c r="I889" s="149" t="s">
        <v>366</v>
      </c>
      <c r="J889" s="149" t="s">
        <v>7089</v>
      </c>
      <c r="K889" s="149"/>
      <c r="L889" s="148">
        <v>2</v>
      </c>
      <c r="M889" s="152">
        <f t="shared" si="26"/>
        <v>0</v>
      </c>
      <c r="N889" s="152">
        <f t="shared" si="27"/>
        <v>0</v>
      </c>
      <c r="O889" s="145">
        <v>119131</v>
      </c>
    </row>
    <row r="890" spans="1:15" x14ac:dyDescent="0.25">
      <c r="A890" s="149">
        <v>11486</v>
      </c>
      <c r="B890" s="149" t="s">
        <v>2729</v>
      </c>
      <c r="C890" s="149" t="s">
        <v>2730</v>
      </c>
      <c r="D890" s="149">
        <v>9170</v>
      </c>
      <c r="E890" s="149" t="s">
        <v>2731</v>
      </c>
      <c r="F890" s="149" t="s">
        <v>2732</v>
      </c>
      <c r="G890" s="149" t="s">
        <v>364</v>
      </c>
      <c r="H890" s="149" t="s">
        <v>365</v>
      </c>
      <c r="I890" s="149" t="s">
        <v>366</v>
      </c>
      <c r="J890" s="149" t="s">
        <v>7089</v>
      </c>
      <c r="K890" s="149"/>
      <c r="L890" s="148">
        <v>2</v>
      </c>
      <c r="M890" s="152">
        <f t="shared" si="26"/>
        <v>0</v>
      </c>
      <c r="N890" s="152">
        <f t="shared" si="27"/>
        <v>0</v>
      </c>
      <c r="O890" s="145">
        <v>119149</v>
      </c>
    </row>
    <row r="891" spans="1:15" x14ac:dyDescent="0.25">
      <c r="A891" s="149">
        <v>11494</v>
      </c>
      <c r="B891" s="149" t="s">
        <v>2733</v>
      </c>
      <c r="C891" s="149" t="s">
        <v>2734</v>
      </c>
      <c r="D891" s="149">
        <v>9120</v>
      </c>
      <c r="E891" s="149" t="s">
        <v>2735</v>
      </c>
      <c r="F891" s="149" t="s">
        <v>2736</v>
      </c>
      <c r="G891" s="149" t="s">
        <v>364</v>
      </c>
      <c r="H891" s="149" t="s">
        <v>365</v>
      </c>
      <c r="I891" s="149" t="s">
        <v>366</v>
      </c>
      <c r="J891" s="149" t="s">
        <v>7089</v>
      </c>
      <c r="K891" s="149"/>
      <c r="L891" s="148">
        <v>1</v>
      </c>
      <c r="M891" s="152">
        <f t="shared" si="26"/>
        <v>0</v>
      </c>
      <c r="N891" s="152">
        <f t="shared" si="27"/>
        <v>0</v>
      </c>
      <c r="O891" s="145">
        <v>121186</v>
      </c>
    </row>
    <row r="892" spans="1:15" x14ac:dyDescent="0.25">
      <c r="A892" s="149">
        <v>11502</v>
      </c>
      <c r="B892" s="149" t="s">
        <v>7316</v>
      </c>
      <c r="C892" s="149" t="s">
        <v>2737</v>
      </c>
      <c r="D892" s="149">
        <v>9120</v>
      </c>
      <c r="E892" s="149" t="s">
        <v>2702</v>
      </c>
      <c r="F892" s="149" t="s">
        <v>2738</v>
      </c>
      <c r="G892" s="149" t="s">
        <v>364</v>
      </c>
      <c r="H892" s="149" t="s">
        <v>365</v>
      </c>
      <c r="I892" s="149" t="s">
        <v>366</v>
      </c>
      <c r="J892" s="149" t="s">
        <v>7089</v>
      </c>
      <c r="K892" s="149"/>
      <c r="L892" s="148">
        <v>1</v>
      </c>
      <c r="M892" s="152">
        <f t="shared" si="26"/>
        <v>0</v>
      </c>
      <c r="N892" s="152">
        <f t="shared" si="27"/>
        <v>0</v>
      </c>
      <c r="O892" s="145">
        <v>121137</v>
      </c>
    </row>
    <row r="893" spans="1:15" x14ac:dyDescent="0.25">
      <c r="A893" s="149">
        <v>11511</v>
      </c>
      <c r="B893" s="149" t="s">
        <v>2739</v>
      </c>
      <c r="C893" s="149" t="s">
        <v>2740</v>
      </c>
      <c r="D893" s="149">
        <v>9130</v>
      </c>
      <c r="E893" s="149" t="s">
        <v>2741</v>
      </c>
      <c r="F893" s="149" t="s">
        <v>2742</v>
      </c>
      <c r="G893" s="149" t="s">
        <v>364</v>
      </c>
      <c r="H893" s="149" t="s">
        <v>365</v>
      </c>
      <c r="I893" s="149" t="s">
        <v>366</v>
      </c>
      <c r="J893" s="149" t="s">
        <v>7089</v>
      </c>
      <c r="K893" s="149"/>
      <c r="L893" s="148">
        <v>1</v>
      </c>
      <c r="M893" s="152">
        <f t="shared" si="26"/>
        <v>0</v>
      </c>
      <c r="N893" s="152">
        <f t="shared" si="27"/>
        <v>0</v>
      </c>
      <c r="O893" s="145">
        <v>123224</v>
      </c>
    </row>
    <row r="894" spans="1:15" x14ac:dyDescent="0.25">
      <c r="A894" s="149">
        <v>11528</v>
      </c>
      <c r="B894" s="149" t="s">
        <v>2743</v>
      </c>
      <c r="C894" s="149" t="s">
        <v>2744</v>
      </c>
      <c r="D894" s="149">
        <v>9130</v>
      </c>
      <c r="E894" s="149" t="s">
        <v>410</v>
      </c>
      <c r="F894" s="149" t="s">
        <v>2745</v>
      </c>
      <c r="G894" s="149" t="s">
        <v>364</v>
      </c>
      <c r="H894" s="149" t="s">
        <v>365</v>
      </c>
      <c r="I894" s="149" t="s">
        <v>366</v>
      </c>
      <c r="J894" s="149" t="s">
        <v>7089</v>
      </c>
      <c r="K894" s="149"/>
      <c r="L894" s="148">
        <v>1</v>
      </c>
      <c r="M894" s="152">
        <f t="shared" si="26"/>
        <v>0</v>
      </c>
      <c r="N894" s="152">
        <f t="shared" si="27"/>
        <v>0</v>
      </c>
      <c r="O894" s="145">
        <v>121137</v>
      </c>
    </row>
    <row r="895" spans="1:15" x14ac:dyDescent="0.25">
      <c r="A895" s="149">
        <v>11536</v>
      </c>
      <c r="B895" s="149" t="s">
        <v>2746</v>
      </c>
      <c r="C895" s="149" t="s">
        <v>2747</v>
      </c>
      <c r="D895" s="149">
        <v>9130</v>
      </c>
      <c r="E895" s="149" t="s">
        <v>410</v>
      </c>
      <c r="F895" s="149" t="s">
        <v>2748</v>
      </c>
      <c r="G895" s="149" t="s">
        <v>364</v>
      </c>
      <c r="H895" s="149" t="s">
        <v>365</v>
      </c>
      <c r="I895" s="149" t="s">
        <v>366</v>
      </c>
      <c r="J895" s="149" t="s">
        <v>7089</v>
      </c>
      <c r="K895" s="149"/>
      <c r="L895" s="148">
        <v>1</v>
      </c>
      <c r="M895" s="152">
        <f t="shared" si="26"/>
        <v>0</v>
      </c>
      <c r="N895" s="152">
        <f t="shared" si="27"/>
        <v>0</v>
      </c>
      <c r="O895" s="145">
        <v>123224</v>
      </c>
    </row>
    <row r="896" spans="1:15" x14ac:dyDescent="0.25">
      <c r="A896" s="149">
        <v>11551</v>
      </c>
      <c r="B896" s="149" t="s">
        <v>7647</v>
      </c>
      <c r="C896" s="149" t="s">
        <v>7648</v>
      </c>
      <c r="D896" s="149">
        <v>2800</v>
      </c>
      <c r="E896" s="149" t="s">
        <v>414</v>
      </c>
      <c r="F896" s="149" t="s">
        <v>2749</v>
      </c>
      <c r="G896" s="149" t="s">
        <v>364</v>
      </c>
      <c r="H896" s="149" t="s">
        <v>365</v>
      </c>
      <c r="I896" s="149" t="s">
        <v>366</v>
      </c>
      <c r="J896" s="149" t="s">
        <v>7089</v>
      </c>
      <c r="K896" s="149"/>
      <c r="L896" s="148">
        <v>2</v>
      </c>
      <c r="M896" s="152">
        <f t="shared" si="26"/>
        <v>0</v>
      </c>
      <c r="N896" s="152">
        <f t="shared" si="27"/>
        <v>0</v>
      </c>
      <c r="O896" s="145">
        <v>119933</v>
      </c>
    </row>
    <row r="897" spans="1:15" x14ac:dyDescent="0.25">
      <c r="A897" s="149">
        <v>11569</v>
      </c>
      <c r="B897" s="149" t="s">
        <v>1254</v>
      </c>
      <c r="C897" s="149" t="s">
        <v>2750</v>
      </c>
      <c r="D897" s="149">
        <v>2800</v>
      </c>
      <c r="E897" s="149" t="s">
        <v>414</v>
      </c>
      <c r="F897" s="149" t="s">
        <v>2751</v>
      </c>
      <c r="G897" s="149" t="s">
        <v>364</v>
      </c>
      <c r="H897" s="149" t="s">
        <v>365</v>
      </c>
      <c r="I897" s="149" t="s">
        <v>366</v>
      </c>
      <c r="J897" s="149" t="s">
        <v>7089</v>
      </c>
      <c r="K897" s="149"/>
      <c r="L897" s="148">
        <v>1</v>
      </c>
      <c r="M897" s="152">
        <f t="shared" si="26"/>
        <v>0</v>
      </c>
      <c r="N897" s="152">
        <f t="shared" si="27"/>
        <v>0</v>
      </c>
      <c r="O897" s="145">
        <v>119933</v>
      </c>
    </row>
    <row r="898" spans="1:15" x14ac:dyDescent="0.25">
      <c r="A898" s="149">
        <v>11585</v>
      </c>
      <c r="B898" s="149" t="s">
        <v>1054</v>
      </c>
      <c r="C898" s="149" t="s">
        <v>2752</v>
      </c>
      <c r="D898" s="149">
        <v>2800</v>
      </c>
      <c r="E898" s="149" t="s">
        <v>414</v>
      </c>
      <c r="F898" s="149" t="s">
        <v>2753</v>
      </c>
      <c r="G898" s="149" t="s">
        <v>364</v>
      </c>
      <c r="H898" s="149" t="s">
        <v>365</v>
      </c>
      <c r="I898" s="149" t="s">
        <v>366</v>
      </c>
      <c r="J898" s="149" t="s">
        <v>7089</v>
      </c>
      <c r="K898" s="149"/>
      <c r="L898" s="148">
        <v>1</v>
      </c>
      <c r="M898" s="152">
        <f t="shared" si="26"/>
        <v>0</v>
      </c>
      <c r="N898" s="152">
        <f t="shared" si="27"/>
        <v>0</v>
      </c>
      <c r="O898" s="145">
        <v>119933</v>
      </c>
    </row>
    <row r="899" spans="1:15" x14ac:dyDescent="0.25">
      <c r="A899" s="149">
        <v>11601</v>
      </c>
      <c r="B899" s="149" t="s">
        <v>2754</v>
      </c>
      <c r="C899" s="149" t="s">
        <v>2755</v>
      </c>
      <c r="D899" s="149">
        <v>2800</v>
      </c>
      <c r="E899" s="149" t="s">
        <v>414</v>
      </c>
      <c r="F899" s="149" t="s">
        <v>2756</v>
      </c>
      <c r="G899" s="149" t="s">
        <v>364</v>
      </c>
      <c r="H899" s="149" t="s">
        <v>365</v>
      </c>
      <c r="I899" s="149" t="s">
        <v>366</v>
      </c>
      <c r="J899" s="149" t="s">
        <v>7089</v>
      </c>
      <c r="K899" s="149"/>
      <c r="L899" s="148">
        <v>1</v>
      </c>
      <c r="M899" s="152">
        <f t="shared" ref="M899:M962" si="28">IF(AND(J899="Autonome kleuterschool",L899=1),1,0)</f>
        <v>0</v>
      </c>
      <c r="N899" s="152">
        <f t="shared" ref="N899:N962" si="29">IF(AND(J899="Autonome lagere school",L899=1),1,0)</f>
        <v>0</v>
      </c>
      <c r="O899" s="145">
        <v>119248</v>
      </c>
    </row>
    <row r="900" spans="1:15" x14ac:dyDescent="0.25">
      <c r="A900" s="149">
        <v>11619</v>
      </c>
      <c r="B900" s="149" t="s">
        <v>2757</v>
      </c>
      <c r="C900" s="149" t="s">
        <v>2758</v>
      </c>
      <c r="D900" s="149">
        <v>2800</v>
      </c>
      <c r="E900" s="149" t="s">
        <v>414</v>
      </c>
      <c r="F900" s="149" t="s">
        <v>2759</v>
      </c>
      <c r="G900" s="149" t="s">
        <v>364</v>
      </c>
      <c r="H900" s="149" t="s">
        <v>365</v>
      </c>
      <c r="I900" s="149" t="s">
        <v>366</v>
      </c>
      <c r="J900" s="149" t="s">
        <v>7089</v>
      </c>
      <c r="K900" s="149"/>
      <c r="L900" s="148">
        <v>1</v>
      </c>
      <c r="M900" s="152">
        <f t="shared" si="28"/>
        <v>0</v>
      </c>
      <c r="N900" s="152">
        <f t="shared" si="29"/>
        <v>0</v>
      </c>
      <c r="O900" s="145">
        <v>119933</v>
      </c>
    </row>
    <row r="901" spans="1:15" x14ac:dyDescent="0.25">
      <c r="A901" s="149">
        <v>11635</v>
      </c>
      <c r="B901" s="149" t="s">
        <v>2760</v>
      </c>
      <c r="C901" s="149" t="s">
        <v>2761</v>
      </c>
      <c r="D901" s="149">
        <v>2800</v>
      </c>
      <c r="E901" s="149" t="s">
        <v>414</v>
      </c>
      <c r="F901" s="149" t="s">
        <v>2762</v>
      </c>
      <c r="G901" s="149" t="s">
        <v>364</v>
      </c>
      <c r="H901" s="149" t="s">
        <v>365</v>
      </c>
      <c r="I901" s="149" t="s">
        <v>366</v>
      </c>
      <c r="J901" s="149" t="s">
        <v>7089</v>
      </c>
      <c r="K901" s="149"/>
      <c r="L901" s="148">
        <v>2</v>
      </c>
      <c r="M901" s="152">
        <f t="shared" si="28"/>
        <v>0</v>
      </c>
      <c r="N901" s="152">
        <f t="shared" si="29"/>
        <v>0</v>
      </c>
      <c r="O901" s="145">
        <v>119933</v>
      </c>
    </row>
    <row r="902" spans="1:15" x14ac:dyDescent="0.25">
      <c r="A902" s="149">
        <v>11643</v>
      </c>
      <c r="B902" s="149" t="s">
        <v>2763</v>
      </c>
      <c r="C902" s="149" t="s">
        <v>2764</v>
      </c>
      <c r="D902" s="149">
        <v>2800</v>
      </c>
      <c r="E902" s="149" t="s">
        <v>414</v>
      </c>
      <c r="F902" s="149" t="s">
        <v>2765</v>
      </c>
      <c r="G902" s="149" t="s">
        <v>364</v>
      </c>
      <c r="H902" s="149" t="s">
        <v>365</v>
      </c>
      <c r="I902" s="149" t="s">
        <v>366</v>
      </c>
      <c r="J902" s="149" t="s">
        <v>7089</v>
      </c>
      <c r="K902" s="149"/>
      <c r="L902" s="148">
        <v>1</v>
      </c>
      <c r="M902" s="152">
        <f t="shared" si="28"/>
        <v>0</v>
      </c>
      <c r="N902" s="152">
        <f t="shared" si="29"/>
        <v>0</v>
      </c>
      <c r="O902" s="145">
        <v>119248</v>
      </c>
    </row>
    <row r="903" spans="1:15" x14ac:dyDescent="0.25">
      <c r="A903" s="149">
        <v>11651</v>
      </c>
      <c r="B903" s="149" t="s">
        <v>2766</v>
      </c>
      <c r="C903" s="149" t="s">
        <v>2767</v>
      </c>
      <c r="D903" s="149">
        <v>2800</v>
      </c>
      <c r="E903" s="149" t="s">
        <v>414</v>
      </c>
      <c r="F903" s="149" t="s">
        <v>2768</v>
      </c>
      <c r="G903" s="149" t="s">
        <v>364</v>
      </c>
      <c r="H903" s="149" t="s">
        <v>365</v>
      </c>
      <c r="I903" s="149" t="s">
        <v>366</v>
      </c>
      <c r="J903" s="149" t="s">
        <v>7089</v>
      </c>
      <c r="K903" s="149"/>
      <c r="L903" s="148">
        <v>2</v>
      </c>
      <c r="M903" s="152">
        <f t="shared" si="28"/>
        <v>0</v>
      </c>
      <c r="N903" s="152">
        <f t="shared" si="29"/>
        <v>0</v>
      </c>
      <c r="O903" s="145">
        <v>119933</v>
      </c>
    </row>
    <row r="904" spans="1:15" x14ac:dyDescent="0.25">
      <c r="A904" s="149">
        <v>11676</v>
      </c>
      <c r="B904" s="149" t="s">
        <v>2769</v>
      </c>
      <c r="C904" s="149" t="s">
        <v>2770</v>
      </c>
      <c r="D904" s="149">
        <v>2800</v>
      </c>
      <c r="E904" s="149" t="s">
        <v>414</v>
      </c>
      <c r="F904" s="149" t="s">
        <v>2771</v>
      </c>
      <c r="G904" s="149" t="s">
        <v>364</v>
      </c>
      <c r="H904" s="149" t="s">
        <v>365</v>
      </c>
      <c r="I904" s="149" t="s">
        <v>366</v>
      </c>
      <c r="J904" s="149" t="s">
        <v>7089</v>
      </c>
      <c r="K904" s="149"/>
      <c r="L904" s="148">
        <v>2</v>
      </c>
      <c r="M904" s="152">
        <f t="shared" si="28"/>
        <v>0</v>
      </c>
      <c r="N904" s="152">
        <f t="shared" si="29"/>
        <v>0</v>
      </c>
      <c r="O904" s="145">
        <v>138958</v>
      </c>
    </row>
    <row r="905" spans="1:15" x14ac:dyDescent="0.25">
      <c r="A905" s="149">
        <v>11692</v>
      </c>
      <c r="B905" s="149" t="s">
        <v>2772</v>
      </c>
      <c r="C905" s="149" t="s">
        <v>2773</v>
      </c>
      <c r="D905" s="149">
        <v>2800</v>
      </c>
      <c r="E905" s="149" t="s">
        <v>414</v>
      </c>
      <c r="F905" s="149" t="s">
        <v>2774</v>
      </c>
      <c r="G905" s="149" t="s">
        <v>364</v>
      </c>
      <c r="H905" s="149" t="s">
        <v>365</v>
      </c>
      <c r="I905" s="149" t="s">
        <v>366</v>
      </c>
      <c r="J905" s="149" t="s">
        <v>7089</v>
      </c>
      <c r="K905" s="149"/>
      <c r="L905" s="148">
        <v>1</v>
      </c>
      <c r="M905" s="152">
        <f t="shared" si="28"/>
        <v>0</v>
      </c>
      <c r="N905" s="152">
        <f t="shared" si="29"/>
        <v>0</v>
      </c>
      <c r="O905" s="145">
        <v>122127</v>
      </c>
    </row>
    <row r="906" spans="1:15" x14ac:dyDescent="0.25">
      <c r="A906" s="149">
        <v>11726</v>
      </c>
      <c r="B906" s="149" t="s">
        <v>2775</v>
      </c>
      <c r="C906" s="149" t="s">
        <v>2776</v>
      </c>
      <c r="D906" s="149">
        <v>2800</v>
      </c>
      <c r="E906" s="149" t="s">
        <v>414</v>
      </c>
      <c r="F906" s="149" t="s">
        <v>2777</v>
      </c>
      <c r="G906" s="149" t="s">
        <v>364</v>
      </c>
      <c r="H906" s="149" t="s">
        <v>365</v>
      </c>
      <c r="I906" s="149" t="s">
        <v>366</v>
      </c>
      <c r="J906" s="149" t="s">
        <v>7089</v>
      </c>
      <c r="K906" s="149"/>
      <c r="L906" s="148">
        <v>2</v>
      </c>
      <c r="M906" s="152">
        <f t="shared" si="28"/>
        <v>0</v>
      </c>
      <c r="N906" s="152">
        <f t="shared" si="29"/>
        <v>0</v>
      </c>
      <c r="O906" s="145">
        <v>129155</v>
      </c>
    </row>
    <row r="907" spans="1:15" x14ac:dyDescent="0.25">
      <c r="A907" s="149">
        <v>11742</v>
      </c>
      <c r="B907" s="149" t="s">
        <v>2778</v>
      </c>
      <c r="C907" s="149" t="s">
        <v>2779</v>
      </c>
      <c r="D907" s="149">
        <v>2800</v>
      </c>
      <c r="E907" s="149" t="s">
        <v>414</v>
      </c>
      <c r="F907" s="149" t="s">
        <v>2780</v>
      </c>
      <c r="G907" s="149" t="s">
        <v>364</v>
      </c>
      <c r="H907" s="149" t="s">
        <v>365</v>
      </c>
      <c r="I907" s="149" t="s">
        <v>366</v>
      </c>
      <c r="J907" s="149" t="s">
        <v>7089</v>
      </c>
      <c r="K907" s="149"/>
      <c r="L907" s="148">
        <v>1</v>
      </c>
      <c r="M907" s="152">
        <f t="shared" si="28"/>
        <v>0</v>
      </c>
      <c r="N907" s="152">
        <f t="shared" si="29"/>
        <v>0</v>
      </c>
      <c r="O907" s="145">
        <v>129155</v>
      </c>
    </row>
    <row r="908" spans="1:15" x14ac:dyDescent="0.25">
      <c r="A908" s="149">
        <v>11759</v>
      </c>
      <c r="B908" s="149" t="s">
        <v>7317</v>
      </c>
      <c r="C908" s="149" t="s">
        <v>2781</v>
      </c>
      <c r="D908" s="149">
        <v>2800</v>
      </c>
      <c r="E908" s="149" t="s">
        <v>414</v>
      </c>
      <c r="F908" s="149" t="s">
        <v>2782</v>
      </c>
      <c r="G908" s="149" t="s">
        <v>364</v>
      </c>
      <c r="H908" s="149" t="s">
        <v>365</v>
      </c>
      <c r="I908" s="149" t="s">
        <v>366</v>
      </c>
      <c r="J908" s="149" t="s">
        <v>7089</v>
      </c>
      <c r="K908" s="149"/>
      <c r="L908" s="148">
        <v>2</v>
      </c>
      <c r="M908" s="152">
        <f t="shared" si="28"/>
        <v>0</v>
      </c>
      <c r="N908" s="152">
        <f t="shared" si="29"/>
        <v>0</v>
      </c>
      <c r="O908" s="145">
        <v>129155</v>
      </c>
    </row>
    <row r="909" spans="1:15" x14ac:dyDescent="0.25">
      <c r="A909" s="149">
        <v>11767</v>
      </c>
      <c r="B909" s="149" t="s">
        <v>2783</v>
      </c>
      <c r="C909" s="149" t="s">
        <v>2784</v>
      </c>
      <c r="D909" s="149">
        <v>2800</v>
      </c>
      <c r="E909" s="149" t="s">
        <v>414</v>
      </c>
      <c r="F909" s="149" t="s">
        <v>2785</v>
      </c>
      <c r="G909" s="149" t="s">
        <v>203</v>
      </c>
      <c r="H909" s="149" t="s">
        <v>204</v>
      </c>
      <c r="I909" s="149" t="s">
        <v>205</v>
      </c>
      <c r="J909" s="149" t="s">
        <v>7089</v>
      </c>
      <c r="K909" s="149"/>
      <c r="L909" s="148">
        <v>1</v>
      </c>
      <c r="M909" s="152">
        <f t="shared" si="28"/>
        <v>0</v>
      </c>
      <c r="N909" s="152">
        <f t="shared" si="29"/>
        <v>0</v>
      </c>
      <c r="O909" s="145">
        <v>122119</v>
      </c>
    </row>
    <row r="910" spans="1:15" x14ac:dyDescent="0.25">
      <c r="A910" s="149">
        <v>11775</v>
      </c>
      <c r="B910" s="149" t="s">
        <v>2786</v>
      </c>
      <c r="C910" s="149" t="s">
        <v>2787</v>
      </c>
      <c r="D910" s="149">
        <v>2800</v>
      </c>
      <c r="E910" s="149" t="s">
        <v>414</v>
      </c>
      <c r="F910" s="149" t="s">
        <v>2788</v>
      </c>
      <c r="G910" s="149" t="s">
        <v>364</v>
      </c>
      <c r="H910" s="149" t="s">
        <v>365</v>
      </c>
      <c r="I910" s="149" t="s">
        <v>366</v>
      </c>
      <c r="J910" s="149" t="s">
        <v>7089</v>
      </c>
      <c r="K910" s="149"/>
      <c r="L910" s="148">
        <v>1</v>
      </c>
      <c r="M910" s="152">
        <f t="shared" si="28"/>
        <v>0</v>
      </c>
      <c r="N910" s="152">
        <f t="shared" si="29"/>
        <v>0</v>
      </c>
      <c r="O910" s="145">
        <v>129155</v>
      </c>
    </row>
    <row r="911" spans="1:15" x14ac:dyDescent="0.25">
      <c r="A911" s="149">
        <v>11783</v>
      </c>
      <c r="B911" s="149" t="s">
        <v>7318</v>
      </c>
      <c r="C911" s="149" t="s">
        <v>2789</v>
      </c>
      <c r="D911" s="149">
        <v>2800</v>
      </c>
      <c r="E911" s="149" t="s">
        <v>414</v>
      </c>
      <c r="F911" s="149" t="s">
        <v>2790</v>
      </c>
      <c r="G911" s="149" t="s">
        <v>364</v>
      </c>
      <c r="H911" s="149" t="s">
        <v>365</v>
      </c>
      <c r="I911" s="149" t="s">
        <v>366</v>
      </c>
      <c r="J911" s="149" t="s">
        <v>7089</v>
      </c>
      <c r="K911" s="149"/>
      <c r="L911" s="148">
        <v>1</v>
      </c>
      <c r="M911" s="152">
        <f t="shared" si="28"/>
        <v>0</v>
      </c>
      <c r="N911" s="152">
        <f t="shared" si="29"/>
        <v>0</v>
      </c>
      <c r="O911" s="145">
        <v>129155</v>
      </c>
    </row>
    <row r="912" spans="1:15" x14ac:dyDescent="0.25">
      <c r="A912" s="149">
        <v>11809</v>
      </c>
      <c r="B912" s="149" t="s">
        <v>1927</v>
      </c>
      <c r="C912" s="149" t="s">
        <v>2791</v>
      </c>
      <c r="D912" s="149">
        <v>2820</v>
      </c>
      <c r="E912" s="149" t="s">
        <v>2792</v>
      </c>
      <c r="F912" s="149" t="s">
        <v>2793</v>
      </c>
      <c r="G912" s="149" t="s">
        <v>364</v>
      </c>
      <c r="H912" s="149" t="s">
        <v>365</v>
      </c>
      <c r="I912" s="149" t="s">
        <v>366</v>
      </c>
      <c r="J912" s="149" t="s">
        <v>7090</v>
      </c>
      <c r="K912" s="149"/>
      <c r="L912" s="148">
        <v>1</v>
      </c>
      <c r="M912" s="152">
        <f t="shared" si="28"/>
        <v>0</v>
      </c>
      <c r="N912" s="152">
        <f t="shared" si="29"/>
        <v>1</v>
      </c>
      <c r="O912" s="145">
        <v>122077</v>
      </c>
    </row>
    <row r="913" spans="1:15" x14ac:dyDescent="0.25">
      <c r="A913" s="149">
        <v>11817</v>
      </c>
      <c r="B913" s="149" t="s">
        <v>2794</v>
      </c>
      <c r="C913" s="149" t="s">
        <v>2795</v>
      </c>
      <c r="D913" s="149">
        <v>2820</v>
      </c>
      <c r="E913" s="149" t="s">
        <v>2792</v>
      </c>
      <c r="F913" s="149" t="s">
        <v>2796</v>
      </c>
      <c r="G913" s="149" t="s">
        <v>364</v>
      </c>
      <c r="H913" s="149" t="s">
        <v>365</v>
      </c>
      <c r="I913" s="149" t="s">
        <v>366</v>
      </c>
      <c r="J913" s="149" t="s">
        <v>7091</v>
      </c>
      <c r="K913" s="149"/>
      <c r="L913" s="148">
        <v>1</v>
      </c>
      <c r="M913" s="152">
        <f t="shared" si="28"/>
        <v>1</v>
      </c>
      <c r="N913" s="152">
        <f t="shared" si="29"/>
        <v>0</v>
      </c>
      <c r="O913" s="145">
        <v>122077</v>
      </c>
    </row>
    <row r="914" spans="1:15" x14ac:dyDescent="0.25">
      <c r="A914" s="149">
        <v>11825</v>
      </c>
      <c r="B914" s="149" t="s">
        <v>2797</v>
      </c>
      <c r="C914" s="149" t="s">
        <v>2798</v>
      </c>
      <c r="D914" s="149">
        <v>2820</v>
      </c>
      <c r="E914" s="149" t="s">
        <v>2792</v>
      </c>
      <c r="F914" s="149" t="s">
        <v>2799</v>
      </c>
      <c r="G914" s="149" t="s">
        <v>364</v>
      </c>
      <c r="H914" s="149" t="s">
        <v>365</v>
      </c>
      <c r="I914" s="149" t="s">
        <v>366</v>
      </c>
      <c r="J914" s="149" t="s">
        <v>7089</v>
      </c>
      <c r="K914" s="149"/>
      <c r="L914" s="148">
        <v>1</v>
      </c>
      <c r="M914" s="152">
        <f t="shared" si="28"/>
        <v>0</v>
      </c>
      <c r="N914" s="152">
        <f t="shared" si="29"/>
        <v>0</v>
      </c>
      <c r="O914" s="145">
        <v>119933</v>
      </c>
    </row>
    <row r="915" spans="1:15" x14ac:dyDescent="0.25">
      <c r="A915" s="149">
        <v>11833</v>
      </c>
      <c r="B915" s="149" t="s">
        <v>7319</v>
      </c>
      <c r="C915" s="149" t="s">
        <v>2800</v>
      </c>
      <c r="D915" s="149">
        <v>2580</v>
      </c>
      <c r="E915" s="149" t="s">
        <v>427</v>
      </c>
      <c r="F915" s="149" t="s">
        <v>2801</v>
      </c>
      <c r="G915" s="149" t="s">
        <v>364</v>
      </c>
      <c r="H915" s="149" t="s">
        <v>365</v>
      </c>
      <c r="I915" s="149" t="s">
        <v>366</v>
      </c>
      <c r="J915" s="149" t="s">
        <v>7089</v>
      </c>
      <c r="K915" s="149"/>
      <c r="L915" s="148">
        <v>1</v>
      </c>
      <c r="M915" s="152">
        <f t="shared" si="28"/>
        <v>0</v>
      </c>
      <c r="N915" s="152">
        <f t="shared" si="29"/>
        <v>0</v>
      </c>
      <c r="O915" s="145">
        <v>121483</v>
      </c>
    </row>
    <row r="916" spans="1:15" x14ac:dyDescent="0.25">
      <c r="A916" s="149">
        <v>11841</v>
      </c>
      <c r="B916" s="149" t="s">
        <v>2244</v>
      </c>
      <c r="C916" s="149" t="s">
        <v>2802</v>
      </c>
      <c r="D916" s="149">
        <v>2820</v>
      </c>
      <c r="E916" s="149" t="s">
        <v>2803</v>
      </c>
      <c r="F916" s="149" t="s">
        <v>2804</v>
      </c>
      <c r="G916" s="149" t="s">
        <v>203</v>
      </c>
      <c r="H916" s="149" t="s">
        <v>204</v>
      </c>
      <c r="I916" s="149" t="s">
        <v>205</v>
      </c>
      <c r="J916" s="149" t="s">
        <v>7089</v>
      </c>
      <c r="K916" s="149"/>
      <c r="L916" s="148">
        <v>2</v>
      </c>
      <c r="M916" s="152">
        <f t="shared" si="28"/>
        <v>0</v>
      </c>
      <c r="N916" s="152">
        <f t="shared" si="29"/>
        <v>0</v>
      </c>
      <c r="O916" s="145">
        <v>121954</v>
      </c>
    </row>
    <row r="917" spans="1:15" x14ac:dyDescent="0.25">
      <c r="A917" s="149">
        <v>11858</v>
      </c>
      <c r="B917" s="149" t="s">
        <v>1344</v>
      </c>
      <c r="C917" s="149" t="s">
        <v>2805</v>
      </c>
      <c r="D917" s="149">
        <v>3150</v>
      </c>
      <c r="E917" s="149" t="s">
        <v>2806</v>
      </c>
      <c r="F917" s="149" t="s">
        <v>2807</v>
      </c>
      <c r="G917" s="149" t="s">
        <v>7587</v>
      </c>
      <c r="H917" s="149" t="s">
        <v>7588</v>
      </c>
      <c r="I917" s="149" t="s">
        <v>7589</v>
      </c>
      <c r="J917" s="149" t="s">
        <v>7089</v>
      </c>
      <c r="K917" s="149"/>
      <c r="L917" s="148">
        <v>2</v>
      </c>
      <c r="M917" s="152">
        <f t="shared" si="28"/>
        <v>0</v>
      </c>
      <c r="N917" s="152">
        <f t="shared" si="29"/>
        <v>0</v>
      </c>
      <c r="O917" s="145">
        <v>119669</v>
      </c>
    </row>
    <row r="918" spans="1:15" x14ac:dyDescent="0.25">
      <c r="A918" s="149">
        <v>11866</v>
      </c>
      <c r="B918" s="149" t="s">
        <v>2808</v>
      </c>
      <c r="C918" s="149" t="s">
        <v>2809</v>
      </c>
      <c r="D918" s="149">
        <v>3150</v>
      </c>
      <c r="E918" s="149" t="s">
        <v>2806</v>
      </c>
      <c r="F918" s="149" t="s">
        <v>2810</v>
      </c>
      <c r="G918" s="149" t="s">
        <v>160</v>
      </c>
      <c r="H918" s="149" t="s">
        <v>161</v>
      </c>
      <c r="I918" s="149" t="s">
        <v>162</v>
      </c>
      <c r="J918" s="149" t="s">
        <v>7089</v>
      </c>
      <c r="K918" s="149"/>
      <c r="L918" s="148">
        <v>2</v>
      </c>
      <c r="M918" s="152">
        <f t="shared" si="28"/>
        <v>0</v>
      </c>
      <c r="N918" s="152">
        <f t="shared" si="29"/>
        <v>0</v>
      </c>
      <c r="O918" s="145">
        <v>122259</v>
      </c>
    </row>
    <row r="919" spans="1:15" x14ac:dyDescent="0.25">
      <c r="A919" s="149">
        <v>11874</v>
      </c>
      <c r="B919" s="149" t="s">
        <v>1344</v>
      </c>
      <c r="C919" s="149" t="s">
        <v>2811</v>
      </c>
      <c r="D919" s="149">
        <v>3140</v>
      </c>
      <c r="E919" s="149" t="s">
        <v>423</v>
      </c>
      <c r="F919" s="149" t="s">
        <v>2812</v>
      </c>
      <c r="G919" s="149" t="s">
        <v>7587</v>
      </c>
      <c r="H919" s="149" t="s">
        <v>7588</v>
      </c>
      <c r="I919" s="149" t="s">
        <v>7589</v>
      </c>
      <c r="J919" s="149" t="s">
        <v>7089</v>
      </c>
      <c r="K919" s="149"/>
      <c r="L919" s="148">
        <v>2</v>
      </c>
      <c r="M919" s="152">
        <f t="shared" si="28"/>
        <v>0</v>
      </c>
      <c r="N919" s="152">
        <f t="shared" si="29"/>
        <v>0</v>
      </c>
      <c r="O919" s="145">
        <v>119669</v>
      </c>
    </row>
    <row r="920" spans="1:15" x14ac:dyDescent="0.25">
      <c r="A920" s="149">
        <v>11882</v>
      </c>
      <c r="B920" s="149" t="s">
        <v>2813</v>
      </c>
      <c r="C920" s="149" t="s">
        <v>2814</v>
      </c>
      <c r="D920" s="149">
        <v>3140</v>
      </c>
      <c r="E920" s="149" t="s">
        <v>423</v>
      </c>
      <c r="F920" s="149" t="s">
        <v>2815</v>
      </c>
      <c r="G920" s="149" t="s">
        <v>203</v>
      </c>
      <c r="H920" s="149" t="s">
        <v>204</v>
      </c>
      <c r="I920" s="149" t="s">
        <v>205</v>
      </c>
      <c r="J920" s="149" t="s">
        <v>7089</v>
      </c>
      <c r="K920" s="149"/>
      <c r="L920" s="148">
        <v>2</v>
      </c>
      <c r="M920" s="152">
        <f t="shared" si="28"/>
        <v>0</v>
      </c>
      <c r="N920" s="152">
        <f t="shared" si="29"/>
        <v>0</v>
      </c>
      <c r="O920" s="145">
        <v>121954</v>
      </c>
    </row>
    <row r="921" spans="1:15" x14ac:dyDescent="0.25">
      <c r="A921" s="149">
        <v>11891</v>
      </c>
      <c r="B921" s="149" t="s">
        <v>2816</v>
      </c>
      <c r="C921" s="149" t="s">
        <v>2817</v>
      </c>
      <c r="D921" s="149">
        <v>2861</v>
      </c>
      <c r="E921" s="149" t="s">
        <v>2818</v>
      </c>
      <c r="F921" s="149" t="s">
        <v>2819</v>
      </c>
      <c r="G921" s="149" t="s">
        <v>364</v>
      </c>
      <c r="H921" s="149" t="s">
        <v>365</v>
      </c>
      <c r="I921" s="149" t="s">
        <v>366</v>
      </c>
      <c r="J921" s="149" t="s">
        <v>7089</v>
      </c>
      <c r="K921" s="149"/>
      <c r="L921" s="148">
        <v>3</v>
      </c>
      <c r="M921" s="152">
        <f t="shared" si="28"/>
        <v>0</v>
      </c>
      <c r="N921" s="152">
        <f t="shared" si="29"/>
        <v>0</v>
      </c>
      <c r="O921" s="145">
        <v>138958</v>
      </c>
    </row>
    <row r="922" spans="1:15" x14ac:dyDescent="0.25">
      <c r="A922" s="149">
        <v>11908</v>
      </c>
      <c r="B922" s="149" t="s">
        <v>7320</v>
      </c>
      <c r="C922" s="149" t="s">
        <v>2820</v>
      </c>
      <c r="D922" s="149">
        <v>2860</v>
      </c>
      <c r="E922" s="149" t="s">
        <v>2438</v>
      </c>
      <c r="F922" s="149" t="s">
        <v>2821</v>
      </c>
      <c r="G922" s="149" t="s">
        <v>364</v>
      </c>
      <c r="H922" s="149" t="s">
        <v>365</v>
      </c>
      <c r="I922" s="149" t="s">
        <v>366</v>
      </c>
      <c r="J922" s="149" t="s">
        <v>7089</v>
      </c>
      <c r="K922" s="149"/>
      <c r="L922" s="148">
        <v>1</v>
      </c>
      <c r="M922" s="152">
        <f t="shared" si="28"/>
        <v>0</v>
      </c>
      <c r="N922" s="152">
        <f t="shared" si="29"/>
        <v>0</v>
      </c>
      <c r="O922" s="145">
        <v>119248</v>
      </c>
    </row>
    <row r="923" spans="1:15" x14ac:dyDescent="0.25">
      <c r="A923" s="149">
        <v>11916</v>
      </c>
      <c r="B923" s="149" t="s">
        <v>2822</v>
      </c>
      <c r="C923" s="149" t="s">
        <v>2823</v>
      </c>
      <c r="D923" s="149">
        <v>2580</v>
      </c>
      <c r="E923" s="149" t="s">
        <v>427</v>
      </c>
      <c r="F923" s="149" t="s">
        <v>2824</v>
      </c>
      <c r="G923" s="149" t="s">
        <v>203</v>
      </c>
      <c r="H923" s="149" t="s">
        <v>204</v>
      </c>
      <c r="I923" s="149" t="s">
        <v>205</v>
      </c>
      <c r="J923" s="149" t="s">
        <v>7089</v>
      </c>
      <c r="K923" s="149"/>
      <c r="L923" s="148">
        <v>1</v>
      </c>
      <c r="M923" s="152">
        <f t="shared" si="28"/>
        <v>0</v>
      </c>
      <c r="N923" s="152">
        <f t="shared" si="29"/>
        <v>0</v>
      </c>
      <c r="O923" s="145">
        <v>121954</v>
      </c>
    </row>
    <row r="924" spans="1:15" x14ac:dyDescent="0.25">
      <c r="A924" s="149">
        <v>11924</v>
      </c>
      <c r="B924" s="149" t="s">
        <v>2825</v>
      </c>
      <c r="C924" s="149" t="s">
        <v>2826</v>
      </c>
      <c r="D924" s="149">
        <v>2580</v>
      </c>
      <c r="E924" s="149" t="s">
        <v>427</v>
      </c>
      <c r="F924" s="149" t="s">
        <v>2827</v>
      </c>
      <c r="G924" s="149" t="s">
        <v>364</v>
      </c>
      <c r="H924" s="149" t="s">
        <v>365</v>
      </c>
      <c r="I924" s="149" t="s">
        <v>366</v>
      </c>
      <c r="J924" s="149" t="s">
        <v>7089</v>
      </c>
      <c r="K924" s="149"/>
      <c r="L924" s="148">
        <v>1</v>
      </c>
      <c r="M924" s="152">
        <f t="shared" si="28"/>
        <v>0</v>
      </c>
      <c r="N924" s="152">
        <f t="shared" si="29"/>
        <v>0</v>
      </c>
      <c r="O924" s="145">
        <v>121483</v>
      </c>
    </row>
    <row r="925" spans="1:15" x14ac:dyDescent="0.25">
      <c r="A925" s="149">
        <v>11932</v>
      </c>
      <c r="B925" s="149" t="s">
        <v>7321</v>
      </c>
      <c r="C925" s="149" t="s">
        <v>2828</v>
      </c>
      <c r="D925" s="149">
        <v>2580</v>
      </c>
      <c r="E925" s="149" t="s">
        <v>431</v>
      </c>
      <c r="F925" s="149" t="s">
        <v>2829</v>
      </c>
      <c r="G925" s="149" t="s">
        <v>364</v>
      </c>
      <c r="H925" s="149" t="s">
        <v>365</v>
      </c>
      <c r="I925" s="149" t="s">
        <v>366</v>
      </c>
      <c r="J925" s="149" t="s">
        <v>7089</v>
      </c>
      <c r="K925" s="149"/>
      <c r="L925" s="148">
        <v>1</v>
      </c>
      <c r="M925" s="152">
        <f t="shared" si="28"/>
        <v>0</v>
      </c>
      <c r="N925" s="152">
        <f t="shared" si="29"/>
        <v>0</v>
      </c>
      <c r="O925" s="145">
        <v>121483</v>
      </c>
    </row>
    <row r="926" spans="1:15" x14ac:dyDescent="0.25">
      <c r="A926" s="149">
        <v>11941</v>
      </c>
      <c r="B926" s="149" t="s">
        <v>2830</v>
      </c>
      <c r="C926" s="149" t="s">
        <v>2831</v>
      </c>
      <c r="D926" s="149">
        <v>2223</v>
      </c>
      <c r="E926" s="149" t="s">
        <v>2832</v>
      </c>
      <c r="F926" s="149" t="s">
        <v>2833</v>
      </c>
      <c r="G926" s="149" t="s">
        <v>203</v>
      </c>
      <c r="H926" s="149" t="s">
        <v>204</v>
      </c>
      <c r="I926" s="149" t="s">
        <v>205</v>
      </c>
      <c r="J926" s="149" t="s">
        <v>7089</v>
      </c>
      <c r="K926" s="149"/>
      <c r="L926" s="148">
        <v>4</v>
      </c>
      <c r="M926" s="152">
        <f t="shared" si="28"/>
        <v>0</v>
      </c>
      <c r="N926" s="152">
        <f t="shared" si="29"/>
        <v>0</v>
      </c>
      <c r="O926" s="145">
        <v>121954</v>
      </c>
    </row>
    <row r="927" spans="1:15" x14ac:dyDescent="0.25">
      <c r="A927" s="149">
        <v>11957</v>
      </c>
      <c r="B927" s="149" t="s">
        <v>2834</v>
      </c>
      <c r="C927" s="149" t="s">
        <v>2835</v>
      </c>
      <c r="D927" s="149">
        <v>1840</v>
      </c>
      <c r="E927" s="149" t="s">
        <v>2836</v>
      </c>
      <c r="F927" s="149" t="s">
        <v>2837</v>
      </c>
      <c r="G927" s="149" t="s">
        <v>364</v>
      </c>
      <c r="H927" s="149" t="s">
        <v>365</v>
      </c>
      <c r="I927" s="149" t="s">
        <v>366</v>
      </c>
      <c r="J927" s="149" t="s">
        <v>7089</v>
      </c>
      <c r="K927" s="149"/>
      <c r="L927" s="148">
        <v>2</v>
      </c>
      <c r="M927" s="152">
        <f t="shared" si="28"/>
        <v>0</v>
      </c>
      <c r="N927" s="152">
        <f t="shared" si="29"/>
        <v>0</v>
      </c>
      <c r="O927" s="145">
        <v>128009</v>
      </c>
    </row>
    <row r="928" spans="1:15" x14ac:dyDescent="0.25">
      <c r="A928" s="149">
        <v>11965</v>
      </c>
      <c r="B928" s="149" t="s">
        <v>2838</v>
      </c>
      <c r="C928" s="149" t="s">
        <v>2839</v>
      </c>
      <c r="D928" s="149">
        <v>1840</v>
      </c>
      <c r="E928" s="149" t="s">
        <v>2840</v>
      </c>
      <c r="F928" s="149" t="s">
        <v>2841</v>
      </c>
      <c r="G928" s="149" t="s">
        <v>364</v>
      </c>
      <c r="H928" s="149" t="s">
        <v>365</v>
      </c>
      <c r="I928" s="149" t="s">
        <v>366</v>
      </c>
      <c r="J928" s="149" t="s">
        <v>7089</v>
      </c>
      <c r="K928" s="149"/>
      <c r="L928" s="148">
        <v>1</v>
      </c>
      <c r="M928" s="152">
        <f t="shared" si="28"/>
        <v>0</v>
      </c>
      <c r="N928" s="152">
        <f t="shared" si="29"/>
        <v>0</v>
      </c>
      <c r="O928" s="145">
        <v>128009</v>
      </c>
    </row>
    <row r="929" spans="1:15" x14ac:dyDescent="0.25">
      <c r="A929" s="149">
        <v>11973</v>
      </c>
      <c r="B929" s="149" t="s">
        <v>2842</v>
      </c>
      <c r="C929" s="149" t="s">
        <v>2843</v>
      </c>
      <c r="D929" s="149">
        <v>1840</v>
      </c>
      <c r="E929" s="149" t="s">
        <v>2836</v>
      </c>
      <c r="F929" s="149" t="s">
        <v>2844</v>
      </c>
      <c r="G929" s="149" t="s">
        <v>7587</v>
      </c>
      <c r="H929" s="149" t="s">
        <v>7588</v>
      </c>
      <c r="I929" s="149" t="s">
        <v>7589</v>
      </c>
      <c r="J929" s="149" t="s">
        <v>7089</v>
      </c>
      <c r="K929" s="149"/>
      <c r="L929" s="148">
        <v>1</v>
      </c>
      <c r="M929" s="152">
        <f t="shared" si="28"/>
        <v>0</v>
      </c>
      <c r="N929" s="152">
        <f t="shared" si="29"/>
        <v>0</v>
      </c>
      <c r="O929" s="145">
        <v>120171</v>
      </c>
    </row>
    <row r="930" spans="1:15" x14ac:dyDescent="0.25">
      <c r="A930" s="149">
        <v>11981</v>
      </c>
      <c r="B930" s="149" t="s">
        <v>2845</v>
      </c>
      <c r="C930" s="149" t="s">
        <v>2846</v>
      </c>
      <c r="D930" s="149">
        <v>1840</v>
      </c>
      <c r="E930" s="149" t="s">
        <v>2836</v>
      </c>
      <c r="F930" s="149" t="s">
        <v>2847</v>
      </c>
      <c r="G930" s="149" t="s">
        <v>7587</v>
      </c>
      <c r="H930" s="149" t="s">
        <v>7588</v>
      </c>
      <c r="I930" s="149" t="s">
        <v>7589</v>
      </c>
      <c r="J930" s="149" t="s">
        <v>7090</v>
      </c>
      <c r="K930" s="149"/>
      <c r="L930" s="148">
        <v>1</v>
      </c>
      <c r="M930" s="152">
        <f t="shared" si="28"/>
        <v>0</v>
      </c>
      <c r="N930" s="152">
        <f t="shared" si="29"/>
        <v>1</v>
      </c>
      <c r="O930" s="145">
        <v>120171</v>
      </c>
    </row>
    <row r="931" spans="1:15" x14ac:dyDescent="0.25">
      <c r="A931" s="149">
        <v>11999</v>
      </c>
      <c r="B931" s="149" t="s">
        <v>2848</v>
      </c>
      <c r="C931" s="149" t="s">
        <v>2849</v>
      </c>
      <c r="D931" s="149">
        <v>1840</v>
      </c>
      <c r="E931" s="149" t="s">
        <v>2850</v>
      </c>
      <c r="F931" s="149" t="s">
        <v>2851</v>
      </c>
      <c r="G931" s="149" t="s">
        <v>364</v>
      </c>
      <c r="H931" s="149" t="s">
        <v>365</v>
      </c>
      <c r="I931" s="149" t="s">
        <v>366</v>
      </c>
      <c r="J931" s="149" t="s">
        <v>7090</v>
      </c>
      <c r="K931" s="149"/>
      <c r="L931" s="148">
        <v>1</v>
      </c>
      <c r="M931" s="152">
        <f t="shared" si="28"/>
        <v>0</v>
      </c>
      <c r="N931" s="152">
        <f t="shared" si="29"/>
        <v>1</v>
      </c>
      <c r="O931" s="145">
        <v>128009</v>
      </c>
    </row>
    <row r="932" spans="1:15" x14ac:dyDescent="0.25">
      <c r="A932" s="149">
        <v>12005</v>
      </c>
      <c r="B932" s="149" t="s">
        <v>2852</v>
      </c>
      <c r="C932" s="149" t="s">
        <v>469</v>
      </c>
      <c r="D932" s="149">
        <v>1840</v>
      </c>
      <c r="E932" s="149" t="s">
        <v>2850</v>
      </c>
      <c r="F932" s="149" t="s">
        <v>2853</v>
      </c>
      <c r="G932" s="149" t="s">
        <v>7587</v>
      </c>
      <c r="H932" s="149" t="s">
        <v>7588</v>
      </c>
      <c r="I932" s="149" t="s">
        <v>7589</v>
      </c>
      <c r="J932" s="149" t="s">
        <v>7091</v>
      </c>
      <c r="K932" s="149"/>
      <c r="L932" s="148">
        <v>1</v>
      </c>
      <c r="M932" s="152">
        <f t="shared" si="28"/>
        <v>1</v>
      </c>
      <c r="N932" s="152">
        <f t="shared" si="29"/>
        <v>0</v>
      </c>
      <c r="O932" s="145">
        <v>120171</v>
      </c>
    </row>
    <row r="933" spans="1:15" x14ac:dyDescent="0.25">
      <c r="A933" s="149">
        <v>12013</v>
      </c>
      <c r="B933" s="149" t="s">
        <v>2854</v>
      </c>
      <c r="C933" s="149" t="s">
        <v>2855</v>
      </c>
      <c r="D933" s="149">
        <v>1840</v>
      </c>
      <c r="E933" s="149" t="s">
        <v>2836</v>
      </c>
      <c r="F933" s="149" t="s">
        <v>2856</v>
      </c>
      <c r="G933" s="149" t="s">
        <v>7587</v>
      </c>
      <c r="H933" s="149" t="s">
        <v>7588</v>
      </c>
      <c r="I933" s="149" t="s">
        <v>7589</v>
      </c>
      <c r="J933" s="149" t="s">
        <v>7089</v>
      </c>
      <c r="K933" s="149"/>
      <c r="L933" s="148">
        <v>1</v>
      </c>
      <c r="M933" s="152">
        <f t="shared" si="28"/>
        <v>0</v>
      </c>
      <c r="N933" s="152">
        <f t="shared" si="29"/>
        <v>0</v>
      </c>
      <c r="O933" s="145">
        <v>120171</v>
      </c>
    </row>
    <row r="934" spans="1:15" x14ac:dyDescent="0.25">
      <c r="A934" s="149">
        <v>12021</v>
      </c>
      <c r="B934" s="149" t="s">
        <v>2857</v>
      </c>
      <c r="C934" s="149" t="s">
        <v>2858</v>
      </c>
      <c r="D934" s="149">
        <v>1880</v>
      </c>
      <c r="E934" s="149" t="s">
        <v>2859</v>
      </c>
      <c r="F934" s="149" t="s">
        <v>2860</v>
      </c>
      <c r="G934" s="149" t="s">
        <v>7587</v>
      </c>
      <c r="H934" s="149" t="s">
        <v>7588</v>
      </c>
      <c r="I934" s="149" t="s">
        <v>7589</v>
      </c>
      <c r="J934" s="149" t="s">
        <v>7089</v>
      </c>
      <c r="K934" s="149"/>
      <c r="L934" s="148">
        <v>2</v>
      </c>
      <c r="M934" s="152">
        <f t="shared" si="28"/>
        <v>0</v>
      </c>
      <c r="N934" s="152">
        <f t="shared" si="29"/>
        <v>0</v>
      </c>
      <c r="O934" s="145">
        <v>120171</v>
      </c>
    </row>
    <row r="935" spans="1:15" x14ac:dyDescent="0.25">
      <c r="A935" s="149">
        <v>12039</v>
      </c>
      <c r="B935" s="149" t="s">
        <v>1344</v>
      </c>
      <c r="C935" s="149" t="s">
        <v>2861</v>
      </c>
      <c r="D935" s="149">
        <v>1880</v>
      </c>
      <c r="E935" s="149" t="s">
        <v>2859</v>
      </c>
      <c r="F935" s="149" t="s">
        <v>2862</v>
      </c>
      <c r="G935" s="149" t="s">
        <v>364</v>
      </c>
      <c r="H935" s="149" t="s">
        <v>365</v>
      </c>
      <c r="I935" s="149" t="s">
        <v>366</v>
      </c>
      <c r="J935" s="149" t="s">
        <v>7089</v>
      </c>
      <c r="K935" s="149"/>
      <c r="L935" s="148">
        <v>3</v>
      </c>
      <c r="M935" s="152">
        <f t="shared" si="28"/>
        <v>0</v>
      </c>
      <c r="N935" s="152">
        <f t="shared" si="29"/>
        <v>0</v>
      </c>
      <c r="O935" s="145">
        <v>128009</v>
      </c>
    </row>
    <row r="936" spans="1:15" x14ac:dyDescent="0.25">
      <c r="A936" s="149">
        <v>12047</v>
      </c>
      <c r="B936" s="149" t="s">
        <v>2863</v>
      </c>
      <c r="C936" s="149" t="s">
        <v>2864</v>
      </c>
      <c r="D936" s="149">
        <v>2811</v>
      </c>
      <c r="E936" s="149" t="s">
        <v>2865</v>
      </c>
      <c r="F936" s="149" t="s">
        <v>2866</v>
      </c>
      <c r="G936" s="149" t="s">
        <v>364</v>
      </c>
      <c r="H936" s="149" t="s">
        <v>365</v>
      </c>
      <c r="I936" s="149" t="s">
        <v>366</v>
      </c>
      <c r="J936" s="149" t="s">
        <v>7089</v>
      </c>
      <c r="K936" s="149"/>
      <c r="L936" s="148">
        <v>1</v>
      </c>
      <c r="M936" s="152">
        <f t="shared" si="28"/>
        <v>0</v>
      </c>
      <c r="N936" s="152">
        <f t="shared" si="29"/>
        <v>0</v>
      </c>
      <c r="O936" s="145">
        <v>129155</v>
      </c>
    </row>
    <row r="937" spans="1:15" x14ac:dyDescent="0.25">
      <c r="A937" s="149">
        <v>12054</v>
      </c>
      <c r="B937" s="149" t="s">
        <v>2867</v>
      </c>
      <c r="C937" s="149" t="s">
        <v>2868</v>
      </c>
      <c r="D937" s="149">
        <v>2811</v>
      </c>
      <c r="E937" s="149" t="s">
        <v>2869</v>
      </c>
      <c r="F937" s="149" t="s">
        <v>2870</v>
      </c>
      <c r="G937" s="149" t="s">
        <v>364</v>
      </c>
      <c r="H937" s="149" t="s">
        <v>365</v>
      </c>
      <c r="I937" s="149" t="s">
        <v>366</v>
      </c>
      <c r="J937" s="149" t="s">
        <v>7089</v>
      </c>
      <c r="K937" s="149"/>
      <c r="L937" s="148">
        <v>1</v>
      </c>
      <c r="M937" s="152">
        <f t="shared" si="28"/>
        <v>0</v>
      </c>
      <c r="N937" s="152">
        <f t="shared" si="29"/>
        <v>0</v>
      </c>
      <c r="O937" s="145">
        <v>129155</v>
      </c>
    </row>
    <row r="938" spans="1:15" x14ac:dyDescent="0.25">
      <c r="A938" s="149">
        <v>12062</v>
      </c>
      <c r="B938" s="149" t="s">
        <v>2871</v>
      </c>
      <c r="C938" s="149" t="s">
        <v>2872</v>
      </c>
      <c r="D938" s="149">
        <v>2811</v>
      </c>
      <c r="E938" s="149" t="s">
        <v>2869</v>
      </c>
      <c r="F938" s="149" t="s">
        <v>2873</v>
      </c>
      <c r="G938" s="149" t="s">
        <v>364</v>
      </c>
      <c r="H938" s="149" t="s">
        <v>365</v>
      </c>
      <c r="I938" s="149" t="s">
        <v>366</v>
      </c>
      <c r="J938" s="149" t="s">
        <v>7089</v>
      </c>
      <c r="K938" s="149"/>
      <c r="L938" s="148">
        <v>1</v>
      </c>
      <c r="M938" s="152">
        <f t="shared" si="28"/>
        <v>0</v>
      </c>
      <c r="N938" s="152">
        <f t="shared" si="29"/>
        <v>0</v>
      </c>
      <c r="O938" s="145">
        <v>119933</v>
      </c>
    </row>
    <row r="939" spans="1:15" x14ac:dyDescent="0.25">
      <c r="A939" s="149">
        <v>12071</v>
      </c>
      <c r="B939" s="149" t="s">
        <v>2874</v>
      </c>
      <c r="C939" s="149" t="s">
        <v>2875</v>
      </c>
      <c r="D939" s="149">
        <v>1980</v>
      </c>
      <c r="E939" s="149" t="s">
        <v>2876</v>
      </c>
      <c r="F939" s="149" t="s">
        <v>2877</v>
      </c>
      <c r="G939" s="149" t="s">
        <v>7587</v>
      </c>
      <c r="H939" s="149" t="s">
        <v>7588</v>
      </c>
      <c r="I939" s="149" t="s">
        <v>7589</v>
      </c>
      <c r="J939" s="149" t="s">
        <v>7089</v>
      </c>
      <c r="K939" s="149"/>
      <c r="L939" s="148">
        <v>1</v>
      </c>
      <c r="M939" s="152">
        <f t="shared" si="28"/>
        <v>0</v>
      </c>
      <c r="N939" s="152">
        <f t="shared" si="29"/>
        <v>0</v>
      </c>
      <c r="O939" s="145">
        <v>119727</v>
      </c>
    </row>
    <row r="940" spans="1:15" x14ac:dyDescent="0.25">
      <c r="A940" s="149">
        <v>12088</v>
      </c>
      <c r="B940" s="149" t="s">
        <v>2878</v>
      </c>
      <c r="C940" s="149" t="s">
        <v>2879</v>
      </c>
      <c r="D940" s="149">
        <v>1980</v>
      </c>
      <c r="E940" s="149" t="s">
        <v>2876</v>
      </c>
      <c r="F940" s="149" t="s">
        <v>2880</v>
      </c>
      <c r="G940" s="149" t="s">
        <v>364</v>
      </c>
      <c r="H940" s="149" t="s">
        <v>365</v>
      </c>
      <c r="I940" s="149" t="s">
        <v>366</v>
      </c>
      <c r="J940" s="149" t="s">
        <v>7089</v>
      </c>
      <c r="K940" s="149"/>
      <c r="L940" s="148">
        <v>1</v>
      </c>
      <c r="M940" s="152">
        <f t="shared" si="28"/>
        <v>0</v>
      </c>
      <c r="N940" s="152">
        <f t="shared" si="29"/>
        <v>0</v>
      </c>
      <c r="O940" s="145">
        <v>138958</v>
      </c>
    </row>
    <row r="941" spans="1:15" x14ac:dyDescent="0.25">
      <c r="A941" s="149">
        <v>12104</v>
      </c>
      <c r="B941" s="149" t="s">
        <v>2881</v>
      </c>
      <c r="C941" s="149" t="s">
        <v>2882</v>
      </c>
      <c r="D941" s="149">
        <v>1981</v>
      </c>
      <c r="E941" s="149" t="s">
        <v>435</v>
      </c>
      <c r="F941" s="149" t="s">
        <v>2883</v>
      </c>
      <c r="G941" s="149" t="s">
        <v>364</v>
      </c>
      <c r="H941" s="149" t="s">
        <v>365</v>
      </c>
      <c r="I941" s="149" t="s">
        <v>366</v>
      </c>
      <c r="J941" s="149" t="s">
        <v>7089</v>
      </c>
      <c r="K941" s="149"/>
      <c r="L941" s="148">
        <v>1</v>
      </c>
      <c r="M941" s="152">
        <f t="shared" si="28"/>
        <v>0</v>
      </c>
      <c r="N941" s="152">
        <f t="shared" si="29"/>
        <v>0</v>
      </c>
      <c r="O941" s="145">
        <v>119933</v>
      </c>
    </row>
    <row r="942" spans="1:15" x14ac:dyDescent="0.25">
      <c r="A942" s="149">
        <v>12112</v>
      </c>
      <c r="B942" s="149" t="s">
        <v>1226</v>
      </c>
      <c r="C942" s="149" t="s">
        <v>2884</v>
      </c>
      <c r="D942" s="149">
        <v>1982</v>
      </c>
      <c r="E942" s="149" t="s">
        <v>2885</v>
      </c>
      <c r="F942" s="149" t="s">
        <v>2886</v>
      </c>
      <c r="G942" s="149" t="s">
        <v>7587</v>
      </c>
      <c r="H942" s="149" t="s">
        <v>7588</v>
      </c>
      <c r="I942" s="149" t="s">
        <v>7589</v>
      </c>
      <c r="J942" s="149" t="s">
        <v>7089</v>
      </c>
      <c r="K942" s="149"/>
      <c r="L942" s="148">
        <v>1</v>
      </c>
      <c r="M942" s="152">
        <f t="shared" si="28"/>
        <v>0</v>
      </c>
      <c r="N942" s="152">
        <f t="shared" si="29"/>
        <v>0</v>
      </c>
      <c r="O942" s="145">
        <v>119727</v>
      </c>
    </row>
    <row r="943" spans="1:15" x14ac:dyDescent="0.25">
      <c r="A943" s="149">
        <v>12121</v>
      </c>
      <c r="B943" s="149" t="s">
        <v>2887</v>
      </c>
      <c r="C943" s="149" t="s">
        <v>2888</v>
      </c>
      <c r="D943" s="149">
        <v>2812</v>
      </c>
      <c r="E943" s="149" t="s">
        <v>2889</v>
      </c>
      <c r="F943" s="149" t="s">
        <v>2890</v>
      </c>
      <c r="G943" s="149" t="s">
        <v>364</v>
      </c>
      <c r="H943" s="149" t="s">
        <v>365</v>
      </c>
      <c r="I943" s="149" t="s">
        <v>366</v>
      </c>
      <c r="J943" s="149" t="s">
        <v>7089</v>
      </c>
      <c r="K943" s="149"/>
      <c r="L943" s="148">
        <v>1</v>
      </c>
      <c r="M943" s="152">
        <f t="shared" si="28"/>
        <v>0</v>
      </c>
      <c r="N943" s="152">
        <f t="shared" si="29"/>
        <v>0</v>
      </c>
      <c r="O943" s="145">
        <v>119248</v>
      </c>
    </row>
    <row r="944" spans="1:15" x14ac:dyDescent="0.25">
      <c r="A944" s="149">
        <v>12138</v>
      </c>
      <c r="B944" s="149" t="s">
        <v>2891</v>
      </c>
      <c r="C944" s="149" t="s">
        <v>2892</v>
      </c>
      <c r="D944" s="149">
        <v>3191</v>
      </c>
      <c r="E944" s="149" t="s">
        <v>2893</v>
      </c>
      <c r="F944" s="149" t="s">
        <v>2894</v>
      </c>
      <c r="G944" s="149" t="s">
        <v>160</v>
      </c>
      <c r="H944" s="149" t="s">
        <v>161</v>
      </c>
      <c r="I944" s="149" t="s">
        <v>162</v>
      </c>
      <c r="J944" s="149" t="s">
        <v>7089</v>
      </c>
      <c r="K944" s="149"/>
      <c r="L944" s="148">
        <v>1</v>
      </c>
      <c r="M944" s="152">
        <f t="shared" si="28"/>
        <v>0</v>
      </c>
      <c r="N944" s="152">
        <f t="shared" si="29"/>
        <v>0</v>
      </c>
      <c r="O944" s="145">
        <v>122259</v>
      </c>
    </row>
    <row r="945" spans="1:15" x14ac:dyDescent="0.25">
      <c r="A945" s="149">
        <v>12146</v>
      </c>
      <c r="B945" s="149" t="s">
        <v>2895</v>
      </c>
      <c r="C945" s="149" t="s">
        <v>2896</v>
      </c>
      <c r="D945" s="149">
        <v>3190</v>
      </c>
      <c r="E945" s="149" t="s">
        <v>2897</v>
      </c>
      <c r="F945" s="149" t="s">
        <v>2898</v>
      </c>
      <c r="G945" s="149" t="s">
        <v>160</v>
      </c>
      <c r="H945" s="149" t="s">
        <v>161</v>
      </c>
      <c r="I945" s="149" t="s">
        <v>162</v>
      </c>
      <c r="J945" s="149" t="s">
        <v>7089</v>
      </c>
      <c r="K945" s="149"/>
      <c r="L945" s="148">
        <v>1</v>
      </c>
      <c r="M945" s="152">
        <f t="shared" si="28"/>
        <v>0</v>
      </c>
      <c r="N945" s="152">
        <f t="shared" si="29"/>
        <v>0</v>
      </c>
      <c r="O945" s="145">
        <v>122259</v>
      </c>
    </row>
    <row r="946" spans="1:15" x14ac:dyDescent="0.25">
      <c r="A946" s="149">
        <v>12153</v>
      </c>
      <c r="B946" s="149" t="s">
        <v>1550</v>
      </c>
      <c r="C946" s="149" t="s">
        <v>2899</v>
      </c>
      <c r="D946" s="149">
        <v>3190</v>
      </c>
      <c r="E946" s="149" t="s">
        <v>2897</v>
      </c>
      <c r="F946" s="149" t="s">
        <v>2900</v>
      </c>
      <c r="G946" s="149" t="s">
        <v>7587</v>
      </c>
      <c r="H946" s="149" t="s">
        <v>7588</v>
      </c>
      <c r="I946" s="149" t="s">
        <v>7589</v>
      </c>
      <c r="J946" s="149" t="s">
        <v>7089</v>
      </c>
      <c r="K946" s="149"/>
      <c r="L946" s="148">
        <v>1</v>
      </c>
      <c r="M946" s="152">
        <f t="shared" si="28"/>
        <v>0</v>
      </c>
      <c r="N946" s="152">
        <f t="shared" si="29"/>
        <v>0</v>
      </c>
      <c r="O946" s="145">
        <v>119669</v>
      </c>
    </row>
    <row r="947" spans="1:15" x14ac:dyDescent="0.25">
      <c r="A947" s="149">
        <v>12161</v>
      </c>
      <c r="B947" s="149" t="s">
        <v>2901</v>
      </c>
      <c r="C947" s="149" t="s">
        <v>2902</v>
      </c>
      <c r="D947" s="149">
        <v>3150</v>
      </c>
      <c r="E947" s="149" t="s">
        <v>2903</v>
      </c>
      <c r="F947" s="149" t="s">
        <v>2904</v>
      </c>
      <c r="G947" s="149" t="s">
        <v>160</v>
      </c>
      <c r="H947" s="149" t="s">
        <v>161</v>
      </c>
      <c r="I947" s="149" t="s">
        <v>162</v>
      </c>
      <c r="J947" s="149" t="s">
        <v>7091</v>
      </c>
      <c r="K947" s="149"/>
      <c r="L947" s="148">
        <v>1</v>
      </c>
      <c r="M947" s="152">
        <f t="shared" si="28"/>
        <v>1</v>
      </c>
      <c r="N947" s="152">
        <f t="shared" si="29"/>
        <v>0</v>
      </c>
      <c r="O947" s="145">
        <v>122259</v>
      </c>
    </row>
    <row r="948" spans="1:15" x14ac:dyDescent="0.25">
      <c r="A948" s="149">
        <v>12179</v>
      </c>
      <c r="B948" s="149" t="s">
        <v>2905</v>
      </c>
      <c r="C948" s="149" t="s">
        <v>2906</v>
      </c>
      <c r="D948" s="149">
        <v>3150</v>
      </c>
      <c r="E948" s="149" t="s">
        <v>2903</v>
      </c>
      <c r="F948" s="149" t="s">
        <v>2907</v>
      </c>
      <c r="G948" s="149" t="s">
        <v>160</v>
      </c>
      <c r="H948" s="149" t="s">
        <v>161</v>
      </c>
      <c r="I948" s="149" t="s">
        <v>162</v>
      </c>
      <c r="J948" s="149" t="s">
        <v>7089</v>
      </c>
      <c r="K948" s="149"/>
      <c r="L948" s="148">
        <v>1</v>
      </c>
      <c r="M948" s="152">
        <f t="shared" si="28"/>
        <v>0</v>
      </c>
      <c r="N948" s="152">
        <f t="shared" si="29"/>
        <v>0</v>
      </c>
      <c r="O948" s="145">
        <v>122259</v>
      </c>
    </row>
    <row r="949" spans="1:15" x14ac:dyDescent="0.25">
      <c r="A949" s="149">
        <v>12187</v>
      </c>
      <c r="B949" s="149" t="s">
        <v>2908</v>
      </c>
      <c r="C949" s="149" t="s">
        <v>2909</v>
      </c>
      <c r="D949" s="149">
        <v>3150</v>
      </c>
      <c r="E949" s="149" t="s">
        <v>2910</v>
      </c>
      <c r="F949" s="149" t="s">
        <v>2911</v>
      </c>
      <c r="G949" s="149" t="s">
        <v>160</v>
      </c>
      <c r="H949" s="149" t="s">
        <v>161</v>
      </c>
      <c r="I949" s="149" t="s">
        <v>162</v>
      </c>
      <c r="J949" s="149" t="s">
        <v>7089</v>
      </c>
      <c r="K949" s="149"/>
      <c r="L949" s="148">
        <v>1</v>
      </c>
      <c r="M949" s="152">
        <f t="shared" si="28"/>
        <v>0</v>
      </c>
      <c r="N949" s="152">
        <f t="shared" si="29"/>
        <v>0</v>
      </c>
      <c r="O949" s="145">
        <v>122259</v>
      </c>
    </row>
    <row r="950" spans="1:15" x14ac:dyDescent="0.25">
      <c r="A950" s="149">
        <v>12195</v>
      </c>
      <c r="B950" s="149" t="s">
        <v>2912</v>
      </c>
      <c r="C950" s="149" t="s">
        <v>7649</v>
      </c>
      <c r="D950" s="149">
        <v>3000</v>
      </c>
      <c r="E950" s="149" t="s">
        <v>442</v>
      </c>
      <c r="F950" s="149" t="s">
        <v>7650</v>
      </c>
      <c r="G950" s="149" t="s">
        <v>160</v>
      </c>
      <c r="H950" s="149" t="s">
        <v>161</v>
      </c>
      <c r="I950" s="149" t="s">
        <v>162</v>
      </c>
      <c r="J950" s="149" t="s">
        <v>7089</v>
      </c>
      <c r="K950" s="149"/>
      <c r="L950" s="148">
        <v>2</v>
      </c>
      <c r="M950" s="152">
        <f t="shared" si="28"/>
        <v>0</v>
      </c>
      <c r="N950" s="152">
        <f t="shared" si="29"/>
        <v>0</v>
      </c>
      <c r="O950" s="145">
        <v>139006</v>
      </c>
    </row>
    <row r="951" spans="1:15" x14ac:dyDescent="0.25">
      <c r="A951" s="149">
        <v>12211</v>
      </c>
      <c r="B951" s="149" t="s">
        <v>2913</v>
      </c>
      <c r="C951" s="149" t="s">
        <v>2914</v>
      </c>
      <c r="D951" s="149">
        <v>3000</v>
      </c>
      <c r="E951" s="149" t="s">
        <v>442</v>
      </c>
      <c r="F951" s="149" t="s">
        <v>2915</v>
      </c>
      <c r="G951" s="149" t="s">
        <v>160</v>
      </c>
      <c r="H951" s="149" t="s">
        <v>161</v>
      </c>
      <c r="I951" s="149" t="s">
        <v>162</v>
      </c>
      <c r="J951" s="149" t="s">
        <v>7089</v>
      </c>
      <c r="K951" s="149"/>
      <c r="L951" s="148">
        <v>2</v>
      </c>
      <c r="M951" s="152">
        <f t="shared" si="28"/>
        <v>0</v>
      </c>
      <c r="N951" s="152">
        <f t="shared" si="29"/>
        <v>0</v>
      </c>
      <c r="O951" s="145">
        <v>139006</v>
      </c>
    </row>
    <row r="952" spans="1:15" x14ac:dyDescent="0.25">
      <c r="A952" s="149">
        <v>12229</v>
      </c>
      <c r="B952" s="149" t="s">
        <v>1162</v>
      </c>
      <c r="C952" s="149" t="s">
        <v>2916</v>
      </c>
      <c r="D952" s="149">
        <v>3000</v>
      </c>
      <c r="E952" s="149" t="s">
        <v>442</v>
      </c>
      <c r="F952" s="149" t="s">
        <v>2917</v>
      </c>
      <c r="G952" s="149" t="s">
        <v>160</v>
      </c>
      <c r="H952" s="149" t="s">
        <v>161</v>
      </c>
      <c r="I952" s="149" t="s">
        <v>162</v>
      </c>
      <c r="J952" s="149" t="s">
        <v>7091</v>
      </c>
      <c r="K952" s="149"/>
      <c r="L952" s="148">
        <v>1</v>
      </c>
      <c r="M952" s="152">
        <f t="shared" si="28"/>
        <v>1</v>
      </c>
      <c r="N952" s="152">
        <f t="shared" si="29"/>
        <v>0</v>
      </c>
      <c r="O952" s="145">
        <v>139006</v>
      </c>
    </row>
    <row r="953" spans="1:15" x14ac:dyDescent="0.25">
      <c r="A953" s="149">
        <v>12278</v>
      </c>
      <c r="B953" s="149" t="s">
        <v>2918</v>
      </c>
      <c r="C953" s="149" t="s">
        <v>2919</v>
      </c>
      <c r="D953" s="149">
        <v>3020</v>
      </c>
      <c r="E953" s="149" t="s">
        <v>2920</v>
      </c>
      <c r="F953" s="149" t="s">
        <v>2921</v>
      </c>
      <c r="G953" s="149" t="s">
        <v>7587</v>
      </c>
      <c r="H953" s="149" t="s">
        <v>7588</v>
      </c>
      <c r="I953" s="149" t="s">
        <v>7589</v>
      </c>
      <c r="J953" s="149" t="s">
        <v>7089</v>
      </c>
      <c r="K953" s="149"/>
      <c r="L953" s="148">
        <v>1</v>
      </c>
      <c r="M953" s="152">
        <f t="shared" si="28"/>
        <v>0</v>
      </c>
      <c r="N953" s="152">
        <f t="shared" si="29"/>
        <v>0</v>
      </c>
      <c r="O953" s="145">
        <v>119669</v>
      </c>
    </row>
    <row r="954" spans="1:15" x14ac:dyDescent="0.25">
      <c r="A954" s="149">
        <v>12286</v>
      </c>
      <c r="B954" s="149" t="s">
        <v>2922</v>
      </c>
      <c r="C954" s="149" t="s">
        <v>2923</v>
      </c>
      <c r="D954" s="149">
        <v>3020</v>
      </c>
      <c r="E954" s="149" t="s">
        <v>2920</v>
      </c>
      <c r="F954" s="149" t="s">
        <v>2924</v>
      </c>
      <c r="G954" s="149" t="s">
        <v>160</v>
      </c>
      <c r="H954" s="149" t="s">
        <v>161</v>
      </c>
      <c r="I954" s="149" t="s">
        <v>162</v>
      </c>
      <c r="J954" s="149" t="s">
        <v>7089</v>
      </c>
      <c r="K954" s="149"/>
      <c r="L954" s="148">
        <v>1</v>
      </c>
      <c r="M954" s="152">
        <f t="shared" si="28"/>
        <v>0</v>
      </c>
      <c r="N954" s="152">
        <f t="shared" si="29"/>
        <v>0</v>
      </c>
      <c r="O954" s="145">
        <v>121939</v>
      </c>
    </row>
    <row r="955" spans="1:15" x14ac:dyDescent="0.25">
      <c r="A955" s="149">
        <v>12311</v>
      </c>
      <c r="B955" s="149" t="s">
        <v>2925</v>
      </c>
      <c r="C955" s="149" t="s">
        <v>2926</v>
      </c>
      <c r="D955" s="149">
        <v>3012</v>
      </c>
      <c r="E955" s="149" t="s">
        <v>438</v>
      </c>
      <c r="F955" s="149" t="s">
        <v>2927</v>
      </c>
      <c r="G955" s="149" t="s">
        <v>160</v>
      </c>
      <c r="H955" s="149" t="s">
        <v>161</v>
      </c>
      <c r="I955" s="149" t="s">
        <v>162</v>
      </c>
      <c r="J955" s="149" t="s">
        <v>7089</v>
      </c>
      <c r="K955" s="149"/>
      <c r="L955" s="148">
        <v>1</v>
      </c>
      <c r="M955" s="152">
        <f t="shared" si="28"/>
        <v>0</v>
      </c>
      <c r="N955" s="152">
        <f t="shared" si="29"/>
        <v>0</v>
      </c>
      <c r="O955" s="145">
        <v>139006</v>
      </c>
    </row>
    <row r="956" spans="1:15" x14ac:dyDescent="0.25">
      <c r="A956" s="149">
        <v>12328</v>
      </c>
      <c r="B956" s="149" t="s">
        <v>2928</v>
      </c>
      <c r="C956" s="149" t="s">
        <v>1403</v>
      </c>
      <c r="D956" s="149">
        <v>3012</v>
      </c>
      <c r="E956" s="149" t="s">
        <v>438</v>
      </c>
      <c r="F956" s="149" t="s">
        <v>2929</v>
      </c>
      <c r="G956" s="149" t="s">
        <v>160</v>
      </c>
      <c r="H956" s="149" t="s">
        <v>161</v>
      </c>
      <c r="I956" s="149" t="s">
        <v>162</v>
      </c>
      <c r="J956" s="149" t="s">
        <v>7089</v>
      </c>
      <c r="K956" s="149"/>
      <c r="L956" s="148">
        <v>1</v>
      </c>
      <c r="M956" s="152">
        <f t="shared" si="28"/>
        <v>0</v>
      </c>
      <c r="N956" s="152">
        <f t="shared" si="29"/>
        <v>0</v>
      </c>
      <c r="O956" s="145">
        <v>122259</v>
      </c>
    </row>
    <row r="957" spans="1:15" x14ac:dyDescent="0.25">
      <c r="A957" s="149">
        <v>12351</v>
      </c>
      <c r="B957" s="149" t="s">
        <v>7651</v>
      </c>
      <c r="C957" s="149" t="s">
        <v>7652</v>
      </c>
      <c r="D957" s="149">
        <v>3001</v>
      </c>
      <c r="E957" s="149" t="s">
        <v>446</v>
      </c>
      <c r="F957" s="149" t="s">
        <v>7653</v>
      </c>
      <c r="G957" s="149" t="s">
        <v>160</v>
      </c>
      <c r="H957" s="149" t="s">
        <v>161</v>
      </c>
      <c r="I957" s="149" t="s">
        <v>162</v>
      </c>
      <c r="J957" s="149" t="s">
        <v>7089</v>
      </c>
      <c r="K957" s="149"/>
      <c r="L957" s="148">
        <v>1</v>
      </c>
      <c r="M957" s="152">
        <f t="shared" si="28"/>
        <v>0</v>
      </c>
      <c r="N957" s="152">
        <f t="shared" si="29"/>
        <v>0</v>
      </c>
      <c r="O957" s="145">
        <v>120841</v>
      </c>
    </row>
    <row r="958" spans="1:15" x14ac:dyDescent="0.25">
      <c r="A958" s="149">
        <v>12369</v>
      </c>
      <c r="B958" s="149" t="s">
        <v>2930</v>
      </c>
      <c r="C958" s="149" t="s">
        <v>2931</v>
      </c>
      <c r="D958" s="149">
        <v>3010</v>
      </c>
      <c r="E958" s="149" t="s">
        <v>470</v>
      </c>
      <c r="F958" s="149" t="s">
        <v>2932</v>
      </c>
      <c r="G958" s="149" t="s">
        <v>160</v>
      </c>
      <c r="H958" s="149" t="s">
        <v>161</v>
      </c>
      <c r="I958" s="149" t="s">
        <v>162</v>
      </c>
      <c r="J958" s="149" t="s">
        <v>7090</v>
      </c>
      <c r="K958" s="149"/>
      <c r="L958" s="148">
        <v>2</v>
      </c>
      <c r="M958" s="152">
        <f t="shared" si="28"/>
        <v>0</v>
      </c>
      <c r="N958" s="152">
        <f t="shared" si="29"/>
        <v>0</v>
      </c>
      <c r="O958" s="145">
        <v>120766</v>
      </c>
    </row>
    <row r="959" spans="1:15" x14ac:dyDescent="0.25">
      <c r="A959" s="149">
        <v>12377</v>
      </c>
      <c r="B959" s="149" t="s">
        <v>2933</v>
      </c>
      <c r="C959" s="149" t="s">
        <v>2934</v>
      </c>
      <c r="D959" s="149">
        <v>3001</v>
      </c>
      <c r="E959" s="149" t="s">
        <v>446</v>
      </c>
      <c r="F959" s="149" t="s">
        <v>2935</v>
      </c>
      <c r="G959" s="149" t="s">
        <v>160</v>
      </c>
      <c r="H959" s="149" t="s">
        <v>161</v>
      </c>
      <c r="I959" s="149" t="s">
        <v>162</v>
      </c>
      <c r="J959" s="149" t="s">
        <v>7089</v>
      </c>
      <c r="K959" s="149"/>
      <c r="L959" s="148">
        <v>1</v>
      </c>
      <c r="M959" s="152">
        <f t="shared" si="28"/>
        <v>0</v>
      </c>
      <c r="N959" s="152">
        <f t="shared" si="29"/>
        <v>0</v>
      </c>
      <c r="O959" s="145">
        <v>120766</v>
      </c>
    </row>
    <row r="960" spans="1:15" x14ac:dyDescent="0.25">
      <c r="A960" s="149">
        <v>12385</v>
      </c>
      <c r="B960" s="149" t="s">
        <v>2936</v>
      </c>
      <c r="C960" s="149" t="s">
        <v>2937</v>
      </c>
      <c r="D960" s="149">
        <v>3001</v>
      </c>
      <c r="E960" s="149" t="s">
        <v>446</v>
      </c>
      <c r="F960" s="149" t="s">
        <v>2938</v>
      </c>
      <c r="G960" s="149" t="s">
        <v>160</v>
      </c>
      <c r="H960" s="149" t="s">
        <v>161</v>
      </c>
      <c r="I960" s="149" t="s">
        <v>162</v>
      </c>
      <c r="J960" s="149" t="s">
        <v>7089</v>
      </c>
      <c r="K960" s="149"/>
      <c r="L960" s="148">
        <v>2</v>
      </c>
      <c r="M960" s="152">
        <f t="shared" si="28"/>
        <v>0</v>
      </c>
      <c r="N960" s="152">
        <f t="shared" si="29"/>
        <v>0</v>
      </c>
      <c r="O960" s="145">
        <v>139006</v>
      </c>
    </row>
    <row r="961" spans="1:15" x14ac:dyDescent="0.25">
      <c r="A961" s="149">
        <v>12393</v>
      </c>
      <c r="B961" s="149" t="s">
        <v>2939</v>
      </c>
      <c r="C961" s="149" t="s">
        <v>2940</v>
      </c>
      <c r="D961" s="149">
        <v>3001</v>
      </c>
      <c r="E961" s="149" t="s">
        <v>446</v>
      </c>
      <c r="F961" s="149" t="s">
        <v>2941</v>
      </c>
      <c r="G961" s="149" t="s">
        <v>160</v>
      </c>
      <c r="H961" s="149" t="s">
        <v>161</v>
      </c>
      <c r="I961" s="149" t="s">
        <v>162</v>
      </c>
      <c r="J961" s="149" t="s">
        <v>7090</v>
      </c>
      <c r="K961" s="149"/>
      <c r="L961" s="148">
        <v>1</v>
      </c>
      <c r="M961" s="152">
        <f t="shared" si="28"/>
        <v>0</v>
      </c>
      <c r="N961" s="152">
        <f t="shared" si="29"/>
        <v>1</v>
      </c>
      <c r="O961" s="145">
        <v>121939</v>
      </c>
    </row>
    <row r="962" spans="1:15" x14ac:dyDescent="0.25">
      <c r="A962" s="149">
        <v>12401</v>
      </c>
      <c r="B962" s="149" t="s">
        <v>1254</v>
      </c>
      <c r="C962" s="149" t="s">
        <v>2942</v>
      </c>
      <c r="D962" s="149">
        <v>3001</v>
      </c>
      <c r="E962" s="149" t="s">
        <v>446</v>
      </c>
      <c r="F962" s="149" t="s">
        <v>2943</v>
      </c>
      <c r="G962" s="149" t="s">
        <v>160</v>
      </c>
      <c r="H962" s="149" t="s">
        <v>161</v>
      </c>
      <c r="I962" s="149" t="s">
        <v>162</v>
      </c>
      <c r="J962" s="149" t="s">
        <v>7089</v>
      </c>
      <c r="K962" s="149"/>
      <c r="L962" s="148">
        <v>1</v>
      </c>
      <c r="M962" s="152">
        <f t="shared" si="28"/>
        <v>0</v>
      </c>
      <c r="N962" s="152">
        <f t="shared" si="29"/>
        <v>0</v>
      </c>
      <c r="O962" s="145">
        <v>120766</v>
      </c>
    </row>
    <row r="963" spans="1:15" x14ac:dyDescent="0.25">
      <c r="A963" s="149">
        <v>12427</v>
      </c>
      <c r="B963" s="149" t="s">
        <v>2944</v>
      </c>
      <c r="C963" s="149" t="s">
        <v>2945</v>
      </c>
      <c r="D963" s="149">
        <v>3050</v>
      </c>
      <c r="E963" s="149" t="s">
        <v>2946</v>
      </c>
      <c r="F963" s="149" t="s">
        <v>2947</v>
      </c>
      <c r="G963" s="149" t="s">
        <v>364</v>
      </c>
      <c r="H963" s="149" t="s">
        <v>365</v>
      </c>
      <c r="I963" s="149" t="s">
        <v>366</v>
      </c>
      <c r="J963" s="149" t="s">
        <v>7089</v>
      </c>
      <c r="K963" s="149"/>
      <c r="L963" s="148">
        <v>2</v>
      </c>
      <c r="M963" s="152">
        <f t="shared" ref="M963:M1026" si="30">IF(AND(J963="Autonome kleuterschool",L963=1),1,0)</f>
        <v>0</v>
      </c>
      <c r="N963" s="152">
        <f t="shared" ref="N963:N1026" si="31">IF(AND(J963="Autonome lagere school",L963=1),1,0)</f>
        <v>0</v>
      </c>
      <c r="O963" s="145">
        <v>120733</v>
      </c>
    </row>
    <row r="964" spans="1:15" x14ac:dyDescent="0.25">
      <c r="A964" s="149">
        <v>12435</v>
      </c>
      <c r="B964" s="149" t="s">
        <v>2948</v>
      </c>
      <c r="C964" s="149" t="s">
        <v>2949</v>
      </c>
      <c r="D964" s="149">
        <v>3360</v>
      </c>
      <c r="E964" s="149" t="s">
        <v>2950</v>
      </c>
      <c r="F964" s="149" t="s">
        <v>2951</v>
      </c>
      <c r="G964" s="149" t="s">
        <v>160</v>
      </c>
      <c r="H964" s="149" t="s">
        <v>161</v>
      </c>
      <c r="I964" s="149" t="s">
        <v>162</v>
      </c>
      <c r="J964" s="149" t="s">
        <v>7089</v>
      </c>
      <c r="K964" s="149"/>
      <c r="L964" s="148">
        <v>1</v>
      </c>
      <c r="M964" s="152">
        <f t="shared" si="30"/>
        <v>0</v>
      </c>
      <c r="N964" s="152">
        <f t="shared" si="31"/>
        <v>0</v>
      </c>
      <c r="O964" s="145">
        <v>139006</v>
      </c>
    </row>
    <row r="965" spans="1:15" x14ac:dyDescent="0.25">
      <c r="A965" s="149">
        <v>12451</v>
      </c>
      <c r="B965" s="149" t="s">
        <v>2952</v>
      </c>
      <c r="C965" s="149" t="s">
        <v>2953</v>
      </c>
      <c r="D965" s="149">
        <v>3360</v>
      </c>
      <c r="E965" s="149" t="s">
        <v>2954</v>
      </c>
      <c r="F965" s="149" t="s">
        <v>2955</v>
      </c>
      <c r="G965" s="149" t="s">
        <v>160</v>
      </c>
      <c r="H965" s="149" t="s">
        <v>161</v>
      </c>
      <c r="I965" s="149" t="s">
        <v>162</v>
      </c>
      <c r="J965" s="149" t="s">
        <v>7089</v>
      </c>
      <c r="K965" s="149"/>
      <c r="L965" s="148">
        <v>4</v>
      </c>
      <c r="M965" s="152">
        <f t="shared" si="30"/>
        <v>0</v>
      </c>
      <c r="N965" s="152">
        <f t="shared" si="31"/>
        <v>0</v>
      </c>
      <c r="O965" s="145">
        <v>122168</v>
      </c>
    </row>
    <row r="966" spans="1:15" x14ac:dyDescent="0.25">
      <c r="A966" s="149">
        <v>12468</v>
      </c>
      <c r="B966" s="149" t="s">
        <v>2956</v>
      </c>
      <c r="C966" s="149" t="s">
        <v>2957</v>
      </c>
      <c r="D966" s="149">
        <v>3360</v>
      </c>
      <c r="E966" s="149" t="s">
        <v>2954</v>
      </c>
      <c r="F966" s="149" t="s">
        <v>2958</v>
      </c>
      <c r="G966" s="149" t="s">
        <v>160</v>
      </c>
      <c r="H966" s="149" t="s">
        <v>161</v>
      </c>
      <c r="I966" s="149" t="s">
        <v>162</v>
      </c>
      <c r="J966" s="149" t="s">
        <v>7089</v>
      </c>
      <c r="K966" s="149"/>
      <c r="L966" s="148">
        <v>1</v>
      </c>
      <c r="M966" s="152">
        <f t="shared" si="30"/>
        <v>0</v>
      </c>
      <c r="N966" s="152">
        <f t="shared" si="31"/>
        <v>0</v>
      </c>
      <c r="O966" s="145">
        <v>139006</v>
      </c>
    </row>
    <row r="967" spans="1:15" x14ac:dyDescent="0.25">
      <c r="A967" s="149">
        <v>12476</v>
      </c>
      <c r="B967" s="149" t="s">
        <v>1344</v>
      </c>
      <c r="C967" s="149" t="s">
        <v>2959</v>
      </c>
      <c r="D967" s="149">
        <v>3053</v>
      </c>
      <c r="E967" s="149" t="s">
        <v>2960</v>
      </c>
      <c r="F967" s="149" t="s">
        <v>2961</v>
      </c>
      <c r="G967" s="149" t="s">
        <v>364</v>
      </c>
      <c r="H967" s="149" t="s">
        <v>365</v>
      </c>
      <c r="I967" s="149" t="s">
        <v>366</v>
      </c>
      <c r="J967" s="149" t="s">
        <v>7089</v>
      </c>
      <c r="K967" s="149"/>
      <c r="L967" s="148">
        <v>1</v>
      </c>
      <c r="M967" s="152">
        <f t="shared" si="30"/>
        <v>0</v>
      </c>
      <c r="N967" s="152">
        <f t="shared" si="31"/>
        <v>0</v>
      </c>
      <c r="O967" s="145">
        <v>120733</v>
      </c>
    </row>
    <row r="968" spans="1:15" x14ac:dyDescent="0.25">
      <c r="A968" s="149">
        <v>12484</v>
      </c>
      <c r="B968" s="149" t="s">
        <v>2962</v>
      </c>
      <c r="C968" s="149" t="s">
        <v>2963</v>
      </c>
      <c r="D968" s="149">
        <v>3052</v>
      </c>
      <c r="E968" s="149" t="s">
        <v>2964</v>
      </c>
      <c r="F968" s="149" t="s">
        <v>2965</v>
      </c>
      <c r="G968" s="149" t="s">
        <v>364</v>
      </c>
      <c r="H968" s="149" t="s">
        <v>365</v>
      </c>
      <c r="I968" s="149" t="s">
        <v>366</v>
      </c>
      <c r="J968" s="149" t="s">
        <v>7089</v>
      </c>
      <c r="K968" s="149"/>
      <c r="L968" s="148">
        <v>2</v>
      </c>
      <c r="M968" s="152">
        <f t="shared" si="30"/>
        <v>0</v>
      </c>
      <c r="N968" s="152">
        <f t="shared" si="31"/>
        <v>0</v>
      </c>
      <c r="O968" s="145">
        <v>120733</v>
      </c>
    </row>
    <row r="969" spans="1:15" x14ac:dyDescent="0.25">
      <c r="A969" s="149">
        <v>12492</v>
      </c>
      <c r="B969" s="149" t="s">
        <v>1185</v>
      </c>
      <c r="C969" s="149" t="s">
        <v>2966</v>
      </c>
      <c r="D969" s="149">
        <v>3051</v>
      </c>
      <c r="E969" s="149" t="s">
        <v>2967</v>
      </c>
      <c r="F969" s="149" t="s">
        <v>2968</v>
      </c>
      <c r="G969" s="149" t="s">
        <v>160</v>
      </c>
      <c r="H969" s="149" t="s">
        <v>161</v>
      </c>
      <c r="I969" s="149" t="s">
        <v>162</v>
      </c>
      <c r="J969" s="149" t="s">
        <v>7089</v>
      </c>
      <c r="K969" s="149"/>
      <c r="L969" s="148">
        <v>1</v>
      </c>
      <c r="M969" s="152">
        <f t="shared" si="30"/>
        <v>0</v>
      </c>
      <c r="N969" s="152">
        <f t="shared" si="31"/>
        <v>0</v>
      </c>
      <c r="O969" s="145">
        <v>138974</v>
      </c>
    </row>
    <row r="970" spans="1:15" x14ac:dyDescent="0.25">
      <c r="A970" s="149">
        <v>12501</v>
      </c>
      <c r="B970" s="149" t="s">
        <v>2969</v>
      </c>
      <c r="C970" s="149" t="s">
        <v>2970</v>
      </c>
      <c r="D970" s="149">
        <v>3040</v>
      </c>
      <c r="E970" s="149" t="s">
        <v>2971</v>
      </c>
      <c r="F970" s="149" t="s">
        <v>2972</v>
      </c>
      <c r="G970" s="149" t="s">
        <v>364</v>
      </c>
      <c r="H970" s="149" t="s">
        <v>365</v>
      </c>
      <c r="I970" s="149" t="s">
        <v>366</v>
      </c>
      <c r="J970" s="149" t="s">
        <v>7089</v>
      </c>
      <c r="K970" s="149"/>
      <c r="L970" s="148">
        <v>1</v>
      </c>
      <c r="M970" s="152">
        <f t="shared" si="30"/>
        <v>0</v>
      </c>
      <c r="N970" s="152">
        <f t="shared" si="31"/>
        <v>0</v>
      </c>
      <c r="O970" s="145">
        <v>120733</v>
      </c>
    </row>
    <row r="971" spans="1:15" x14ac:dyDescent="0.25">
      <c r="A971" s="149">
        <v>12518</v>
      </c>
      <c r="B971" s="149" t="s">
        <v>2973</v>
      </c>
      <c r="C971" s="149" t="s">
        <v>2974</v>
      </c>
      <c r="D971" s="149">
        <v>3040</v>
      </c>
      <c r="E971" s="149" t="s">
        <v>2975</v>
      </c>
      <c r="F971" s="149" t="s">
        <v>2976</v>
      </c>
      <c r="G971" s="149" t="s">
        <v>364</v>
      </c>
      <c r="H971" s="149" t="s">
        <v>365</v>
      </c>
      <c r="I971" s="149" t="s">
        <v>366</v>
      </c>
      <c r="J971" s="149" t="s">
        <v>7089</v>
      </c>
      <c r="K971" s="149"/>
      <c r="L971" s="148">
        <v>2</v>
      </c>
      <c r="M971" s="152">
        <f t="shared" si="30"/>
        <v>0</v>
      </c>
      <c r="N971" s="152">
        <f t="shared" si="31"/>
        <v>0</v>
      </c>
      <c r="O971" s="145">
        <v>120733</v>
      </c>
    </row>
    <row r="972" spans="1:15" x14ac:dyDescent="0.25">
      <c r="A972" s="149">
        <v>12526</v>
      </c>
      <c r="B972" s="149" t="s">
        <v>2977</v>
      </c>
      <c r="C972" s="149" t="s">
        <v>2978</v>
      </c>
      <c r="D972" s="149">
        <v>3060</v>
      </c>
      <c r="E972" s="149" t="s">
        <v>2979</v>
      </c>
      <c r="F972" s="149" t="s">
        <v>2980</v>
      </c>
      <c r="G972" s="149" t="s">
        <v>160</v>
      </c>
      <c r="H972" s="149" t="s">
        <v>161</v>
      </c>
      <c r="I972" s="149" t="s">
        <v>162</v>
      </c>
      <c r="J972" s="149" t="s">
        <v>7089</v>
      </c>
      <c r="K972" s="149"/>
      <c r="L972" s="148">
        <v>1</v>
      </c>
      <c r="M972" s="152">
        <f t="shared" si="30"/>
        <v>0</v>
      </c>
      <c r="N972" s="152">
        <f t="shared" si="31"/>
        <v>0</v>
      </c>
      <c r="O972" s="145">
        <v>120188</v>
      </c>
    </row>
    <row r="973" spans="1:15" x14ac:dyDescent="0.25">
      <c r="A973" s="149">
        <v>12534</v>
      </c>
      <c r="B973" s="149" t="s">
        <v>2981</v>
      </c>
      <c r="C973" s="149" t="s">
        <v>2982</v>
      </c>
      <c r="D973" s="149">
        <v>3060</v>
      </c>
      <c r="E973" s="149" t="s">
        <v>2979</v>
      </c>
      <c r="F973" s="149" t="s">
        <v>2983</v>
      </c>
      <c r="G973" s="149" t="s">
        <v>160</v>
      </c>
      <c r="H973" s="149" t="s">
        <v>161</v>
      </c>
      <c r="I973" s="149" t="s">
        <v>162</v>
      </c>
      <c r="J973" s="149" t="s">
        <v>7089</v>
      </c>
      <c r="K973" s="149"/>
      <c r="L973" s="148">
        <v>1</v>
      </c>
      <c r="M973" s="152">
        <f t="shared" si="30"/>
        <v>0</v>
      </c>
      <c r="N973" s="152">
        <f t="shared" si="31"/>
        <v>0</v>
      </c>
      <c r="O973" s="145">
        <v>121939</v>
      </c>
    </row>
    <row r="974" spans="1:15" x14ac:dyDescent="0.25">
      <c r="A974" s="149">
        <v>12542</v>
      </c>
      <c r="B974" s="149" t="s">
        <v>7322</v>
      </c>
      <c r="C974" s="149" t="s">
        <v>2984</v>
      </c>
      <c r="D974" s="149">
        <v>3061</v>
      </c>
      <c r="E974" s="149" t="s">
        <v>2985</v>
      </c>
      <c r="F974" s="149" t="s">
        <v>2986</v>
      </c>
      <c r="G974" s="149" t="s">
        <v>160</v>
      </c>
      <c r="H974" s="149" t="s">
        <v>161</v>
      </c>
      <c r="I974" s="149" t="s">
        <v>162</v>
      </c>
      <c r="J974" s="149" t="s">
        <v>7089</v>
      </c>
      <c r="K974" s="149"/>
      <c r="L974" s="148">
        <v>1</v>
      </c>
      <c r="M974" s="152">
        <f t="shared" si="30"/>
        <v>0</v>
      </c>
      <c r="N974" s="152">
        <f t="shared" si="31"/>
        <v>0</v>
      </c>
      <c r="O974" s="145">
        <v>120188</v>
      </c>
    </row>
    <row r="975" spans="1:15" x14ac:dyDescent="0.25">
      <c r="A975" s="149">
        <v>12559</v>
      </c>
      <c r="B975" s="149" t="s">
        <v>1226</v>
      </c>
      <c r="C975" s="149" t="s">
        <v>2987</v>
      </c>
      <c r="D975" s="149">
        <v>3070</v>
      </c>
      <c r="E975" s="149" t="s">
        <v>450</v>
      </c>
      <c r="F975" s="149" t="s">
        <v>2988</v>
      </c>
      <c r="G975" s="149" t="s">
        <v>364</v>
      </c>
      <c r="H975" s="149" t="s">
        <v>365</v>
      </c>
      <c r="I975" s="149" t="s">
        <v>366</v>
      </c>
      <c r="J975" s="149" t="s">
        <v>7089</v>
      </c>
      <c r="K975" s="149"/>
      <c r="L975" s="148">
        <v>1</v>
      </c>
      <c r="M975" s="152">
        <f t="shared" si="30"/>
        <v>0</v>
      </c>
      <c r="N975" s="152">
        <f t="shared" si="31"/>
        <v>0</v>
      </c>
      <c r="O975" s="145">
        <v>120626</v>
      </c>
    </row>
    <row r="976" spans="1:15" x14ac:dyDescent="0.25">
      <c r="A976" s="149">
        <v>12567</v>
      </c>
      <c r="B976" s="149" t="s">
        <v>2989</v>
      </c>
      <c r="C976" s="149" t="s">
        <v>2990</v>
      </c>
      <c r="D976" s="149">
        <v>3071</v>
      </c>
      <c r="E976" s="149" t="s">
        <v>2991</v>
      </c>
      <c r="F976" s="149" t="s">
        <v>2992</v>
      </c>
      <c r="G976" s="149" t="s">
        <v>364</v>
      </c>
      <c r="H976" s="149" t="s">
        <v>365</v>
      </c>
      <c r="I976" s="149" t="s">
        <v>366</v>
      </c>
      <c r="J976" s="149" t="s">
        <v>7089</v>
      </c>
      <c r="K976" s="149"/>
      <c r="L976" s="148">
        <v>1</v>
      </c>
      <c r="M976" s="152">
        <f t="shared" si="30"/>
        <v>0</v>
      </c>
      <c r="N976" s="152">
        <f t="shared" si="31"/>
        <v>0</v>
      </c>
      <c r="O976" s="145">
        <v>120626</v>
      </c>
    </row>
    <row r="977" spans="1:15" x14ac:dyDescent="0.25">
      <c r="A977" s="149">
        <v>12575</v>
      </c>
      <c r="B977" s="149" t="s">
        <v>1875</v>
      </c>
      <c r="C977" s="149" t="s">
        <v>2993</v>
      </c>
      <c r="D977" s="149">
        <v>3071</v>
      </c>
      <c r="E977" s="149" t="s">
        <v>2991</v>
      </c>
      <c r="F977" s="149" t="s">
        <v>2994</v>
      </c>
      <c r="G977" s="149" t="s">
        <v>364</v>
      </c>
      <c r="H977" s="149" t="s">
        <v>365</v>
      </c>
      <c r="I977" s="149" t="s">
        <v>366</v>
      </c>
      <c r="J977" s="149" t="s">
        <v>7089</v>
      </c>
      <c r="K977" s="149"/>
      <c r="L977" s="148">
        <v>1</v>
      </c>
      <c r="M977" s="152">
        <f t="shared" si="30"/>
        <v>0</v>
      </c>
      <c r="N977" s="152">
        <f t="shared" si="31"/>
        <v>0</v>
      </c>
      <c r="O977" s="145">
        <v>120576</v>
      </c>
    </row>
    <row r="978" spans="1:15" x14ac:dyDescent="0.25">
      <c r="A978" s="149">
        <v>12583</v>
      </c>
      <c r="B978" s="149" t="s">
        <v>2887</v>
      </c>
      <c r="C978" s="149" t="s">
        <v>2995</v>
      </c>
      <c r="D978" s="149">
        <v>1930</v>
      </c>
      <c r="E978" s="149" t="s">
        <v>2996</v>
      </c>
      <c r="F978" s="149" t="s">
        <v>2997</v>
      </c>
      <c r="G978" s="149" t="s">
        <v>364</v>
      </c>
      <c r="H978" s="149" t="s">
        <v>365</v>
      </c>
      <c r="I978" s="149" t="s">
        <v>366</v>
      </c>
      <c r="J978" s="149" t="s">
        <v>7089</v>
      </c>
      <c r="K978" s="149"/>
      <c r="L978" s="148">
        <v>1</v>
      </c>
      <c r="M978" s="152">
        <f t="shared" si="30"/>
        <v>0</v>
      </c>
      <c r="N978" s="152">
        <f t="shared" si="31"/>
        <v>0</v>
      </c>
      <c r="O978" s="145">
        <v>120576</v>
      </c>
    </row>
    <row r="979" spans="1:15" x14ac:dyDescent="0.25">
      <c r="A979" s="149">
        <v>12591</v>
      </c>
      <c r="B979" s="149" t="s">
        <v>2998</v>
      </c>
      <c r="C979" s="149" t="s">
        <v>2999</v>
      </c>
      <c r="D979" s="149">
        <v>3078</v>
      </c>
      <c r="E979" s="149" t="s">
        <v>3000</v>
      </c>
      <c r="F979" s="149" t="s">
        <v>3001</v>
      </c>
      <c r="G979" s="149" t="s">
        <v>364</v>
      </c>
      <c r="H979" s="149" t="s">
        <v>365</v>
      </c>
      <c r="I979" s="149" t="s">
        <v>366</v>
      </c>
      <c r="J979" s="149" t="s">
        <v>7089</v>
      </c>
      <c r="K979" s="149"/>
      <c r="L979" s="148">
        <v>1</v>
      </c>
      <c r="M979" s="152">
        <f t="shared" si="30"/>
        <v>0</v>
      </c>
      <c r="N979" s="152">
        <f t="shared" si="31"/>
        <v>0</v>
      </c>
      <c r="O979" s="145">
        <v>120626</v>
      </c>
    </row>
    <row r="980" spans="1:15" x14ac:dyDescent="0.25">
      <c r="A980" s="149">
        <v>12609</v>
      </c>
      <c r="B980" s="149" t="s">
        <v>3002</v>
      </c>
      <c r="C980" s="149" t="s">
        <v>3003</v>
      </c>
      <c r="D980" s="149">
        <v>3078</v>
      </c>
      <c r="E980" s="149" t="s">
        <v>3004</v>
      </c>
      <c r="F980" s="149" t="s">
        <v>3005</v>
      </c>
      <c r="G980" s="149" t="s">
        <v>364</v>
      </c>
      <c r="H980" s="149" t="s">
        <v>365</v>
      </c>
      <c r="I980" s="149" t="s">
        <v>366</v>
      </c>
      <c r="J980" s="149" t="s">
        <v>7089</v>
      </c>
      <c r="K980" s="149"/>
      <c r="L980" s="148">
        <v>1</v>
      </c>
      <c r="M980" s="152">
        <f t="shared" si="30"/>
        <v>0</v>
      </c>
      <c r="N980" s="152">
        <f t="shared" si="31"/>
        <v>0</v>
      </c>
      <c r="O980" s="145">
        <v>120626</v>
      </c>
    </row>
    <row r="981" spans="1:15" x14ac:dyDescent="0.25">
      <c r="A981" s="149">
        <v>12617</v>
      </c>
      <c r="B981" s="149" t="s">
        <v>7323</v>
      </c>
      <c r="C981" s="149" t="s">
        <v>3006</v>
      </c>
      <c r="D981" s="149">
        <v>1820</v>
      </c>
      <c r="E981" s="149" t="s">
        <v>3007</v>
      </c>
      <c r="F981" s="149" t="s">
        <v>3008</v>
      </c>
      <c r="G981" s="149" t="s">
        <v>364</v>
      </c>
      <c r="H981" s="149" t="s">
        <v>365</v>
      </c>
      <c r="I981" s="149" t="s">
        <v>366</v>
      </c>
      <c r="J981" s="149" t="s">
        <v>7089</v>
      </c>
      <c r="K981" s="149"/>
      <c r="L981" s="148">
        <v>1</v>
      </c>
      <c r="M981" s="152">
        <f t="shared" si="30"/>
        <v>0</v>
      </c>
      <c r="N981" s="152">
        <f t="shared" si="31"/>
        <v>0</v>
      </c>
      <c r="O981" s="145">
        <v>120576</v>
      </c>
    </row>
    <row r="982" spans="1:15" x14ac:dyDescent="0.25">
      <c r="A982" s="149">
        <v>12625</v>
      </c>
      <c r="B982" s="149" t="s">
        <v>3009</v>
      </c>
      <c r="C982" s="149" t="s">
        <v>7654</v>
      </c>
      <c r="D982" s="149">
        <v>1820</v>
      </c>
      <c r="E982" s="149" t="s">
        <v>3007</v>
      </c>
      <c r="F982" s="149" t="s">
        <v>3010</v>
      </c>
      <c r="G982" s="149" t="s">
        <v>7587</v>
      </c>
      <c r="H982" s="149" t="s">
        <v>7588</v>
      </c>
      <c r="I982" s="149" t="s">
        <v>7589</v>
      </c>
      <c r="J982" s="149" t="s">
        <v>7089</v>
      </c>
      <c r="K982" s="149"/>
      <c r="L982" s="148">
        <v>2</v>
      </c>
      <c r="M982" s="152">
        <f t="shared" si="30"/>
        <v>0</v>
      </c>
      <c r="N982" s="152">
        <f t="shared" si="31"/>
        <v>0</v>
      </c>
      <c r="O982" s="145">
        <v>119727</v>
      </c>
    </row>
    <row r="983" spans="1:15" x14ac:dyDescent="0.25">
      <c r="A983" s="149">
        <v>12633</v>
      </c>
      <c r="B983" s="149" t="s">
        <v>3444</v>
      </c>
      <c r="C983" s="149" t="s">
        <v>3011</v>
      </c>
      <c r="D983" s="149">
        <v>1910</v>
      </c>
      <c r="E983" s="149" t="s">
        <v>454</v>
      </c>
      <c r="F983" s="149" t="s">
        <v>3012</v>
      </c>
      <c r="G983" s="149" t="s">
        <v>203</v>
      </c>
      <c r="H983" s="149" t="s">
        <v>204</v>
      </c>
      <c r="I983" s="149" t="s">
        <v>205</v>
      </c>
      <c r="J983" s="149" t="s">
        <v>7089</v>
      </c>
      <c r="K983" s="149"/>
      <c r="L983" s="148">
        <v>1</v>
      </c>
      <c r="M983" s="152">
        <f t="shared" si="30"/>
        <v>0</v>
      </c>
      <c r="N983" s="152">
        <f t="shared" si="31"/>
        <v>0</v>
      </c>
      <c r="O983" s="145">
        <v>121954</v>
      </c>
    </row>
    <row r="984" spans="1:15" x14ac:dyDescent="0.25">
      <c r="A984" s="149">
        <v>12641</v>
      </c>
      <c r="B984" s="149" t="s">
        <v>3013</v>
      </c>
      <c r="C984" s="149" t="s">
        <v>3014</v>
      </c>
      <c r="D984" s="149">
        <v>1910</v>
      </c>
      <c r="E984" s="149" t="s">
        <v>3015</v>
      </c>
      <c r="F984" s="149" t="s">
        <v>3016</v>
      </c>
      <c r="G984" s="149" t="s">
        <v>7587</v>
      </c>
      <c r="H984" s="149" t="s">
        <v>7588</v>
      </c>
      <c r="I984" s="149" t="s">
        <v>7589</v>
      </c>
      <c r="J984" s="149" t="s">
        <v>7089</v>
      </c>
      <c r="K984" s="149"/>
      <c r="L984" s="148">
        <v>2</v>
      </c>
      <c r="M984" s="152">
        <f t="shared" si="30"/>
        <v>0</v>
      </c>
      <c r="N984" s="152">
        <f t="shared" si="31"/>
        <v>0</v>
      </c>
      <c r="O984" s="145">
        <v>119727</v>
      </c>
    </row>
    <row r="985" spans="1:15" x14ac:dyDescent="0.25">
      <c r="A985" s="149">
        <v>12658</v>
      </c>
      <c r="B985" s="149" t="s">
        <v>3017</v>
      </c>
      <c r="C985" s="149" t="s">
        <v>3018</v>
      </c>
      <c r="D985" s="149">
        <v>1910</v>
      </c>
      <c r="E985" s="149" t="s">
        <v>3019</v>
      </c>
      <c r="F985" s="149" t="s">
        <v>3020</v>
      </c>
      <c r="G985" s="149" t="s">
        <v>203</v>
      </c>
      <c r="H985" s="149" t="s">
        <v>204</v>
      </c>
      <c r="I985" s="149" t="s">
        <v>205</v>
      </c>
      <c r="J985" s="149" t="s">
        <v>7091</v>
      </c>
      <c r="K985" s="149"/>
      <c r="L985" s="148">
        <v>1</v>
      </c>
      <c r="M985" s="152">
        <f t="shared" si="30"/>
        <v>1</v>
      </c>
      <c r="N985" s="152">
        <f t="shared" si="31"/>
        <v>0</v>
      </c>
      <c r="O985" s="145">
        <v>121954</v>
      </c>
    </row>
    <row r="986" spans="1:15" x14ac:dyDescent="0.25">
      <c r="A986" s="149">
        <v>12666</v>
      </c>
      <c r="B986" s="149" t="s">
        <v>1118</v>
      </c>
      <c r="C986" s="149" t="s">
        <v>3021</v>
      </c>
      <c r="D986" s="149">
        <v>2220</v>
      </c>
      <c r="E986" s="149" t="s">
        <v>458</v>
      </c>
      <c r="F986" s="149" t="s">
        <v>3022</v>
      </c>
      <c r="G986" s="149" t="s">
        <v>203</v>
      </c>
      <c r="H986" s="149" t="s">
        <v>204</v>
      </c>
      <c r="I986" s="149" t="s">
        <v>205</v>
      </c>
      <c r="J986" s="149" t="s">
        <v>7089</v>
      </c>
      <c r="K986" s="149"/>
      <c r="L986" s="148">
        <v>1</v>
      </c>
      <c r="M986" s="152">
        <f t="shared" si="30"/>
        <v>0</v>
      </c>
      <c r="N986" s="152">
        <f t="shared" si="31"/>
        <v>0</v>
      </c>
      <c r="O986" s="145">
        <v>122391</v>
      </c>
    </row>
    <row r="987" spans="1:15" x14ac:dyDescent="0.25">
      <c r="A987" s="149">
        <v>12674</v>
      </c>
      <c r="B987" s="149" t="s">
        <v>3023</v>
      </c>
      <c r="C987" s="149" t="s">
        <v>2500</v>
      </c>
      <c r="D987" s="149">
        <v>2220</v>
      </c>
      <c r="E987" s="149" t="s">
        <v>458</v>
      </c>
      <c r="F987" s="149" t="s">
        <v>3024</v>
      </c>
      <c r="G987" s="149" t="s">
        <v>364</v>
      </c>
      <c r="H987" s="149" t="s">
        <v>365</v>
      </c>
      <c r="I987" s="149" t="s">
        <v>366</v>
      </c>
      <c r="J987" s="149" t="s">
        <v>7089</v>
      </c>
      <c r="K987" s="149"/>
      <c r="L987" s="148">
        <v>3</v>
      </c>
      <c r="M987" s="152">
        <f t="shared" si="30"/>
        <v>0</v>
      </c>
      <c r="N987" s="152">
        <f t="shared" si="31"/>
        <v>0</v>
      </c>
      <c r="O987" s="145">
        <v>121483</v>
      </c>
    </row>
    <row r="988" spans="1:15" x14ac:dyDescent="0.25">
      <c r="A988" s="149">
        <v>12682</v>
      </c>
      <c r="B988" s="149" t="s">
        <v>1185</v>
      </c>
      <c r="C988" s="149" t="s">
        <v>3025</v>
      </c>
      <c r="D988" s="149">
        <v>2220</v>
      </c>
      <c r="E988" s="149" t="s">
        <v>458</v>
      </c>
      <c r="F988" s="149" t="s">
        <v>3026</v>
      </c>
      <c r="G988" s="149" t="s">
        <v>203</v>
      </c>
      <c r="H988" s="149" t="s">
        <v>204</v>
      </c>
      <c r="I988" s="149" t="s">
        <v>205</v>
      </c>
      <c r="J988" s="149" t="s">
        <v>7089</v>
      </c>
      <c r="K988" s="149"/>
      <c r="L988" s="148">
        <v>2</v>
      </c>
      <c r="M988" s="152">
        <f t="shared" si="30"/>
        <v>0</v>
      </c>
      <c r="N988" s="152">
        <f t="shared" si="31"/>
        <v>0</v>
      </c>
      <c r="O988" s="145">
        <v>121954</v>
      </c>
    </row>
    <row r="989" spans="1:15" x14ac:dyDescent="0.25">
      <c r="A989" s="149">
        <v>12691</v>
      </c>
      <c r="B989" s="149" t="s">
        <v>7655</v>
      </c>
      <c r="C989" s="149" t="s">
        <v>3027</v>
      </c>
      <c r="D989" s="149">
        <v>2220</v>
      </c>
      <c r="E989" s="149" t="s">
        <v>3028</v>
      </c>
      <c r="F989" s="149" t="s">
        <v>3029</v>
      </c>
      <c r="G989" s="149" t="s">
        <v>364</v>
      </c>
      <c r="H989" s="149" t="s">
        <v>365</v>
      </c>
      <c r="I989" s="149" t="s">
        <v>366</v>
      </c>
      <c r="J989" s="149" t="s">
        <v>7089</v>
      </c>
      <c r="K989" s="149"/>
      <c r="L989" s="148">
        <v>1</v>
      </c>
      <c r="M989" s="152">
        <f t="shared" si="30"/>
        <v>0</v>
      </c>
      <c r="N989" s="152">
        <f t="shared" si="31"/>
        <v>0</v>
      </c>
      <c r="O989" s="145">
        <v>121483</v>
      </c>
    </row>
    <row r="990" spans="1:15" x14ac:dyDescent="0.25">
      <c r="A990" s="149">
        <v>12708</v>
      </c>
      <c r="B990" s="149" t="s">
        <v>3030</v>
      </c>
      <c r="C990" s="149" t="s">
        <v>3031</v>
      </c>
      <c r="D990" s="149">
        <v>3110</v>
      </c>
      <c r="E990" s="149" t="s">
        <v>3032</v>
      </c>
      <c r="F990" s="149" t="s">
        <v>3033</v>
      </c>
      <c r="G990" s="149" t="s">
        <v>7587</v>
      </c>
      <c r="H990" s="149" t="s">
        <v>7588</v>
      </c>
      <c r="I990" s="149" t="s">
        <v>7589</v>
      </c>
      <c r="J990" s="149" t="s">
        <v>7089</v>
      </c>
      <c r="K990" s="149"/>
      <c r="L990" s="148">
        <v>1</v>
      </c>
      <c r="M990" s="152">
        <f t="shared" si="30"/>
        <v>0</v>
      </c>
      <c r="N990" s="152">
        <f t="shared" si="31"/>
        <v>0</v>
      </c>
      <c r="O990" s="145">
        <v>120162</v>
      </c>
    </row>
    <row r="991" spans="1:15" x14ac:dyDescent="0.25">
      <c r="A991" s="149">
        <v>12716</v>
      </c>
      <c r="B991" s="149" t="s">
        <v>1344</v>
      </c>
      <c r="C991" s="149" t="s">
        <v>3034</v>
      </c>
      <c r="D991" s="149">
        <v>3110</v>
      </c>
      <c r="E991" s="149" t="s">
        <v>3032</v>
      </c>
      <c r="F991" s="149" t="s">
        <v>3035</v>
      </c>
      <c r="G991" s="149" t="s">
        <v>7587</v>
      </c>
      <c r="H991" s="149" t="s">
        <v>7588</v>
      </c>
      <c r="I991" s="149" t="s">
        <v>7589</v>
      </c>
      <c r="J991" s="149" t="s">
        <v>7089</v>
      </c>
      <c r="K991" s="149"/>
      <c r="L991" s="148">
        <v>1</v>
      </c>
      <c r="M991" s="152">
        <f t="shared" si="30"/>
        <v>0</v>
      </c>
      <c r="N991" s="152">
        <f t="shared" si="31"/>
        <v>0</v>
      </c>
      <c r="O991" s="145">
        <v>120162</v>
      </c>
    </row>
    <row r="992" spans="1:15" x14ac:dyDescent="0.25">
      <c r="A992" s="149">
        <v>12724</v>
      </c>
      <c r="B992" s="149" t="s">
        <v>7324</v>
      </c>
      <c r="C992" s="149" t="s">
        <v>3036</v>
      </c>
      <c r="D992" s="149">
        <v>3111</v>
      </c>
      <c r="E992" s="149" t="s">
        <v>3037</v>
      </c>
      <c r="F992" s="149" t="s">
        <v>3038</v>
      </c>
      <c r="G992" s="149" t="s">
        <v>7587</v>
      </c>
      <c r="H992" s="149" t="s">
        <v>7588</v>
      </c>
      <c r="I992" s="149" t="s">
        <v>7589</v>
      </c>
      <c r="J992" s="149" t="s">
        <v>7089</v>
      </c>
      <c r="K992" s="149"/>
      <c r="L992" s="148">
        <v>1</v>
      </c>
      <c r="M992" s="152">
        <f t="shared" si="30"/>
        <v>0</v>
      </c>
      <c r="N992" s="152">
        <f t="shared" si="31"/>
        <v>0</v>
      </c>
      <c r="O992" s="145">
        <v>120162</v>
      </c>
    </row>
    <row r="993" spans="1:15" x14ac:dyDescent="0.25">
      <c r="A993" s="149">
        <v>12732</v>
      </c>
      <c r="B993" s="149" t="s">
        <v>3039</v>
      </c>
      <c r="C993" s="149" t="s">
        <v>3040</v>
      </c>
      <c r="D993" s="149">
        <v>3111</v>
      </c>
      <c r="E993" s="149" t="s">
        <v>3037</v>
      </c>
      <c r="F993" s="149" t="s">
        <v>3041</v>
      </c>
      <c r="G993" s="149" t="s">
        <v>160</v>
      </c>
      <c r="H993" s="149" t="s">
        <v>161</v>
      </c>
      <c r="I993" s="149" t="s">
        <v>162</v>
      </c>
      <c r="J993" s="149" t="s">
        <v>7091</v>
      </c>
      <c r="K993" s="149"/>
      <c r="L993" s="148">
        <v>1</v>
      </c>
      <c r="M993" s="152">
        <f t="shared" si="30"/>
        <v>1</v>
      </c>
      <c r="N993" s="152">
        <f t="shared" si="31"/>
        <v>0</v>
      </c>
      <c r="O993" s="145">
        <v>122259</v>
      </c>
    </row>
    <row r="994" spans="1:15" x14ac:dyDescent="0.25">
      <c r="A994" s="149">
        <v>12757</v>
      </c>
      <c r="B994" s="149" t="s">
        <v>7325</v>
      </c>
      <c r="C994" s="149" t="s">
        <v>3042</v>
      </c>
      <c r="D994" s="149">
        <v>3150</v>
      </c>
      <c r="E994" s="149" t="s">
        <v>2806</v>
      </c>
      <c r="F994" s="149" t="s">
        <v>3043</v>
      </c>
      <c r="G994" s="149" t="s">
        <v>160</v>
      </c>
      <c r="H994" s="149" t="s">
        <v>161</v>
      </c>
      <c r="I994" s="149" t="s">
        <v>162</v>
      </c>
      <c r="J994" s="149" t="s">
        <v>7089</v>
      </c>
      <c r="K994" s="149"/>
      <c r="L994" s="148">
        <v>2</v>
      </c>
      <c r="M994" s="152">
        <f t="shared" si="30"/>
        <v>0</v>
      </c>
      <c r="N994" s="152">
        <f t="shared" si="31"/>
        <v>0</v>
      </c>
      <c r="O994" s="145">
        <v>122259</v>
      </c>
    </row>
    <row r="995" spans="1:15" x14ac:dyDescent="0.25">
      <c r="A995" s="149">
        <v>12765</v>
      </c>
      <c r="B995" s="149" t="s">
        <v>7326</v>
      </c>
      <c r="C995" s="149" t="s">
        <v>3044</v>
      </c>
      <c r="D995" s="149">
        <v>3120</v>
      </c>
      <c r="E995" s="149" t="s">
        <v>462</v>
      </c>
      <c r="F995" s="149" t="s">
        <v>3045</v>
      </c>
      <c r="G995" s="149" t="s">
        <v>160</v>
      </c>
      <c r="H995" s="149" t="s">
        <v>161</v>
      </c>
      <c r="I995" s="149" t="s">
        <v>162</v>
      </c>
      <c r="J995" s="149" t="s">
        <v>7089</v>
      </c>
      <c r="K995" s="149"/>
      <c r="L995" s="148">
        <v>2</v>
      </c>
      <c r="M995" s="152">
        <f t="shared" si="30"/>
        <v>0</v>
      </c>
      <c r="N995" s="152">
        <f t="shared" si="31"/>
        <v>0</v>
      </c>
      <c r="O995" s="145">
        <v>138834</v>
      </c>
    </row>
    <row r="996" spans="1:15" x14ac:dyDescent="0.25">
      <c r="A996" s="149">
        <v>12773</v>
      </c>
      <c r="B996" s="149" t="s">
        <v>3046</v>
      </c>
      <c r="C996" s="149" t="s">
        <v>3047</v>
      </c>
      <c r="D996" s="149">
        <v>3128</v>
      </c>
      <c r="E996" s="149" t="s">
        <v>3048</v>
      </c>
      <c r="F996" s="149" t="s">
        <v>3049</v>
      </c>
      <c r="G996" s="149" t="s">
        <v>160</v>
      </c>
      <c r="H996" s="149" t="s">
        <v>161</v>
      </c>
      <c r="I996" s="149" t="s">
        <v>162</v>
      </c>
      <c r="J996" s="149" t="s">
        <v>7089</v>
      </c>
      <c r="K996" s="149"/>
      <c r="L996" s="148">
        <v>2</v>
      </c>
      <c r="M996" s="152">
        <f t="shared" si="30"/>
        <v>0</v>
      </c>
      <c r="N996" s="152">
        <f t="shared" si="31"/>
        <v>0</v>
      </c>
      <c r="O996" s="145">
        <v>138834</v>
      </c>
    </row>
    <row r="997" spans="1:15" x14ac:dyDescent="0.25">
      <c r="A997" s="149">
        <v>12781</v>
      </c>
      <c r="B997" s="149" t="s">
        <v>2321</v>
      </c>
      <c r="C997" s="149" t="s">
        <v>3050</v>
      </c>
      <c r="D997" s="149">
        <v>3130</v>
      </c>
      <c r="E997" s="149" t="s">
        <v>3051</v>
      </c>
      <c r="F997" s="149" t="s">
        <v>3052</v>
      </c>
      <c r="G997" s="149" t="s">
        <v>7587</v>
      </c>
      <c r="H997" s="149" t="s">
        <v>7588</v>
      </c>
      <c r="I997" s="149" t="s">
        <v>7589</v>
      </c>
      <c r="J997" s="149" t="s">
        <v>7089</v>
      </c>
      <c r="K997" s="149"/>
      <c r="L997" s="148">
        <v>1</v>
      </c>
      <c r="M997" s="152">
        <f t="shared" si="30"/>
        <v>0</v>
      </c>
      <c r="N997" s="152">
        <f t="shared" si="31"/>
        <v>0</v>
      </c>
      <c r="O997" s="145">
        <v>120162</v>
      </c>
    </row>
    <row r="998" spans="1:15" x14ac:dyDescent="0.25">
      <c r="A998" s="149">
        <v>12799</v>
      </c>
      <c r="B998" s="149" t="s">
        <v>1185</v>
      </c>
      <c r="C998" s="149" t="s">
        <v>3053</v>
      </c>
      <c r="D998" s="149">
        <v>2230</v>
      </c>
      <c r="E998" s="149" t="s">
        <v>3054</v>
      </c>
      <c r="F998" s="149" t="s">
        <v>3055</v>
      </c>
      <c r="G998" s="149" t="s">
        <v>160</v>
      </c>
      <c r="H998" s="149" t="s">
        <v>161</v>
      </c>
      <c r="I998" s="149" t="s">
        <v>162</v>
      </c>
      <c r="J998" s="149" t="s">
        <v>7089</v>
      </c>
      <c r="K998" s="149"/>
      <c r="L998" s="148">
        <v>2</v>
      </c>
      <c r="M998" s="152">
        <f t="shared" si="30"/>
        <v>0</v>
      </c>
      <c r="N998" s="152">
        <f t="shared" si="31"/>
        <v>0</v>
      </c>
      <c r="O998" s="145">
        <v>138834</v>
      </c>
    </row>
    <row r="999" spans="1:15" x14ac:dyDescent="0.25">
      <c r="A999" s="149">
        <v>12807</v>
      </c>
      <c r="B999" s="149" t="s">
        <v>3056</v>
      </c>
      <c r="C999" s="149" t="s">
        <v>3057</v>
      </c>
      <c r="D999" s="149">
        <v>2235</v>
      </c>
      <c r="E999" s="149" t="s">
        <v>3058</v>
      </c>
      <c r="F999" s="149" t="s">
        <v>3059</v>
      </c>
      <c r="G999" s="149" t="s">
        <v>203</v>
      </c>
      <c r="H999" s="149" t="s">
        <v>204</v>
      </c>
      <c r="I999" s="149" t="s">
        <v>205</v>
      </c>
      <c r="J999" s="149" t="s">
        <v>7089</v>
      </c>
      <c r="K999" s="149"/>
      <c r="L999" s="148">
        <v>1</v>
      </c>
      <c r="M999" s="152">
        <f t="shared" si="30"/>
        <v>0</v>
      </c>
      <c r="N999" s="152">
        <f t="shared" si="31"/>
        <v>0</v>
      </c>
      <c r="O999" s="145">
        <v>121954</v>
      </c>
    </row>
    <row r="1000" spans="1:15" x14ac:dyDescent="0.25">
      <c r="A1000" s="149">
        <v>12815</v>
      </c>
      <c r="B1000" s="149" t="s">
        <v>3060</v>
      </c>
      <c r="C1000" s="149" t="s">
        <v>3061</v>
      </c>
      <c r="D1000" s="149">
        <v>2221</v>
      </c>
      <c r="E1000" s="149" t="s">
        <v>3062</v>
      </c>
      <c r="F1000" s="149" t="s">
        <v>3063</v>
      </c>
      <c r="G1000" s="149" t="s">
        <v>203</v>
      </c>
      <c r="H1000" s="149" t="s">
        <v>204</v>
      </c>
      <c r="I1000" s="149" t="s">
        <v>205</v>
      </c>
      <c r="J1000" s="149" t="s">
        <v>7089</v>
      </c>
      <c r="K1000" s="149"/>
      <c r="L1000" s="148">
        <v>2</v>
      </c>
      <c r="M1000" s="152">
        <f t="shared" si="30"/>
        <v>0</v>
      </c>
      <c r="N1000" s="152">
        <f t="shared" si="31"/>
        <v>0</v>
      </c>
      <c r="O1000" s="145">
        <v>121954</v>
      </c>
    </row>
    <row r="1001" spans="1:15" x14ac:dyDescent="0.25">
      <c r="A1001" s="149">
        <v>12823</v>
      </c>
      <c r="B1001" s="149" t="s">
        <v>3064</v>
      </c>
      <c r="C1001" s="149" t="s">
        <v>3065</v>
      </c>
      <c r="D1001" s="149">
        <v>2221</v>
      </c>
      <c r="E1001" s="149" t="s">
        <v>3062</v>
      </c>
      <c r="F1001" s="149" t="s">
        <v>3066</v>
      </c>
      <c r="G1001" s="149" t="s">
        <v>7122</v>
      </c>
      <c r="H1001" s="149" t="s">
        <v>7123</v>
      </c>
      <c r="I1001" s="149" t="s">
        <v>7124</v>
      </c>
      <c r="J1001" s="149" t="s">
        <v>7089</v>
      </c>
      <c r="K1001" s="149"/>
      <c r="L1001" s="148">
        <v>1</v>
      </c>
      <c r="M1001" s="152">
        <f t="shared" si="30"/>
        <v>0</v>
      </c>
      <c r="N1001" s="152">
        <f t="shared" si="31"/>
        <v>0</v>
      </c>
      <c r="O1001" s="145">
        <v>121863</v>
      </c>
    </row>
    <row r="1002" spans="1:15" x14ac:dyDescent="0.25">
      <c r="A1002" s="149">
        <v>12831</v>
      </c>
      <c r="B1002" s="149" t="s">
        <v>2478</v>
      </c>
      <c r="C1002" s="149" t="s">
        <v>3067</v>
      </c>
      <c r="D1002" s="149">
        <v>2235</v>
      </c>
      <c r="E1002" s="149" t="s">
        <v>3068</v>
      </c>
      <c r="F1002" s="149" t="s">
        <v>3069</v>
      </c>
      <c r="G1002" s="149" t="s">
        <v>7122</v>
      </c>
      <c r="H1002" s="149" t="s">
        <v>7123</v>
      </c>
      <c r="I1002" s="149" t="s">
        <v>7124</v>
      </c>
      <c r="J1002" s="149" t="s">
        <v>7089</v>
      </c>
      <c r="K1002" s="149"/>
      <c r="L1002" s="148">
        <v>2</v>
      </c>
      <c r="M1002" s="152">
        <f t="shared" si="30"/>
        <v>0</v>
      </c>
      <c r="N1002" s="152">
        <f t="shared" si="31"/>
        <v>0</v>
      </c>
      <c r="O1002" s="145">
        <v>139147</v>
      </c>
    </row>
    <row r="1003" spans="1:15" x14ac:dyDescent="0.25">
      <c r="A1003" s="149">
        <v>12849</v>
      </c>
      <c r="B1003" s="149" t="s">
        <v>1344</v>
      </c>
      <c r="C1003" s="149" t="s">
        <v>3070</v>
      </c>
      <c r="D1003" s="149">
        <v>2235</v>
      </c>
      <c r="E1003" s="149" t="s">
        <v>3071</v>
      </c>
      <c r="F1003" s="149" t="s">
        <v>3072</v>
      </c>
      <c r="G1003" s="149" t="s">
        <v>7122</v>
      </c>
      <c r="H1003" s="149" t="s">
        <v>7123</v>
      </c>
      <c r="I1003" s="149" t="s">
        <v>7124</v>
      </c>
      <c r="J1003" s="149" t="s">
        <v>7089</v>
      </c>
      <c r="K1003" s="149"/>
      <c r="L1003" s="148">
        <v>2</v>
      </c>
      <c r="M1003" s="152">
        <f t="shared" si="30"/>
        <v>0</v>
      </c>
      <c r="N1003" s="152">
        <f t="shared" si="31"/>
        <v>0</v>
      </c>
      <c r="O1003" s="145">
        <v>121863</v>
      </c>
    </row>
    <row r="1004" spans="1:15" x14ac:dyDescent="0.25">
      <c r="A1004" s="149">
        <v>12856</v>
      </c>
      <c r="B1004" s="149" t="s">
        <v>3073</v>
      </c>
      <c r="C1004" s="149" t="s">
        <v>3074</v>
      </c>
      <c r="D1004" s="149">
        <v>2230</v>
      </c>
      <c r="E1004" s="149" t="s">
        <v>465</v>
      </c>
      <c r="F1004" s="149" t="s">
        <v>3075</v>
      </c>
      <c r="G1004" s="149" t="s">
        <v>7122</v>
      </c>
      <c r="H1004" s="149" t="s">
        <v>7123</v>
      </c>
      <c r="I1004" s="149" t="s">
        <v>7124</v>
      </c>
      <c r="J1004" s="149" t="s">
        <v>7089</v>
      </c>
      <c r="K1004" s="149"/>
      <c r="L1004" s="148">
        <v>1</v>
      </c>
      <c r="M1004" s="152">
        <f t="shared" si="30"/>
        <v>0</v>
      </c>
      <c r="N1004" s="152">
        <f t="shared" si="31"/>
        <v>0</v>
      </c>
      <c r="O1004" s="145">
        <v>139147</v>
      </c>
    </row>
    <row r="1005" spans="1:15" x14ac:dyDescent="0.25">
      <c r="A1005" s="149">
        <v>12864</v>
      </c>
      <c r="B1005" s="149" t="s">
        <v>3076</v>
      </c>
      <c r="C1005" s="149" t="s">
        <v>3077</v>
      </c>
      <c r="D1005" s="149">
        <v>2230</v>
      </c>
      <c r="E1005" s="149" t="s">
        <v>465</v>
      </c>
      <c r="F1005" s="149" t="s">
        <v>3078</v>
      </c>
      <c r="G1005" s="149" t="s">
        <v>7122</v>
      </c>
      <c r="H1005" s="149" t="s">
        <v>7123</v>
      </c>
      <c r="I1005" s="149" t="s">
        <v>7124</v>
      </c>
      <c r="J1005" s="149" t="s">
        <v>7089</v>
      </c>
      <c r="K1005" s="149"/>
      <c r="L1005" s="148">
        <v>2</v>
      </c>
      <c r="M1005" s="152">
        <f t="shared" si="30"/>
        <v>0</v>
      </c>
      <c r="N1005" s="152">
        <f t="shared" si="31"/>
        <v>0</v>
      </c>
      <c r="O1005" s="145">
        <v>139147</v>
      </c>
    </row>
    <row r="1006" spans="1:15" x14ac:dyDescent="0.25">
      <c r="A1006" s="149">
        <v>12872</v>
      </c>
      <c r="B1006" s="149" t="s">
        <v>3079</v>
      </c>
      <c r="C1006" s="149" t="s">
        <v>3080</v>
      </c>
      <c r="D1006" s="149">
        <v>2230</v>
      </c>
      <c r="E1006" s="149" t="s">
        <v>465</v>
      </c>
      <c r="F1006" s="149" t="s">
        <v>3081</v>
      </c>
      <c r="G1006" s="149" t="s">
        <v>7122</v>
      </c>
      <c r="H1006" s="149" t="s">
        <v>7123</v>
      </c>
      <c r="I1006" s="149" t="s">
        <v>7124</v>
      </c>
      <c r="J1006" s="149" t="s">
        <v>7089</v>
      </c>
      <c r="K1006" s="149"/>
      <c r="L1006" s="148">
        <v>1</v>
      </c>
      <c r="M1006" s="152">
        <f t="shared" si="30"/>
        <v>0</v>
      </c>
      <c r="N1006" s="152">
        <f t="shared" si="31"/>
        <v>0</v>
      </c>
      <c r="O1006" s="145">
        <v>125575</v>
      </c>
    </row>
    <row r="1007" spans="1:15" x14ac:dyDescent="0.25">
      <c r="A1007" s="149">
        <v>12881</v>
      </c>
      <c r="B1007" s="149" t="s">
        <v>3082</v>
      </c>
      <c r="C1007" s="149" t="s">
        <v>3083</v>
      </c>
      <c r="D1007" s="149">
        <v>2260</v>
      </c>
      <c r="E1007" s="149" t="s">
        <v>468</v>
      </c>
      <c r="F1007" s="149" t="s">
        <v>3084</v>
      </c>
      <c r="G1007" s="149" t="s">
        <v>7122</v>
      </c>
      <c r="H1007" s="149" t="s">
        <v>7123</v>
      </c>
      <c r="I1007" s="149" t="s">
        <v>7124</v>
      </c>
      <c r="J1007" s="149" t="s">
        <v>7089</v>
      </c>
      <c r="K1007" s="149"/>
      <c r="L1007" s="148">
        <v>1</v>
      </c>
      <c r="M1007" s="152">
        <f t="shared" si="30"/>
        <v>0</v>
      </c>
      <c r="N1007" s="152">
        <f t="shared" si="31"/>
        <v>0</v>
      </c>
      <c r="O1007" s="145">
        <v>125575</v>
      </c>
    </row>
    <row r="1008" spans="1:15" x14ac:dyDescent="0.25">
      <c r="A1008" s="149">
        <v>12898</v>
      </c>
      <c r="B1008" s="149" t="s">
        <v>3085</v>
      </c>
      <c r="C1008" s="149" t="s">
        <v>3086</v>
      </c>
      <c r="D1008" s="149">
        <v>2260</v>
      </c>
      <c r="E1008" s="149" t="s">
        <v>468</v>
      </c>
      <c r="F1008" s="149" t="s">
        <v>3087</v>
      </c>
      <c r="G1008" s="149" t="s">
        <v>7122</v>
      </c>
      <c r="H1008" s="149" t="s">
        <v>7123</v>
      </c>
      <c r="I1008" s="149" t="s">
        <v>7124</v>
      </c>
      <c r="J1008" s="149" t="s">
        <v>7089</v>
      </c>
      <c r="K1008" s="149"/>
      <c r="L1008" s="148">
        <v>1</v>
      </c>
      <c r="M1008" s="152">
        <f t="shared" si="30"/>
        <v>0</v>
      </c>
      <c r="N1008" s="152">
        <f t="shared" si="31"/>
        <v>0</v>
      </c>
      <c r="O1008" s="145">
        <v>125575</v>
      </c>
    </row>
    <row r="1009" spans="1:15" x14ac:dyDescent="0.25">
      <c r="A1009" s="149">
        <v>12906</v>
      </c>
      <c r="B1009" s="149" t="s">
        <v>2040</v>
      </c>
      <c r="C1009" s="149" t="s">
        <v>3088</v>
      </c>
      <c r="D1009" s="149">
        <v>2260</v>
      </c>
      <c r="E1009" s="149" t="s">
        <v>468</v>
      </c>
      <c r="F1009" s="149" t="s">
        <v>3089</v>
      </c>
      <c r="G1009" s="149" t="s">
        <v>7122</v>
      </c>
      <c r="H1009" s="149" t="s">
        <v>7123</v>
      </c>
      <c r="I1009" s="149" t="s">
        <v>7124</v>
      </c>
      <c r="J1009" s="149" t="s">
        <v>7089</v>
      </c>
      <c r="K1009" s="149"/>
      <c r="L1009" s="148">
        <v>1</v>
      </c>
      <c r="M1009" s="152">
        <f t="shared" si="30"/>
        <v>0</v>
      </c>
      <c r="N1009" s="152">
        <f t="shared" si="31"/>
        <v>0</v>
      </c>
      <c r="O1009" s="145">
        <v>125575</v>
      </c>
    </row>
    <row r="1010" spans="1:15" x14ac:dyDescent="0.25">
      <c r="A1010" s="149">
        <v>12914</v>
      </c>
      <c r="B1010" s="149" t="s">
        <v>3090</v>
      </c>
      <c r="C1010" s="149" t="s">
        <v>3091</v>
      </c>
      <c r="D1010" s="149">
        <v>2260</v>
      </c>
      <c r="E1010" s="149" t="s">
        <v>3092</v>
      </c>
      <c r="F1010" s="149" t="s">
        <v>3093</v>
      </c>
      <c r="G1010" s="149" t="s">
        <v>7122</v>
      </c>
      <c r="H1010" s="149" t="s">
        <v>7123</v>
      </c>
      <c r="I1010" s="149" t="s">
        <v>7124</v>
      </c>
      <c r="J1010" s="149" t="s">
        <v>7089</v>
      </c>
      <c r="K1010" s="149"/>
      <c r="L1010" s="148">
        <v>3</v>
      </c>
      <c r="M1010" s="152">
        <f t="shared" si="30"/>
        <v>0</v>
      </c>
      <c r="N1010" s="152">
        <f t="shared" si="31"/>
        <v>0</v>
      </c>
      <c r="O1010" s="145">
        <v>139147</v>
      </c>
    </row>
    <row r="1011" spans="1:15" x14ac:dyDescent="0.25">
      <c r="A1011" s="149">
        <v>12922</v>
      </c>
      <c r="B1011" s="149" t="s">
        <v>7327</v>
      </c>
      <c r="C1011" s="149" t="s">
        <v>3094</v>
      </c>
      <c r="D1011" s="149">
        <v>2260</v>
      </c>
      <c r="E1011" s="149" t="s">
        <v>468</v>
      </c>
      <c r="F1011" s="149" t="s">
        <v>3095</v>
      </c>
      <c r="G1011" s="149" t="s">
        <v>7122</v>
      </c>
      <c r="H1011" s="149" t="s">
        <v>7123</v>
      </c>
      <c r="I1011" s="149" t="s">
        <v>7124</v>
      </c>
      <c r="J1011" s="149" t="s">
        <v>7089</v>
      </c>
      <c r="K1011" s="149"/>
      <c r="L1011" s="148">
        <v>2</v>
      </c>
      <c r="M1011" s="152">
        <f t="shared" si="30"/>
        <v>0</v>
      </c>
      <c r="N1011" s="152">
        <f t="shared" si="31"/>
        <v>0</v>
      </c>
      <c r="O1011" s="145">
        <v>121863</v>
      </c>
    </row>
    <row r="1012" spans="1:15" x14ac:dyDescent="0.25">
      <c r="A1012" s="149">
        <v>12948</v>
      </c>
      <c r="B1012" s="149" t="s">
        <v>3096</v>
      </c>
      <c r="C1012" s="149" t="s">
        <v>3097</v>
      </c>
      <c r="D1012" s="149">
        <v>2260</v>
      </c>
      <c r="E1012" s="149" t="s">
        <v>3098</v>
      </c>
      <c r="F1012" s="149" t="s">
        <v>3099</v>
      </c>
      <c r="G1012" s="149" t="s">
        <v>7122</v>
      </c>
      <c r="H1012" s="149" t="s">
        <v>7123</v>
      </c>
      <c r="I1012" s="149" t="s">
        <v>7124</v>
      </c>
      <c r="J1012" s="149" t="s">
        <v>7089</v>
      </c>
      <c r="K1012" s="149"/>
      <c r="L1012" s="148">
        <v>1</v>
      </c>
      <c r="M1012" s="152">
        <f t="shared" si="30"/>
        <v>0</v>
      </c>
      <c r="N1012" s="152">
        <f t="shared" si="31"/>
        <v>0</v>
      </c>
      <c r="O1012" s="145">
        <v>121863</v>
      </c>
    </row>
    <row r="1013" spans="1:15" x14ac:dyDescent="0.25">
      <c r="A1013" s="149">
        <v>12955</v>
      </c>
      <c r="B1013" s="149" t="s">
        <v>3100</v>
      </c>
      <c r="C1013" s="149" t="s">
        <v>2254</v>
      </c>
      <c r="D1013" s="149">
        <v>2260</v>
      </c>
      <c r="E1013" s="149" t="s">
        <v>468</v>
      </c>
      <c r="F1013" s="149" t="s">
        <v>3101</v>
      </c>
      <c r="G1013" s="149" t="s">
        <v>7122</v>
      </c>
      <c r="H1013" s="149" t="s">
        <v>7123</v>
      </c>
      <c r="I1013" s="149" t="s">
        <v>7124</v>
      </c>
      <c r="J1013" s="149" t="s">
        <v>7089</v>
      </c>
      <c r="K1013" s="149"/>
      <c r="L1013" s="148">
        <v>2</v>
      </c>
      <c r="M1013" s="152">
        <f t="shared" si="30"/>
        <v>0</v>
      </c>
      <c r="N1013" s="152">
        <f t="shared" si="31"/>
        <v>0</v>
      </c>
      <c r="O1013" s="145">
        <v>121863</v>
      </c>
    </row>
    <row r="1014" spans="1:15" x14ac:dyDescent="0.25">
      <c r="A1014" s="149">
        <v>12971</v>
      </c>
      <c r="B1014" s="149" t="s">
        <v>7328</v>
      </c>
      <c r="C1014" s="149" t="s">
        <v>3102</v>
      </c>
      <c r="D1014" s="149">
        <v>3010</v>
      </c>
      <c r="E1014" s="149" t="s">
        <v>470</v>
      </c>
      <c r="F1014" s="149" t="s">
        <v>3103</v>
      </c>
      <c r="G1014" s="149" t="s">
        <v>160</v>
      </c>
      <c r="H1014" s="149" t="s">
        <v>161</v>
      </c>
      <c r="I1014" s="149" t="s">
        <v>162</v>
      </c>
      <c r="J1014" s="149" t="s">
        <v>7091</v>
      </c>
      <c r="K1014" s="149"/>
      <c r="L1014" s="148">
        <v>2</v>
      </c>
      <c r="M1014" s="152">
        <f t="shared" si="30"/>
        <v>0</v>
      </c>
      <c r="N1014" s="152">
        <f t="shared" si="31"/>
        <v>0</v>
      </c>
      <c r="O1014" s="145">
        <v>138974</v>
      </c>
    </row>
    <row r="1015" spans="1:15" x14ac:dyDescent="0.25">
      <c r="A1015" s="149">
        <v>12989</v>
      </c>
      <c r="B1015" s="149" t="s">
        <v>3104</v>
      </c>
      <c r="C1015" s="149" t="s">
        <v>3105</v>
      </c>
      <c r="D1015" s="149">
        <v>3010</v>
      </c>
      <c r="E1015" s="149" t="s">
        <v>470</v>
      </c>
      <c r="F1015" s="149" t="s">
        <v>3106</v>
      </c>
      <c r="G1015" s="149" t="s">
        <v>160</v>
      </c>
      <c r="H1015" s="149" t="s">
        <v>161</v>
      </c>
      <c r="I1015" s="149" t="s">
        <v>162</v>
      </c>
      <c r="J1015" s="149" t="s">
        <v>7089</v>
      </c>
      <c r="K1015" s="149"/>
      <c r="L1015" s="148">
        <v>2</v>
      </c>
      <c r="M1015" s="152">
        <f t="shared" si="30"/>
        <v>0</v>
      </c>
      <c r="N1015" s="152">
        <f t="shared" si="31"/>
        <v>0</v>
      </c>
      <c r="O1015" s="145">
        <v>138974</v>
      </c>
    </row>
    <row r="1016" spans="1:15" x14ac:dyDescent="0.25">
      <c r="A1016" s="149">
        <v>12997</v>
      </c>
      <c r="B1016" s="149" t="s">
        <v>3107</v>
      </c>
      <c r="C1016" s="149" t="s">
        <v>3108</v>
      </c>
      <c r="D1016" s="149">
        <v>3010</v>
      </c>
      <c r="E1016" s="149" t="s">
        <v>470</v>
      </c>
      <c r="F1016" s="149" t="s">
        <v>3109</v>
      </c>
      <c r="G1016" s="149" t="s">
        <v>160</v>
      </c>
      <c r="H1016" s="149" t="s">
        <v>161</v>
      </c>
      <c r="I1016" s="149" t="s">
        <v>162</v>
      </c>
      <c r="J1016" s="149" t="s">
        <v>7089</v>
      </c>
      <c r="K1016" s="149"/>
      <c r="L1016" s="148">
        <v>2</v>
      </c>
      <c r="M1016" s="152">
        <f t="shared" si="30"/>
        <v>0</v>
      </c>
      <c r="N1016" s="152">
        <f t="shared" si="31"/>
        <v>0</v>
      </c>
      <c r="O1016" s="145">
        <v>138974</v>
      </c>
    </row>
    <row r="1017" spans="1:15" x14ac:dyDescent="0.25">
      <c r="A1017" s="149">
        <v>13003</v>
      </c>
      <c r="B1017" s="149" t="s">
        <v>7656</v>
      </c>
      <c r="C1017" s="149" t="s">
        <v>3110</v>
      </c>
      <c r="D1017" s="149">
        <v>3010</v>
      </c>
      <c r="E1017" s="149" t="s">
        <v>470</v>
      </c>
      <c r="F1017" s="149" t="s">
        <v>3111</v>
      </c>
      <c r="G1017" s="149" t="s">
        <v>160</v>
      </c>
      <c r="H1017" s="149" t="s">
        <v>161</v>
      </c>
      <c r="I1017" s="149" t="s">
        <v>162</v>
      </c>
      <c r="J1017" s="149" t="s">
        <v>7090</v>
      </c>
      <c r="K1017" s="149"/>
      <c r="L1017" s="148">
        <v>2</v>
      </c>
      <c r="M1017" s="152">
        <f t="shared" si="30"/>
        <v>0</v>
      </c>
      <c r="N1017" s="152">
        <f t="shared" si="31"/>
        <v>0</v>
      </c>
      <c r="O1017" s="145">
        <v>138974</v>
      </c>
    </row>
    <row r="1018" spans="1:15" x14ac:dyDescent="0.25">
      <c r="A1018" s="149">
        <v>13037</v>
      </c>
      <c r="B1018" s="149" t="s">
        <v>3112</v>
      </c>
      <c r="C1018" s="149" t="s">
        <v>3113</v>
      </c>
      <c r="D1018" s="149">
        <v>3220</v>
      </c>
      <c r="E1018" s="149" t="s">
        <v>3114</v>
      </c>
      <c r="F1018" s="149" t="s">
        <v>3115</v>
      </c>
      <c r="G1018" s="149" t="s">
        <v>160</v>
      </c>
      <c r="H1018" s="149" t="s">
        <v>161</v>
      </c>
      <c r="I1018" s="149" t="s">
        <v>162</v>
      </c>
      <c r="J1018" s="149" t="s">
        <v>7089</v>
      </c>
      <c r="K1018" s="149"/>
      <c r="L1018" s="148">
        <v>1</v>
      </c>
      <c r="M1018" s="152">
        <f t="shared" si="30"/>
        <v>0</v>
      </c>
      <c r="N1018" s="152">
        <f t="shared" si="31"/>
        <v>0</v>
      </c>
      <c r="O1018" s="145">
        <v>122259</v>
      </c>
    </row>
    <row r="1019" spans="1:15" x14ac:dyDescent="0.25">
      <c r="A1019" s="149">
        <v>13052</v>
      </c>
      <c r="B1019" s="149" t="s">
        <v>1948</v>
      </c>
      <c r="C1019" s="149" t="s">
        <v>3116</v>
      </c>
      <c r="D1019" s="149">
        <v>3210</v>
      </c>
      <c r="E1019" s="149" t="s">
        <v>3117</v>
      </c>
      <c r="F1019" s="149" t="s">
        <v>3118</v>
      </c>
      <c r="G1019" s="149" t="s">
        <v>160</v>
      </c>
      <c r="H1019" s="149" t="s">
        <v>161</v>
      </c>
      <c r="I1019" s="149" t="s">
        <v>162</v>
      </c>
      <c r="J1019" s="149" t="s">
        <v>7089</v>
      </c>
      <c r="K1019" s="149"/>
      <c r="L1019" s="148">
        <v>1</v>
      </c>
      <c r="M1019" s="152">
        <f t="shared" si="30"/>
        <v>0</v>
      </c>
      <c r="N1019" s="152">
        <f t="shared" si="31"/>
        <v>0</v>
      </c>
      <c r="O1019" s="145">
        <v>139006</v>
      </c>
    </row>
    <row r="1020" spans="1:15" x14ac:dyDescent="0.25">
      <c r="A1020" s="149">
        <v>13061</v>
      </c>
      <c r="B1020" s="149" t="s">
        <v>991</v>
      </c>
      <c r="C1020" s="149" t="s">
        <v>3119</v>
      </c>
      <c r="D1020" s="149">
        <v>3390</v>
      </c>
      <c r="E1020" s="149" t="s">
        <v>473</v>
      </c>
      <c r="F1020" s="149" t="s">
        <v>3120</v>
      </c>
      <c r="G1020" s="149" t="s">
        <v>160</v>
      </c>
      <c r="H1020" s="149" t="s">
        <v>161</v>
      </c>
      <c r="I1020" s="149" t="s">
        <v>162</v>
      </c>
      <c r="J1020" s="149" t="s">
        <v>7089</v>
      </c>
      <c r="K1020" s="149"/>
      <c r="L1020" s="148">
        <v>2</v>
      </c>
      <c r="M1020" s="152">
        <f t="shared" si="30"/>
        <v>0</v>
      </c>
      <c r="N1020" s="152">
        <f t="shared" si="31"/>
        <v>0</v>
      </c>
      <c r="O1020" s="145">
        <v>139006</v>
      </c>
    </row>
    <row r="1021" spans="1:15" x14ac:dyDescent="0.25">
      <c r="A1021" s="149">
        <v>13078</v>
      </c>
      <c r="B1021" s="149" t="s">
        <v>3121</v>
      </c>
      <c r="C1021" s="149" t="s">
        <v>3122</v>
      </c>
      <c r="D1021" s="149">
        <v>3390</v>
      </c>
      <c r="E1021" s="149" t="s">
        <v>782</v>
      </c>
      <c r="F1021" s="149" t="s">
        <v>3123</v>
      </c>
      <c r="G1021" s="149" t="s">
        <v>203</v>
      </c>
      <c r="H1021" s="149" t="s">
        <v>204</v>
      </c>
      <c r="I1021" s="149" t="s">
        <v>205</v>
      </c>
      <c r="J1021" s="149" t="s">
        <v>7089</v>
      </c>
      <c r="K1021" s="149"/>
      <c r="L1021" s="148">
        <v>2</v>
      </c>
      <c r="M1021" s="152">
        <f t="shared" si="30"/>
        <v>0</v>
      </c>
      <c r="N1021" s="152">
        <f t="shared" si="31"/>
        <v>0</v>
      </c>
      <c r="O1021" s="145">
        <v>121954</v>
      </c>
    </row>
    <row r="1022" spans="1:15" x14ac:dyDescent="0.25">
      <c r="A1022" s="149">
        <v>13086</v>
      </c>
      <c r="B1022" s="149" t="s">
        <v>5217</v>
      </c>
      <c r="C1022" s="149" t="s">
        <v>3124</v>
      </c>
      <c r="D1022" s="149">
        <v>3210</v>
      </c>
      <c r="E1022" s="149" t="s">
        <v>3125</v>
      </c>
      <c r="F1022" s="149" t="s">
        <v>3126</v>
      </c>
      <c r="G1022" s="149" t="s">
        <v>160</v>
      </c>
      <c r="H1022" s="149" t="s">
        <v>161</v>
      </c>
      <c r="I1022" s="149" t="s">
        <v>162</v>
      </c>
      <c r="J1022" s="149" t="s">
        <v>7089</v>
      </c>
      <c r="K1022" s="149"/>
      <c r="L1022" s="148">
        <v>1</v>
      </c>
      <c r="M1022" s="152">
        <f t="shared" si="30"/>
        <v>0</v>
      </c>
      <c r="N1022" s="152">
        <f t="shared" si="31"/>
        <v>0</v>
      </c>
      <c r="O1022" s="145">
        <v>139006</v>
      </c>
    </row>
    <row r="1023" spans="1:15" x14ac:dyDescent="0.25">
      <c r="A1023" s="149">
        <v>13094</v>
      </c>
      <c r="B1023" s="149" t="s">
        <v>1185</v>
      </c>
      <c r="C1023" s="149" t="s">
        <v>3127</v>
      </c>
      <c r="D1023" s="149">
        <v>3390</v>
      </c>
      <c r="E1023" s="149" t="s">
        <v>3128</v>
      </c>
      <c r="F1023" s="149" t="s">
        <v>3129</v>
      </c>
      <c r="G1023" s="149" t="s">
        <v>160</v>
      </c>
      <c r="H1023" s="149" t="s">
        <v>161</v>
      </c>
      <c r="I1023" s="149" t="s">
        <v>162</v>
      </c>
      <c r="J1023" s="149" t="s">
        <v>7089</v>
      </c>
      <c r="K1023" s="149"/>
      <c r="L1023" s="148">
        <v>1</v>
      </c>
      <c r="M1023" s="152">
        <f t="shared" si="30"/>
        <v>0</v>
      </c>
      <c r="N1023" s="152">
        <f t="shared" si="31"/>
        <v>0</v>
      </c>
      <c r="O1023" s="145">
        <v>138834</v>
      </c>
    </row>
    <row r="1024" spans="1:15" x14ac:dyDescent="0.25">
      <c r="A1024" s="149">
        <v>13102</v>
      </c>
      <c r="B1024" s="149" t="s">
        <v>1159</v>
      </c>
      <c r="C1024" s="149" t="s">
        <v>3130</v>
      </c>
      <c r="D1024" s="149">
        <v>3200</v>
      </c>
      <c r="E1024" s="149" t="s">
        <v>476</v>
      </c>
      <c r="F1024" s="149" t="s">
        <v>3131</v>
      </c>
      <c r="G1024" s="149" t="s">
        <v>160</v>
      </c>
      <c r="H1024" s="149" t="s">
        <v>161</v>
      </c>
      <c r="I1024" s="149" t="s">
        <v>162</v>
      </c>
      <c r="J1024" s="149" t="s">
        <v>7089</v>
      </c>
      <c r="K1024" s="149"/>
      <c r="L1024" s="148">
        <v>1</v>
      </c>
      <c r="M1024" s="152">
        <f t="shared" si="30"/>
        <v>0</v>
      </c>
      <c r="N1024" s="152">
        <f t="shared" si="31"/>
        <v>0</v>
      </c>
      <c r="O1024" s="145">
        <v>138834</v>
      </c>
    </row>
    <row r="1025" spans="1:15" x14ac:dyDescent="0.25">
      <c r="A1025" s="149">
        <v>13111</v>
      </c>
      <c r="B1025" s="149" t="s">
        <v>1825</v>
      </c>
      <c r="C1025" s="149" t="s">
        <v>3132</v>
      </c>
      <c r="D1025" s="149">
        <v>3200</v>
      </c>
      <c r="E1025" s="149" t="s">
        <v>476</v>
      </c>
      <c r="F1025" s="149" t="s">
        <v>3133</v>
      </c>
      <c r="G1025" s="149" t="s">
        <v>160</v>
      </c>
      <c r="H1025" s="149" t="s">
        <v>161</v>
      </c>
      <c r="I1025" s="149" t="s">
        <v>162</v>
      </c>
      <c r="J1025" s="149" t="s">
        <v>7089</v>
      </c>
      <c r="K1025" s="149"/>
      <c r="L1025" s="148">
        <v>1</v>
      </c>
      <c r="M1025" s="152">
        <f t="shared" si="30"/>
        <v>0</v>
      </c>
      <c r="N1025" s="152">
        <f t="shared" si="31"/>
        <v>0</v>
      </c>
      <c r="O1025" s="145">
        <v>138834</v>
      </c>
    </row>
    <row r="1026" spans="1:15" x14ac:dyDescent="0.25">
      <c r="A1026" s="149">
        <v>13128</v>
      </c>
      <c r="B1026" s="149" t="s">
        <v>7329</v>
      </c>
      <c r="C1026" s="149" t="s">
        <v>3134</v>
      </c>
      <c r="D1026" s="149">
        <v>3200</v>
      </c>
      <c r="E1026" s="149" t="s">
        <v>476</v>
      </c>
      <c r="F1026" s="149" t="s">
        <v>3135</v>
      </c>
      <c r="G1026" s="149" t="s">
        <v>160</v>
      </c>
      <c r="H1026" s="149" t="s">
        <v>161</v>
      </c>
      <c r="I1026" s="149" t="s">
        <v>162</v>
      </c>
      <c r="J1026" s="149" t="s">
        <v>7089</v>
      </c>
      <c r="K1026" s="149"/>
      <c r="L1026" s="148">
        <v>2</v>
      </c>
      <c r="M1026" s="152">
        <f t="shared" si="30"/>
        <v>0</v>
      </c>
      <c r="N1026" s="152">
        <f t="shared" si="31"/>
        <v>0</v>
      </c>
      <c r="O1026" s="145">
        <v>138834</v>
      </c>
    </row>
    <row r="1027" spans="1:15" x14ac:dyDescent="0.25">
      <c r="A1027" s="149">
        <v>13151</v>
      </c>
      <c r="B1027" s="149" t="s">
        <v>7330</v>
      </c>
      <c r="C1027" s="149" t="s">
        <v>3136</v>
      </c>
      <c r="D1027" s="149">
        <v>3200</v>
      </c>
      <c r="E1027" s="149" t="s">
        <v>3137</v>
      </c>
      <c r="F1027" s="149" t="s">
        <v>3138</v>
      </c>
      <c r="G1027" s="149" t="s">
        <v>160</v>
      </c>
      <c r="H1027" s="149" t="s">
        <v>161</v>
      </c>
      <c r="I1027" s="149" t="s">
        <v>162</v>
      </c>
      <c r="J1027" s="149" t="s">
        <v>7089</v>
      </c>
      <c r="K1027" s="149"/>
      <c r="L1027" s="148">
        <v>1</v>
      </c>
      <c r="M1027" s="152">
        <f t="shared" ref="M1027:M1090" si="32">IF(AND(J1027="Autonome kleuterschool",L1027=1),1,0)</f>
        <v>0</v>
      </c>
      <c r="N1027" s="152">
        <f t="shared" ref="N1027:N1090" si="33">IF(AND(J1027="Autonome lagere school",L1027=1),1,0)</f>
        <v>0</v>
      </c>
      <c r="O1027" s="145">
        <v>138834</v>
      </c>
    </row>
    <row r="1028" spans="1:15" x14ac:dyDescent="0.25">
      <c r="A1028" s="149">
        <v>13169</v>
      </c>
      <c r="B1028" s="149" t="s">
        <v>1185</v>
      </c>
      <c r="C1028" s="149" t="s">
        <v>3139</v>
      </c>
      <c r="D1028" s="149">
        <v>3130</v>
      </c>
      <c r="E1028" s="149" t="s">
        <v>3140</v>
      </c>
      <c r="F1028" s="149" t="s">
        <v>3141</v>
      </c>
      <c r="G1028" s="149" t="s">
        <v>160</v>
      </c>
      <c r="H1028" s="149" t="s">
        <v>161</v>
      </c>
      <c r="I1028" s="149" t="s">
        <v>162</v>
      </c>
      <c r="J1028" s="149" t="s">
        <v>7089</v>
      </c>
      <c r="K1028" s="149"/>
      <c r="L1028" s="148">
        <v>1</v>
      </c>
      <c r="M1028" s="152">
        <f t="shared" si="32"/>
        <v>0</v>
      </c>
      <c r="N1028" s="152">
        <f t="shared" si="33"/>
        <v>0</v>
      </c>
      <c r="O1028" s="145">
        <v>138834</v>
      </c>
    </row>
    <row r="1029" spans="1:15" x14ac:dyDescent="0.25">
      <c r="A1029" s="149">
        <v>13177</v>
      </c>
      <c r="B1029" s="149" t="s">
        <v>7331</v>
      </c>
      <c r="C1029" s="149" t="s">
        <v>3142</v>
      </c>
      <c r="D1029" s="149">
        <v>3130</v>
      </c>
      <c r="E1029" s="149" t="s">
        <v>3140</v>
      </c>
      <c r="F1029" s="149" t="s">
        <v>3143</v>
      </c>
      <c r="G1029" s="149" t="s">
        <v>7587</v>
      </c>
      <c r="H1029" s="149" t="s">
        <v>7588</v>
      </c>
      <c r="I1029" s="149" t="s">
        <v>7589</v>
      </c>
      <c r="J1029" s="149" t="s">
        <v>7089</v>
      </c>
      <c r="K1029" s="149"/>
      <c r="L1029" s="148">
        <v>1</v>
      </c>
      <c r="M1029" s="152">
        <f t="shared" si="32"/>
        <v>0</v>
      </c>
      <c r="N1029" s="152">
        <f t="shared" si="33"/>
        <v>0</v>
      </c>
      <c r="O1029" s="145">
        <v>120162</v>
      </c>
    </row>
    <row r="1030" spans="1:15" x14ac:dyDescent="0.25">
      <c r="A1030" s="149">
        <v>13185</v>
      </c>
      <c r="B1030" s="149" t="s">
        <v>1185</v>
      </c>
      <c r="C1030" s="149" t="s">
        <v>3144</v>
      </c>
      <c r="D1030" s="149">
        <v>3201</v>
      </c>
      <c r="E1030" s="149" t="s">
        <v>3145</v>
      </c>
      <c r="F1030" s="149" t="s">
        <v>3146</v>
      </c>
      <c r="G1030" s="149" t="s">
        <v>203</v>
      </c>
      <c r="H1030" s="149" t="s">
        <v>204</v>
      </c>
      <c r="I1030" s="149" t="s">
        <v>205</v>
      </c>
      <c r="J1030" s="149" t="s">
        <v>7089</v>
      </c>
      <c r="K1030" s="149"/>
      <c r="L1030" s="148">
        <v>1</v>
      </c>
      <c r="M1030" s="152">
        <f t="shared" si="32"/>
        <v>0</v>
      </c>
      <c r="N1030" s="152">
        <f t="shared" si="33"/>
        <v>0</v>
      </c>
      <c r="O1030" s="145">
        <v>121954</v>
      </c>
    </row>
    <row r="1031" spans="1:15" x14ac:dyDescent="0.25">
      <c r="A1031" s="149">
        <v>13193</v>
      </c>
      <c r="B1031" s="149" t="s">
        <v>1185</v>
      </c>
      <c r="C1031" s="149" t="s">
        <v>3147</v>
      </c>
      <c r="D1031" s="149">
        <v>3201</v>
      </c>
      <c r="E1031" s="149" t="s">
        <v>3145</v>
      </c>
      <c r="F1031" s="149" t="s">
        <v>3148</v>
      </c>
      <c r="G1031" s="149" t="s">
        <v>203</v>
      </c>
      <c r="H1031" s="149" t="s">
        <v>204</v>
      </c>
      <c r="I1031" s="149" t="s">
        <v>205</v>
      </c>
      <c r="J1031" s="149" t="s">
        <v>7089</v>
      </c>
      <c r="K1031" s="149"/>
      <c r="L1031" s="148">
        <v>2</v>
      </c>
      <c r="M1031" s="152">
        <f t="shared" si="32"/>
        <v>0</v>
      </c>
      <c r="N1031" s="152">
        <f t="shared" si="33"/>
        <v>0</v>
      </c>
      <c r="O1031" s="145">
        <v>121954</v>
      </c>
    </row>
    <row r="1032" spans="1:15" x14ac:dyDescent="0.25">
      <c r="A1032" s="149">
        <v>13227</v>
      </c>
      <c r="B1032" s="149" t="s">
        <v>3149</v>
      </c>
      <c r="C1032" s="149" t="s">
        <v>3150</v>
      </c>
      <c r="D1032" s="149">
        <v>3460</v>
      </c>
      <c r="E1032" s="149" t="s">
        <v>3151</v>
      </c>
      <c r="F1032" s="149" t="s">
        <v>3152</v>
      </c>
      <c r="G1032" s="149" t="s">
        <v>160</v>
      </c>
      <c r="H1032" s="149" t="s">
        <v>161</v>
      </c>
      <c r="I1032" s="149" t="s">
        <v>162</v>
      </c>
      <c r="J1032" s="149" t="s">
        <v>7089</v>
      </c>
      <c r="K1032" s="149"/>
      <c r="L1032" s="148">
        <v>1</v>
      </c>
      <c r="M1032" s="152">
        <f t="shared" si="32"/>
        <v>0</v>
      </c>
      <c r="N1032" s="152">
        <f t="shared" si="33"/>
        <v>0</v>
      </c>
      <c r="O1032" s="145">
        <v>138727</v>
      </c>
    </row>
    <row r="1033" spans="1:15" x14ac:dyDescent="0.25">
      <c r="A1033" s="149">
        <v>13235</v>
      </c>
      <c r="B1033" s="149" t="s">
        <v>3153</v>
      </c>
      <c r="C1033" s="149" t="s">
        <v>3154</v>
      </c>
      <c r="D1033" s="149">
        <v>3460</v>
      </c>
      <c r="E1033" s="149" t="s">
        <v>3155</v>
      </c>
      <c r="F1033" s="149" t="s">
        <v>3156</v>
      </c>
      <c r="G1033" s="149" t="s">
        <v>160</v>
      </c>
      <c r="H1033" s="149" t="s">
        <v>161</v>
      </c>
      <c r="I1033" s="149" t="s">
        <v>162</v>
      </c>
      <c r="J1033" s="149" t="s">
        <v>7089</v>
      </c>
      <c r="K1033" s="149"/>
      <c r="L1033" s="148">
        <v>1</v>
      </c>
      <c r="M1033" s="152">
        <f t="shared" si="32"/>
        <v>0</v>
      </c>
      <c r="N1033" s="152">
        <f t="shared" si="33"/>
        <v>0</v>
      </c>
      <c r="O1033" s="145">
        <v>119297</v>
      </c>
    </row>
    <row r="1034" spans="1:15" x14ac:dyDescent="0.25">
      <c r="A1034" s="149">
        <v>13243</v>
      </c>
      <c r="B1034" s="149" t="s">
        <v>3157</v>
      </c>
      <c r="C1034" s="149" t="s">
        <v>3158</v>
      </c>
      <c r="D1034" s="149">
        <v>3473</v>
      </c>
      <c r="E1034" s="149" t="s">
        <v>3159</v>
      </c>
      <c r="F1034" s="149" t="s">
        <v>3160</v>
      </c>
      <c r="G1034" s="149" t="s">
        <v>160</v>
      </c>
      <c r="H1034" s="149" t="s">
        <v>161</v>
      </c>
      <c r="I1034" s="149" t="s">
        <v>162</v>
      </c>
      <c r="J1034" s="149" t="s">
        <v>7089</v>
      </c>
      <c r="K1034" s="149"/>
      <c r="L1034" s="148">
        <v>1</v>
      </c>
      <c r="M1034" s="152">
        <f t="shared" si="32"/>
        <v>0</v>
      </c>
      <c r="N1034" s="152">
        <f t="shared" si="33"/>
        <v>0</v>
      </c>
      <c r="O1034" s="145">
        <v>138727</v>
      </c>
    </row>
    <row r="1035" spans="1:15" x14ac:dyDescent="0.25">
      <c r="A1035" s="149">
        <v>13251</v>
      </c>
      <c r="B1035" s="149" t="s">
        <v>3161</v>
      </c>
      <c r="C1035" s="149" t="s">
        <v>3162</v>
      </c>
      <c r="D1035" s="149">
        <v>3270</v>
      </c>
      <c r="E1035" s="149" t="s">
        <v>3163</v>
      </c>
      <c r="F1035" s="149" t="s">
        <v>3164</v>
      </c>
      <c r="G1035" s="149" t="s">
        <v>203</v>
      </c>
      <c r="H1035" s="149" t="s">
        <v>204</v>
      </c>
      <c r="I1035" s="149" t="s">
        <v>205</v>
      </c>
      <c r="J1035" s="149" t="s">
        <v>7089</v>
      </c>
      <c r="K1035" s="149"/>
      <c r="L1035" s="148">
        <v>1</v>
      </c>
      <c r="M1035" s="152">
        <f t="shared" si="32"/>
        <v>0</v>
      </c>
      <c r="N1035" s="152">
        <f t="shared" si="33"/>
        <v>0</v>
      </c>
      <c r="O1035" s="145">
        <v>121954</v>
      </c>
    </row>
    <row r="1036" spans="1:15" x14ac:dyDescent="0.25">
      <c r="A1036" s="149">
        <v>13268</v>
      </c>
      <c r="B1036" s="149" t="s">
        <v>7313</v>
      </c>
      <c r="C1036" s="149" t="s">
        <v>3165</v>
      </c>
      <c r="D1036" s="149">
        <v>3270</v>
      </c>
      <c r="E1036" s="149" t="s">
        <v>3163</v>
      </c>
      <c r="F1036" s="149" t="s">
        <v>3166</v>
      </c>
      <c r="G1036" s="149" t="s">
        <v>160</v>
      </c>
      <c r="H1036" s="149" t="s">
        <v>161</v>
      </c>
      <c r="I1036" s="149" t="s">
        <v>162</v>
      </c>
      <c r="J1036" s="149" t="s">
        <v>7089</v>
      </c>
      <c r="K1036" s="149"/>
      <c r="L1036" s="148">
        <v>2</v>
      </c>
      <c r="M1036" s="152">
        <f t="shared" si="32"/>
        <v>0</v>
      </c>
      <c r="N1036" s="152">
        <f t="shared" si="33"/>
        <v>0</v>
      </c>
      <c r="O1036" s="145">
        <v>138727</v>
      </c>
    </row>
    <row r="1037" spans="1:15" x14ac:dyDescent="0.25">
      <c r="A1037" s="149">
        <v>13276</v>
      </c>
      <c r="B1037" s="149" t="s">
        <v>3167</v>
      </c>
      <c r="C1037" s="149" t="s">
        <v>3168</v>
      </c>
      <c r="D1037" s="149">
        <v>3271</v>
      </c>
      <c r="E1037" s="149" t="s">
        <v>3169</v>
      </c>
      <c r="F1037" s="149" t="s">
        <v>3170</v>
      </c>
      <c r="G1037" s="149" t="s">
        <v>160</v>
      </c>
      <c r="H1037" s="149" t="s">
        <v>161</v>
      </c>
      <c r="I1037" s="149" t="s">
        <v>162</v>
      </c>
      <c r="J1037" s="149" t="s">
        <v>7089</v>
      </c>
      <c r="K1037" s="149"/>
      <c r="L1037" s="148">
        <v>1</v>
      </c>
      <c r="M1037" s="152">
        <f t="shared" si="32"/>
        <v>0</v>
      </c>
      <c r="N1037" s="152">
        <f t="shared" si="33"/>
        <v>0</v>
      </c>
      <c r="O1037" s="145">
        <v>138727</v>
      </c>
    </row>
    <row r="1038" spans="1:15" x14ac:dyDescent="0.25">
      <c r="A1038" s="149">
        <v>13292</v>
      </c>
      <c r="B1038" s="149" t="s">
        <v>3171</v>
      </c>
      <c r="C1038" s="149" t="s">
        <v>3172</v>
      </c>
      <c r="D1038" s="149">
        <v>3271</v>
      </c>
      <c r="E1038" s="149" t="s">
        <v>3173</v>
      </c>
      <c r="F1038" s="149" t="s">
        <v>3174</v>
      </c>
      <c r="G1038" s="149" t="s">
        <v>160</v>
      </c>
      <c r="H1038" s="149" t="s">
        <v>161</v>
      </c>
      <c r="I1038" s="149" t="s">
        <v>162</v>
      </c>
      <c r="J1038" s="149" t="s">
        <v>7089</v>
      </c>
      <c r="K1038" s="149"/>
      <c r="L1038" s="148">
        <v>1</v>
      </c>
      <c r="M1038" s="152">
        <f t="shared" si="32"/>
        <v>0</v>
      </c>
      <c r="N1038" s="152">
        <f t="shared" si="33"/>
        <v>0</v>
      </c>
      <c r="O1038" s="145">
        <v>138727</v>
      </c>
    </row>
    <row r="1039" spans="1:15" x14ac:dyDescent="0.25">
      <c r="A1039" s="149">
        <v>13318</v>
      </c>
      <c r="B1039" s="149" t="s">
        <v>3175</v>
      </c>
      <c r="C1039" s="149" t="s">
        <v>3176</v>
      </c>
      <c r="D1039" s="149">
        <v>3272</v>
      </c>
      <c r="E1039" s="149" t="s">
        <v>3177</v>
      </c>
      <c r="F1039" s="149" t="s">
        <v>3178</v>
      </c>
      <c r="G1039" s="149" t="s">
        <v>160</v>
      </c>
      <c r="H1039" s="149" t="s">
        <v>161</v>
      </c>
      <c r="I1039" s="149" t="s">
        <v>162</v>
      </c>
      <c r="J1039" s="149" t="s">
        <v>7089</v>
      </c>
      <c r="K1039" s="149"/>
      <c r="L1039" s="148">
        <v>1</v>
      </c>
      <c r="M1039" s="152">
        <f t="shared" si="32"/>
        <v>0</v>
      </c>
      <c r="N1039" s="152">
        <f t="shared" si="33"/>
        <v>0</v>
      </c>
      <c r="O1039" s="145">
        <v>138727</v>
      </c>
    </row>
    <row r="1040" spans="1:15" x14ac:dyDescent="0.25">
      <c r="A1040" s="149">
        <v>13326</v>
      </c>
      <c r="B1040" s="149" t="s">
        <v>3179</v>
      </c>
      <c r="C1040" s="149" t="s">
        <v>3180</v>
      </c>
      <c r="D1040" s="149">
        <v>3271</v>
      </c>
      <c r="E1040" s="149" t="s">
        <v>3169</v>
      </c>
      <c r="F1040" s="149" t="s">
        <v>3181</v>
      </c>
      <c r="G1040" s="149" t="s">
        <v>160</v>
      </c>
      <c r="H1040" s="149" t="s">
        <v>161</v>
      </c>
      <c r="I1040" s="149" t="s">
        <v>162</v>
      </c>
      <c r="J1040" s="149" t="s">
        <v>7089</v>
      </c>
      <c r="K1040" s="149"/>
      <c r="L1040" s="148">
        <v>5</v>
      </c>
      <c r="M1040" s="152">
        <f t="shared" si="32"/>
        <v>0</v>
      </c>
      <c r="N1040" s="152">
        <f t="shared" si="33"/>
        <v>0</v>
      </c>
      <c r="O1040" s="145">
        <v>119297</v>
      </c>
    </row>
    <row r="1041" spans="1:15" x14ac:dyDescent="0.25">
      <c r="A1041" s="149">
        <v>13334</v>
      </c>
      <c r="B1041" s="149" t="s">
        <v>1047</v>
      </c>
      <c r="C1041" s="149" t="s">
        <v>3182</v>
      </c>
      <c r="D1041" s="149">
        <v>3290</v>
      </c>
      <c r="E1041" s="149" t="s">
        <v>483</v>
      </c>
      <c r="F1041" s="149" t="s">
        <v>3183</v>
      </c>
      <c r="G1041" s="149" t="s">
        <v>160</v>
      </c>
      <c r="H1041" s="149" t="s">
        <v>161</v>
      </c>
      <c r="I1041" s="149" t="s">
        <v>162</v>
      </c>
      <c r="J1041" s="149" t="s">
        <v>7089</v>
      </c>
      <c r="K1041" s="149"/>
      <c r="L1041" s="148">
        <v>2</v>
      </c>
      <c r="M1041" s="152">
        <f t="shared" si="32"/>
        <v>0</v>
      </c>
      <c r="N1041" s="152">
        <f t="shared" si="33"/>
        <v>0</v>
      </c>
      <c r="O1041" s="145">
        <v>138727</v>
      </c>
    </row>
    <row r="1042" spans="1:15" x14ac:dyDescent="0.25">
      <c r="A1042" s="149">
        <v>13367</v>
      </c>
      <c r="B1042" s="149" t="s">
        <v>3184</v>
      </c>
      <c r="C1042" s="149" t="s">
        <v>3185</v>
      </c>
      <c r="D1042" s="149">
        <v>3293</v>
      </c>
      <c r="E1042" s="149" t="s">
        <v>3186</v>
      </c>
      <c r="F1042" s="149" t="s">
        <v>3187</v>
      </c>
      <c r="G1042" s="149" t="s">
        <v>160</v>
      </c>
      <c r="H1042" s="149" t="s">
        <v>161</v>
      </c>
      <c r="I1042" s="149" t="s">
        <v>162</v>
      </c>
      <c r="J1042" s="149" t="s">
        <v>7091</v>
      </c>
      <c r="K1042" s="149"/>
      <c r="L1042" s="148">
        <v>1</v>
      </c>
      <c r="M1042" s="152">
        <f t="shared" si="32"/>
        <v>1</v>
      </c>
      <c r="N1042" s="152">
        <f t="shared" si="33"/>
        <v>0</v>
      </c>
      <c r="O1042" s="145">
        <v>138727</v>
      </c>
    </row>
    <row r="1043" spans="1:15" x14ac:dyDescent="0.25">
      <c r="A1043" s="149">
        <v>13383</v>
      </c>
      <c r="B1043" s="149" t="s">
        <v>1344</v>
      </c>
      <c r="C1043" s="149" t="s">
        <v>3188</v>
      </c>
      <c r="D1043" s="149">
        <v>3290</v>
      </c>
      <c r="E1043" s="149" t="s">
        <v>3189</v>
      </c>
      <c r="F1043" s="149" t="s">
        <v>3190</v>
      </c>
      <c r="G1043" s="149" t="s">
        <v>160</v>
      </c>
      <c r="H1043" s="149" t="s">
        <v>161</v>
      </c>
      <c r="I1043" s="149" t="s">
        <v>162</v>
      </c>
      <c r="J1043" s="149" t="s">
        <v>7089</v>
      </c>
      <c r="K1043" s="149"/>
      <c r="L1043" s="148">
        <v>2</v>
      </c>
      <c r="M1043" s="152">
        <f t="shared" si="32"/>
        <v>0</v>
      </c>
      <c r="N1043" s="152">
        <f t="shared" si="33"/>
        <v>0</v>
      </c>
      <c r="O1043" s="145">
        <v>119297</v>
      </c>
    </row>
    <row r="1044" spans="1:15" x14ac:dyDescent="0.25">
      <c r="A1044" s="149">
        <v>13391</v>
      </c>
      <c r="B1044" s="149" t="s">
        <v>1185</v>
      </c>
      <c r="C1044" s="149" t="s">
        <v>7332</v>
      </c>
      <c r="D1044" s="149">
        <v>3290</v>
      </c>
      <c r="E1044" s="149" t="s">
        <v>3189</v>
      </c>
      <c r="F1044" s="149" t="s">
        <v>7657</v>
      </c>
      <c r="G1044" s="149" t="s">
        <v>203</v>
      </c>
      <c r="H1044" s="149" t="s">
        <v>204</v>
      </c>
      <c r="I1044" s="149" t="s">
        <v>205</v>
      </c>
      <c r="J1044" s="149" t="s">
        <v>7089</v>
      </c>
      <c r="K1044" s="149"/>
      <c r="L1044" s="148">
        <v>1</v>
      </c>
      <c r="M1044" s="152">
        <f t="shared" si="32"/>
        <v>0</v>
      </c>
      <c r="N1044" s="152">
        <f t="shared" si="33"/>
        <v>0</v>
      </c>
      <c r="O1044" s="145">
        <v>121954</v>
      </c>
    </row>
    <row r="1045" spans="1:15" x14ac:dyDescent="0.25">
      <c r="A1045" s="149">
        <v>13409</v>
      </c>
      <c r="B1045" s="149" t="s">
        <v>4249</v>
      </c>
      <c r="C1045" s="149" t="s">
        <v>3191</v>
      </c>
      <c r="D1045" s="149">
        <v>3300</v>
      </c>
      <c r="E1045" s="149" t="s">
        <v>488</v>
      </c>
      <c r="F1045" s="149" t="s">
        <v>3192</v>
      </c>
      <c r="G1045" s="149" t="s">
        <v>160</v>
      </c>
      <c r="H1045" s="149" t="s">
        <v>161</v>
      </c>
      <c r="I1045" s="149" t="s">
        <v>162</v>
      </c>
      <c r="J1045" s="149" t="s">
        <v>7089</v>
      </c>
      <c r="K1045" s="149"/>
      <c r="L1045" s="148">
        <v>1</v>
      </c>
      <c r="M1045" s="152">
        <f t="shared" si="32"/>
        <v>0</v>
      </c>
      <c r="N1045" s="152">
        <f t="shared" si="33"/>
        <v>0</v>
      </c>
      <c r="O1045" s="145">
        <v>120097</v>
      </c>
    </row>
    <row r="1046" spans="1:15" x14ac:dyDescent="0.25">
      <c r="A1046" s="149">
        <v>13417</v>
      </c>
      <c r="B1046" s="149" t="s">
        <v>1087</v>
      </c>
      <c r="C1046" s="149" t="s">
        <v>3193</v>
      </c>
      <c r="D1046" s="149">
        <v>3300</v>
      </c>
      <c r="E1046" s="149" t="s">
        <v>488</v>
      </c>
      <c r="F1046" s="149" t="s">
        <v>3194</v>
      </c>
      <c r="G1046" s="149" t="s">
        <v>160</v>
      </c>
      <c r="H1046" s="149" t="s">
        <v>161</v>
      </c>
      <c r="I1046" s="149" t="s">
        <v>162</v>
      </c>
      <c r="J1046" s="149" t="s">
        <v>7089</v>
      </c>
      <c r="K1046" s="149"/>
      <c r="L1046" s="148">
        <v>3</v>
      </c>
      <c r="M1046" s="152">
        <f t="shared" si="32"/>
        <v>0</v>
      </c>
      <c r="N1046" s="152">
        <f t="shared" si="33"/>
        <v>0</v>
      </c>
      <c r="O1046" s="145">
        <v>120097</v>
      </c>
    </row>
    <row r="1047" spans="1:15" x14ac:dyDescent="0.25">
      <c r="A1047" s="149">
        <v>13425</v>
      </c>
      <c r="B1047" s="149" t="s">
        <v>3195</v>
      </c>
      <c r="C1047" s="149" t="s">
        <v>3196</v>
      </c>
      <c r="D1047" s="149">
        <v>3300</v>
      </c>
      <c r="E1047" s="149" t="s">
        <v>3197</v>
      </c>
      <c r="F1047" s="149" t="s">
        <v>3198</v>
      </c>
      <c r="G1047" s="149" t="s">
        <v>160</v>
      </c>
      <c r="H1047" s="149" t="s">
        <v>161</v>
      </c>
      <c r="I1047" s="149" t="s">
        <v>162</v>
      </c>
      <c r="J1047" s="149" t="s">
        <v>7089</v>
      </c>
      <c r="K1047" s="149"/>
      <c r="L1047" s="148">
        <v>1</v>
      </c>
      <c r="M1047" s="152">
        <f t="shared" si="32"/>
        <v>0</v>
      </c>
      <c r="N1047" s="152">
        <f t="shared" si="33"/>
        <v>0</v>
      </c>
      <c r="O1047" s="145">
        <v>120841</v>
      </c>
    </row>
    <row r="1048" spans="1:15" x14ac:dyDescent="0.25">
      <c r="A1048" s="149">
        <v>13433</v>
      </c>
      <c r="B1048" s="149" t="s">
        <v>7333</v>
      </c>
      <c r="C1048" s="149" t="s">
        <v>3199</v>
      </c>
      <c r="D1048" s="149">
        <v>3300</v>
      </c>
      <c r="E1048" s="149" t="s">
        <v>488</v>
      </c>
      <c r="F1048" s="149" t="s">
        <v>3200</v>
      </c>
      <c r="G1048" s="149" t="s">
        <v>160</v>
      </c>
      <c r="H1048" s="149" t="s">
        <v>161</v>
      </c>
      <c r="I1048" s="149" t="s">
        <v>162</v>
      </c>
      <c r="J1048" s="149" t="s">
        <v>7089</v>
      </c>
      <c r="K1048" s="149"/>
      <c r="L1048" s="148">
        <v>1</v>
      </c>
      <c r="M1048" s="152">
        <f t="shared" si="32"/>
        <v>0</v>
      </c>
      <c r="N1048" s="152">
        <f t="shared" si="33"/>
        <v>0</v>
      </c>
      <c r="O1048" s="145">
        <v>120841</v>
      </c>
    </row>
    <row r="1049" spans="1:15" x14ac:dyDescent="0.25">
      <c r="A1049" s="149">
        <v>13458</v>
      </c>
      <c r="B1049" s="149" t="s">
        <v>7313</v>
      </c>
      <c r="C1049" s="149" t="s">
        <v>3201</v>
      </c>
      <c r="D1049" s="149">
        <v>3300</v>
      </c>
      <c r="E1049" s="149" t="s">
        <v>488</v>
      </c>
      <c r="F1049" s="149" t="s">
        <v>3202</v>
      </c>
      <c r="G1049" s="149" t="s">
        <v>160</v>
      </c>
      <c r="H1049" s="149" t="s">
        <v>161</v>
      </c>
      <c r="I1049" s="149" t="s">
        <v>162</v>
      </c>
      <c r="J1049" s="149" t="s">
        <v>7089</v>
      </c>
      <c r="K1049" s="149"/>
      <c r="L1049" s="148">
        <v>1</v>
      </c>
      <c r="M1049" s="152">
        <f t="shared" si="32"/>
        <v>0</v>
      </c>
      <c r="N1049" s="152">
        <f t="shared" si="33"/>
        <v>0</v>
      </c>
      <c r="O1049" s="145">
        <v>120097</v>
      </c>
    </row>
    <row r="1050" spans="1:15" x14ac:dyDescent="0.25">
      <c r="A1050" s="149">
        <v>13474</v>
      </c>
      <c r="B1050" s="149" t="s">
        <v>3203</v>
      </c>
      <c r="C1050" s="149" t="s">
        <v>3204</v>
      </c>
      <c r="D1050" s="149">
        <v>3380</v>
      </c>
      <c r="E1050" s="149" t="s">
        <v>3205</v>
      </c>
      <c r="F1050" s="149" t="s">
        <v>3206</v>
      </c>
      <c r="G1050" s="149" t="s">
        <v>160</v>
      </c>
      <c r="H1050" s="149" t="s">
        <v>161</v>
      </c>
      <c r="I1050" s="149" t="s">
        <v>162</v>
      </c>
      <c r="J1050" s="149" t="s">
        <v>7089</v>
      </c>
      <c r="K1050" s="149"/>
      <c r="L1050" s="148">
        <v>1</v>
      </c>
      <c r="M1050" s="152">
        <f t="shared" si="32"/>
        <v>0</v>
      </c>
      <c r="N1050" s="152">
        <f t="shared" si="33"/>
        <v>0</v>
      </c>
      <c r="O1050" s="145">
        <v>120097</v>
      </c>
    </row>
    <row r="1051" spans="1:15" x14ac:dyDescent="0.25">
      <c r="A1051" s="149">
        <v>13482</v>
      </c>
      <c r="B1051" s="149" t="s">
        <v>3207</v>
      </c>
      <c r="C1051" s="149" t="s">
        <v>3208</v>
      </c>
      <c r="D1051" s="149">
        <v>3300</v>
      </c>
      <c r="E1051" s="149" t="s">
        <v>3209</v>
      </c>
      <c r="F1051" s="149" t="s">
        <v>3210</v>
      </c>
      <c r="G1051" s="149" t="s">
        <v>160</v>
      </c>
      <c r="H1051" s="149" t="s">
        <v>161</v>
      </c>
      <c r="I1051" s="149" t="s">
        <v>162</v>
      </c>
      <c r="J1051" s="149" t="s">
        <v>7089</v>
      </c>
      <c r="K1051" s="149"/>
      <c r="L1051" s="148">
        <v>1</v>
      </c>
      <c r="M1051" s="152">
        <f t="shared" si="32"/>
        <v>0</v>
      </c>
      <c r="N1051" s="152">
        <f t="shared" si="33"/>
        <v>0</v>
      </c>
      <c r="O1051" s="145">
        <v>121971</v>
      </c>
    </row>
    <row r="1052" spans="1:15" x14ac:dyDescent="0.25">
      <c r="A1052" s="149">
        <v>13491</v>
      </c>
      <c r="B1052" s="149" t="s">
        <v>3211</v>
      </c>
      <c r="C1052" s="149" t="s">
        <v>3212</v>
      </c>
      <c r="D1052" s="149">
        <v>3300</v>
      </c>
      <c r="E1052" s="149" t="s">
        <v>3213</v>
      </c>
      <c r="F1052" s="149" t="s">
        <v>3214</v>
      </c>
      <c r="G1052" s="149" t="s">
        <v>160</v>
      </c>
      <c r="H1052" s="149" t="s">
        <v>161</v>
      </c>
      <c r="I1052" s="149" t="s">
        <v>162</v>
      </c>
      <c r="J1052" s="149" t="s">
        <v>7089</v>
      </c>
      <c r="K1052" s="149"/>
      <c r="L1052" s="148">
        <v>1</v>
      </c>
      <c r="M1052" s="152">
        <f t="shared" si="32"/>
        <v>0</v>
      </c>
      <c r="N1052" s="152">
        <f t="shared" si="33"/>
        <v>0</v>
      </c>
      <c r="O1052" s="145">
        <v>120097</v>
      </c>
    </row>
    <row r="1053" spans="1:15" x14ac:dyDescent="0.25">
      <c r="A1053" s="149">
        <v>13508</v>
      </c>
      <c r="B1053" s="149" t="s">
        <v>3215</v>
      </c>
      <c r="C1053" s="149" t="s">
        <v>3216</v>
      </c>
      <c r="D1053" s="149">
        <v>3320</v>
      </c>
      <c r="E1053" s="149" t="s">
        <v>3217</v>
      </c>
      <c r="F1053" s="149" t="s">
        <v>3218</v>
      </c>
      <c r="G1053" s="149" t="s">
        <v>160</v>
      </c>
      <c r="H1053" s="149" t="s">
        <v>161</v>
      </c>
      <c r="I1053" s="149" t="s">
        <v>162</v>
      </c>
      <c r="J1053" s="149" t="s">
        <v>7089</v>
      </c>
      <c r="K1053" s="149"/>
      <c r="L1053" s="148">
        <v>1</v>
      </c>
      <c r="M1053" s="152">
        <f t="shared" si="32"/>
        <v>0</v>
      </c>
      <c r="N1053" s="152">
        <f t="shared" si="33"/>
        <v>0</v>
      </c>
      <c r="O1053" s="145">
        <v>120097</v>
      </c>
    </row>
    <row r="1054" spans="1:15" x14ac:dyDescent="0.25">
      <c r="A1054" s="149">
        <v>13524</v>
      </c>
      <c r="B1054" s="149" t="s">
        <v>1344</v>
      </c>
      <c r="C1054" s="149" t="s">
        <v>3219</v>
      </c>
      <c r="D1054" s="149">
        <v>3320</v>
      </c>
      <c r="E1054" s="149" t="s">
        <v>3217</v>
      </c>
      <c r="F1054" s="149" t="s">
        <v>3220</v>
      </c>
      <c r="G1054" s="149" t="s">
        <v>160</v>
      </c>
      <c r="H1054" s="149" t="s">
        <v>161</v>
      </c>
      <c r="I1054" s="149" t="s">
        <v>162</v>
      </c>
      <c r="J1054" s="149" t="s">
        <v>7089</v>
      </c>
      <c r="K1054" s="149"/>
      <c r="L1054" s="148">
        <v>3</v>
      </c>
      <c r="M1054" s="152">
        <f t="shared" si="32"/>
        <v>0</v>
      </c>
      <c r="N1054" s="152">
        <f t="shared" si="33"/>
        <v>0</v>
      </c>
      <c r="O1054" s="145">
        <v>119297</v>
      </c>
    </row>
    <row r="1055" spans="1:15" x14ac:dyDescent="0.25">
      <c r="A1055" s="149">
        <v>13532</v>
      </c>
      <c r="B1055" s="149" t="s">
        <v>1185</v>
      </c>
      <c r="C1055" s="149" t="s">
        <v>3221</v>
      </c>
      <c r="D1055" s="149">
        <v>3300</v>
      </c>
      <c r="E1055" s="149" t="s">
        <v>3222</v>
      </c>
      <c r="F1055" s="149" t="s">
        <v>3223</v>
      </c>
      <c r="G1055" s="149" t="s">
        <v>160</v>
      </c>
      <c r="H1055" s="149" t="s">
        <v>161</v>
      </c>
      <c r="I1055" s="149" t="s">
        <v>162</v>
      </c>
      <c r="J1055" s="149" t="s">
        <v>7089</v>
      </c>
      <c r="K1055" s="149"/>
      <c r="L1055" s="148">
        <v>1</v>
      </c>
      <c r="M1055" s="152">
        <f t="shared" si="32"/>
        <v>0</v>
      </c>
      <c r="N1055" s="152">
        <f t="shared" si="33"/>
        <v>0</v>
      </c>
      <c r="O1055" s="145">
        <v>121971</v>
      </c>
    </row>
    <row r="1056" spans="1:15" x14ac:dyDescent="0.25">
      <c r="A1056" s="149">
        <v>13541</v>
      </c>
      <c r="B1056" s="149" t="s">
        <v>2262</v>
      </c>
      <c r="C1056" s="149" t="s">
        <v>3224</v>
      </c>
      <c r="D1056" s="149">
        <v>3350</v>
      </c>
      <c r="E1056" s="149" t="s">
        <v>3225</v>
      </c>
      <c r="F1056" s="149" t="s">
        <v>3226</v>
      </c>
      <c r="G1056" s="149" t="s">
        <v>160</v>
      </c>
      <c r="H1056" s="149" t="s">
        <v>161</v>
      </c>
      <c r="I1056" s="149" t="s">
        <v>162</v>
      </c>
      <c r="J1056" s="149" t="s">
        <v>7089</v>
      </c>
      <c r="K1056" s="149"/>
      <c r="L1056" s="148">
        <v>2</v>
      </c>
      <c r="M1056" s="152">
        <f t="shared" si="32"/>
        <v>0</v>
      </c>
      <c r="N1056" s="152">
        <f t="shared" si="33"/>
        <v>0</v>
      </c>
      <c r="O1056" s="145">
        <v>121971</v>
      </c>
    </row>
    <row r="1057" spans="1:15" x14ac:dyDescent="0.25">
      <c r="A1057" s="149">
        <v>13565</v>
      </c>
      <c r="B1057" s="149" t="s">
        <v>3227</v>
      </c>
      <c r="C1057" s="149" t="s">
        <v>3228</v>
      </c>
      <c r="D1057" s="149">
        <v>3350</v>
      </c>
      <c r="E1057" s="149" t="s">
        <v>3229</v>
      </c>
      <c r="F1057" s="149" t="s">
        <v>3230</v>
      </c>
      <c r="G1057" s="149" t="s">
        <v>160</v>
      </c>
      <c r="H1057" s="149" t="s">
        <v>161</v>
      </c>
      <c r="I1057" s="149" t="s">
        <v>162</v>
      </c>
      <c r="J1057" s="149" t="s">
        <v>7089</v>
      </c>
      <c r="K1057" s="149"/>
      <c r="L1057" s="148">
        <v>3</v>
      </c>
      <c r="M1057" s="152">
        <f t="shared" si="32"/>
        <v>0</v>
      </c>
      <c r="N1057" s="152">
        <f t="shared" si="33"/>
        <v>0</v>
      </c>
      <c r="O1057" s="145">
        <v>119297</v>
      </c>
    </row>
    <row r="1058" spans="1:15" x14ac:dyDescent="0.25">
      <c r="A1058" s="149">
        <v>13573</v>
      </c>
      <c r="B1058" s="149" t="s">
        <v>2020</v>
      </c>
      <c r="C1058" s="149" t="s">
        <v>3231</v>
      </c>
      <c r="D1058" s="149">
        <v>3470</v>
      </c>
      <c r="E1058" s="149" t="s">
        <v>3232</v>
      </c>
      <c r="F1058" s="149" t="s">
        <v>3233</v>
      </c>
      <c r="G1058" s="149" t="s">
        <v>160</v>
      </c>
      <c r="H1058" s="149" t="s">
        <v>161</v>
      </c>
      <c r="I1058" s="149" t="s">
        <v>162</v>
      </c>
      <c r="J1058" s="149" t="s">
        <v>7091</v>
      </c>
      <c r="K1058" s="149"/>
      <c r="L1058" s="148">
        <v>1</v>
      </c>
      <c r="M1058" s="152">
        <f t="shared" si="32"/>
        <v>1</v>
      </c>
      <c r="N1058" s="152">
        <f t="shared" si="33"/>
        <v>0</v>
      </c>
      <c r="O1058" s="145">
        <v>121971</v>
      </c>
    </row>
    <row r="1059" spans="1:15" x14ac:dyDescent="0.25">
      <c r="A1059" s="149">
        <v>13581</v>
      </c>
      <c r="B1059" s="149" t="s">
        <v>1344</v>
      </c>
      <c r="C1059" s="149" t="s">
        <v>3234</v>
      </c>
      <c r="D1059" s="149">
        <v>3370</v>
      </c>
      <c r="E1059" s="149" t="s">
        <v>3235</v>
      </c>
      <c r="F1059" s="149" t="s">
        <v>3236</v>
      </c>
      <c r="G1059" s="149" t="s">
        <v>160</v>
      </c>
      <c r="H1059" s="149" t="s">
        <v>161</v>
      </c>
      <c r="I1059" s="149" t="s">
        <v>162</v>
      </c>
      <c r="J1059" s="149" t="s">
        <v>7089</v>
      </c>
      <c r="K1059" s="149"/>
      <c r="L1059" s="148">
        <v>3</v>
      </c>
      <c r="M1059" s="152">
        <f t="shared" si="32"/>
        <v>0</v>
      </c>
      <c r="N1059" s="152">
        <f t="shared" si="33"/>
        <v>0</v>
      </c>
      <c r="O1059" s="145">
        <v>122168</v>
      </c>
    </row>
    <row r="1060" spans="1:15" x14ac:dyDescent="0.25">
      <c r="A1060" s="149">
        <v>13599</v>
      </c>
      <c r="B1060" s="149" t="s">
        <v>4810</v>
      </c>
      <c r="C1060" s="149" t="s">
        <v>3237</v>
      </c>
      <c r="D1060" s="149">
        <v>3370</v>
      </c>
      <c r="E1060" s="149" t="s">
        <v>3235</v>
      </c>
      <c r="F1060" s="149" t="s">
        <v>3238</v>
      </c>
      <c r="G1060" s="149" t="s">
        <v>160</v>
      </c>
      <c r="H1060" s="149" t="s">
        <v>161</v>
      </c>
      <c r="I1060" s="149" t="s">
        <v>162</v>
      </c>
      <c r="J1060" s="149" t="s">
        <v>7089</v>
      </c>
      <c r="K1060" s="149"/>
      <c r="L1060" s="148">
        <v>1</v>
      </c>
      <c r="M1060" s="152">
        <f t="shared" si="32"/>
        <v>0</v>
      </c>
      <c r="N1060" s="152">
        <f t="shared" si="33"/>
        <v>0</v>
      </c>
      <c r="O1060" s="145">
        <v>139006</v>
      </c>
    </row>
    <row r="1061" spans="1:15" x14ac:dyDescent="0.25">
      <c r="A1061" s="149">
        <v>13607</v>
      </c>
      <c r="B1061" s="149" t="s">
        <v>3239</v>
      </c>
      <c r="C1061" s="149" t="s">
        <v>3240</v>
      </c>
      <c r="D1061" s="149">
        <v>3380</v>
      </c>
      <c r="E1061" s="149" t="s">
        <v>3241</v>
      </c>
      <c r="F1061" s="149" t="s">
        <v>3242</v>
      </c>
      <c r="G1061" s="149" t="s">
        <v>160</v>
      </c>
      <c r="H1061" s="149" t="s">
        <v>161</v>
      </c>
      <c r="I1061" s="149" t="s">
        <v>162</v>
      </c>
      <c r="J1061" s="149" t="s">
        <v>7089</v>
      </c>
      <c r="K1061" s="149"/>
      <c r="L1061" s="148">
        <v>1</v>
      </c>
      <c r="M1061" s="152">
        <f t="shared" si="32"/>
        <v>0</v>
      </c>
      <c r="N1061" s="152">
        <f t="shared" si="33"/>
        <v>0</v>
      </c>
      <c r="O1061" s="145">
        <v>119297</v>
      </c>
    </row>
    <row r="1062" spans="1:15" x14ac:dyDescent="0.25">
      <c r="A1062" s="149">
        <v>13623</v>
      </c>
      <c r="B1062" s="149" t="s">
        <v>3243</v>
      </c>
      <c r="C1062" s="149" t="s">
        <v>3244</v>
      </c>
      <c r="D1062" s="149">
        <v>3472</v>
      </c>
      <c r="E1062" s="149" t="s">
        <v>3245</v>
      </c>
      <c r="F1062" s="149" t="s">
        <v>3246</v>
      </c>
      <c r="G1062" s="149" t="s">
        <v>160</v>
      </c>
      <c r="H1062" s="149" t="s">
        <v>161</v>
      </c>
      <c r="I1062" s="149" t="s">
        <v>162</v>
      </c>
      <c r="J1062" s="149" t="s">
        <v>7091</v>
      </c>
      <c r="K1062" s="149"/>
      <c r="L1062" s="148">
        <v>1</v>
      </c>
      <c r="M1062" s="152">
        <f t="shared" si="32"/>
        <v>1</v>
      </c>
      <c r="N1062" s="152">
        <f t="shared" si="33"/>
        <v>0</v>
      </c>
      <c r="O1062" s="145">
        <v>119297</v>
      </c>
    </row>
    <row r="1063" spans="1:15" x14ac:dyDescent="0.25">
      <c r="A1063" s="149">
        <v>13631</v>
      </c>
      <c r="B1063" s="149" t="s">
        <v>3247</v>
      </c>
      <c r="C1063" s="149" t="s">
        <v>3248</v>
      </c>
      <c r="D1063" s="149">
        <v>3471</v>
      </c>
      <c r="E1063" s="149" t="s">
        <v>3249</v>
      </c>
      <c r="F1063" s="149" t="s">
        <v>3250</v>
      </c>
      <c r="G1063" s="149" t="s">
        <v>160</v>
      </c>
      <c r="H1063" s="149" t="s">
        <v>161</v>
      </c>
      <c r="I1063" s="149" t="s">
        <v>162</v>
      </c>
      <c r="J1063" s="149" t="s">
        <v>7089</v>
      </c>
      <c r="K1063" s="149"/>
      <c r="L1063" s="148">
        <v>1</v>
      </c>
      <c r="M1063" s="152">
        <f t="shared" si="32"/>
        <v>0</v>
      </c>
      <c r="N1063" s="152">
        <f t="shared" si="33"/>
        <v>0</v>
      </c>
      <c r="O1063" s="145">
        <v>120097</v>
      </c>
    </row>
    <row r="1064" spans="1:15" x14ac:dyDescent="0.25">
      <c r="A1064" s="149">
        <v>13649</v>
      </c>
      <c r="B1064" s="149" t="s">
        <v>3251</v>
      </c>
      <c r="C1064" s="149" t="s">
        <v>3252</v>
      </c>
      <c r="D1064" s="149">
        <v>3461</v>
      </c>
      <c r="E1064" s="149" t="s">
        <v>3253</v>
      </c>
      <c r="F1064" s="149" t="s">
        <v>3254</v>
      </c>
      <c r="G1064" s="149" t="s">
        <v>160</v>
      </c>
      <c r="H1064" s="149" t="s">
        <v>161</v>
      </c>
      <c r="I1064" s="149" t="s">
        <v>162</v>
      </c>
      <c r="J1064" s="149" t="s">
        <v>7089</v>
      </c>
      <c r="K1064" s="149"/>
      <c r="L1064" s="148">
        <v>1</v>
      </c>
      <c r="M1064" s="152">
        <f t="shared" si="32"/>
        <v>0</v>
      </c>
      <c r="N1064" s="152">
        <f t="shared" si="33"/>
        <v>0</v>
      </c>
      <c r="O1064" s="145">
        <v>138727</v>
      </c>
    </row>
    <row r="1065" spans="1:15" x14ac:dyDescent="0.25">
      <c r="A1065" s="149">
        <v>13656</v>
      </c>
      <c r="B1065" s="149" t="s">
        <v>3255</v>
      </c>
      <c r="C1065" s="149" t="s">
        <v>3256</v>
      </c>
      <c r="D1065" s="149">
        <v>3401</v>
      </c>
      <c r="E1065" s="149" t="s">
        <v>3257</v>
      </c>
      <c r="F1065" s="149" t="s">
        <v>3258</v>
      </c>
      <c r="G1065" s="149" t="s">
        <v>160</v>
      </c>
      <c r="H1065" s="149" t="s">
        <v>161</v>
      </c>
      <c r="I1065" s="149" t="s">
        <v>162</v>
      </c>
      <c r="J1065" s="149" t="s">
        <v>7089</v>
      </c>
      <c r="K1065" s="149"/>
      <c r="L1065" s="148">
        <v>2</v>
      </c>
      <c r="M1065" s="152">
        <f t="shared" si="32"/>
        <v>0</v>
      </c>
      <c r="N1065" s="152">
        <f t="shared" si="33"/>
        <v>0</v>
      </c>
      <c r="O1065" s="145">
        <v>120841</v>
      </c>
    </row>
    <row r="1066" spans="1:15" x14ac:dyDescent="0.25">
      <c r="A1066" s="149">
        <v>13681</v>
      </c>
      <c r="B1066" s="149" t="s">
        <v>7334</v>
      </c>
      <c r="C1066" s="149" t="s">
        <v>3259</v>
      </c>
      <c r="D1066" s="149">
        <v>3890</v>
      </c>
      <c r="E1066" s="149" t="s">
        <v>3260</v>
      </c>
      <c r="F1066" s="149" t="s">
        <v>3261</v>
      </c>
      <c r="G1066" s="149" t="s">
        <v>7122</v>
      </c>
      <c r="H1066" s="149" t="s">
        <v>7123</v>
      </c>
      <c r="I1066" s="149" t="s">
        <v>7124</v>
      </c>
      <c r="J1066" s="149" t="s">
        <v>7089</v>
      </c>
      <c r="K1066" s="149"/>
      <c r="L1066" s="148">
        <v>2</v>
      </c>
      <c r="M1066" s="152">
        <f t="shared" si="32"/>
        <v>0</v>
      </c>
      <c r="N1066" s="152">
        <f t="shared" si="33"/>
        <v>0</v>
      </c>
      <c r="O1066" s="145">
        <v>138966</v>
      </c>
    </row>
    <row r="1067" spans="1:15" x14ac:dyDescent="0.25">
      <c r="A1067" s="149">
        <v>13706</v>
      </c>
      <c r="B1067" s="149" t="s">
        <v>3262</v>
      </c>
      <c r="C1067" s="149" t="s">
        <v>3263</v>
      </c>
      <c r="D1067" s="149">
        <v>3440</v>
      </c>
      <c r="E1067" s="149" t="s">
        <v>3264</v>
      </c>
      <c r="F1067" s="149" t="s">
        <v>3265</v>
      </c>
      <c r="G1067" s="149" t="s">
        <v>160</v>
      </c>
      <c r="H1067" s="149" t="s">
        <v>161</v>
      </c>
      <c r="I1067" s="149" t="s">
        <v>162</v>
      </c>
      <c r="J1067" s="149" t="s">
        <v>7091</v>
      </c>
      <c r="K1067" s="149"/>
      <c r="L1067" s="148">
        <v>1</v>
      </c>
      <c r="M1067" s="152">
        <f t="shared" si="32"/>
        <v>1</v>
      </c>
      <c r="N1067" s="152">
        <f t="shared" si="33"/>
        <v>0</v>
      </c>
      <c r="O1067" s="145">
        <v>119297</v>
      </c>
    </row>
    <row r="1068" spans="1:15" x14ac:dyDescent="0.25">
      <c r="A1068" s="149">
        <v>13714</v>
      </c>
      <c r="B1068" s="149" t="s">
        <v>3266</v>
      </c>
      <c r="C1068" s="149" t="s">
        <v>3267</v>
      </c>
      <c r="D1068" s="149">
        <v>3350</v>
      </c>
      <c r="E1068" s="149" t="s">
        <v>3268</v>
      </c>
      <c r="F1068" s="149" t="s">
        <v>3269</v>
      </c>
      <c r="G1068" s="149" t="s">
        <v>160</v>
      </c>
      <c r="H1068" s="149" t="s">
        <v>161</v>
      </c>
      <c r="I1068" s="149" t="s">
        <v>162</v>
      </c>
      <c r="J1068" s="149" t="s">
        <v>7091</v>
      </c>
      <c r="K1068" s="149"/>
      <c r="L1068" s="148">
        <v>1</v>
      </c>
      <c r="M1068" s="152">
        <f t="shared" si="32"/>
        <v>1</v>
      </c>
      <c r="N1068" s="152">
        <f t="shared" si="33"/>
        <v>0</v>
      </c>
      <c r="O1068" s="145">
        <v>120097</v>
      </c>
    </row>
    <row r="1069" spans="1:15" x14ac:dyDescent="0.25">
      <c r="A1069" s="149">
        <v>13731</v>
      </c>
      <c r="B1069" s="149" t="s">
        <v>1185</v>
      </c>
      <c r="C1069" s="149" t="s">
        <v>3270</v>
      </c>
      <c r="D1069" s="149">
        <v>3440</v>
      </c>
      <c r="E1069" s="149" t="s">
        <v>3271</v>
      </c>
      <c r="F1069" s="149" t="s">
        <v>3272</v>
      </c>
      <c r="G1069" s="149" t="s">
        <v>160</v>
      </c>
      <c r="H1069" s="149" t="s">
        <v>161</v>
      </c>
      <c r="I1069" s="149" t="s">
        <v>162</v>
      </c>
      <c r="J1069" s="149" t="s">
        <v>7089</v>
      </c>
      <c r="K1069" s="149"/>
      <c r="L1069" s="148">
        <v>1</v>
      </c>
      <c r="M1069" s="152">
        <f t="shared" si="32"/>
        <v>0</v>
      </c>
      <c r="N1069" s="152">
        <f t="shared" si="33"/>
        <v>0</v>
      </c>
      <c r="O1069" s="145">
        <v>121971</v>
      </c>
    </row>
    <row r="1070" spans="1:15" x14ac:dyDescent="0.25">
      <c r="A1070" s="149">
        <v>13748</v>
      </c>
      <c r="B1070" s="149" t="s">
        <v>1185</v>
      </c>
      <c r="C1070" s="149" t="s">
        <v>3273</v>
      </c>
      <c r="D1070" s="149">
        <v>3440</v>
      </c>
      <c r="E1070" s="149" t="s">
        <v>3274</v>
      </c>
      <c r="F1070" s="149" t="s">
        <v>3275</v>
      </c>
      <c r="G1070" s="149" t="s">
        <v>160</v>
      </c>
      <c r="H1070" s="149" t="s">
        <v>161</v>
      </c>
      <c r="I1070" s="149" t="s">
        <v>162</v>
      </c>
      <c r="J1070" s="149" t="s">
        <v>7089</v>
      </c>
      <c r="K1070" s="149"/>
      <c r="L1070" s="148">
        <v>1</v>
      </c>
      <c r="M1070" s="152">
        <f t="shared" si="32"/>
        <v>0</v>
      </c>
      <c r="N1070" s="152">
        <f t="shared" si="33"/>
        <v>0</v>
      </c>
      <c r="O1070" s="145">
        <v>121971</v>
      </c>
    </row>
    <row r="1071" spans="1:15" x14ac:dyDescent="0.25">
      <c r="A1071" s="149">
        <v>13763</v>
      </c>
      <c r="B1071" s="149" t="s">
        <v>1185</v>
      </c>
      <c r="C1071" s="149" t="s">
        <v>3276</v>
      </c>
      <c r="D1071" s="149">
        <v>3450</v>
      </c>
      <c r="E1071" s="149" t="s">
        <v>3277</v>
      </c>
      <c r="F1071" s="149" t="s">
        <v>3278</v>
      </c>
      <c r="G1071" s="149" t="s">
        <v>160</v>
      </c>
      <c r="H1071" s="149" t="s">
        <v>161</v>
      </c>
      <c r="I1071" s="149" t="s">
        <v>162</v>
      </c>
      <c r="J1071" s="149" t="s">
        <v>7089</v>
      </c>
      <c r="K1071" s="149"/>
      <c r="L1071" s="148">
        <v>3</v>
      </c>
      <c r="M1071" s="152">
        <f t="shared" si="32"/>
        <v>0</v>
      </c>
      <c r="N1071" s="152">
        <f t="shared" si="33"/>
        <v>0</v>
      </c>
      <c r="O1071" s="145">
        <v>121971</v>
      </c>
    </row>
    <row r="1072" spans="1:15" x14ac:dyDescent="0.25">
      <c r="A1072" s="149">
        <v>13771</v>
      </c>
      <c r="B1072" s="149" t="s">
        <v>1185</v>
      </c>
      <c r="C1072" s="149" t="s">
        <v>2254</v>
      </c>
      <c r="D1072" s="149">
        <v>3470</v>
      </c>
      <c r="E1072" s="149" t="s">
        <v>3279</v>
      </c>
      <c r="F1072" s="149" t="s">
        <v>3280</v>
      </c>
      <c r="G1072" s="149" t="s">
        <v>160</v>
      </c>
      <c r="H1072" s="149" t="s">
        <v>161</v>
      </c>
      <c r="I1072" s="149" t="s">
        <v>162</v>
      </c>
      <c r="J1072" s="149" t="s">
        <v>7089</v>
      </c>
      <c r="K1072" s="149"/>
      <c r="L1072" s="148">
        <v>3</v>
      </c>
      <c r="M1072" s="152">
        <f t="shared" si="32"/>
        <v>0</v>
      </c>
      <c r="N1072" s="152">
        <f t="shared" si="33"/>
        <v>0</v>
      </c>
      <c r="O1072" s="145">
        <v>121971</v>
      </c>
    </row>
    <row r="1073" spans="1:15" x14ac:dyDescent="0.25">
      <c r="A1073" s="149">
        <v>13797</v>
      </c>
      <c r="B1073" s="149" t="s">
        <v>2244</v>
      </c>
      <c r="C1073" s="149" t="s">
        <v>3281</v>
      </c>
      <c r="D1073" s="149">
        <v>3454</v>
      </c>
      <c r="E1073" s="149" t="s">
        <v>3282</v>
      </c>
      <c r="F1073" s="149" t="s">
        <v>3283</v>
      </c>
      <c r="G1073" s="149" t="s">
        <v>160</v>
      </c>
      <c r="H1073" s="149" t="s">
        <v>161</v>
      </c>
      <c r="I1073" s="149" t="s">
        <v>162</v>
      </c>
      <c r="J1073" s="149" t="s">
        <v>7089</v>
      </c>
      <c r="K1073" s="149"/>
      <c r="L1073" s="148">
        <v>1</v>
      </c>
      <c r="M1073" s="152">
        <f t="shared" si="32"/>
        <v>0</v>
      </c>
      <c r="N1073" s="152">
        <f t="shared" si="33"/>
        <v>0</v>
      </c>
      <c r="O1073" s="145">
        <v>121971</v>
      </c>
    </row>
    <row r="1074" spans="1:15" x14ac:dyDescent="0.25">
      <c r="A1074" s="149">
        <v>13805</v>
      </c>
      <c r="B1074" s="149" t="s">
        <v>1344</v>
      </c>
      <c r="C1074" s="149" t="s">
        <v>3284</v>
      </c>
      <c r="D1074" s="149">
        <v>3545</v>
      </c>
      <c r="E1074" s="149" t="s">
        <v>3285</v>
      </c>
      <c r="F1074" s="149" t="s">
        <v>3286</v>
      </c>
      <c r="G1074" s="149" t="s">
        <v>7122</v>
      </c>
      <c r="H1074" s="149" t="s">
        <v>7123</v>
      </c>
      <c r="I1074" s="149" t="s">
        <v>7124</v>
      </c>
      <c r="J1074" s="149" t="s">
        <v>7089</v>
      </c>
      <c r="K1074" s="149"/>
      <c r="L1074" s="148">
        <v>1</v>
      </c>
      <c r="M1074" s="152">
        <f t="shared" si="32"/>
        <v>0</v>
      </c>
      <c r="N1074" s="152">
        <f t="shared" si="33"/>
        <v>0</v>
      </c>
      <c r="O1074" s="145">
        <v>120816</v>
      </c>
    </row>
    <row r="1075" spans="1:15" x14ac:dyDescent="0.25">
      <c r="A1075" s="149">
        <v>13839</v>
      </c>
      <c r="B1075" s="149" t="s">
        <v>3287</v>
      </c>
      <c r="C1075" s="149" t="s">
        <v>3288</v>
      </c>
      <c r="D1075" s="149">
        <v>3500</v>
      </c>
      <c r="E1075" s="149" t="s">
        <v>500</v>
      </c>
      <c r="F1075" s="149" t="s">
        <v>3289</v>
      </c>
      <c r="G1075" s="149" t="s">
        <v>7122</v>
      </c>
      <c r="H1075" s="149" t="s">
        <v>7123</v>
      </c>
      <c r="I1075" s="149" t="s">
        <v>7124</v>
      </c>
      <c r="J1075" s="149" t="s">
        <v>7089</v>
      </c>
      <c r="K1075" s="149"/>
      <c r="L1075" s="148">
        <v>1</v>
      </c>
      <c r="M1075" s="152">
        <f t="shared" si="32"/>
        <v>0</v>
      </c>
      <c r="N1075" s="152">
        <f t="shared" si="33"/>
        <v>0</v>
      </c>
      <c r="O1075" s="145">
        <v>118885</v>
      </c>
    </row>
    <row r="1076" spans="1:15" x14ac:dyDescent="0.25">
      <c r="A1076" s="149">
        <v>13847</v>
      </c>
      <c r="B1076" s="149" t="s">
        <v>3290</v>
      </c>
      <c r="C1076" s="149" t="s">
        <v>3291</v>
      </c>
      <c r="D1076" s="149">
        <v>3500</v>
      </c>
      <c r="E1076" s="149" t="s">
        <v>500</v>
      </c>
      <c r="F1076" s="149" t="s">
        <v>3292</v>
      </c>
      <c r="G1076" s="149" t="s">
        <v>7122</v>
      </c>
      <c r="H1076" s="149" t="s">
        <v>7123</v>
      </c>
      <c r="I1076" s="149" t="s">
        <v>7124</v>
      </c>
      <c r="J1076" s="149" t="s">
        <v>7089</v>
      </c>
      <c r="K1076" s="149"/>
      <c r="L1076" s="148">
        <v>2</v>
      </c>
      <c r="M1076" s="152">
        <f t="shared" si="32"/>
        <v>0</v>
      </c>
      <c r="N1076" s="152">
        <f t="shared" si="33"/>
        <v>0</v>
      </c>
      <c r="O1076" s="145">
        <v>118885</v>
      </c>
    </row>
    <row r="1077" spans="1:15" x14ac:dyDescent="0.25">
      <c r="A1077" s="149">
        <v>13862</v>
      </c>
      <c r="B1077" s="149" t="s">
        <v>3293</v>
      </c>
      <c r="C1077" s="149" t="s">
        <v>3294</v>
      </c>
      <c r="D1077" s="149">
        <v>3500</v>
      </c>
      <c r="E1077" s="149" t="s">
        <v>500</v>
      </c>
      <c r="F1077" s="149" t="s">
        <v>3295</v>
      </c>
      <c r="G1077" s="149" t="s">
        <v>7122</v>
      </c>
      <c r="H1077" s="149" t="s">
        <v>7123</v>
      </c>
      <c r="I1077" s="149" t="s">
        <v>7124</v>
      </c>
      <c r="J1077" s="149" t="s">
        <v>7089</v>
      </c>
      <c r="K1077" s="149"/>
      <c r="L1077" s="148">
        <v>2</v>
      </c>
      <c r="M1077" s="152">
        <f t="shared" si="32"/>
        <v>0</v>
      </c>
      <c r="N1077" s="152">
        <f t="shared" si="33"/>
        <v>0</v>
      </c>
      <c r="O1077" s="145">
        <v>119891</v>
      </c>
    </row>
    <row r="1078" spans="1:15" x14ac:dyDescent="0.25">
      <c r="A1078" s="149">
        <v>13888</v>
      </c>
      <c r="B1078" s="149" t="s">
        <v>3296</v>
      </c>
      <c r="C1078" s="149" t="s">
        <v>3297</v>
      </c>
      <c r="D1078" s="149">
        <v>3500</v>
      </c>
      <c r="E1078" s="149" t="s">
        <v>500</v>
      </c>
      <c r="F1078" s="149" t="s">
        <v>3298</v>
      </c>
      <c r="G1078" s="149" t="s">
        <v>7122</v>
      </c>
      <c r="H1078" s="149" t="s">
        <v>7123</v>
      </c>
      <c r="I1078" s="149" t="s">
        <v>7124</v>
      </c>
      <c r="J1078" s="149" t="s">
        <v>7089</v>
      </c>
      <c r="K1078" s="149"/>
      <c r="L1078" s="148">
        <v>2</v>
      </c>
      <c r="M1078" s="152">
        <f t="shared" si="32"/>
        <v>0</v>
      </c>
      <c r="N1078" s="152">
        <f t="shared" si="33"/>
        <v>0</v>
      </c>
      <c r="O1078" s="145">
        <v>119891</v>
      </c>
    </row>
    <row r="1079" spans="1:15" x14ac:dyDescent="0.25">
      <c r="A1079" s="149">
        <v>13896</v>
      </c>
      <c r="B1079" s="149" t="s">
        <v>3299</v>
      </c>
      <c r="C1079" s="149" t="s">
        <v>3300</v>
      </c>
      <c r="D1079" s="149">
        <v>3500</v>
      </c>
      <c r="E1079" s="149" t="s">
        <v>500</v>
      </c>
      <c r="F1079" s="149" t="s">
        <v>3301</v>
      </c>
      <c r="G1079" s="149" t="s">
        <v>7122</v>
      </c>
      <c r="H1079" s="149" t="s">
        <v>7123</v>
      </c>
      <c r="I1079" s="149" t="s">
        <v>7124</v>
      </c>
      <c r="J1079" s="149" t="s">
        <v>7089</v>
      </c>
      <c r="K1079" s="149"/>
      <c r="L1079" s="148">
        <v>1</v>
      </c>
      <c r="M1079" s="152">
        <f t="shared" si="32"/>
        <v>0</v>
      </c>
      <c r="N1079" s="152">
        <f t="shared" si="33"/>
        <v>0</v>
      </c>
      <c r="O1079" s="145">
        <v>119891</v>
      </c>
    </row>
    <row r="1080" spans="1:15" x14ac:dyDescent="0.25">
      <c r="A1080" s="149">
        <v>13904</v>
      </c>
      <c r="B1080" s="149" t="s">
        <v>7335</v>
      </c>
      <c r="C1080" s="149" t="s">
        <v>3302</v>
      </c>
      <c r="D1080" s="149">
        <v>3500</v>
      </c>
      <c r="E1080" s="149" t="s">
        <v>500</v>
      </c>
      <c r="F1080" s="149" t="s">
        <v>3303</v>
      </c>
      <c r="G1080" s="149" t="s">
        <v>7122</v>
      </c>
      <c r="H1080" s="149" t="s">
        <v>7123</v>
      </c>
      <c r="I1080" s="149" t="s">
        <v>7124</v>
      </c>
      <c r="J1080" s="149" t="s">
        <v>7089</v>
      </c>
      <c r="K1080" s="149"/>
      <c r="L1080" s="148">
        <v>1</v>
      </c>
      <c r="M1080" s="152">
        <f t="shared" si="32"/>
        <v>0</v>
      </c>
      <c r="N1080" s="152">
        <f t="shared" si="33"/>
        <v>0</v>
      </c>
      <c r="O1080" s="145">
        <v>119776</v>
      </c>
    </row>
    <row r="1081" spans="1:15" x14ac:dyDescent="0.25">
      <c r="A1081" s="149">
        <v>13912</v>
      </c>
      <c r="B1081" s="149" t="s">
        <v>3304</v>
      </c>
      <c r="C1081" s="149" t="s">
        <v>3305</v>
      </c>
      <c r="D1081" s="149">
        <v>3500</v>
      </c>
      <c r="E1081" s="149" t="s">
        <v>500</v>
      </c>
      <c r="F1081" s="149" t="s">
        <v>3306</v>
      </c>
      <c r="G1081" s="149" t="s">
        <v>7122</v>
      </c>
      <c r="H1081" s="149" t="s">
        <v>7123</v>
      </c>
      <c r="I1081" s="149" t="s">
        <v>7124</v>
      </c>
      <c r="J1081" s="149" t="s">
        <v>7089</v>
      </c>
      <c r="K1081" s="149"/>
      <c r="L1081" s="148">
        <v>1</v>
      </c>
      <c r="M1081" s="152">
        <f t="shared" si="32"/>
        <v>0</v>
      </c>
      <c r="N1081" s="152">
        <f t="shared" si="33"/>
        <v>0</v>
      </c>
      <c r="O1081" s="145">
        <v>118885</v>
      </c>
    </row>
    <row r="1082" spans="1:15" x14ac:dyDescent="0.25">
      <c r="A1082" s="149">
        <v>13938</v>
      </c>
      <c r="B1082" s="149" t="s">
        <v>3307</v>
      </c>
      <c r="C1082" s="149" t="s">
        <v>3308</v>
      </c>
      <c r="D1082" s="149">
        <v>3500</v>
      </c>
      <c r="E1082" s="149" t="s">
        <v>500</v>
      </c>
      <c r="F1082" s="149" t="s">
        <v>3309</v>
      </c>
      <c r="G1082" s="149" t="s">
        <v>7122</v>
      </c>
      <c r="H1082" s="149" t="s">
        <v>7123</v>
      </c>
      <c r="I1082" s="149" t="s">
        <v>7124</v>
      </c>
      <c r="J1082" s="149" t="s">
        <v>7091</v>
      </c>
      <c r="K1082" s="149"/>
      <c r="L1082" s="148">
        <v>1</v>
      </c>
      <c r="M1082" s="152">
        <f t="shared" si="32"/>
        <v>1</v>
      </c>
      <c r="N1082" s="152">
        <f t="shared" si="33"/>
        <v>0</v>
      </c>
      <c r="O1082" s="145">
        <v>118885</v>
      </c>
    </row>
    <row r="1083" spans="1:15" x14ac:dyDescent="0.25">
      <c r="A1083" s="149">
        <v>13953</v>
      </c>
      <c r="B1083" s="149" t="s">
        <v>3310</v>
      </c>
      <c r="C1083" s="149" t="s">
        <v>3311</v>
      </c>
      <c r="D1083" s="149">
        <v>3510</v>
      </c>
      <c r="E1083" s="149" t="s">
        <v>3312</v>
      </c>
      <c r="F1083" s="149" t="s">
        <v>3313</v>
      </c>
      <c r="G1083" s="149" t="s">
        <v>7122</v>
      </c>
      <c r="H1083" s="149" t="s">
        <v>7123</v>
      </c>
      <c r="I1083" s="149" t="s">
        <v>7124</v>
      </c>
      <c r="J1083" s="149" t="s">
        <v>7089</v>
      </c>
      <c r="K1083" s="149"/>
      <c r="L1083" s="148">
        <v>1</v>
      </c>
      <c r="M1083" s="152">
        <f t="shared" si="32"/>
        <v>0</v>
      </c>
      <c r="N1083" s="152">
        <f t="shared" si="33"/>
        <v>0</v>
      </c>
      <c r="O1083" s="145">
        <v>119891</v>
      </c>
    </row>
    <row r="1084" spans="1:15" x14ac:dyDescent="0.25">
      <c r="A1084" s="149">
        <v>13961</v>
      </c>
      <c r="B1084" s="149" t="s">
        <v>7336</v>
      </c>
      <c r="C1084" s="149" t="s">
        <v>3314</v>
      </c>
      <c r="D1084" s="149">
        <v>3510</v>
      </c>
      <c r="E1084" s="149" t="s">
        <v>3312</v>
      </c>
      <c r="F1084" s="149" t="s">
        <v>3315</v>
      </c>
      <c r="G1084" s="149" t="s">
        <v>7122</v>
      </c>
      <c r="H1084" s="149" t="s">
        <v>7123</v>
      </c>
      <c r="I1084" s="149" t="s">
        <v>7124</v>
      </c>
      <c r="J1084" s="149" t="s">
        <v>7089</v>
      </c>
      <c r="K1084" s="149"/>
      <c r="L1084" s="148">
        <v>1</v>
      </c>
      <c r="M1084" s="152">
        <f t="shared" si="32"/>
        <v>0</v>
      </c>
      <c r="N1084" s="152">
        <f t="shared" si="33"/>
        <v>0</v>
      </c>
      <c r="O1084" s="145">
        <v>119776</v>
      </c>
    </row>
    <row r="1085" spans="1:15" x14ac:dyDescent="0.25">
      <c r="A1085" s="149">
        <v>13995</v>
      </c>
      <c r="B1085" s="149" t="s">
        <v>7337</v>
      </c>
      <c r="C1085" s="149" t="s">
        <v>3316</v>
      </c>
      <c r="D1085" s="149">
        <v>3511</v>
      </c>
      <c r="E1085" s="149" t="s">
        <v>3317</v>
      </c>
      <c r="F1085" s="149" t="s">
        <v>3318</v>
      </c>
      <c r="G1085" s="149" t="s">
        <v>7122</v>
      </c>
      <c r="H1085" s="149" t="s">
        <v>7123</v>
      </c>
      <c r="I1085" s="149" t="s">
        <v>7124</v>
      </c>
      <c r="J1085" s="149" t="s">
        <v>7089</v>
      </c>
      <c r="K1085" s="149"/>
      <c r="L1085" s="148">
        <v>2</v>
      </c>
      <c r="M1085" s="152">
        <f t="shared" si="32"/>
        <v>0</v>
      </c>
      <c r="N1085" s="152">
        <f t="shared" si="33"/>
        <v>0</v>
      </c>
      <c r="O1085" s="145">
        <v>119776</v>
      </c>
    </row>
    <row r="1086" spans="1:15" x14ac:dyDescent="0.25">
      <c r="A1086" s="149">
        <v>14027</v>
      </c>
      <c r="B1086" s="149" t="s">
        <v>3319</v>
      </c>
      <c r="C1086" s="149" t="s">
        <v>3320</v>
      </c>
      <c r="D1086" s="149">
        <v>3520</v>
      </c>
      <c r="E1086" s="149" t="s">
        <v>509</v>
      </c>
      <c r="F1086" s="149" t="s">
        <v>3321</v>
      </c>
      <c r="G1086" s="149" t="s">
        <v>7122</v>
      </c>
      <c r="H1086" s="149" t="s">
        <v>7123</v>
      </c>
      <c r="I1086" s="149" t="s">
        <v>7124</v>
      </c>
      <c r="J1086" s="149" t="s">
        <v>7089</v>
      </c>
      <c r="K1086" s="149"/>
      <c r="L1086" s="148">
        <v>1</v>
      </c>
      <c r="M1086" s="152">
        <f t="shared" si="32"/>
        <v>0</v>
      </c>
      <c r="N1086" s="152">
        <f t="shared" si="33"/>
        <v>0</v>
      </c>
      <c r="O1086" s="145">
        <v>122309</v>
      </c>
    </row>
    <row r="1087" spans="1:15" x14ac:dyDescent="0.25">
      <c r="A1087" s="149">
        <v>14035</v>
      </c>
      <c r="B1087" s="149" t="s">
        <v>3322</v>
      </c>
      <c r="C1087" s="149" t="s">
        <v>3323</v>
      </c>
      <c r="D1087" s="149">
        <v>3520</v>
      </c>
      <c r="E1087" s="149" t="s">
        <v>509</v>
      </c>
      <c r="F1087" s="149" t="s">
        <v>3324</v>
      </c>
      <c r="G1087" s="149" t="s">
        <v>7122</v>
      </c>
      <c r="H1087" s="149" t="s">
        <v>7123</v>
      </c>
      <c r="I1087" s="149" t="s">
        <v>7124</v>
      </c>
      <c r="J1087" s="149" t="s">
        <v>7089</v>
      </c>
      <c r="K1087" s="149"/>
      <c r="L1087" s="148">
        <v>1</v>
      </c>
      <c r="M1087" s="152">
        <f t="shared" si="32"/>
        <v>0</v>
      </c>
      <c r="N1087" s="152">
        <f t="shared" si="33"/>
        <v>0</v>
      </c>
      <c r="O1087" s="145">
        <v>122309</v>
      </c>
    </row>
    <row r="1088" spans="1:15" x14ac:dyDescent="0.25">
      <c r="A1088" s="149">
        <v>14043</v>
      </c>
      <c r="B1088" s="149" t="s">
        <v>7338</v>
      </c>
      <c r="C1088" s="149" t="s">
        <v>3325</v>
      </c>
      <c r="D1088" s="149">
        <v>3520</v>
      </c>
      <c r="E1088" s="149" t="s">
        <v>509</v>
      </c>
      <c r="F1088" s="149" t="s">
        <v>3326</v>
      </c>
      <c r="G1088" s="149" t="s">
        <v>7122</v>
      </c>
      <c r="H1088" s="149" t="s">
        <v>7123</v>
      </c>
      <c r="I1088" s="149" t="s">
        <v>7124</v>
      </c>
      <c r="J1088" s="149" t="s">
        <v>7089</v>
      </c>
      <c r="K1088" s="149"/>
      <c r="L1088" s="148">
        <v>2</v>
      </c>
      <c r="M1088" s="152">
        <f t="shared" si="32"/>
        <v>0</v>
      </c>
      <c r="N1088" s="152">
        <f t="shared" si="33"/>
        <v>0</v>
      </c>
      <c r="O1088" s="145">
        <v>122309</v>
      </c>
    </row>
    <row r="1089" spans="1:15" x14ac:dyDescent="0.25">
      <c r="A1089" s="149">
        <v>14051</v>
      </c>
      <c r="B1089" s="149" t="s">
        <v>3327</v>
      </c>
      <c r="C1089" s="149" t="s">
        <v>3328</v>
      </c>
      <c r="D1089" s="149">
        <v>3520</v>
      </c>
      <c r="E1089" s="149" t="s">
        <v>509</v>
      </c>
      <c r="F1089" s="149" t="s">
        <v>3329</v>
      </c>
      <c r="G1089" s="149" t="s">
        <v>7122</v>
      </c>
      <c r="H1089" s="149" t="s">
        <v>7123</v>
      </c>
      <c r="I1089" s="149" t="s">
        <v>7124</v>
      </c>
      <c r="J1089" s="149" t="s">
        <v>7091</v>
      </c>
      <c r="K1089" s="149"/>
      <c r="L1089" s="148">
        <v>1</v>
      </c>
      <c r="M1089" s="152">
        <f t="shared" si="32"/>
        <v>1</v>
      </c>
      <c r="N1089" s="152">
        <f t="shared" si="33"/>
        <v>0</v>
      </c>
      <c r="O1089" s="145">
        <v>122309</v>
      </c>
    </row>
    <row r="1090" spans="1:15" x14ac:dyDescent="0.25">
      <c r="A1090" s="149">
        <v>14068</v>
      </c>
      <c r="B1090" s="149" t="s">
        <v>3330</v>
      </c>
      <c r="C1090" s="149" t="s">
        <v>3331</v>
      </c>
      <c r="D1090" s="149">
        <v>3530</v>
      </c>
      <c r="E1090" s="149" t="s">
        <v>513</v>
      </c>
      <c r="F1090" s="149" t="s">
        <v>3332</v>
      </c>
      <c r="G1090" s="149" t="s">
        <v>7122</v>
      </c>
      <c r="H1090" s="149" t="s">
        <v>7123</v>
      </c>
      <c r="I1090" s="149" t="s">
        <v>7124</v>
      </c>
      <c r="J1090" s="149" t="s">
        <v>7089</v>
      </c>
      <c r="K1090" s="149"/>
      <c r="L1090" s="148">
        <v>2</v>
      </c>
      <c r="M1090" s="152">
        <f t="shared" si="32"/>
        <v>0</v>
      </c>
      <c r="N1090" s="152">
        <f t="shared" si="33"/>
        <v>0</v>
      </c>
      <c r="O1090" s="145">
        <v>118976</v>
      </c>
    </row>
    <row r="1091" spans="1:15" x14ac:dyDescent="0.25">
      <c r="A1091" s="149">
        <v>14076</v>
      </c>
      <c r="B1091" s="149" t="s">
        <v>3333</v>
      </c>
      <c r="C1091" s="149" t="s">
        <v>3334</v>
      </c>
      <c r="D1091" s="149">
        <v>3530</v>
      </c>
      <c r="E1091" s="149" t="s">
        <v>513</v>
      </c>
      <c r="F1091" s="149" t="s">
        <v>3335</v>
      </c>
      <c r="G1091" s="149" t="s">
        <v>7122</v>
      </c>
      <c r="H1091" s="149" t="s">
        <v>7123</v>
      </c>
      <c r="I1091" s="149" t="s">
        <v>7124</v>
      </c>
      <c r="J1091" s="149" t="s">
        <v>7089</v>
      </c>
      <c r="K1091" s="149"/>
      <c r="L1091" s="148">
        <v>1</v>
      </c>
      <c r="M1091" s="152">
        <f t="shared" ref="M1091:M1154" si="34">IF(AND(J1091="Autonome kleuterschool",L1091=1),1,0)</f>
        <v>0</v>
      </c>
      <c r="N1091" s="152">
        <f t="shared" ref="N1091:N1154" si="35">IF(AND(J1091="Autonome lagere school",L1091=1),1,0)</f>
        <v>0</v>
      </c>
      <c r="O1091" s="145">
        <v>122317</v>
      </c>
    </row>
    <row r="1092" spans="1:15" x14ac:dyDescent="0.25">
      <c r="A1092" s="149">
        <v>14084</v>
      </c>
      <c r="B1092" s="149" t="s">
        <v>3336</v>
      </c>
      <c r="C1092" s="149" t="s">
        <v>3337</v>
      </c>
      <c r="D1092" s="149">
        <v>3530</v>
      </c>
      <c r="E1092" s="149" t="s">
        <v>513</v>
      </c>
      <c r="F1092" s="149" t="s">
        <v>3338</v>
      </c>
      <c r="G1092" s="149" t="s">
        <v>7122</v>
      </c>
      <c r="H1092" s="149" t="s">
        <v>7123</v>
      </c>
      <c r="I1092" s="149" t="s">
        <v>7124</v>
      </c>
      <c r="J1092" s="149" t="s">
        <v>7090</v>
      </c>
      <c r="K1092" s="149"/>
      <c r="L1092" s="148">
        <v>1</v>
      </c>
      <c r="M1092" s="152">
        <f t="shared" si="34"/>
        <v>0</v>
      </c>
      <c r="N1092" s="152">
        <f t="shared" si="35"/>
        <v>1</v>
      </c>
      <c r="O1092" s="145">
        <v>122317</v>
      </c>
    </row>
    <row r="1093" spans="1:15" x14ac:dyDescent="0.25">
      <c r="A1093" s="149">
        <v>14092</v>
      </c>
      <c r="B1093" s="149" t="s">
        <v>3339</v>
      </c>
      <c r="C1093" s="149" t="s">
        <v>3340</v>
      </c>
      <c r="D1093" s="149">
        <v>3530</v>
      </c>
      <c r="E1093" s="149" t="s">
        <v>513</v>
      </c>
      <c r="F1093" s="149" t="s">
        <v>3341</v>
      </c>
      <c r="G1093" s="149" t="s">
        <v>7122</v>
      </c>
      <c r="H1093" s="149" t="s">
        <v>7123</v>
      </c>
      <c r="I1093" s="149" t="s">
        <v>7124</v>
      </c>
      <c r="J1093" s="149" t="s">
        <v>7091</v>
      </c>
      <c r="K1093" s="149"/>
      <c r="L1093" s="148">
        <v>2</v>
      </c>
      <c r="M1093" s="152">
        <f t="shared" si="34"/>
        <v>0</v>
      </c>
      <c r="N1093" s="152">
        <f t="shared" si="35"/>
        <v>0</v>
      </c>
      <c r="O1093" s="145">
        <v>122317</v>
      </c>
    </row>
    <row r="1094" spans="1:15" x14ac:dyDescent="0.25">
      <c r="A1094" s="149">
        <v>14101</v>
      </c>
      <c r="B1094" s="149" t="s">
        <v>3342</v>
      </c>
      <c r="C1094" s="149" t="s">
        <v>3343</v>
      </c>
      <c r="D1094" s="149">
        <v>3530</v>
      </c>
      <c r="E1094" s="149" t="s">
        <v>513</v>
      </c>
      <c r="F1094" s="149" t="s">
        <v>3344</v>
      </c>
      <c r="G1094" s="149" t="s">
        <v>7122</v>
      </c>
      <c r="H1094" s="149" t="s">
        <v>7123</v>
      </c>
      <c r="I1094" s="149" t="s">
        <v>7124</v>
      </c>
      <c r="J1094" s="149" t="s">
        <v>7090</v>
      </c>
      <c r="K1094" s="149"/>
      <c r="L1094" s="148">
        <v>1</v>
      </c>
      <c r="M1094" s="152">
        <f t="shared" si="34"/>
        <v>0</v>
      </c>
      <c r="N1094" s="152">
        <f t="shared" si="35"/>
        <v>1</v>
      </c>
      <c r="O1094" s="145">
        <v>122317</v>
      </c>
    </row>
    <row r="1095" spans="1:15" x14ac:dyDescent="0.25">
      <c r="A1095" s="149">
        <v>14118</v>
      </c>
      <c r="B1095" s="149" t="s">
        <v>3345</v>
      </c>
      <c r="C1095" s="149" t="s">
        <v>3346</v>
      </c>
      <c r="D1095" s="149">
        <v>3530</v>
      </c>
      <c r="E1095" s="149" t="s">
        <v>513</v>
      </c>
      <c r="F1095" s="149" t="s">
        <v>3347</v>
      </c>
      <c r="G1095" s="149" t="s">
        <v>7122</v>
      </c>
      <c r="H1095" s="149" t="s">
        <v>7123</v>
      </c>
      <c r="I1095" s="149" t="s">
        <v>7124</v>
      </c>
      <c r="J1095" s="149" t="s">
        <v>7091</v>
      </c>
      <c r="K1095" s="149"/>
      <c r="L1095" s="148">
        <v>2</v>
      </c>
      <c r="M1095" s="152">
        <f t="shared" si="34"/>
        <v>0</v>
      </c>
      <c r="N1095" s="152">
        <f t="shared" si="35"/>
        <v>0</v>
      </c>
      <c r="O1095" s="145">
        <v>118976</v>
      </c>
    </row>
    <row r="1096" spans="1:15" x14ac:dyDescent="0.25">
      <c r="A1096" s="149">
        <v>14126</v>
      </c>
      <c r="B1096" s="149" t="s">
        <v>3348</v>
      </c>
      <c r="C1096" s="149" t="s">
        <v>3349</v>
      </c>
      <c r="D1096" s="149">
        <v>3530</v>
      </c>
      <c r="E1096" s="149" t="s">
        <v>513</v>
      </c>
      <c r="F1096" s="149" t="s">
        <v>3350</v>
      </c>
      <c r="G1096" s="149" t="s">
        <v>7122</v>
      </c>
      <c r="H1096" s="149" t="s">
        <v>7123</v>
      </c>
      <c r="I1096" s="149" t="s">
        <v>7124</v>
      </c>
      <c r="J1096" s="149" t="s">
        <v>7089</v>
      </c>
      <c r="K1096" s="149"/>
      <c r="L1096" s="148">
        <v>1</v>
      </c>
      <c r="M1096" s="152">
        <f t="shared" si="34"/>
        <v>0</v>
      </c>
      <c r="N1096" s="152">
        <f t="shared" si="35"/>
        <v>0</v>
      </c>
      <c r="O1096" s="145">
        <v>118976</v>
      </c>
    </row>
    <row r="1097" spans="1:15" x14ac:dyDescent="0.25">
      <c r="A1097" s="149">
        <v>14159</v>
      </c>
      <c r="B1097" s="149" t="s">
        <v>6530</v>
      </c>
      <c r="C1097" s="149" t="s">
        <v>3351</v>
      </c>
      <c r="D1097" s="149">
        <v>3530</v>
      </c>
      <c r="E1097" s="149" t="s">
        <v>513</v>
      </c>
      <c r="F1097" s="149" t="s">
        <v>3352</v>
      </c>
      <c r="G1097" s="149" t="s">
        <v>7122</v>
      </c>
      <c r="H1097" s="149" t="s">
        <v>7123</v>
      </c>
      <c r="I1097" s="149" t="s">
        <v>7124</v>
      </c>
      <c r="J1097" s="149" t="s">
        <v>7089</v>
      </c>
      <c r="K1097" s="149"/>
      <c r="L1097" s="148">
        <v>2</v>
      </c>
      <c r="M1097" s="152">
        <f t="shared" si="34"/>
        <v>0</v>
      </c>
      <c r="N1097" s="152">
        <f t="shared" si="35"/>
        <v>0</v>
      </c>
      <c r="O1097" s="145">
        <v>118976</v>
      </c>
    </row>
    <row r="1098" spans="1:15" x14ac:dyDescent="0.25">
      <c r="A1098" s="149">
        <v>14167</v>
      </c>
      <c r="B1098" s="149" t="s">
        <v>3353</v>
      </c>
      <c r="C1098" s="149" t="s">
        <v>3354</v>
      </c>
      <c r="D1098" s="149">
        <v>3530</v>
      </c>
      <c r="E1098" s="149" t="s">
        <v>3355</v>
      </c>
      <c r="F1098" s="149" t="s">
        <v>3356</v>
      </c>
      <c r="G1098" s="149" t="s">
        <v>7122</v>
      </c>
      <c r="H1098" s="149" t="s">
        <v>7123</v>
      </c>
      <c r="I1098" s="149" t="s">
        <v>7124</v>
      </c>
      <c r="J1098" s="149" t="s">
        <v>7091</v>
      </c>
      <c r="K1098" s="149"/>
      <c r="L1098" s="148">
        <v>1</v>
      </c>
      <c r="M1098" s="152">
        <f t="shared" si="34"/>
        <v>1</v>
      </c>
      <c r="N1098" s="152">
        <f t="shared" si="35"/>
        <v>0</v>
      </c>
      <c r="O1098" s="145">
        <v>118976</v>
      </c>
    </row>
    <row r="1099" spans="1:15" x14ac:dyDescent="0.25">
      <c r="A1099" s="149">
        <v>14175</v>
      </c>
      <c r="B1099" s="149" t="s">
        <v>3357</v>
      </c>
      <c r="C1099" s="149" t="s">
        <v>3358</v>
      </c>
      <c r="D1099" s="149">
        <v>3550</v>
      </c>
      <c r="E1099" s="149" t="s">
        <v>3359</v>
      </c>
      <c r="F1099" s="149" t="s">
        <v>3360</v>
      </c>
      <c r="G1099" s="149" t="s">
        <v>7122</v>
      </c>
      <c r="H1099" s="149" t="s">
        <v>7123</v>
      </c>
      <c r="I1099" s="149" t="s">
        <v>7124</v>
      </c>
      <c r="J1099" s="149" t="s">
        <v>7089</v>
      </c>
      <c r="K1099" s="149"/>
      <c r="L1099" s="148">
        <v>3</v>
      </c>
      <c r="M1099" s="152">
        <f t="shared" si="34"/>
        <v>0</v>
      </c>
      <c r="N1099" s="152">
        <f t="shared" si="35"/>
        <v>0</v>
      </c>
      <c r="O1099" s="145">
        <v>119867</v>
      </c>
    </row>
    <row r="1100" spans="1:15" x14ac:dyDescent="0.25">
      <c r="A1100" s="149">
        <v>14183</v>
      </c>
      <c r="B1100" s="149" t="s">
        <v>3361</v>
      </c>
      <c r="C1100" s="149" t="s">
        <v>3362</v>
      </c>
      <c r="D1100" s="149">
        <v>3550</v>
      </c>
      <c r="E1100" s="149" t="s">
        <v>3359</v>
      </c>
      <c r="F1100" s="149" t="s">
        <v>3363</v>
      </c>
      <c r="G1100" s="149" t="s">
        <v>7122</v>
      </c>
      <c r="H1100" s="149" t="s">
        <v>7123</v>
      </c>
      <c r="I1100" s="149" t="s">
        <v>7124</v>
      </c>
      <c r="J1100" s="149" t="s">
        <v>7089</v>
      </c>
      <c r="K1100" s="149"/>
      <c r="L1100" s="148">
        <v>1</v>
      </c>
      <c r="M1100" s="152">
        <f t="shared" si="34"/>
        <v>0</v>
      </c>
      <c r="N1100" s="152">
        <f t="shared" si="35"/>
        <v>0</v>
      </c>
      <c r="O1100" s="145">
        <v>119867</v>
      </c>
    </row>
    <row r="1101" spans="1:15" x14ac:dyDescent="0.25">
      <c r="A1101" s="149">
        <v>14191</v>
      </c>
      <c r="B1101" s="149" t="s">
        <v>3364</v>
      </c>
      <c r="C1101" s="149" t="s">
        <v>3365</v>
      </c>
      <c r="D1101" s="149">
        <v>3550</v>
      </c>
      <c r="E1101" s="149" t="s">
        <v>3359</v>
      </c>
      <c r="F1101" s="149" t="s">
        <v>3366</v>
      </c>
      <c r="G1101" s="149" t="s">
        <v>7122</v>
      </c>
      <c r="H1101" s="149" t="s">
        <v>7123</v>
      </c>
      <c r="I1101" s="149" t="s">
        <v>7124</v>
      </c>
      <c r="J1101" s="149" t="s">
        <v>7089</v>
      </c>
      <c r="K1101" s="149"/>
      <c r="L1101" s="148">
        <v>1</v>
      </c>
      <c r="M1101" s="152">
        <f t="shared" si="34"/>
        <v>0</v>
      </c>
      <c r="N1101" s="152">
        <f t="shared" si="35"/>
        <v>0</v>
      </c>
      <c r="O1101" s="145">
        <v>119867</v>
      </c>
    </row>
    <row r="1102" spans="1:15" x14ac:dyDescent="0.25">
      <c r="A1102" s="149">
        <v>14209</v>
      </c>
      <c r="B1102" s="149" t="s">
        <v>3367</v>
      </c>
      <c r="C1102" s="149" t="s">
        <v>3368</v>
      </c>
      <c r="D1102" s="149">
        <v>3550</v>
      </c>
      <c r="E1102" s="149" t="s">
        <v>518</v>
      </c>
      <c r="F1102" s="149" t="s">
        <v>3369</v>
      </c>
      <c r="G1102" s="149" t="s">
        <v>7122</v>
      </c>
      <c r="H1102" s="149" t="s">
        <v>7123</v>
      </c>
      <c r="I1102" s="149" t="s">
        <v>7124</v>
      </c>
      <c r="J1102" s="149" t="s">
        <v>7089</v>
      </c>
      <c r="K1102" s="149"/>
      <c r="L1102" s="148">
        <v>1</v>
      </c>
      <c r="M1102" s="152">
        <f t="shared" si="34"/>
        <v>0</v>
      </c>
      <c r="N1102" s="152">
        <f t="shared" si="35"/>
        <v>0</v>
      </c>
      <c r="O1102" s="145">
        <v>119867</v>
      </c>
    </row>
    <row r="1103" spans="1:15" x14ac:dyDescent="0.25">
      <c r="A1103" s="149">
        <v>14217</v>
      </c>
      <c r="B1103" s="149" t="s">
        <v>4252</v>
      </c>
      <c r="C1103" s="149" t="s">
        <v>7658</v>
      </c>
      <c r="D1103" s="149">
        <v>3550</v>
      </c>
      <c r="E1103" s="149" t="s">
        <v>518</v>
      </c>
      <c r="F1103" s="149" t="s">
        <v>3370</v>
      </c>
      <c r="G1103" s="149" t="s">
        <v>7122</v>
      </c>
      <c r="H1103" s="149" t="s">
        <v>7123</v>
      </c>
      <c r="I1103" s="149" t="s">
        <v>7124</v>
      </c>
      <c r="J1103" s="149" t="s">
        <v>7089</v>
      </c>
      <c r="K1103" s="149"/>
      <c r="L1103" s="148">
        <v>1</v>
      </c>
      <c r="M1103" s="152">
        <f t="shared" si="34"/>
        <v>0</v>
      </c>
      <c r="N1103" s="152">
        <f t="shared" si="35"/>
        <v>0</v>
      </c>
      <c r="O1103" s="145">
        <v>119867</v>
      </c>
    </row>
    <row r="1104" spans="1:15" x14ac:dyDescent="0.25">
      <c r="A1104" s="149">
        <v>14225</v>
      </c>
      <c r="B1104" s="149" t="s">
        <v>3371</v>
      </c>
      <c r="C1104" s="149" t="s">
        <v>3372</v>
      </c>
      <c r="D1104" s="149">
        <v>3550</v>
      </c>
      <c r="E1104" s="149" t="s">
        <v>3359</v>
      </c>
      <c r="F1104" s="149" t="s">
        <v>3373</v>
      </c>
      <c r="G1104" s="149" t="s">
        <v>7122</v>
      </c>
      <c r="H1104" s="149" t="s">
        <v>7123</v>
      </c>
      <c r="I1104" s="149" t="s">
        <v>7124</v>
      </c>
      <c r="J1104" s="149" t="s">
        <v>7091</v>
      </c>
      <c r="K1104" s="149"/>
      <c r="L1104" s="148">
        <v>2</v>
      </c>
      <c r="M1104" s="152">
        <f t="shared" si="34"/>
        <v>0</v>
      </c>
      <c r="N1104" s="152">
        <f t="shared" si="35"/>
        <v>0</v>
      </c>
      <c r="O1104" s="145">
        <v>119867</v>
      </c>
    </row>
    <row r="1105" spans="1:15" x14ac:dyDescent="0.25">
      <c r="A1105" s="149">
        <v>14233</v>
      </c>
      <c r="B1105" s="149" t="s">
        <v>1185</v>
      </c>
      <c r="C1105" s="149" t="s">
        <v>3374</v>
      </c>
      <c r="D1105" s="149">
        <v>3550</v>
      </c>
      <c r="E1105" s="149" t="s">
        <v>3359</v>
      </c>
      <c r="F1105" s="149" t="s">
        <v>3375</v>
      </c>
      <c r="G1105" s="149" t="s">
        <v>7122</v>
      </c>
      <c r="H1105" s="149" t="s">
        <v>7123</v>
      </c>
      <c r="I1105" s="149" t="s">
        <v>7124</v>
      </c>
      <c r="J1105" s="149" t="s">
        <v>7089</v>
      </c>
      <c r="K1105" s="149"/>
      <c r="L1105" s="148">
        <v>1</v>
      </c>
      <c r="M1105" s="152">
        <f t="shared" si="34"/>
        <v>0</v>
      </c>
      <c r="N1105" s="152">
        <f t="shared" si="35"/>
        <v>0</v>
      </c>
      <c r="O1105" s="145">
        <v>119867</v>
      </c>
    </row>
    <row r="1106" spans="1:15" x14ac:dyDescent="0.25">
      <c r="A1106" s="149">
        <v>14241</v>
      </c>
      <c r="B1106" s="149" t="s">
        <v>1742</v>
      </c>
      <c r="C1106" s="149" t="s">
        <v>3376</v>
      </c>
      <c r="D1106" s="149">
        <v>3550</v>
      </c>
      <c r="E1106" s="149" t="s">
        <v>3359</v>
      </c>
      <c r="F1106" s="149" t="s">
        <v>3377</v>
      </c>
      <c r="G1106" s="149" t="s">
        <v>7122</v>
      </c>
      <c r="H1106" s="149" t="s">
        <v>7123</v>
      </c>
      <c r="I1106" s="149" t="s">
        <v>7124</v>
      </c>
      <c r="J1106" s="149" t="s">
        <v>7090</v>
      </c>
      <c r="K1106" s="149"/>
      <c r="L1106" s="148">
        <v>1</v>
      </c>
      <c r="M1106" s="152">
        <f t="shared" si="34"/>
        <v>0</v>
      </c>
      <c r="N1106" s="152">
        <f t="shared" si="35"/>
        <v>1</v>
      </c>
      <c r="O1106" s="145">
        <v>119867</v>
      </c>
    </row>
    <row r="1107" spans="1:15" x14ac:dyDescent="0.25">
      <c r="A1107" s="149">
        <v>14258</v>
      </c>
      <c r="B1107" s="149" t="s">
        <v>3378</v>
      </c>
      <c r="C1107" s="149" t="s">
        <v>3379</v>
      </c>
      <c r="D1107" s="149">
        <v>3550</v>
      </c>
      <c r="E1107" s="149" t="s">
        <v>3359</v>
      </c>
      <c r="F1107" s="149" t="s">
        <v>3380</v>
      </c>
      <c r="G1107" s="149" t="s">
        <v>7122</v>
      </c>
      <c r="H1107" s="149" t="s">
        <v>7123</v>
      </c>
      <c r="I1107" s="149" t="s">
        <v>7124</v>
      </c>
      <c r="J1107" s="149" t="s">
        <v>7091</v>
      </c>
      <c r="K1107" s="149"/>
      <c r="L1107" s="148">
        <v>1</v>
      </c>
      <c r="M1107" s="152">
        <f t="shared" si="34"/>
        <v>1</v>
      </c>
      <c r="N1107" s="152">
        <f t="shared" si="35"/>
        <v>0</v>
      </c>
      <c r="O1107" s="145">
        <v>119867</v>
      </c>
    </row>
    <row r="1108" spans="1:15" x14ac:dyDescent="0.25">
      <c r="A1108" s="149">
        <v>14266</v>
      </c>
      <c r="B1108" s="149" t="s">
        <v>7339</v>
      </c>
      <c r="C1108" s="149" t="s">
        <v>3381</v>
      </c>
      <c r="D1108" s="149">
        <v>3550</v>
      </c>
      <c r="E1108" s="149" t="s">
        <v>3359</v>
      </c>
      <c r="F1108" s="149" t="s">
        <v>3382</v>
      </c>
      <c r="G1108" s="149" t="s">
        <v>7122</v>
      </c>
      <c r="H1108" s="149" t="s">
        <v>7123</v>
      </c>
      <c r="I1108" s="149" t="s">
        <v>7124</v>
      </c>
      <c r="J1108" s="149" t="s">
        <v>7090</v>
      </c>
      <c r="K1108" s="149"/>
      <c r="L1108" s="148">
        <v>1</v>
      </c>
      <c r="M1108" s="152">
        <f t="shared" si="34"/>
        <v>0</v>
      </c>
      <c r="N1108" s="152">
        <f t="shared" si="35"/>
        <v>1</v>
      </c>
      <c r="O1108" s="145">
        <v>119867</v>
      </c>
    </row>
    <row r="1109" spans="1:15" x14ac:dyDescent="0.25">
      <c r="A1109" s="149">
        <v>14274</v>
      </c>
      <c r="B1109" s="149" t="s">
        <v>7340</v>
      </c>
      <c r="C1109" s="149" t="s">
        <v>3383</v>
      </c>
      <c r="D1109" s="149">
        <v>3582</v>
      </c>
      <c r="E1109" s="149" t="s">
        <v>523</v>
      </c>
      <c r="F1109" s="149" t="s">
        <v>3384</v>
      </c>
      <c r="G1109" s="149" t="s">
        <v>7122</v>
      </c>
      <c r="H1109" s="149" t="s">
        <v>7123</v>
      </c>
      <c r="I1109" s="149" t="s">
        <v>7124</v>
      </c>
      <c r="J1109" s="149" t="s">
        <v>7089</v>
      </c>
      <c r="K1109" s="149"/>
      <c r="L1109" s="148">
        <v>2</v>
      </c>
      <c r="M1109" s="152">
        <f t="shared" si="34"/>
        <v>0</v>
      </c>
      <c r="N1109" s="152">
        <f t="shared" si="35"/>
        <v>0</v>
      </c>
      <c r="O1109" s="145">
        <v>118935</v>
      </c>
    </row>
    <row r="1110" spans="1:15" x14ac:dyDescent="0.25">
      <c r="A1110" s="149">
        <v>14282</v>
      </c>
      <c r="B1110" s="149" t="s">
        <v>2230</v>
      </c>
      <c r="C1110" s="149" t="s">
        <v>3385</v>
      </c>
      <c r="D1110" s="149">
        <v>3582</v>
      </c>
      <c r="E1110" s="149" t="s">
        <v>523</v>
      </c>
      <c r="F1110" s="149" t="s">
        <v>3386</v>
      </c>
      <c r="G1110" s="149" t="s">
        <v>7122</v>
      </c>
      <c r="H1110" s="149" t="s">
        <v>7123</v>
      </c>
      <c r="I1110" s="149" t="s">
        <v>7124</v>
      </c>
      <c r="J1110" s="149" t="s">
        <v>7089</v>
      </c>
      <c r="K1110" s="149"/>
      <c r="L1110" s="148">
        <v>2</v>
      </c>
      <c r="M1110" s="152">
        <f t="shared" si="34"/>
        <v>0</v>
      </c>
      <c r="N1110" s="152">
        <f t="shared" si="35"/>
        <v>0</v>
      </c>
      <c r="O1110" s="145">
        <v>118935</v>
      </c>
    </row>
    <row r="1111" spans="1:15" x14ac:dyDescent="0.25">
      <c r="A1111" s="149">
        <v>14308</v>
      </c>
      <c r="B1111" s="149" t="s">
        <v>7341</v>
      </c>
      <c r="C1111" s="149" t="s">
        <v>3387</v>
      </c>
      <c r="D1111" s="149">
        <v>3582</v>
      </c>
      <c r="E1111" s="149" t="s">
        <v>523</v>
      </c>
      <c r="F1111" s="149" t="s">
        <v>3388</v>
      </c>
      <c r="G1111" s="149" t="s">
        <v>7122</v>
      </c>
      <c r="H1111" s="149" t="s">
        <v>7123</v>
      </c>
      <c r="I1111" s="149" t="s">
        <v>7124</v>
      </c>
      <c r="J1111" s="149" t="s">
        <v>7089</v>
      </c>
      <c r="K1111" s="149"/>
      <c r="L1111" s="148">
        <v>1</v>
      </c>
      <c r="M1111" s="152">
        <f t="shared" si="34"/>
        <v>0</v>
      </c>
      <c r="N1111" s="152">
        <f t="shared" si="35"/>
        <v>0</v>
      </c>
      <c r="O1111" s="145">
        <v>120816</v>
      </c>
    </row>
    <row r="1112" spans="1:15" x14ac:dyDescent="0.25">
      <c r="A1112" s="149">
        <v>14316</v>
      </c>
      <c r="B1112" s="149" t="s">
        <v>3389</v>
      </c>
      <c r="C1112" s="149" t="s">
        <v>3390</v>
      </c>
      <c r="D1112" s="149">
        <v>3940</v>
      </c>
      <c r="E1112" s="149" t="s">
        <v>527</v>
      </c>
      <c r="F1112" s="149" t="s">
        <v>3391</v>
      </c>
      <c r="G1112" s="149" t="s">
        <v>7122</v>
      </c>
      <c r="H1112" s="149" t="s">
        <v>7123</v>
      </c>
      <c r="I1112" s="149" t="s">
        <v>7124</v>
      </c>
      <c r="J1112" s="149" t="s">
        <v>7090</v>
      </c>
      <c r="K1112" s="149"/>
      <c r="L1112" s="148">
        <v>1</v>
      </c>
      <c r="M1112" s="152">
        <f t="shared" si="34"/>
        <v>0</v>
      </c>
      <c r="N1112" s="152">
        <f t="shared" si="35"/>
        <v>1</v>
      </c>
      <c r="O1112" s="145">
        <v>125534</v>
      </c>
    </row>
    <row r="1113" spans="1:15" x14ac:dyDescent="0.25">
      <c r="A1113" s="149">
        <v>14324</v>
      </c>
      <c r="B1113" s="149" t="s">
        <v>3392</v>
      </c>
      <c r="C1113" s="149" t="s">
        <v>3393</v>
      </c>
      <c r="D1113" s="149">
        <v>3940</v>
      </c>
      <c r="E1113" s="149" t="s">
        <v>527</v>
      </c>
      <c r="F1113" s="149" t="s">
        <v>3391</v>
      </c>
      <c r="G1113" s="149" t="s">
        <v>7122</v>
      </c>
      <c r="H1113" s="149" t="s">
        <v>7123</v>
      </c>
      <c r="I1113" s="149" t="s">
        <v>7124</v>
      </c>
      <c r="J1113" s="149" t="s">
        <v>7091</v>
      </c>
      <c r="K1113" s="149"/>
      <c r="L1113" s="148">
        <v>2</v>
      </c>
      <c r="M1113" s="152">
        <f t="shared" si="34"/>
        <v>0</v>
      </c>
      <c r="N1113" s="152">
        <f t="shared" si="35"/>
        <v>0</v>
      </c>
      <c r="O1113" s="145">
        <v>125534</v>
      </c>
    </row>
    <row r="1114" spans="1:15" x14ac:dyDescent="0.25">
      <c r="A1114" s="149">
        <v>14357</v>
      </c>
      <c r="B1114" s="149" t="s">
        <v>3394</v>
      </c>
      <c r="C1114" s="149" t="s">
        <v>3395</v>
      </c>
      <c r="D1114" s="149">
        <v>3990</v>
      </c>
      <c r="E1114" s="149" t="s">
        <v>530</v>
      </c>
      <c r="F1114" s="149" t="s">
        <v>3396</v>
      </c>
      <c r="G1114" s="149" t="s">
        <v>7122</v>
      </c>
      <c r="H1114" s="149" t="s">
        <v>7123</v>
      </c>
      <c r="I1114" s="149" t="s">
        <v>7124</v>
      </c>
      <c r="J1114" s="149" t="s">
        <v>7089</v>
      </c>
      <c r="K1114" s="149"/>
      <c r="L1114" s="148">
        <v>2</v>
      </c>
      <c r="M1114" s="152">
        <f t="shared" si="34"/>
        <v>0</v>
      </c>
      <c r="N1114" s="152">
        <f t="shared" si="35"/>
        <v>0</v>
      </c>
      <c r="O1114" s="145">
        <v>125534</v>
      </c>
    </row>
    <row r="1115" spans="1:15" x14ac:dyDescent="0.25">
      <c r="A1115" s="149">
        <v>14365</v>
      </c>
      <c r="B1115" s="149" t="s">
        <v>3397</v>
      </c>
      <c r="C1115" s="149" t="s">
        <v>3398</v>
      </c>
      <c r="D1115" s="149">
        <v>3990</v>
      </c>
      <c r="E1115" s="149" t="s">
        <v>3399</v>
      </c>
      <c r="F1115" s="149" t="s">
        <v>3400</v>
      </c>
      <c r="G1115" s="149" t="s">
        <v>7122</v>
      </c>
      <c r="H1115" s="149" t="s">
        <v>7123</v>
      </c>
      <c r="I1115" s="149" t="s">
        <v>7124</v>
      </c>
      <c r="J1115" s="149" t="s">
        <v>7089</v>
      </c>
      <c r="K1115" s="149"/>
      <c r="L1115" s="148">
        <v>2</v>
      </c>
      <c r="M1115" s="152">
        <f t="shared" si="34"/>
        <v>0</v>
      </c>
      <c r="N1115" s="152">
        <f t="shared" si="35"/>
        <v>0</v>
      </c>
      <c r="O1115" s="145">
        <v>125534</v>
      </c>
    </row>
    <row r="1116" spans="1:15" x14ac:dyDescent="0.25">
      <c r="A1116" s="149">
        <v>14373</v>
      </c>
      <c r="B1116" s="149" t="s">
        <v>3401</v>
      </c>
      <c r="C1116" s="149" t="s">
        <v>3402</v>
      </c>
      <c r="D1116" s="149">
        <v>3990</v>
      </c>
      <c r="E1116" s="149" t="s">
        <v>3403</v>
      </c>
      <c r="F1116" s="149" t="s">
        <v>3404</v>
      </c>
      <c r="G1116" s="149" t="s">
        <v>7122</v>
      </c>
      <c r="H1116" s="149" t="s">
        <v>7123</v>
      </c>
      <c r="I1116" s="149" t="s">
        <v>7124</v>
      </c>
      <c r="J1116" s="149" t="s">
        <v>7089</v>
      </c>
      <c r="K1116" s="149"/>
      <c r="L1116" s="148">
        <v>1</v>
      </c>
      <c r="M1116" s="152">
        <f t="shared" si="34"/>
        <v>0</v>
      </c>
      <c r="N1116" s="152">
        <f t="shared" si="35"/>
        <v>0</v>
      </c>
      <c r="O1116" s="145">
        <v>125534</v>
      </c>
    </row>
    <row r="1117" spans="1:15" x14ac:dyDescent="0.25">
      <c r="A1117" s="149">
        <v>14381</v>
      </c>
      <c r="B1117" s="149" t="s">
        <v>3405</v>
      </c>
      <c r="C1117" s="149" t="s">
        <v>3406</v>
      </c>
      <c r="D1117" s="149">
        <v>3670</v>
      </c>
      <c r="E1117" s="149" t="s">
        <v>534</v>
      </c>
      <c r="F1117" s="149" t="s">
        <v>3407</v>
      </c>
      <c r="G1117" s="149" t="s">
        <v>7122</v>
      </c>
      <c r="H1117" s="149" t="s">
        <v>7123</v>
      </c>
      <c r="I1117" s="149" t="s">
        <v>7124</v>
      </c>
      <c r="J1117" s="149" t="s">
        <v>7089</v>
      </c>
      <c r="K1117" s="149"/>
      <c r="L1117" s="148">
        <v>1</v>
      </c>
      <c r="M1117" s="152">
        <f t="shared" si="34"/>
        <v>0</v>
      </c>
      <c r="N1117" s="152">
        <f t="shared" si="35"/>
        <v>0</v>
      </c>
      <c r="O1117" s="145">
        <v>118836</v>
      </c>
    </row>
    <row r="1118" spans="1:15" x14ac:dyDescent="0.25">
      <c r="A1118" s="149">
        <v>14399</v>
      </c>
      <c r="B1118" s="149" t="s">
        <v>1185</v>
      </c>
      <c r="C1118" s="149" t="s">
        <v>469</v>
      </c>
      <c r="D1118" s="149">
        <v>3670</v>
      </c>
      <c r="E1118" s="149" t="s">
        <v>534</v>
      </c>
      <c r="F1118" s="149" t="s">
        <v>3408</v>
      </c>
      <c r="G1118" s="149" t="s">
        <v>7122</v>
      </c>
      <c r="H1118" s="149" t="s">
        <v>7123</v>
      </c>
      <c r="I1118" s="149" t="s">
        <v>7124</v>
      </c>
      <c r="J1118" s="149" t="s">
        <v>7089</v>
      </c>
      <c r="K1118" s="149"/>
      <c r="L1118" s="148">
        <v>1</v>
      </c>
      <c r="M1118" s="152">
        <f t="shared" si="34"/>
        <v>0</v>
      </c>
      <c r="N1118" s="152">
        <f t="shared" si="35"/>
        <v>0</v>
      </c>
      <c r="O1118" s="145">
        <v>118836</v>
      </c>
    </row>
    <row r="1119" spans="1:15" x14ac:dyDescent="0.25">
      <c r="A1119" s="149">
        <v>14407</v>
      </c>
      <c r="B1119" s="149" t="s">
        <v>3409</v>
      </c>
      <c r="C1119" s="149" t="s">
        <v>3410</v>
      </c>
      <c r="D1119" s="149">
        <v>3670</v>
      </c>
      <c r="E1119" s="149" t="s">
        <v>534</v>
      </c>
      <c r="F1119" s="149" t="s">
        <v>3411</v>
      </c>
      <c r="G1119" s="149" t="s">
        <v>7122</v>
      </c>
      <c r="H1119" s="149" t="s">
        <v>7123</v>
      </c>
      <c r="I1119" s="149" t="s">
        <v>7124</v>
      </c>
      <c r="J1119" s="149" t="s">
        <v>7090</v>
      </c>
      <c r="K1119" s="149"/>
      <c r="L1119" s="148">
        <v>2</v>
      </c>
      <c r="M1119" s="152">
        <f t="shared" si="34"/>
        <v>0</v>
      </c>
      <c r="N1119" s="152">
        <f t="shared" si="35"/>
        <v>0</v>
      </c>
      <c r="O1119" s="145">
        <v>118836</v>
      </c>
    </row>
    <row r="1120" spans="1:15" x14ac:dyDescent="0.25">
      <c r="A1120" s="149">
        <v>14415</v>
      </c>
      <c r="B1120" s="149" t="s">
        <v>3412</v>
      </c>
      <c r="C1120" s="149" t="s">
        <v>3410</v>
      </c>
      <c r="D1120" s="149">
        <v>3670</v>
      </c>
      <c r="E1120" s="149" t="s">
        <v>534</v>
      </c>
      <c r="F1120" s="149" t="s">
        <v>3413</v>
      </c>
      <c r="G1120" s="149" t="s">
        <v>7122</v>
      </c>
      <c r="H1120" s="149" t="s">
        <v>7123</v>
      </c>
      <c r="I1120" s="149" t="s">
        <v>7124</v>
      </c>
      <c r="J1120" s="149" t="s">
        <v>7089</v>
      </c>
      <c r="K1120" s="149"/>
      <c r="L1120" s="148">
        <v>3</v>
      </c>
      <c r="M1120" s="152">
        <f t="shared" si="34"/>
        <v>0</v>
      </c>
      <c r="N1120" s="152">
        <f t="shared" si="35"/>
        <v>0</v>
      </c>
      <c r="O1120" s="145">
        <v>118836</v>
      </c>
    </row>
    <row r="1121" spans="1:15" x14ac:dyDescent="0.25">
      <c r="A1121" s="149">
        <v>14431</v>
      </c>
      <c r="B1121" s="149" t="s">
        <v>3414</v>
      </c>
      <c r="C1121" s="149" t="s">
        <v>3415</v>
      </c>
      <c r="D1121" s="149">
        <v>3910</v>
      </c>
      <c r="E1121" s="149" t="s">
        <v>538</v>
      </c>
      <c r="F1121" s="149" t="s">
        <v>3416</v>
      </c>
      <c r="G1121" s="149" t="s">
        <v>7122</v>
      </c>
      <c r="H1121" s="149" t="s">
        <v>7123</v>
      </c>
      <c r="I1121" s="149" t="s">
        <v>7124</v>
      </c>
      <c r="J1121" s="149" t="s">
        <v>7089</v>
      </c>
      <c r="K1121" s="149"/>
      <c r="L1121" s="148">
        <v>1</v>
      </c>
      <c r="M1121" s="152">
        <f t="shared" si="34"/>
        <v>0</v>
      </c>
      <c r="N1121" s="152">
        <f t="shared" si="35"/>
        <v>0</v>
      </c>
      <c r="O1121" s="145">
        <v>118752</v>
      </c>
    </row>
    <row r="1122" spans="1:15" x14ac:dyDescent="0.25">
      <c r="A1122" s="149">
        <v>14449</v>
      </c>
      <c r="B1122" s="149" t="s">
        <v>3417</v>
      </c>
      <c r="C1122" s="149" t="s">
        <v>3418</v>
      </c>
      <c r="D1122" s="149">
        <v>3910</v>
      </c>
      <c r="E1122" s="149" t="s">
        <v>538</v>
      </c>
      <c r="F1122" s="149" t="s">
        <v>3419</v>
      </c>
      <c r="G1122" s="149" t="s">
        <v>7122</v>
      </c>
      <c r="H1122" s="149" t="s">
        <v>7123</v>
      </c>
      <c r="I1122" s="149" t="s">
        <v>7124</v>
      </c>
      <c r="J1122" s="149" t="s">
        <v>7089</v>
      </c>
      <c r="K1122" s="149"/>
      <c r="L1122" s="148">
        <v>1</v>
      </c>
      <c r="M1122" s="152">
        <f t="shared" si="34"/>
        <v>0</v>
      </c>
      <c r="N1122" s="152">
        <f t="shared" si="35"/>
        <v>0</v>
      </c>
      <c r="O1122" s="145">
        <v>118752</v>
      </c>
    </row>
    <row r="1123" spans="1:15" x14ac:dyDescent="0.25">
      <c r="A1123" s="149">
        <v>14456</v>
      </c>
      <c r="B1123" s="149" t="s">
        <v>3420</v>
      </c>
      <c r="C1123" s="149" t="s">
        <v>3421</v>
      </c>
      <c r="D1123" s="149">
        <v>3910</v>
      </c>
      <c r="E1123" s="149" t="s">
        <v>538</v>
      </c>
      <c r="F1123" s="149" t="s">
        <v>3422</v>
      </c>
      <c r="G1123" s="149" t="s">
        <v>7122</v>
      </c>
      <c r="H1123" s="149" t="s">
        <v>7123</v>
      </c>
      <c r="I1123" s="149" t="s">
        <v>7124</v>
      </c>
      <c r="J1123" s="149" t="s">
        <v>7089</v>
      </c>
      <c r="K1123" s="149"/>
      <c r="L1123" s="148">
        <v>1</v>
      </c>
      <c r="M1123" s="152">
        <f t="shared" si="34"/>
        <v>0</v>
      </c>
      <c r="N1123" s="152">
        <f t="shared" si="35"/>
        <v>0</v>
      </c>
      <c r="O1123" s="145">
        <v>118752</v>
      </c>
    </row>
    <row r="1124" spans="1:15" x14ac:dyDescent="0.25">
      <c r="A1124" s="149">
        <v>14464</v>
      </c>
      <c r="B1124" s="149" t="s">
        <v>3423</v>
      </c>
      <c r="C1124" s="149" t="s">
        <v>3424</v>
      </c>
      <c r="D1124" s="149">
        <v>3930</v>
      </c>
      <c r="E1124" s="149" t="s">
        <v>542</v>
      </c>
      <c r="F1124" s="149" t="s">
        <v>3425</v>
      </c>
      <c r="G1124" s="149" t="s">
        <v>7122</v>
      </c>
      <c r="H1124" s="149" t="s">
        <v>7123</v>
      </c>
      <c r="I1124" s="149" t="s">
        <v>7124</v>
      </c>
      <c r="J1124" s="149" t="s">
        <v>7089</v>
      </c>
      <c r="K1124" s="149"/>
      <c r="L1124" s="148">
        <v>2</v>
      </c>
      <c r="M1124" s="152">
        <f t="shared" si="34"/>
        <v>0</v>
      </c>
      <c r="N1124" s="152">
        <f t="shared" si="35"/>
        <v>0</v>
      </c>
      <c r="O1124" s="145">
        <v>118761</v>
      </c>
    </row>
    <row r="1125" spans="1:15" x14ac:dyDescent="0.25">
      <c r="A1125" s="149">
        <v>14481</v>
      </c>
      <c r="B1125" s="149" t="s">
        <v>3426</v>
      </c>
      <c r="C1125" s="149" t="s">
        <v>3427</v>
      </c>
      <c r="D1125" s="149">
        <v>3900</v>
      </c>
      <c r="E1125" s="149" t="s">
        <v>538</v>
      </c>
      <c r="F1125" s="149" t="s">
        <v>3428</v>
      </c>
      <c r="G1125" s="149" t="s">
        <v>7122</v>
      </c>
      <c r="H1125" s="149" t="s">
        <v>7123</v>
      </c>
      <c r="I1125" s="149" t="s">
        <v>7124</v>
      </c>
      <c r="J1125" s="149" t="s">
        <v>7089</v>
      </c>
      <c r="K1125" s="149"/>
      <c r="L1125" s="148">
        <v>2</v>
      </c>
      <c r="M1125" s="152">
        <f t="shared" si="34"/>
        <v>0</v>
      </c>
      <c r="N1125" s="152">
        <f t="shared" si="35"/>
        <v>0</v>
      </c>
      <c r="O1125" s="145">
        <v>119842</v>
      </c>
    </row>
    <row r="1126" spans="1:15" x14ac:dyDescent="0.25">
      <c r="A1126" s="149">
        <v>14498</v>
      </c>
      <c r="B1126" s="149" t="s">
        <v>3429</v>
      </c>
      <c r="C1126" s="149" t="s">
        <v>3430</v>
      </c>
      <c r="D1126" s="149">
        <v>3900</v>
      </c>
      <c r="E1126" s="149" t="s">
        <v>538</v>
      </c>
      <c r="F1126" s="149" t="s">
        <v>3431</v>
      </c>
      <c r="G1126" s="149" t="s">
        <v>7122</v>
      </c>
      <c r="H1126" s="149" t="s">
        <v>7123</v>
      </c>
      <c r="I1126" s="149" t="s">
        <v>7124</v>
      </c>
      <c r="J1126" s="149" t="s">
        <v>7090</v>
      </c>
      <c r="K1126" s="149"/>
      <c r="L1126" s="148">
        <v>2</v>
      </c>
      <c r="M1126" s="152">
        <f t="shared" si="34"/>
        <v>0</v>
      </c>
      <c r="N1126" s="152">
        <f t="shared" si="35"/>
        <v>0</v>
      </c>
      <c r="O1126" s="145">
        <v>119842</v>
      </c>
    </row>
    <row r="1127" spans="1:15" x14ac:dyDescent="0.25">
      <c r="A1127" s="149">
        <v>14506</v>
      </c>
      <c r="B1127" s="149" t="s">
        <v>3432</v>
      </c>
      <c r="C1127" s="149" t="s">
        <v>3433</v>
      </c>
      <c r="D1127" s="149">
        <v>3900</v>
      </c>
      <c r="E1127" s="149" t="s">
        <v>538</v>
      </c>
      <c r="F1127" s="149" t="s">
        <v>3431</v>
      </c>
      <c r="G1127" s="149" t="s">
        <v>7122</v>
      </c>
      <c r="H1127" s="149" t="s">
        <v>7123</v>
      </c>
      <c r="I1127" s="149" t="s">
        <v>7124</v>
      </c>
      <c r="J1127" s="149" t="s">
        <v>7091</v>
      </c>
      <c r="K1127" s="149"/>
      <c r="L1127" s="148">
        <v>1</v>
      </c>
      <c r="M1127" s="152">
        <f t="shared" si="34"/>
        <v>1</v>
      </c>
      <c r="N1127" s="152">
        <f t="shared" si="35"/>
        <v>0</v>
      </c>
      <c r="O1127" s="145">
        <v>119842</v>
      </c>
    </row>
    <row r="1128" spans="1:15" x14ac:dyDescent="0.25">
      <c r="A1128" s="149">
        <v>14514</v>
      </c>
      <c r="B1128" s="149" t="s">
        <v>1344</v>
      </c>
      <c r="C1128" s="149" t="s">
        <v>3434</v>
      </c>
      <c r="D1128" s="149">
        <v>3941</v>
      </c>
      <c r="E1128" s="149" t="s">
        <v>3435</v>
      </c>
      <c r="F1128" s="149" t="s">
        <v>3436</v>
      </c>
      <c r="G1128" s="149" t="s">
        <v>7122</v>
      </c>
      <c r="H1128" s="149" t="s">
        <v>7123</v>
      </c>
      <c r="I1128" s="149" t="s">
        <v>7124</v>
      </c>
      <c r="J1128" s="149" t="s">
        <v>7089</v>
      </c>
      <c r="K1128" s="149"/>
      <c r="L1128" s="148">
        <v>1</v>
      </c>
      <c r="M1128" s="152">
        <f t="shared" si="34"/>
        <v>0</v>
      </c>
      <c r="N1128" s="152">
        <f t="shared" si="35"/>
        <v>0</v>
      </c>
      <c r="O1128" s="145">
        <v>118828</v>
      </c>
    </row>
    <row r="1129" spans="1:15" x14ac:dyDescent="0.25">
      <c r="A1129" s="149">
        <v>14531</v>
      </c>
      <c r="B1129" s="149" t="s">
        <v>3437</v>
      </c>
      <c r="C1129" s="149" t="s">
        <v>3438</v>
      </c>
      <c r="D1129" s="149">
        <v>3941</v>
      </c>
      <c r="E1129" s="149" t="s">
        <v>3435</v>
      </c>
      <c r="F1129" s="149" t="s">
        <v>3439</v>
      </c>
      <c r="G1129" s="149" t="s">
        <v>7122</v>
      </c>
      <c r="H1129" s="149" t="s">
        <v>7123</v>
      </c>
      <c r="I1129" s="149" t="s">
        <v>7124</v>
      </c>
      <c r="J1129" s="149" t="s">
        <v>7089</v>
      </c>
      <c r="K1129" s="149"/>
      <c r="L1129" s="148">
        <v>1</v>
      </c>
      <c r="M1129" s="152">
        <f t="shared" si="34"/>
        <v>0</v>
      </c>
      <c r="N1129" s="152">
        <f t="shared" si="35"/>
        <v>0</v>
      </c>
      <c r="O1129" s="145">
        <v>125534</v>
      </c>
    </row>
    <row r="1130" spans="1:15" x14ac:dyDescent="0.25">
      <c r="A1130" s="149">
        <v>14555</v>
      </c>
      <c r="B1130" s="149" t="s">
        <v>1185</v>
      </c>
      <c r="C1130" s="149" t="s">
        <v>3440</v>
      </c>
      <c r="D1130" s="149">
        <v>3930</v>
      </c>
      <c r="E1130" s="149" t="s">
        <v>542</v>
      </c>
      <c r="F1130" s="149" t="s">
        <v>3441</v>
      </c>
      <c r="G1130" s="149" t="s">
        <v>7122</v>
      </c>
      <c r="H1130" s="149" t="s">
        <v>7123</v>
      </c>
      <c r="I1130" s="149" t="s">
        <v>7124</v>
      </c>
      <c r="J1130" s="149" t="s">
        <v>7089</v>
      </c>
      <c r="K1130" s="149"/>
      <c r="L1130" s="148">
        <v>1</v>
      </c>
      <c r="M1130" s="152">
        <f t="shared" si="34"/>
        <v>0</v>
      </c>
      <c r="N1130" s="152">
        <f t="shared" si="35"/>
        <v>0</v>
      </c>
      <c r="O1130" s="145">
        <v>118761</v>
      </c>
    </row>
    <row r="1131" spans="1:15" x14ac:dyDescent="0.25">
      <c r="A1131" s="149">
        <v>14571</v>
      </c>
      <c r="B1131" s="149" t="s">
        <v>2020</v>
      </c>
      <c r="C1131" s="149" t="s">
        <v>3442</v>
      </c>
      <c r="D1131" s="149">
        <v>3930</v>
      </c>
      <c r="E1131" s="149" t="s">
        <v>542</v>
      </c>
      <c r="F1131" s="149" t="s">
        <v>3443</v>
      </c>
      <c r="G1131" s="149" t="s">
        <v>7122</v>
      </c>
      <c r="H1131" s="149" t="s">
        <v>7123</v>
      </c>
      <c r="I1131" s="149" t="s">
        <v>7124</v>
      </c>
      <c r="J1131" s="149" t="s">
        <v>7091</v>
      </c>
      <c r="K1131" s="149"/>
      <c r="L1131" s="148">
        <v>2</v>
      </c>
      <c r="M1131" s="152">
        <f t="shared" si="34"/>
        <v>0</v>
      </c>
      <c r="N1131" s="152">
        <f t="shared" si="35"/>
        <v>0</v>
      </c>
      <c r="O1131" s="145">
        <v>118761</v>
      </c>
    </row>
    <row r="1132" spans="1:15" x14ac:dyDescent="0.25">
      <c r="A1132" s="149">
        <v>14589</v>
      </c>
      <c r="B1132" s="149" t="s">
        <v>3444</v>
      </c>
      <c r="C1132" s="149" t="s">
        <v>3445</v>
      </c>
      <c r="D1132" s="149">
        <v>3950</v>
      </c>
      <c r="E1132" s="149" t="s">
        <v>546</v>
      </c>
      <c r="F1132" s="149" t="s">
        <v>3446</v>
      </c>
      <c r="G1132" s="149" t="s">
        <v>7122</v>
      </c>
      <c r="H1132" s="149" t="s">
        <v>7123</v>
      </c>
      <c r="I1132" s="149" t="s">
        <v>7124</v>
      </c>
      <c r="J1132" s="149" t="s">
        <v>7089</v>
      </c>
      <c r="K1132" s="149"/>
      <c r="L1132" s="148">
        <v>1</v>
      </c>
      <c r="M1132" s="152">
        <f t="shared" si="34"/>
        <v>0</v>
      </c>
      <c r="N1132" s="152">
        <f t="shared" si="35"/>
        <v>0</v>
      </c>
      <c r="O1132" s="145">
        <v>118984</v>
      </c>
    </row>
    <row r="1133" spans="1:15" x14ac:dyDescent="0.25">
      <c r="A1133" s="149">
        <v>14613</v>
      </c>
      <c r="B1133" s="149" t="s">
        <v>7342</v>
      </c>
      <c r="C1133" s="149" t="s">
        <v>3447</v>
      </c>
      <c r="D1133" s="149">
        <v>3950</v>
      </c>
      <c r="E1133" s="149" t="s">
        <v>546</v>
      </c>
      <c r="F1133" s="149" t="s">
        <v>3448</v>
      </c>
      <c r="G1133" s="149" t="s">
        <v>7122</v>
      </c>
      <c r="H1133" s="149" t="s">
        <v>7123</v>
      </c>
      <c r="I1133" s="149" t="s">
        <v>7124</v>
      </c>
      <c r="J1133" s="149" t="s">
        <v>7089</v>
      </c>
      <c r="K1133" s="149"/>
      <c r="L1133" s="148">
        <v>1</v>
      </c>
      <c r="M1133" s="152">
        <f t="shared" si="34"/>
        <v>0</v>
      </c>
      <c r="N1133" s="152">
        <f t="shared" si="35"/>
        <v>0</v>
      </c>
      <c r="O1133" s="145">
        <v>118984</v>
      </c>
    </row>
    <row r="1134" spans="1:15" x14ac:dyDescent="0.25">
      <c r="A1134" s="149">
        <v>14621</v>
      </c>
      <c r="B1134" s="149" t="s">
        <v>3449</v>
      </c>
      <c r="C1134" s="149" t="s">
        <v>3450</v>
      </c>
      <c r="D1134" s="149">
        <v>3950</v>
      </c>
      <c r="E1134" s="149" t="s">
        <v>3451</v>
      </c>
      <c r="F1134" s="149" t="s">
        <v>3452</v>
      </c>
      <c r="G1134" s="149" t="s">
        <v>7122</v>
      </c>
      <c r="H1134" s="149" t="s">
        <v>7123</v>
      </c>
      <c r="I1134" s="149" t="s">
        <v>7124</v>
      </c>
      <c r="J1134" s="149" t="s">
        <v>7091</v>
      </c>
      <c r="K1134" s="149"/>
      <c r="L1134" s="148">
        <v>1</v>
      </c>
      <c r="M1134" s="152">
        <f t="shared" si="34"/>
        <v>1</v>
      </c>
      <c r="N1134" s="152">
        <f t="shared" si="35"/>
        <v>0</v>
      </c>
      <c r="O1134" s="145">
        <v>118984</v>
      </c>
    </row>
    <row r="1135" spans="1:15" x14ac:dyDescent="0.25">
      <c r="A1135" s="149">
        <v>14639</v>
      </c>
      <c r="B1135" s="149" t="s">
        <v>7343</v>
      </c>
      <c r="C1135" s="149" t="s">
        <v>3453</v>
      </c>
      <c r="D1135" s="149">
        <v>3950</v>
      </c>
      <c r="E1135" s="149" t="s">
        <v>3451</v>
      </c>
      <c r="F1135" s="149" t="s">
        <v>3454</v>
      </c>
      <c r="G1135" s="149" t="s">
        <v>7122</v>
      </c>
      <c r="H1135" s="149" t="s">
        <v>7123</v>
      </c>
      <c r="I1135" s="149" t="s">
        <v>7124</v>
      </c>
      <c r="J1135" s="149" t="s">
        <v>7090</v>
      </c>
      <c r="K1135" s="149"/>
      <c r="L1135" s="148">
        <v>1</v>
      </c>
      <c r="M1135" s="152">
        <f t="shared" si="34"/>
        <v>0</v>
      </c>
      <c r="N1135" s="152">
        <f t="shared" si="35"/>
        <v>1</v>
      </c>
      <c r="O1135" s="145">
        <v>118984</v>
      </c>
    </row>
    <row r="1136" spans="1:15" x14ac:dyDescent="0.25">
      <c r="A1136" s="149">
        <v>14662</v>
      </c>
      <c r="B1136" s="149" t="s">
        <v>1875</v>
      </c>
      <c r="C1136" s="149" t="s">
        <v>7659</v>
      </c>
      <c r="D1136" s="149">
        <v>3600</v>
      </c>
      <c r="E1136" s="149" t="s">
        <v>550</v>
      </c>
      <c r="F1136" s="149" t="s">
        <v>3455</v>
      </c>
      <c r="G1136" s="149" t="s">
        <v>7122</v>
      </c>
      <c r="H1136" s="149" t="s">
        <v>7123</v>
      </c>
      <c r="I1136" s="149" t="s">
        <v>7124</v>
      </c>
      <c r="J1136" s="149" t="s">
        <v>7089</v>
      </c>
      <c r="K1136" s="149"/>
      <c r="L1136" s="148">
        <v>1</v>
      </c>
      <c r="M1136" s="152">
        <f t="shared" si="34"/>
        <v>0</v>
      </c>
      <c r="N1136" s="152">
        <f t="shared" si="35"/>
        <v>0</v>
      </c>
      <c r="O1136" s="145">
        <v>122291</v>
      </c>
    </row>
    <row r="1137" spans="1:15" x14ac:dyDescent="0.25">
      <c r="A1137" s="149">
        <v>14671</v>
      </c>
      <c r="B1137" s="149" t="s">
        <v>3456</v>
      </c>
      <c r="C1137" s="149" t="s">
        <v>3457</v>
      </c>
      <c r="D1137" s="149">
        <v>3600</v>
      </c>
      <c r="E1137" s="149" t="s">
        <v>550</v>
      </c>
      <c r="F1137" s="149" t="s">
        <v>3458</v>
      </c>
      <c r="G1137" s="149" t="s">
        <v>7122</v>
      </c>
      <c r="H1137" s="149" t="s">
        <v>7123</v>
      </c>
      <c r="I1137" s="149" t="s">
        <v>7124</v>
      </c>
      <c r="J1137" s="149" t="s">
        <v>7089</v>
      </c>
      <c r="K1137" s="149"/>
      <c r="L1137" s="148">
        <v>2</v>
      </c>
      <c r="M1137" s="152">
        <f t="shared" si="34"/>
        <v>0</v>
      </c>
      <c r="N1137" s="152">
        <f t="shared" si="35"/>
        <v>0</v>
      </c>
      <c r="O1137" s="145">
        <v>122291</v>
      </c>
    </row>
    <row r="1138" spans="1:15" x14ac:dyDescent="0.25">
      <c r="A1138" s="149">
        <v>14696</v>
      </c>
      <c r="B1138" s="149" t="s">
        <v>3459</v>
      </c>
      <c r="C1138" s="149" t="s">
        <v>3460</v>
      </c>
      <c r="D1138" s="149">
        <v>3600</v>
      </c>
      <c r="E1138" s="149" t="s">
        <v>550</v>
      </c>
      <c r="F1138" s="149" t="s">
        <v>3461</v>
      </c>
      <c r="G1138" s="149" t="s">
        <v>7122</v>
      </c>
      <c r="H1138" s="149" t="s">
        <v>7123</v>
      </c>
      <c r="I1138" s="149" t="s">
        <v>7124</v>
      </c>
      <c r="J1138" s="149" t="s">
        <v>7089</v>
      </c>
      <c r="K1138" s="149"/>
      <c r="L1138" s="148">
        <v>1</v>
      </c>
      <c r="M1138" s="152">
        <f t="shared" si="34"/>
        <v>0</v>
      </c>
      <c r="N1138" s="152">
        <f t="shared" si="35"/>
        <v>0</v>
      </c>
      <c r="O1138" s="145">
        <v>122291</v>
      </c>
    </row>
    <row r="1139" spans="1:15" x14ac:dyDescent="0.25">
      <c r="A1139" s="149">
        <v>14712</v>
      </c>
      <c r="B1139" s="149" t="s">
        <v>2020</v>
      </c>
      <c r="C1139" s="149" t="s">
        <v>3462</v>
      </c>
      <c r="D1139" s="149">
        <v>3600</v>
      </c>
      <c r="E1139" s="149" t="s">
        <v>550</v>
      </c>
      <c r="F1139" s="149" t="s">
        <v>3463</v>
      </c>
      <c r="G1139" s="149" t="s">
        <v>7122</v>
      </c>
      <c r="H1139" s="149" t="s">
        <v>7123</v>
      </c>
      <c r="I1139" s="149" t="s">
        <v>7124</v>
      </c>
      <c r="J1139" s="149" t="s">
        <v>7091</v>
      </c>
      <c r="K1139" s="149"/>
      <c r="L1139" s="148">
        <v>1</v>
      </c>
      <c r="M1139" s="152">
        <f t="shared" si="34"/>
        <v>1</v>
      </c>
      <c r="N1139" s="152">
        <f t="shared" si="35"/>
        <v>0</v>
      </c>
      <c r="O1139" s="145">
        <v>122291</v>
      </c>
    </row>
    <row r="1140" spans="1:15" x14ac:dyDescent="0.25">
      <c r="A1140" s="149">
        <v>14803</v>
      </c>
      <c r="B1140" s="149" t="s">
        <v>1185</v>
      </c>
      <c r="C1140" s="149" t="s">
        <v>3464</v>
      </c>
      <c r="D1140" s="149">
        <v>3600</v>
      </c>
      <c r="E1140" s="149" t="s">
        <v>550</v>
      </c>
      <c r="F1140" s="149" t="s">
        <v>3465</v>
      </c>
      <c r="G1140" s="149" t="s">
        <v>7122</v>
      </c>
      <c r="H1140" s="149" t="s">
        <v>7123</v>
      </c>
      <c r="I1140" s="149" t="s">
        <v>7124</v>
      </c>
      <c r="J1140" s="149" t="s">
        <v>7089</v>
      </c>
      <c r="K1140" s="149"/>
      <c r="L1140" s="148">
        <v>1</v>
      </c>
      <c r="M1140" s="152">
        <f t="shared" si="34"/>
        <v>0</v>
      </c>
      <c r="N1140" s="152">
        <f t="shared" si="35"/>
        <v>0</v>
      </c>
      <c r="O1140" s="145">
        <v>122291</v>
      </c>
    </row>
    <row r="1141" spans="1:15" x14ac:dyDescent="0.25">
      <c r="A1141" s="149">
        <v>14811</v>
      </c>
      <c r="B1141" s="149" t="s">
        <v>3466</v>
      </c>
      <c r="C1141" s="149" t="s">
        <v>3467</v>
      </c>
      <c r="D1141" s="149">
        <v>3600</v>
      </c>
      <c r="E1141" s="149" t="s">
        <v>550</v>
      </c>
      <c r="F1141" s="149" t="s">
        <v>3468</v>
      </c>
      <c r="G1141" s="149" t="s">
        <v>7122</v>
      </c>
      <c r="H1141" s="149" t="s">
        <v>7123</v>
      </c>
      <c r="I1141" s="149" t="s">
        <v>7124</v>
      </c>
      <c r="J1141" s="149" t="s">
        <v>7089</v>
      </c>
      <c r="K1141" s="149"/>
      <c r="L1141" s="148">
        <v>1</v>
      </c>
      <c r="M1141" s="152">
        <f t="shared" si="34"/>
        <v>0</v>
      </c>
      <c r="N1141" s="152">
        <f t="shared" si="35"/>
        <v>0</v>
      </c>
      <c r="O1141" s="145">
        <v>122291</v>
      </c>
    </row>
    <row r="1142" spans="1:15" x14ac:dyDescent="0.25">
      <c r="A1142" s="149">
        <v>14837</v>
      </c>
      <c r="B1142" s="149" t="s">
        <v>3469</v>
      </c>
      <c r="C1142" s="149" t="s">
        <v>3470</v>
      </c>
      <c r="D1142" s="149">
        <v>3600</v>
      </c>
      <c r="E1142" s="149" t="s">
        <v>550</v>
      </c>
      <c r="F1142" s="149" t="s">
        <v>3471</v>
      </c>
      <c r="G1142" s="149" t="s">
        <v>7122</v>
      </c>
      <c r="H1142" s="149" t="s">
        <v>7123</v>
      </c>
      <c r="I1142" s="149" t="s">
        <v>7124</v>
      </c>
      <c r="J1142" s="149" t="s">
        <v>7089</v>
      </c>
      <c r="K1142" s="149"/>
      <c r="L1142" s="148">
        <v>3</v>
      </c>
      <c r="M1142" s="152">
        <f t="shared" si="34"/>
        <v>0</v>
      </c>
      <c r="N1142" s="152">
        <f t="shared" si="35"/>
        <v>0</v>
      </c>
      <c r="O1142" s="145">
        <v>122291</v>
      </c>
    </row>
    <row r="1143" spans="1:15" x14ac:dyDescent="0.25">
      <c r="A1143" s="149">
        <v>14845</v>
      </c>
      <c r="B1143" s="149" t="s">
        <v>1185</v>
      </c>
      <c r="C1143" s="149" t="s">
        <v>3472</v>
      </c>
      <c r="D1143" s="149">
        <v>3600</v>
      </c>
      <c r="E1143" s="149" t="s">
        <v>550</v>
      </c>
      <c r="F1143" s="149" t="s">
        <v>3473</v>
      </c>
      <c r="G1143" s="149" t="s">
        <v>7122</v>
      </c>
      <c r="H1143" s="149" t="s">
        <v>7123</v>
      </c>
      <c r="I1143" s="149" t="s">
        <v>7124</v>
      </c>
      <c r="J1143" s="149" t="s">
        <v>7089</v>
      </c>
      <c r="K1143" s="149"/>
      <c r="L1143" s="148">
        <v>1</v>
      </c>
      <c r="M1143" s="152">
        <f t="shared" si="34"/>
        <v>0</v>
      </c>
      <c r="N1143" s="152">
        <f t="shared" si="35"/>
        <v>0</v>
      </c>
      <c r="O1143" s="145">
        <v>122291</v>
      </c>
    </row>
    <row r="1144" spans="1:15" x14ac:dyDescent="0.25">
      <c r="A1144" s="149">
        <v>14852</v>
      </c>
      <c r="B1144" s="149" t="s">
        <v>3474</v>
      </c>
      <c r="C1144" s="149" t="s">
        <v>3475</v>
      </c>
      <c r="D1144" s="149">
        <v>3600</v>
      </c>
      <c r="E1144" s="149" t="s">
        <v>550</v>
      </c>
      <c r="F1144" s="149" t="s">
        <v>3476</v>
      </c>
      <c r="G1144" s="149" t="s">
        <v>364</v>
      </c>
      <c r="H1144" s="149" t="s">
        <v>365</v>
      </c>
      <c r="I1144" s="149" t="s">
        <v>366</v>
      </c>
      <c r="J1144" s="149" t="s">
        <v>7089</v>
      </c>
      <c r="K1144" s="149"/>
      <c r="L1144" s="148">
        <v>1</v>
      </c>
      <c r="M1144" s="152">
        <f t="shared" si="34"/>
        <v>0</v>
      </c>
      <c r="N1144" s="152">
        <f t="shared" si="35"/>
        <v>0</v>
      </c>
      <c r="O1144" s="145">
        <v>122127</v>
      </c>
    </row>
    <row r="1145" spans="1:15" x14ac:dyDescent="0.25">
      <c r="A1145" s="149">
        <v>14861</v>
      </c>
      <c r="B1145" s="149" t="s">
        <v>1185</v>
      </c>
      <c r="C1145" s="149" t="s">
        <v>3477</v>
      </c>
      <c r="D1145" s="149">
        <v>3600</v>
      </c>
      <c r="E1145" s="149" t="s">
        <v>550</v>
      </c>
      <c r="F1145" s="149" t="s">
        <v>3478</v>
      </c>
      <c r="G1145" s="149" t="s">
        <v>7122</v>
      </c>
      <c r="H1145" s="149" t="s">
        <v>7123</v>
      </c>
      <c r="I1145" s="149" t="s">
        <v>7124</v>
      </c>
      <c r="J1145" s="149" t="s">
        <v>7089</v>
      </c>
      <c r="K1145" s="149"/>
      <c r="L1145" s="148">
        <v>1</v>
      </c>
      <c r="M1145" s="152">
        <f t="shared" si="34"/>
        <v>0</v>
      </c>
      <c r="N1145" s="152">
        <f t="shared" si="35"/>
        <v>0</v>
      </c>
      <c r="O1145" s="145">
        <v>122291</v>
      </c>
    </row>
    <row r="1146" spans="1:15" x14ac:dyDescent="0.25">
      <c r="A1146" s="149">
        <v>14886</v>
      </c>
      <c r="B1146" s="149" t="s">
        <v>2281</v>
      </c>
      <c r="C1146" s="149" t="s">
        <v>3479</v>
      </c>
      <c r="D1146" s="149">
        <v>3690</v>
      </c>
      <c r="E1146" s="149" t="s">
        <v>3480</v>
      </c>
      <c r="F1146" s="149" t="s">
        <v>3481</v>
      </c>
      <c r="G1146" s="149" t="s">
        <v>7122</v>
      </c>
      <c r="H1146" s="149" t="s">
        <v>7123</v>
      </c>
      <c r="I1146" s="149" t="s">
        <v>7124</v>
      </c>
      <c r="J1146" s="149" t="s">
        <v>7089</v>
      </c>
      <c r="K1146" s="149"/>
      <c r="L1146" s="148">
        <v>3</v>
      </c>
      <c r="M1146" s="152">
        <f t="shared" si="34"/>
        <v>0</v>
      </c>
      <c r="N1146" s="152">
        <f t="shared" si="35"/>
        <v>0</v>
      </c>
      <c r="O1146" s="145">
        <v>118794</v>
      </c>
    </row>
    <row r="1147" spans="1:15" x14ac:dyDescent="0.25">
      <c r="A1147" s="149">
        <v>14894</v>
      </c>
      <c r="B1147" s="149" t="s">
        <v>3482</v>
      </c>
      <c r="C1147" s="149" t="s">
        <v>3483</v>
      </c>
      <c r="D1147" s="149">
        <v>3690</v>
      </c>
      <c r="E1147" s="149" t="s">
        <v>3480</v>
      </c>
      <c r="F1147" s="149" t="s">
        <v>3484</v>
      </c>
      <c r="G1147" s="149" t="s">
        <v>7122</v>
      </c>
      <c r="H1147" s="149" t="s">
        <v>7123</v>
      </c>
      <c r="I1147" s="149" t="s">
        <v>7124</v>
      </c>
      <c r="J1147" s="149" t="s">
        <v>7089</v>
      </c>
      <c r="K1147" s="149"/>
      <c r="L1147" s="148">
        <v>1</v>
      </c>
      <c r="M1147" s="152">
        <f t="shared" si="34"/>
        <v>0</v>
      </c>
      <c r="N1147" s="152">
        <f t="shared" si="35"/>
        <v>0</v>
      </c>
      <c r="O1147" s="145">
        <v>118794</v>
      </c>
    </row>
    <row r="1148" spans="1:15" x14ac:dyDescent="0.25">
      <c r="A1148" s="149">
        <v>14902</v>
      </c>
      <c r="B1148" s="149" t="s">
        <v>3485</v>
      </c>
      <c r="C1148" s="149" t="s">
        <v>3486</v>
      </c>
      <c r="D1148" s="149">
        <v>3690</v>
      </c>
      <c r="E1148" s="149" t="s">
        <v>3480</v>
      </c>
      <c r="F1148" s="149" t="s">
        <v>3487</v>
      </c>
      <c r="G1148" s="149" t="s">
        <v>7122</v>
      </c>
      <c r="H1148" s="149" t="s">
        <v>7123</v>
      </c>
      <c r="I1148" s="149" t="s">
        <v>7124</v>
      </c>
      <c r="J1148" s="149" t="s">
        <v>7090</v>
      </c>
      <c r="K1148" s="149"/>
      <c r="L1148" s="148">
        <v>2</v>
      </c>
      <c r="M1148" s="152">
        <f t="shared" si="34"/>
        <v>0</v>
      </c>
      <c r="N1148" s="152">
        <f t="shared" si="35"/>
        <v>0</v>
      </c>
      <c r="O1148" s="145">
        <v>118794</v>
      </c>
    </row>
    <row r="1149" spans="1:15" x14ac:dyDescent="0.25">
      <c r="A1149" s="149">
        <v>14911</v>
      </c>
      <c r="B1149" s="149" t="s">
        <v>1344</v>
      </c>
      <c r="C1149" s="149" t="s">
        <v>3488</v>
      </c>
      <c r="D1149" s="149">
        <v>3590</v>
      </c>
      <c r="E1149" s="149" t="s">
        <v>3489</v>
      </c>
      <c r="F1149" s="149" t="s">
        <v>3490</v>
      </c>
      <c r="G1149" s="149" t="s">
        <v>7122</v>
      </c>
      <c r="H1149" s="149" t="s">
        <v>7123</v>
      </c>
      <c r="I1149" s="149" t="s">
        <v>7124</v>
      </c>
      <c r="J1149" s="149" t="s">
        <v>7089</v>
      </c>
      <c r="K1149" s="149"/>
      <c r="L1149" s="148">
        <v>2</v>
      </c>
      <c r="M1149" s="152">
        <f t="shared" si="34"/>
        <v>0</v>
      </c>
      <c r="N1149" s="152">
        <f t="shared" si="35"/>
        <v>0</v>
      </c>
      <c r="O1149" s="145">
        <v>118786</v>
      </c>
    </row>
    <row r="1150" spans="1:15" x14ac:dyDescent="0.25">
      <c r="A1150" s="149">
        <v>14928</v>
      </c>
      <c r="B1150" s="149" t="s">
        <v>2020</v>
      </c>
      <c r="C1150" s="149" t="s">
        <v>3491</v>
      </c>
      <c r="D1150" s="149">
        <v>3590</v>
      </c>
      <c r="E1150" s="149" t="s">
        <v>3489</v>
      </c>
      <c r="F1150" s="149" t="s">
        <v>3492</v>
      </c>
      <c r="G1150" s="149" t="s">
        <v>7122</v>
      </c>
      <c r="H1150" s="149" t="s">
        <v>7123</v>
      </c>
      <c r="I1150" s="149" t="s">
        <v>7124</v>
      </c>
      <c r="J1150" s="149" t="s">
        <v>7091</v>
      </c>
      <c r="K1150" s="149"/>
      <c r="L1150" s="148">
        <v>2</v>
      </c>
      <c r="M1150" s="152">
        <f t="shared" si="34"/>
        <v>0</v>
      </c>
      <c r="N1150" s="152">
        <f t="shared" si="35"/>
        <v>0</v>
      </c>
      <c r="O1150" s="145">
        <v>119041</v>
      </c>
    </row>
    <row r="1151" spans="1:15" x14ac:dyDescent="0.25">
      <c r="A1151" s="149">
        <v>14936</v>
      </c>
      <c r="B1151" s="149" t="s">
        <v>1742</v>
      </c>
      <c r="C1151" s="149" t="s">
        <v>3493</v>
      </c>
      <c r="D1151" s="149">
        <v>3590</v>
      </c>
      <c r="E1151" s="149" t="s">
        <v>3489</v>
      </c>
      <c r="F1151" s="149" t="s">
        <v>3494</v>
      </c>
      <c r="G1151" s="149" t="s">
        <v>7122</v>
      </c>
      <c r="H1151" s="149" t="s">
        <v>7123</v>
      </c>
      <c r="I1151" s="149" t="s">
        <v>7124</v>
      </c>
      <c r="J1151" s="149" t="s">
        <v>7090</v>
      </c>
      <c r="K1151" s="149"/>
      <c r="L1151" s="148">
        <v>1</v>
      </c>
      <c r="M1151" s="152">
        <f t="shared" si="34"/>
        <v>0</v>
      </c>
      <c r="N1151" s="152">
        <f t="shared" si="35"/>
        <v>1</v>
      </c>
      <c r="O1151" s="145">
        <v>119041</v>
      </c>
    </row>
    <row r="1152" spans="1:15" x14ac:dyDescent="0.25">
      <c r="A1152" s="149">
        <v>14969</v>
      </c>
      <c r="B1152" s="149" t="s">
        <v>7344</v>
      </c>
      <c r="C1152" s="149" t="s">
        <v>3495</v>
      </c>
      <c r="D1152" s="149">
        <v>3590</v>
      </c>
      <c r="E1152" s="149" t="s">
        <v>3489</v>
      </c>
      <c r="F1152" s="149" t="s">
        <v>3496</v>
      </c>
      <c r="G1152" s="149" t="s">
        <v>7122</v>
      </c>
      <c r="H1152" s="149" t="s">
        <v>7123</v>
      </c>
      <c r="I1152" s="149" t="s">
        <v>7124</v>
      </c>
      <c r="J1152" s="149" t="s">
        <v>7089</v>
      </c>
      <c r="K1152" s="149"/>
      <c r="L1152" s="148">
        <v>2</v>
      </c>
      <c r="M1152" s="152">
        <f t="shared" si="34"/>
        <v>0</v>
      </c>
      <c r="N1152" s="152">
        <f t="shared" si="35"/>
        <v>0</v>
      </c>
      <c r="O1152" s="145">
        <v>119041</v>
      </c>
    </row>
    <row r="1153" spans="1:15" x14ac:dyDescent="0.25">
      <c r="A1153" s="149">
        <v>14985</v>
      </c>
      <c r="B1153" s="149" t="s">
        <v>3497</v>
      </c>
      <c r="C1153" s="149" t="s">
        <v>3498</v>
      </c>
      <c r="D1153" s="149">
        <v>3740</v>
      </c>
      <c r="E1153" s="149" t="s">
        <v>600</v>
      </c>
      <c r="F1153" s="149" t="s">
        <v>3499</v>
      </c>
      <c r="G1153" s="149" t="s">
        <v>7122</v>
      </c>
      <c r="H1153" s="149" t="s">
        <v>7123</v>
      </c>
      <c r="I1153" s="149" t="s">
        <v>7124</v>
      </c>
      <c r="J1153" s="149" t="s">
        <v>7089</v>
      </c>
      <c r="K1153" s="149"/>
      <c r="L1153" s="148">
        <v>1</v>
      </c>
      <c r="M1153" s="152">
        <f t="shared" si="34"/>
        <v>0</v>
      </c>
      <c r="N1153" s="152">
        <f t="shared" si="35"/>
        <v>0</v>
      </c>
      <c r="O1153" s="145">
        <v>118869</v>
      </c>
    </row>
    <row r="1154" spans="1:15" x14ac:dyDescent="0.25">
      <c r="A1154" s="149">
        <v>14993</v>
      </c>
      <c r="B1154" s="149" t="s">
        <v>3500</v>
      </c>
      <c r="C1154" s="149" t="s">
        <v>3501</v>
      </c>
      <c r="D1154" s="149">
        <v>3740</v>
      </c>
      <c r="E1154" s="149" t="s">
        <v>600</v>
      </c>
      <c r="F1154" s="149" t="s">
        <v>3502</v>
      </c>
      <c r="G1154" s="149" t="s">
        <v>7122</v>
      </c>
      <c r="H1154" s="149" t="s">
        <v>7123</v>
      </c>
      <c r="I1154" s="149" t="s">
        <v>7124</v>
      </c>
      <c r="J1154" s="149" t="s">
        <v>7089</v>
      </c>
      <c r="K1154" s="149"/>
      <c r="L1154" s="148">
        <v>1</v>
      </c>
      <c r="M1154" s="152">
        <f t="shared" si="34"/>
        <v>0</v>
      </c>
      <c r="N1154" s="152">
        <f t="shared" si="35"/>
        <v>0</v>
      </c>
      <c r="O1154" s="145">
        <v>118869</v>
      </c>
    </row>
    <row r="1155" spans="1:15" x14ac:dyDescent="0.25">
      <c r="A1155" s="149">
        <v>15008</v>
      </c>
      <c r="B1155" s="149" t="s">
        <v>3503</v>
      </c>
      <c r="C1155" s="149" t="s">
        <v>3504</v>
      </c>
      <c r="D1155" s="149">
        <v>3621</v>
      </c>
      <c r="E1155" s="149" t="s">
        <v>3505</v>
      </c>
      <c r="F1155" s="149" t="s">
        <v>3506</v>
      </c>
      <c r="G1155" s="149" t="s">
        <v>7122</v>
      </c>
      <c r="H1155" s="149" t="s">
        <v>7123</v>
      </c>
      <c r="I1155" s="149" t="s">
        <v>7124</v>
      </c>
      <c r="J1155" s="149" t="s">
        <v>7089</v>
      </c>
      <c r="K1155" s="149"/>
      <c r="L1155" s="148">
        <v>2</v>
      </c>
      <c r="M1155" s="152">
        <f t="shared" ref="M1155:M1218" si="36">IF(AND(J1155="Autonome kleuterschool",L1155=1),1,0)</f>
        <v>0</v>
      </c>
      <c r="N1155" s="152">
        <f t="shared" ref="N1155:N1218" si="37">IF(AND(J1155="Autonome lagere school",L1155=1),1,0)</f>
        <v>0</v>
      </c>
      <c r="O1155" s="145">
        <v>122283</v>
      </c>
    </row>
    <row r="1156" spans="1:15" x14ac:dyDescent="0.25">
      <c r="A1156" s="149">
        <v>15041</v>
      </c>
      <c r="B1156" s="149" t="s">
        <v>3507</v>
      </c>
      <c r="C1156" s="149" t="s">
        <v>2674</v>
      </c>
      <c r="D1156" s="149">
        <v>3630</v>
      </c>
      <c r="E1156" s="149" t="s">
        <v>3508</v>
      </c>
      <c r="F1156" s="149" t="s">
        <v>3509</v>
      </c>
      <c r="G1156" s="149" t="s">
        <v>7122</v>
      </c>
      <c r="H1156" s="149" t="s">
        <v>7123</v>
      </c>
      <c r="I1156" s="149" t="s">
        <v>7124</v>
      </c>
      <c r="J1156" s="149" t="s">
        <v>7089</v>
      </c>
      <c r="K1156" s="149"/>
      <c r="L1156" s="148">
        <v>1</v>
      </c>
      <c r="M1156" s="152">
        <f t="shared" si="36"/>
        <v>0</v>
      </c>
      <c r="N1156" s="152">
        <f t="shared" si="37"/>
        <v>0</v>
      </c>
      <c r="O1156" s="145">
        <v>118951</v>
      </c>
    </row>
    <row r="1157" spans="1:15" x14ac:dyDescent="0.25">
      <c r="A1157" s="149">
        <v>15073</v>
      </c>
      <c r="B1157" s="149" t="s">
        <v>3510</v>
      </c>
      <c r="C1157" s="149" t="s">
        <v>3511</v>
      </c>
      <c r="D1157" s="149">
        <v>3630</v>
      </c>
      <c r="E1157" s="149" t="s">
        <v>566</v>
      </c>
      <c r="F1157" s="149" t="s">
        <v>3512</v>
      </c>
      <c r="G1157" s="149" t="s">
        <v>7122</v>
      </c>
      <c r="H1157" s="149" t="s">
        <v>7123</v>
      </c>
      <c r="I1157" s="149" t="s">
        <v>7124</v>
      </c>
      <c r="J1157" s="149" t="s">
        <v>7089</v>
      </c>
      <c r="K1157" s="149"/>
      <c r="L1157" s="148">
        <v>1</v>
      </c>
      <c r="M1157" s="152">
        <f t="shared" si="36"/>
        <v>0</v>
      </c>
      <c r="N1157" s="152">
        <f t="shared" si="37"/>
        <v>0</v>
      </c>
      <c r="O1157" s="145">
        <v>118802</v>
      </c>
    </row>
    <row r="1158" spans="1:15" x14ac:dyDescent="0.25">
      <c r="A1158" s="149">
        <v>15107</v>
      </c>
      <c r="B1158" s="149" t="s">
        <v>1344</v>
      </c>
      <c r="C1158" s="149" t="s">
        <v>3513</v>
      </c>
      <c r="D1158" s="149">
        <v>3631</v>
      </c>
      <c r="E1158" s="149" t="s">
        <v>3514</v>
      </c>
      <c r="F1158" s="149" t="s">
        <v>3515</v>
      </c>
      <c r="G1158" s="149" t="s">
        <v>7122</v>
      </c>
      <c r="H1158" s="149" t="s">
        <v>7123</v>
      </c>
      <c r="I1158" s="149" t="s">
        <v>7124</v>
      </c>
      <c r="J1158" s="149" t="s">
        <v>7089</v>
      </c>
      <c r="K1158" s="149"/>
      <c r="L1158" s="148">
        <v>3</v>
      </c>
      <c r="M1158" s="152">
        <f t="shared" si="36"/>
        <v>0</v>
      </c>
      <c r="N1158" s="152">
        <f t="shared" si="37"/>
        <v>0</v>
      </c>
      <c r="O1158" s="145">
        <v>122283</v>
      </c>
    </row>
    <row r="1159" spans="1:15" x14ac:dyDescent="0.25">
      <c r="A1159" s="149">
        <v>15115</v>
      </c>
      <c r="B1159" s="149" t="s">
        <v>2020</v>
      </c>
      <c r="C1159" s="149" t="s">
        <v>3516</v>
      </c>
      <c r="D1159" s="149">
        <v>3630</v>
      </c>
      <c r="E1159" s="149" t="s">
        <v>3517</v>
      </c>
      <c r="F1159" s="149" t="s">
        <v>3518</v>
      </c>
      <c r="G1159" s="149" t="s">
        <v>7122</v>
      </c>
      <c r="H1159" s="149" t="s">
        <v>7123</v>
      </c>
      <c r="I1159" s="149" t="s">
        <v>7124</v>
      </c>
      <c r="J1159" s="149" t="s">
        <v>7091</v>
      </c>
      <c r="K1159" s="149"/>
      <c r="L1159" s="148">
        <v>1</v>
      </c>
      <c r="M1159" s="152">
        <f t="shared" si="36"/>
        <v>1</v>
      </c>
      <c r="N1159" s="152">
        <f t="shared" si="37"/>
        <v>0</v>
      </c>
      <c r="O1159" s="145">
        <v>118802</v>
      </c>
    </row>
    <row r="1160" spans="1:15" x14ac:dyDescent="0.25">
      <c r="A1160" s="149">
        <v>15123</v>
      </c>
      <c r="B1160" s="149" t="s">
        <v>3519</v>
      </c>
      <c r="C1160" s="149" t="s">
        <v>3520</v>
      </c>
      <c r="D1160" s="149">
        <v>3630</v>
      </c>
      <c r="E1160" s="149" t="s">
        <v>563</v>
      </c>
      <c r="F1160" s="149" t="s">
        <v>3521</v>
      </c>
      <c r="G1160" s="149" t="s">
        <v>7122</v>
      </c>
      <c r="H1160" s="149" t="s">
        <v>7123</v>
      </c>
      <c r="I1160" s="149" t="s">
        <v>7124</v>
      </c>
      <c r="J1160" s="149" t="s">
        <v>7089</v>
      </c>
      <c r="K1160" s="149"/>
      <c r="L1160" s="148">
        <v>2</v>
      </c>
      <c r="M1160" s="152">
        <f t="shared" si="36"/>
        <v>0</v>
      </c>
      <c r="N1160" s="152">
        <f t="shared" si="37"/>
        <v>0</v>
      </c>
      <c r="O1160" s="145">
        <v>118802</v>
      </c>
    </row>
    <row r="1161" spans="1:15" x14ac:dyDescent="0.25">
      <c r="A1161" s="149">
        <v>15131</v>
      </c>
      <c r="B1161" s="149" t="s">
        <v>3522</v>
      </c>
      <c r="C1161" s="149" t="s">
        <v>3523</v>
      </c>
      <c r="D1161" s="149">
        <v>3650</v>
      </c>
      <c r="E1161" s="149" t="s">
        <v>571</v>
      </c>
      <c r="F1161" s="149" t="s">
        <v>3524</v>
      </c>
      <c r="G1161" s="149" t="s">
        <v>7122</v>
      </c>
      <c r="H1161" s="149" t="s">
        <v>7123</v>
      </c>
      <c r="I1161" s="149" t="s">
        <v>7124</v>
      </c>
      <c r="J1161" s="149" t="s">
        <v>7089</v>
      </c>
      <c r="K1161" s="149"/>
      <c r="L1161" s="148">
        <v>1</v>
      </c>
      <c r="M1161" s="152">
        <f t="shared" si="36"/>
        <v>0</v>
      </c>
      <c r="N1161" s="152">
        <f t="shared" si="37"/>
        <v>0</v>
      </c>
      <c r="O1161" s="145">
        <v>122283</v>
      </c>
    </row>
    <row r="1162" spans="1:15" x14ac:dyDescent="0.25">
      <c r="A1162" s="149">
        <v>15149</v>
      </c>
      <c r="B1162" s="149" t="s">
        <v>1998</v>
      </c>
      <c r="C1162" s="149" t="s">
        <v>3525</v>
      </c>
      <c r="D1162" s="149">
        <v>3650</v>
      </c>
      <c r="E1162" s="149" t="s">
        <v>571</v>
      </c>
      <c r="F1162" s="149" t="s">
        <v>3526</v>
      </c>
      <c r="G1162" s="149" t="s">
        <v>7122</v>
      </c>
      <c r="H1162" s="149" t="s">
        <v>7123</v>
      </c>
      <c r="I1162" s="149" t="s">
        <v>7124</v>
      </c>
      <c r="J1162" s="149" t="s">
        <v>7089</v>
      </c>
      <c r="K1162" s="149"/>
      <c r="L1162" s="148">
        <v>2</v>
      </c>
      <c r="M1162" s="152">
        <f t="shared" si="36"/>
        <v>0</v>
      </c>
      <c r="N1162" s="152">
        <f t="shared" si="37"/>
        <v>0</v>
      </c>
      <c r="O1162" s="145">
        <v>122283</v>
      </c>
    </row>
    <row r="1163" spans="1:15" x14ac:dyDescent="0.25">
      <c r="A1163" s="149">
        <v>15156</v>
      </c>
      <c r="B1163" s="149" t="s">
        <v>3527</v>
      </c>
      <c r="C1163" s="149" t="s">
        <v>3523</v>
      </c>
      <c r="D1163" s="149">
        <v>3650</v>
      </c>
      <c r="E1163" s="149" t="s">
        <v>571</v>
      </c>
      <c r="F1163" s="149" t="s">
        <v>3528</v>
      </c>
      <c r="G1163" s="149" t="s">
        <v>7122</v>
      </c>
      <c r="H1163" s="149" t="s">
        <v>7123</v>
      </c>
      <c r="I1163" s="149" t="s">
        <v>7124</v>
      </c>
      <c r="J1163" s="149" t="s">
        <v>7089</v>
      </c>
      <c r="K1163" s="149"/>
      <c r="L1163" s="148">
        <v>2</v>
      </c>
      <c r="M1163" s="152">
        <f t="shared" si="36"/>
        <v>0</v>
      </c>
      <c r="N1163" s="152">
        <f t="shared" si="37"/>
        <v>0</v>
      </c>
      <c r="O1163" s="145">
        <v>122283</v>
      </c>
    </row>
    <row r="1164" spans="1:15" x14ac:dyDescent="0.25">
      <c r="A1164" s="149">
        <v>15172</v>
      </c>
      <c r="B1164" s="149" t="s">
        <v>3529</v>
      </c>
      <c r="C1164" s="149" t="s">
        <v>3530</v>
      </c>
      <c r="D1164" s="149">
        <v>3650</v>
      </c>
      <c r="E1164" s="149" t="s">
        <v>571</v>
      </c>
      <c r="F1164" s="149" t="s">
        <v>3531</v>
      </c>
      <c r="G1164" s="149" t="s">
        <v>7122</v>
      </c>
      <c r="H1164" s="149" t="s">
        <v>7123</v>
      </c>
      <c r="I1164" s="149" t="s">
        <v>7124</v>
      </c>
      <c r="J1164" s="149" t="s">
        <v>7089</v>
      </c>
      <c r="K1164" s="149"/>
      <c r="L1164" s="148">
        <v>1</v>
      </c>
      <c r="M1164" s="152">
        <f t="shared" si="36"/>
        <v>0</v>
      </c>
      <c r="N1164" s="152">
        <f t="shared" si="37"/>
        <v>0</v>
      </c>
      <c r="O1164" s="145">
        <v>138991</v>
      </c>
    </row>
    <row r="1165" spans="1:15" x14ac:dyDescent="0.25">
      <c r="A1165" s="149">
        <v>15181</v>
      </c>
      <c r="B1165" s="149" t="s">
        <v>3532</v>
      </c>
      <c r="C1165" s="149" t="s">
        <v>3533</v>
      </c>
      <c r="D1165" s="149">
        <v>3650</v>
      </c>
      <c r="E1165" s="149" t="s">
        <v>571</v>
      </c>
      <c r="F1165" s="149" t="s">
        <v>3534</v>
      </c>
      <c r="G1165" s="149" t="s">
        <v>7122</v>
      </c>
      <c r="H1165" s="149" t="s">
        <v>7123</v>
      </c>
      <c r="I1165" s="149" t="s">
        <v>7124</v>
      </c>
      <c r="J1165" s="149" t="s">
        <v>7089</v>
      </c>
      <c r="K1165" s="149"/>
      <c r="L1165" s="148">
        <v>1</v>
      </c>
      <c r="M1165" s="152">
        <f t="shared" si="36"/>
        <v>0</v>
      </c>
      <c r="N1165" s="152">
        <f t="shared" si="37"/>
        <v>0</v>
      </c>
      <c r="O1165" s="145">
        <v>138991</v>
      </c>
    </row>
    <row r="1166" spans="1:15" x14ac:dyDescent="0.25">
      <c r="A1166" s="149">
        <v>15198</v>
      </c>
      <c r="B1166" s="149" t="s">
        <v>3535</v>
      </c>
      <c r="C1166" s="149" t="s">
        <v>3536</v>
      </c>
      <c r="D1166" s="149">
        <v>3650</v>
      </c>
      <c r="E1166" s="149" t="s">
        <v>571</v>
      </c>
      <c r="F1166" s="149" t="s">
        <v>3537</v>
      </c>
      <c r="G1166" s="149" t="s">
        <v>7122</v>
      </c>
      <c r="H1166" s="149" t="s">
        <v>7123</v>
      </c>
      <c r="I1166" s="149" t="s">
        <v>7124</v>
      </c>
      <c r="J1166" s="149" t="s">
        <v>7089</v>
      </c>
      <c r="K1166" s="149"/>
      <c r="L1166" s="148">
        <v>2</v>
      </c>
      <c r="M1166" s="152">
        <f t="shared" si="36"/>
        <v>0</v>
      </c>
      <c r="N1166" s="152">
        <f t="shared" si="37"/>
        <v>0</v>
      </c>
      <c r="O1166" s="145">
        <v>138991</v>
      </c>
    </row>
    <row r="1167" spans="1:15" x14ac:dyDescent="0.25">
      <c r="A1167" s="149">
        <v>15206</v>
      </c>
      <c r="B1167" s="149" t="s">
        <v>3157</v>
      </c>
      <c r="C1167" s="149" t="s">
        <v>3538</v>
      </c>
      <c r="D1167" s="149">
        <v>8830</v>
      </c>
      <c r="E1167" s="149" t="s">
        <v>3539</v>
      </c>
      <c r="F1167" s="149" t="s">
        <v>3540</v>
      </c>
      <c r="G1167" s="149" t="s">
        <v>7595</v>
      </c>
      <c r="H1167" s="149" t="s">
        <v>7596</v>
      </c>
      <c r="I1167" s="149" t="s">
        <v>7597</v>
      </c>
      <c r="J1167" s="149" t="s">
        <v>7089</v>
      </c>
      <c r="K1167" s="149"/>
      <c r="L1167" s="148">
        <v>1</v>
      </c>
      <c r="M1167" s="152">
        <f t="shared" si="36"/>
        <v>0</v>
      </c>
      <c r="N1167" s="152">
        <f t="shared" si="37"/>
        <v>0</v>
      </c>
      <c r="O1167" s="145">
        <v>119917</v>
      </c>
    </row>
    <row r="1168" spans="1:15" x14ac:dyDescent="0.25">
      <c r="A1168" s="149">
        <v>15222</v>
      </c>
      <c r="B1168" s="149" t="s">
        <v>3541</v>
      </c>
      <c r="C1168" s="149" t="s">
        <v>3542</v>
      </c>
      <c r="D1168" s="149">
        <v>3660</v>
      </c>
      <c r="E1168" s="149" t="s">
        <v>534</v>
      </c>
      <c r="F1168" s="149" t="s">
        <v>3543</v>
      </c>
      <c r="G1168" s="149" t="s">
        <v>7122</v>
      </c>
      <c r="H1168" s="149" t="s">
        <v>7123</v>
      </c>
      <c r="I1168" s="149" t="s">
        <v>7124</v>
      </c>
      <c r="J1168" s="149" t="s">
        <v>7091</v>
      </c>
      <c r="K1168" s="149"/>
      <c r="L1168" s="148">
        <v>1</v>
      </c>
      <c r="M1168" s="152">
        <f t="shared" si="36"/>
        <v>1</v>
      </c>
      <c r="N1168" s="152">
        <f t="shared" si="37"/>
        <v>0</v>
      </c>
      <c r="O1168" s="145">
        <v>119073</v>
      </c>
    </row>
    <row r="1169" spans="1:15" x14ac:dyDescent="0.25">
      <c r="A1169" s="149">
        <v>15231</v>
      </c>
      <c r="B1169" s="149" t="s">
        <v>3544</v>
      </c>
      <c r="C1169" s="149" t="s">
        <v>3545</v>
      </c>
      <c r="D1169" s="149">
        <v>3660</v>
      </c>
      <c r="E1169" s="149" t="s">
        <v>534</v>
      </c>
      <c r="F1169" s="149" t="s">
        <v>3546</v>
      </c>
      <c r="G1169" s="149" t="s">
        <v>7122</v>
      </c>
      <c r="H1169" s="149" t="s">
        <v>7123</v>
      </c>
      <c r="I1169" s="149" t="s">
        <v>7124</v>
      </c>
      <c r="J1169" s="149" t="s">
        <v>7089</v>
      </c>
      <c r="K1169" s="149"/>
      <c r="L1169" s="148">
        <v>1</v>
      </c>
      <c r="M1169" s="152">
        <f t="shared" si="36"/>
        <v>0</v>
      </c>
      <c r="N1169" s="152">
        <f t="shared" si="37"/>
        <v>0</v>
      </c>
      <c r="O1169" s="145">
        <v>119073</v>
      </c>
    </row>
    <row r="1170" spans="1:15" x14ac:dyDescent="0.25">
      <c r="A1170" s="149">
        <v>15248</v>
      </c>
      <c r="B1170" s="149" t="s">
        <v>3547</v>
      </c>
      <c r="C1170" s="149" t="s">
        <v>3548</v>
      </c>
      <c r="D1170" s="149">
        <v>3660</v>
      </c>
      <c r="E1170" s="149" t="s">
        <v>534</v>
      </c>
      <c r="F1170" s="149" t="s">
        <v>3549</v>
      </c>
      <c r="G1170" s="149" t="s">
        <v>7122</v>
      </c>
      <c r="H1170" s="149" t="s">
        <v>7123</v>
      </c>
      <c r="I1170" s="149" t="s">
        <v>7124</v>
      </c>
      <c r="J1170" s="149" t="s">
        <v>7090</v>
      </c>
      <c r="K1170" s="149"/>
      <c r="L1170" s="148">
        <v>1</v>
      </c>
      <c r="M1170" s="152">
        <f t="shared" si="36"/>
        <v>0</v>
      </c>
      <c r="N1170" s="152">
        <f t="shared" si="37"/>
        <v>1</v>
      </c>
      <c r="O1170" s="145">
        <v>119073</v>
      </c>
    </row>
    <row r="1171" spans="1:15" x14ac:dyDescent="0.25">
      <c r="A1171" s="149">
        <v>15255</v>
      </c>
      <c r="B1171" s="149" t="s">
        <v>1185</v>
      </c>
      <c r="C1171" s="149" t="s">
        <v>3550</v>
      </c>
      <c r="D1171" s="149">
        <v>3665</v>
      </c>
      <c r="E1171" s="149" t="s">
        <v>577</v>
      </c>
      <c r="F1171" s="149" t="s">
        <v>3551</v>
      </c>
      <c r="G1171" s="149" t="s">
        <v>7122</v>
      </c>
      <c r="H1171" s="149" t="s">
        <v>7123</v>
      </c>
      <c r="I1171" s="149" t="s">
        <v>7124</v>
      </c>
      <c r="J1171" s="149" t="s">
        <v>7089</v>
      </c>
      <c r="K1171" s="149"/>
      <c r="L1171" s="148">
        <v>3</v>
      </c>
      <c r="M1171" s="152">
        <f t="shared" si="36"/>
        <v>0</v>
      </c>
      <c r="N1171" s="152">
        <f t="shared" si="37"/>
        <v>0</v>
      </c>
      <c r="O1171" s="145">
        <v>118794</v>
      </c>
    </row>
    <row r="1172" spans="1:15" x14ac:dyDescent="0.25">
      <c r="A1172" s="149">
        <v>15271</v>
      </c>
      <c r="B1172" s="149" t="s">
        <v>3552</v>
      </c>
      <c r="C1172" s="149" t="s">
        <v>2254</v>
      </c>
      <c r="D1172" s="149">
        <v>3668</v>
      </c>
      <c r="E1172" s="149" t="s">
        <v>3553</v>
      </c>
      <c r="F1172" s="149" t="s">
        <v>3554</v>
      </c>
      <c r="G1172" s="149" t="s">
        <v>7122</v>
      </c>
      <c r="H1172" s="149" t="s">
        <v>7123</v>
      </c>
      <c r="I1172" s="149" t="s">
        <v>7124</v>
      </c>
      <c r="J1172" s="149" t="s">
        <v>7089</v>
      </c>
      <c r="K1172" s="149"/>
      <c r="L1172" s="148">
        <v>1</v>
      </c>
      <c r="M1172" s="152">
        <f t="shared" si="36"/>
        <v>0</v>
      </c>
      <c r="N1172" s="152">
        <f t="shared" si="37"/>
        <v>0</v>
      </c>
      <c r="O1172" s="145">
        <v>122283</v>
      </c>
    </row>
    <row r="1173" spans="1:15" x14ac:dyDescent="0.25">
      <c r="A1173" s="149">
        <v>15289</v>
      </c>
      <c r="B1173" s="149" t="s">
        <v>3555</v>
      </c>
      <c r="C1173" s="149" t="s">
        <v>3556</v>
      </c>
      <c r="D1173" s="149">
        <v>3680</v>
      </c>
      <c r="E1173" s="149" t="s">
        <v>3557</v>
      </c>
      <c r="F1173" s="149" t="s">
        <v>3558</v>
      </c>
      <c r="G1173" s="149" t="s">
        <v>7122</v>
      </c>
      <c r="H1173" s="149" t="s">
        <v>7123</v>
      </c>
      <c r="I1173" s="149" t="s">
        <v>7124</v>
      </c>
      <c r="J1173" s="149" t="s">
        <v>7089</v>
      </c>
      <c r="K1173" s="149"/>
      <c r="L1173" s="148">
        <v>2</v>
      </c>
      <c r="M1173" s="152">
        <f t="shared" si="36"/>
        <v>0</v>
      </c>
      <c r="N1173" s="152">
        <f t="shared" si="37"/>
        <v>0</v>
      </c>
      <c r="O1173" s="145">
        <v>138991</v>
      </c>
    </row>
    <row r="1174" spans="1:15" x14ac:dyDescent="0.25">
      <c r="A1174" s="149">
        <v>15297</v>
      </c>
      <c r="B1174" s="149" t="s">
        <v>3559</v>
      </c>
      <c r="C1174" s="149" t="s">
        <v>3560</v>
      </c>
      <c r="D1174" s="149">
        <v>3680</v>
      </c>
      <c r="E1174" s="149" t="s">
        <v>3557</v>
      </c>
      <c r="F1174" s="149" t="s">
        <v>3561</v>
      </c>
      <c r="G1174" s="149" t="s">
        <v>7122</v>
      </c>
      <c r="H1174" s="149" t="s">
        <v>7123</v>
      </c>
      <c r="I1174" s="149" t="s">
        <v>7124</v>
      </c>
      <c r="J1174" s="149" t="s">
        <v>7089</v>
      </c>
      <c r="K1174" s="149"/>
      <c r="L1174" s="148">
        <v>2</v>
      </c>
      <c r="M1174" s="152">
        <f t="shared" si="36"/>
        <v>0</v>
      </c>
      <c r="N1174" s="152">
        <f t="shared" si="37"/>
        <v>0</v>
      </c>
      <c r="O1174" s="145">
        <v>138991</v>
      </c>
    </row>
    <row r="1175" spans="1:15" x14ac:dyDescent="0.25">
      <c r="A1175" s="149">
        <v>15305</v>
      </c>
      <c r="B1175" s="149" t="s">
        <v>3562</v>
      </c>
      <c r="C1175" s="149" t="s">
        <v>3563</v>
      </c>
      <c r="D1175" s="149">
        <v>3680</v>
      </c>
      <c r="E1175" s="149" t="s">
        <v>3564</v>
      </c>
      <c r="F1175" s="149" t="s">
        <v>3565</v>
      </c>
      <c r="G1175" s="149" t="s">
        <v>7122</v>
      </c>
      <c r="H1175" s="149" t="s">
        <v>7123</v>
      </c>
      <c r="I1175" s="149" t="s">
        <v>7124</v>
      </c>
      <c r="J1175" s="149" t="s">
        <v>7089</v>
      </c>
      <c r="K1175" s="149"/>
      <c r="L1175" s="148">
        <v>2</v>
      </c>
      <c r="M1175" s="152">
        <f t="shared" si="36"/>
        <v>0</v>
      </c>
      <c r="N1175" s="152">
        <f t="shared" si="37"/>
        <v>0</v>
      </c>
      <c r="O1175" s="145">
        <v>138991</v>
      </c>
    </row>
    <row r="1176" spans="1:15" x14ac:dyDescent="0.25">
      <c r="A1176" s="149">
        <v>15313</v>
      </c>
      <c r="B1176" s="149" t="s">
        <v>3566</v>
      </c>
      <c r="C1176" s="149" t="s">
        <v>2434</v>
      </c>
      <c r="D1176" s="149">
        <v>3680</v>
      </c>
      <c r="E1176" s="149" t="s">
        <v>3564</v>
      </c>
      <c r="F1176" s="149" t="s">
        <v>3567</v>
      </c>
      <c r="G1176" s="149" t="s">
        <v>7122</v>
      </c>
      <c r="H1176" s="149" t="s">
        <v>7123</v>
      </c>
      <c r="I1176" s="149" t="s">
        <v>7124</v>
      </c>
      <c r="J1176" s="149" t="s">
        <v>7089</v>
      </c>
      <c r="K1176" s="149"/>
      <c r="L1176" s="148">
        <v>1</v>
      </c>
      <c r="M1176" s="152">
        <f t="shared" si="36"/>
        <v>0</v>
      </c>
      <c r="N1176" s="152">
        <f t="shared" si="37"/>
        <v>0</v>
      </c>
      <c r="O1176" s="145">
        <v>138991</v>
      </c>
    </row>
    <row r="1177" spans="1:15" x14ac:dyDescent="0.25">
      <c r="A1177" s="149">
        <v>15347</v>
      </c>
      <c r="B1177" s="149" t="s">
        <v>3568</v>
      </c>
      <c r="C1177" s="149" t="s">
        <v>3569</v>
      </c>
      <c r="D1177" s="149">
        <v>3680</v>
      </c>
      <c r="E1177" s="149" t="s">
        <v>581</v>
      </c>
      <c r="F1177" s="149" t="s">
        <v>3570</v>
      </c>
      <c r="G1177" s="149" t="s">
        <v>7122</v>
      </c>
      <c r="H1177" s="149" t="s">
        <v>7123</v>
      </c>
      <c r="I1177" s="149" t="s">
        <v>7124</v>
      </c>
      <c r="J1177" s="149" t="s">
        <v>7091</v>
      </c>
      <c r="K1177" s="149"/>
      <c r="L1177" s="148">
        <v>2</v>
      </c>
      <c r="M1177" s="152">
        <f t="shared" si="36"/>
        <v>0</v>
      </c>
      <c r="N1177" s="152">
        <f t="shared" si="37"/>
        <v>0</v>
      </c>
      <c r="O1177" s="145">
        <v>138991</v>
      </c>
    </row>
    <row r="1178" spans="1:15" x14ac:dyDescent="0.25">
      <c r="A1178" s="149">
        <v>15354</v>
      </c>
      <c r="B1178" s="149" t="s">
        <v>1344</v>
      </c>
      <c r="C1178" s="149" t="s">
        <v>3571</v>
      </c>
      <c r="D1178" s="149">
        <v>3640</v>
      </c>
      <c r="E1178" s="149" t="s">
        <v>3572</v>
      </c>
      <c r="F1178" s="149" t="s">
        <v>3573</v>
      </c>
      <c r="G1178" s="149" t="s">
        <v>7122</v>
      </c>
      <c r="H1178" s="149" t="s">
        <v>7123</v>
      </c>
      <c r="I1178" s="149" t="s">
        <v>7124</v>
      </c>
      <c r="J1178" s="149" t="s">
        <v>7089</v>
      </c>
      <c r="K1178" s="149"/>
      <c r="L1178" s="148">
        <v>1</v>
      </c>
      <c r="M1178" s="152">
        <f t="shared" si="36"/>
        <v>0</v>
      </c>
      <c r="N1178" s="152">
        <f t="shared" si="37"/>
        <v>0</v>
      </c>
      <c r="O1178" s="145">
        <v>122961</v>
      </c>
    </row>
    <row r="1179" spans="1:15" x14ac:dyDescent="0.25">
      <c r="A1179" s="149">
        <v>15362</v>
      </c>
      <c r="B1179" s="149" t="s">
        <v>3574</v>
      </c>
      <c r="C1179" s="149" t="s">
        <v>3575</v>
      </c>
      <c r="D1179" s="149">
        <v>3640</v>
      </c>
      <c r="E1179" s="149" t="s">
        <v>3572</v>
      </c>
      <c r="F1179" s="149" t="s">
        <v>3576</v>
      </c>
      <c r="G1179" s="149" t="s">
        <v>7122</v>
      </c>
      <c r="H1179" s="149" t="s">
        <v>7123</v>
      </c>
      <c r="I1179" s="149" t="s">
        <v>7124</v>
      </c>
      <c r="J1179" s="149" t="s">
        <v>7089</v>
      </c>
      <c r="K1179" s="149"/>
      <c r="L1179" s="148">
        <v>1</v>
      </c>
      <c r="M1179" s="152">
        <f t="shared" si="36"/>
        <v>0</v>
      </c>
      <c r="N1179" s="152">
        <f t="shared" si="37"/>
        <v>0</v>
      </c>
      <c r="O1179" s="145">
        <v>122961</v>
      </c>
    </row>
    <row r="1180" spans="1:15" x14ac:dyDescent="0.25">
      <c r="A1180" s="149">
        <v>15371</v>
      </c>
      <c r="B1180" s="149" t="s">
        <v>3577</v>
      </c>
      <c r="C1180" s="149" t="s">
        <v>3578</v>
      </c>
      <c r="D1180" s="149">
        <v>3640</v>
      </c>
      <c r="E1180" s="149" t="s">
        <v>3572</v>
      </c>
      <c r="F1180" s="149" t="s">
        <v>3579</v>
      </c>
      <c r="G1180" s="149" t="s">
        <v>7122</v>
      </c>
      <c r="H1180" s="149" t="s">
        <v>7123</v>
      </c>
      <c r="I1180" s="149" t="s">
        <v>7124</v>
      </c>
      <c r="J1180" s="149" t="s">
        <v>7089</v>
      </c>
      <c r="K1180" s="149"/>
      <c r="L1180" s="148">
        <v>1</v>
      </c>
      <c r="M1180" s="152">
        <f t="shared" si="36"/>
        <v>0</v>
      </c>
      <c r="N1180" s="152">
        <f t="shared" si="37"/>
        <v>0</v>
      </c>
      <c r="O1180" s="145">
        <v>122961</v>
      </c>
    </row>
    <row r="1181" spans="1:15" x14ac:dyDescent="0.25">
      <c r="A1181" s="149">
        <v>15388</v>
      </c>
      <c r="B1181" s="149" t="s">
        <v>3580</v>
      </c>
      <c r="C1181" s="149" t="s">
        <v>3581</v>
      </c>
      <c r="D1181" s="149">
        <v>3640</v>
      </c>
      <c r="E1181" s="149" t="s">
        <v>3572</v>
      </c>
      <c r="F1181" s="149" t="s">
        <v>3582</v>
      </c>
      <c r="G1181" s="149" t="s">
        <v>7122</v>
      </c>
      <c r="H1181" s="149" t="s">
        <v>7123</v>
      </c>
      <c r="I1181" s="149" t="s">
        <v>7124</v>
      </c>
      <c r="J1181" s="149" t="s">
        <v>7089</v>
      </c>
      <c r="K1181" s="149"/>
      <c r="L1181" s="148">
        <v>3</v>
      </c>
      <c r="M1181" s="152">
        <f t="shared" si="36"/>
        <v>0</v>
      </c>
      <c r="N1181" s="152">
        <f t="shared" si="37"/>
        <v>0</v>
      </c>
      <c r="O1181" s="145">
        <v>122961</v>
      </c>
    </row>
    <row r="1182" spans="1:15" x14ac:dyDescent="0.25">
      <c r="A1182" s="149">
        <v>15396</v>
      </c>
      <c r="B1182" s="149" t="s">
        <v>7345</v>
      </c>
      <c r="C1182" s="149" t="s">
        <v>3583</v>
      </c>
      <c r="D1182" s="149">
        <v>3960</v>
      </c>
      <c r="E1182" s="149" t="s">
        <v>587</v>
      </c>
      <c r="F1182" s="149" t="s">
        <v>3584</v>
      </c>
      <c r="G1182" s="149" t="s">
        <v>7122</v>
      </c>
      <c r="H1182" s="149" t="s">
        <v>7123</v>
      </c>
      <c r="I1182" s="149" t="s">
        <v>7124</v>
      </c>
      <c r="J1182" s="149" t="s">
        <v>7089</v>
      </c>
      <c r="K1182" s="149"/>
      <c r="L1182" s="148">
        <v>2</v>
      </c>
      <c r="M1182" s="152">
        <f t="shared" si="36"/>
        <v>0</v>
      </c>
      <c r="N1182" s="152">
        <f t="shared" si="37"/>
        <v>0</v>
      </c>
      <c r="O1182" s="145">
        <v>118992</v>
      </c>
    </row>
    <row r="1183" spans="1:15" x14ac:dyDescent="0.25">
      <c r="A1183" s="149">
        <v>15404</v>
      </c>
      <c r="B1183" s="149" t="s">
        <v>3585</v>
      </c>
      <c r="C1183" s="149" t="s">
        <v>3586</v>
      </c>
      <c r="D1183" s="149">
        <v>3960</v>
      </c>
      <c r="E1183" s="149" t="s">
        <v>587</v>
      </c>
      <c r="F1183" s="149" t="s">
        <v>3587</v>
      </c>
      <c r="G1183" s="149" t="s">
        <v>7122</v>
      </c>
      <c r="H1183" s="149" t="s">
        <v>7123</v>
      </c>
      <c r="I1183" s="149" t="s">
        <v>7124</v>
      </c>
      <c r="J1183" s="149" t="s">
        <v>7089</v>
      </c>
      <c r="K1183" s="149"/>
      <c r="L1183" s="148">
        <v>1</v>
      </c>
      <c r="M1183" s="152">
        <f t="shared" si="36"/>
        <v>0</v>
      </c>
      <c r="N1183" s="152">
        <f t="shared" si="37"/>
        <v>0</v>
      </c>
      <c r="O1183" s="145">
        <v>118992</v>
      </c>
    </row>
    <row r="1184" spans="1:15" x14ac:dyDescent="0.25">
      <c r="A1184" s="149">
        <v>15412</v>
      </c>
      <c r="B1184" s="149" t="s">
        <v>3588</v>
      </c>
      <c r="C1184" s="149" t="s">
        <v>3589</v>
      </c>
      <c r="D1184" s="149">
        <v>3960</v>
      </c>
      <c r="E1184" s="149" t="s">
        <v>587</v>
      </c>
      <c r="F1184" s="149" t="s">
        <v>3590</v>
      </c>
      <c r="G1184" s="149" t="s">
        <v>7122</v>
      </c>
      <c r="H1184" s="149" t="s">
        <v>7123</v>
      </c>
      <c r="I1184" s="149" t="s">
        <v>7124</v>
      </c>
      <c r="J1184" s="149" t="s">
        <v>7089</v>
      </c>
      <c r="K1184" s="149"/>
      <c r="L1184" s="148">
        <v>1</v>
      </c>
      <c r="M1184" s="152">
        <f t="shared" si="36"/>
        <v>0</v>
      </c>
      <c r="N1184" s="152">
        <f t="shared" si="37"/>
        <v>0</v>
      </c>
      <c r="O1184" s="145">
        <v>119073</v>
      </c>
    </row>
    <row r="1185" spans="1:15" x14ac:dyDescent="0.25">
      <c r="A1185" s="149">
        <v>15438</v>
      </c>
      <c r="B1185" s="149" t="s">
        <v>3555</v>
      </c>
      <c r="C1185" s="149" t="s">
        <v>3591</v>
      </c>
      <c r="D1185" s="149">
        <v>3960</v>
      </c>
      <c r="E1185" s="149" t="s">
        <v>3592</v>
      </c>
      <c r="F1185" s="149" t="s">
        <v>3593</v>
      </c>
      <c r="G1185" s="149" t="s">
        <v>7122</v>
      </c>
      <c r="H1185" s="149" t="s">
        <v>7123</v>
      </c>
      <c r="I1185" s="149" t="s">
        <v>7124</v>
      </c>
      <c r="J1185" s="149" t="s">
        <v>7089</v>
      </c>
      <c r="K1185" s="149"/>
      <c r="L1185" s="148">
        <v>1</v>
      </c>
      <c r="M1185" s="152">
        <f t="shared" si="36"/>
        <v>0</v>
      </c>
      <c r="N1185" s="152">
        <f t="shared" si="37"/>
        <v>0</v>
      </c>
      <c r="O1185" s="145">
        <v>118992</v>
      </c>
    </row>
    <row r="1186" spans="1:15" x14ac:dyDescent="0.25">
      <c r="A1186" s="149">
        <v>15446</v>
      </c>
      <c r="B1186" s="149" t="s">
        <v>3594</v>
      </c>
      <c r="C1186" s="149" t="s">
        <v>3595</v>
      </c>
      <c r="D1186" s="149">
        <v>3960</v>
      </c>
      <c r="E1186" s="149" t="s">
        <v>587</v>
      </c>
      <c r="F1186" s="149" t="s">
        <v>3596</v>
      </c>
      <c r="G1186" s="149" t="s">
        <v>7122</v>
      </c>
      <c r="H1186" s="149" t="s">
        <v>7123</v>
      </c>
      <c r="I1186" s="149" t="s">
        <v>7124</v>
      </c>
      <c r="J1186" s="149" t="s">
        <v>7089</v>
      </c>
      <c r="K1186" s="149"/>
      <c r="L1186" s="148">
        <v>1</v>
      </c>
      <c r="M1186" s="152">
        <f t="shared" si="36"/>
        <v>0</v>
      </c>
      <c r="N1186" s="152">
        <f t="shared" si="37"/>
        <v>0</v>
      </c>
      <c r="O1186" s="145">
        <v>118992</v>
      </c>
    </row>
    <row r="1187" spans="1:15" x14ac:dyDescent="0.25">
      <c r="A1187" s="149">
        <v>15453</v>
      </c>
      <c r="B1187" s="149" t="s">
        <v>3597</v>
      </c>
      <c r="C1187" s="149" t="s">
        <v>3598</v>
      </c>
      <c r="D1187" s="149">
        <v>3670</v>
      </c>
      <c r="E1187" s="149" t="s">
        <v>534</v>
      </c>
      <c r="F1187" s="149" t="s">
        <v>3599</v>
      </c>
      <c r="G1187" s="149" t="s">
        <v>7122</v>
      </c>
      <c r="H1187" s="149" t="s">
        <v>7123</v>
      </c>
      <c r="I1187" s="149" t="s">
        <v>7124</v>
      </c>
      <c r="J1187" s="149" t="s">
        <v>7089</v>
      </c>
      <c r="K1187" s="149"/>
      <c r="L1187" s="148">
        <v>2</v>
      </c>
      <c r="M1187" s="152">
        <f t="shared" si="36"/>
        <v>0</v>
      </c>
      <c r="N1187" s="152">
        <f t="shared" si="37"/>
        <v>0</v>
      </c>
      <c r="O1187" s="145">
        <v>118836</v>
      </c>
    </row>
    <row r="1188" spans="1:15" x14ac:dyDescent="0.25">
      <c r="A1188" s="149">
        <v>15461</v>
      </c>
      <c r="B1188" s="149" t="s">
        <v>3600</v>
      </c>
      <c r="C1188" s="149" t="s">
        <v>3601</v>
      </c>
      <c r="D1188" s="149">
        <v>3670</v>
      </c>
      <c r="E1188" s="149" t="s">
        <v>534</v>
      </c>
      <c r="F1188" s="149" t="s">
        <v>3602</v>
      </c>
      <c r="G1188" s="149" t="s">
        <v>7122</v>
      </c>
      <c r="H1188" s="149" t="s">
        <v>7123</v>
      </c>
      <c r="I1188" s="149" t="s">
        <v>7124</v>
      </c>
      <c r="J1188" s="149" t="s">
        <v>7089</v>
      </c>
      <c r="K1188" s="149"/>
      <c r="L1188" s="148">
        <v>1</v>
      </c>
      <c r="M1188" s="152">
        <f t="shared" si="36"/>
        <v>0</v>
      </c>
      <c r="N1188" s="152">
        <f t="shared" si="37"/>
        <v>0</v>
      </c>
      <c r="O1188" s="145">
        <v>118836</v>
      </c>
    </row>
    <row r="1189" spans="1:15" x14ac:dyDescent="0.25">
      <c r="A1189" s="149">
        <v>15479</v>
      </c>
      <c r="B1189" s="149" t="s">
        <v>3603</v>
      </c>
      <c r="C1189" s="149" t="s">
        <v>3604</v>
      </c>
      <c r="D1189" s="149">
        <v>3700</v>
      </c>
      <c r="E1189" s="149" t="s">
        <v>591</v>
      </c>
      <c r="F1189" s="149" t="s">
        <v>3605</v>
      </c>
      <c r="G1189" s="149" t="s">
        <v>7122</v>
      </c>
      <c r="H1189" s="149" t="s">
        <v>7123</v>
      </c>
      <c r="I1189" s="149" t="s">
        <v>7124</v>
      </c>
      <c r="J1189" s="149" t="s">
        <v>7091</v>
      </c>
      <c r="K1189" s="149"/>
      <c r="L1189" s="148">
        <v>1</v>
      </c>
      <c r="M1189" s="152">
        <f t="shared" si="36"/>
        <v>1</v>
      </c>
      <c r="N1189" s="152">
        <f t="shared" si="37"/>
        <v>0</v>
      </c>
      <c r="O1189" s="145">
        <v>118968</v>
      </c>
    </row>
    <row r="1190" spans="1:15" x14ac:dyDescent="0.25">
      <c r="A1190" s="149">
        <v>15487</v>
      </c>
      <c r="B1190" s="149" t="s">
        <v>7346</v>
      </c>
      <c r="C1190" s="149" t="s">
        <v>3606</v>
      </c>
      <c r="D1190" s="149">
        <v>3700</v>
      </c>
      <c r="E1190" s="149" t="s">
        <v>591</v>
      </c>
      <c r="F1190" s="149" t="s">
        <v>3607</v>
      </c>
      <c r="G1190" s="149" t="s">
        <v>7122</v>
      </c>
      <c r="H1190" s="149" t="s">
        <v>7123</v>
      </c>
      <c r="I1190" s="149" t="s">
        <v>7124</v>
      </c>
      <c r="J1190" s="149" t="s">
        <v>7089</v>
      </c>
      <c r="K1190" s="149"/>
      <c r="L1190" s="148">
        <v>2</v>
      </c>
      <c r="M1190" s="152">
        <f t="shared" si="36"/>
        <v>0</v>
      </c>
      <c r="N1190" s="152">
        <f t="shared" si="37"/>
        <v>0</v>
      </c>
      <c r="O1190" s="145">
        <v>119875</v>
      </c>
    </row>
    <row r="1191" spans="1:15" x14ac:dyDescent="0.25">
      <c r="A1191" s="149">
        <v>15503</v>
      </c>
      <c r="B1191" s="149" t="s">
        <v>3608</v>
      </c>
      <c r="C1191" s="149" t="s">
        <v>3609</v>
      </c>
      <c r="D1191" s="149">
        <v>3700</v>
      </c>
      <c r="E1191" s="149" t="s">
        <v>591</v>
      </c>
      <c r="F1191" s="149" t="s">
        <v>3610</v>
      </c>
      <c r="G1191" s="149" t="s">
        <v>7122</v>
      </c>
      <c r="H1191" s="149" t="s">
        <v>7123</v>
      </c>
      <c r="I1191" s="149" t="s">
        <v>7124</v>
      </c>
      <c r="J1191" s="149" t="s">
        <v>7089</v>
      </c>
      <c r="K1191" s="149"/>
      <c r="L1191" s="148">
        <v>1</v>
      </c>
      <c r="M1191" s="152">
        <f t="shared" si="36"/>
        <v>0</v>
      </c>
      <c r="N1191" s="152">
        <f t="shared" si="37"/>
        <v>0</v>
      </c>
      <c r="O1191" s="145">
        <v>118968</v>
      </c>
    </row>
    <row r="1192" spans="1:15" x14ac:dyDescent="0.25">
      <c r="A1192" s="149">
        <v>15537</v>
      </c>
      <c r="B1192" s="149" t="s">
        <v>3611</v>
      </c>
      <c r="C1192" s="149" t="s">
        <v>3612</v>
      </c>
      <c r="D1192" s="149">
        <v>3700</v>
      </c>
      <c r="E1192" s="149" t="s">
        <v>591</v>
      </c>
      <c r="F1192" s="149" t="s">
        <v>3613</v>
      </c>
      <c r="G1192" s="149" t="s">
        <v>7122</v>
      </c>
      <c r="H1192" s="149" t="s">
        <v>7123</v>
      </c>
      <c r="I1192" s="149" t="s">
        <v>7124</v>
      </c>
      <c r="J1192" s="149" t="s">
        <v>7089</v>
      </c>
      <c r="K1192" s="149"/>
      <c r="L1192" s="148">
        <v>1</v>
      </c>
      <c r="M1192" s="152">
        <f t="shared" si="36"/>
        <v>0</v>
      </c>
      <c r="N1192" s="152">
        <f t="shared" si="37"/>
        <v>0</v>
      </c>
      <c r="O1192" s="145">
        <v>118968</v>
      </c>
    </row>
    <row r="1193" spans="1:15" x14ac:dyDescent="0.25">
      <c r="A1193" s="149">
        <v>15545</v>
      </c>
      <c r="B1193" s="149" t="s">
        <v>3614</v>
      </c>
      <c r="C1193" s="149" t="s">
        <v>3615</v>
      </c>
      <c r="D1193" s="149">
        <v>3700</v>
      </c>
      <c r="E1193" s="149" t="s">
        <v>591</v>
      </c>
      <c r="F1193" s="149" t="s">
        <v>3616</v>
      </c>
      <c r="G1193" s="149" t="s">
        <v>7122</v>
      </c>
      <c r="H1193" s="149" t="s">
        <v>7123</v>
      </c>
      <c r="I1193" s="149" t="s">
        <v>7124</v>
      </c>
      <c r="J1193" s="149" t="s">
        <v>7091</v>
      </c>
      <c r="K1193" s="149"/>
      <c r="L1193" s="148">
        <v>1</v>
      </c>
      <c r="M1193" s="152">
        <f t="shared" si="36"/>
        <v>1</v>
      </c>
      <c r="N1193" s="152">
        <f t="shared" si="37"/>
        <v>0</v>
      </c>
      <c r="O1193" s="145">
        <v>118968</v>
      </c>
    </row>
    <row r="1194" spans="1:15" x14ac:dyDescent="0.25">
      <c r="A1194" s="149">
        <v>15578</v>
      </c>
      <c r="B1194" s="149" t="s">
        <v>3617</v>
      </c>
      <c r="C1194" s="149" t="s">
        <v>3618</v>
      </c>
      <c r="D1194" s="149">
        <v>3700</v>
      </c>
      <c r="E1194" s="149" t="s">
        <v>3619</v>
      </c>
      <c r="F1194" s="149" t="s">
        <v>3620</v>
      </c>
      <c r="G1194" s="149" t="s">
        <v>7122</v>
      </c>
      <c r="H1194" s="149" t="s">
        <v>7123</v>
      </c>
      <c r="I1194" s="149" t="s">
        <v>7124</v>
      </c>
      <c r="J1194" s="149" t="s">
        <v>7091</v>
      </c>
      <c r="K1194" s="149"/>
      <c r="L1194" s="148">
        <v>1</v>
      </c>
      <c r="M1194" s="152">
        <f t="shared" si="36"/>
        <v>1</v>
      </c>
      <c r="N1194" s="152">
        <f t="shared" si="37"/>
        <v>0</v>
      </c>
      <c r="O1194" s="145">
        <v>118968</v>
      </c>
    </row>
    <row r="1195" spans="1:15" x14ac:dyDescent="0.25">
      <c r="A1195" s="149">
        <v>15586</v>
      </c>
      <c r="B1195" s="149" t="s">
        <v>3621</v>
      </c>
      <c r="C1195" s="149" t="s">
        <v>3622</v>
      </c>
      <c r="D1195" s="149">
        <v>3700</v>
      </c>
      <c r="E1195" s="149" t="s">
        <v>591</v>
      </c>
      <c r="F1195" s="149" t="s">
        <v>3623</v>
      </c>
      <c r="G1195" s="149" t="s">
        <v>7122</v>
      </c>
      <c r="H1195" s="149" t="s">
        <v>7123</v>
      </c>
      <c r="I1195" s="149" t="s">
        <v>7124</v>
      </c>
      <c r="J1195" s="149" t="s">
        <v>7091</v>
      </c>
      <c r="K1195" s="149"/>
      <c r="L1195" s="148">
        <v>1</v>
      </c>
      <c r="M1195" s="152">
        <f t="shared" si="36"/>
        <v>1</v>
      </c>
      <c r="N1195" s="152">
        <f t="shared" si="37"/>
        <v>0</v>
      </c>
      <c r="O1195" s="145">
        <v>118968</v>
      </c>
    </row>
    <row r="1196" spans="1:15" x14ac:dyDescent="0.25">
      <c r="A1196" s="149">
        <v>15602</v>
      </c>
      <c r="B1196" s="149" t="s">
        <v>1344</v>
      </c>
      <c r="C1196" s="149" t="s">
        <v>3624</v>
      </c>
      <c r="D1196" s="149">
        <v>3721</v>
      </c>
      <c r="E1196" s="149" t="s">
        <v>3625</v>
      </c>
      <c r="F1196" s="149" t="s">
        <v>3626</v>
      </c>
      <c r="G1196" s="149" t="s">
        <v>7122</v>
      </c>
      <c r="H1196" s="149" t="s">
        <v>7123</v>
      </c>
      <c r="I1196" s="149" t="s">
        <v>7124</v>
      </c>
      <c r="J1196" s="149" t="s">
        <v>7089</v>
      </c>
      <c r="K1196" s="149"/>
      <c r="L1196" s="148">
        <v>2</v>
      </c>
      <c r="M1196" s="152">
        <f t="shared" si="36"/>
        <v>0</v>
      </c>
      <c r="N1196" s="152">
        <f t="shared" si="37"/>
        <v>0</v>
      </c>
      <c r="O1196" s="145">
        <v>118786</v>
      </c>
    </row>
    <row r="1197" spans="1:15" x14ac:dyDescent="0.25">
      <c r="A1197" s="149">
        <v>15628</v>
      </c>
      <c r="B1197" s="149" t="s">
        <v>3243</v>
      </c>
      <c r="C1197" s="149" t="s">
        <v>3627</v>
      </c>
      <c r="D1197" s="149">
        <v>3723</v>
      </c>
      <c r="E1197" s="149" t="s">
        <v>3628</v>
      </c>
      <c r="F1197" s="149" t="s">
        <v>3629</v>
      </c>
      <c r="G1197" s="149" t="s">
        <v>7122</v>
      </c>
      <c r="H1197" s="149" t="s">
        <v>7123</v>
      </c>
      <c r="I1197" s="149" t="s">
        <v>7124</v>
      </c>
      <c r="J1197" s="149" t="s">
        <v>7091</v>
      </c>
      <c r="K1197" s="149"/>
      <c r="L1197" s="148">
        <v>2</v>
      </c>
      <c r="M1197" s="152">
        <f t="shared" si="36"/>
        <v>0</v>
      </c>
      <c r="N1197" s="152">
        <f t="shared" si="37"/>
        <v>0</v>
      </c>
      <c r="O1197" s="145">
        <v>118786</v>
      </c>
    </row>
    <row r="1198" spans="1:15" x14ac:dyDescent="0.25">
      <c r="A1198" s="149">
        <v>15644</v>
      </c>
      <c r="B1198" s="149" t="s">
        <v>3630</v>
      </c>
      <c r="C1198" s="149" t="s">
        <v>3631</v>
      </c>
      <c r="D1198" s="149">
        <v>3730</v>
      </c>
      <c r="E1198" s="149" t="s">
        <v>3632</v>
      </c>
      <c r="F1198" s="149" t="s">
        <v>3633</v>
      </c>
      <c r="G1198" s="149" t="s">
        <v>7122</v>
      </c>
      <c r="H1198" s="149" t="s">
        <v>7123</v>
      </c>
      <c r="I1198" s="149" t="s">
        <v>7124</v>
      </c>
      <c r="J1198" s="149" t="s">
        <v>7089</v>
      </c>
      <c r="K1198" s="149"/>
      <c r="L1198" s="148">
        <v>2</v>
      </c>
      <c r="M1198" s="152">
        <f t="shared" si="36"/>
        <v>0</v>
      </c>
      <c r="N1198" s="152">
        <f t="shared" si="37"/>
        <v>0</v>
      </c>
      <c r="O1198" s="145">
        <v>118869</v>
      </c>
    </row>
    <row r="1199" spans="1:15" x14ac:dyDescent="0.25">
      <c r="A1199" s="149">
        <v>15651</v>
      </c>
      <c r="B1199" s="149" t="s">
        <v>3634</v>
      </c>
      <c r="C1199" s="149" t="s">
        <v>3635</v>
      </c>
      <c r="D1199" s="149">
        <v>3730</v>
      </c>
      <c r="E1199" s="149" t="s">
        <v>3632</v>
      </c>
      <c r="F1199" s="149" t="s">
        <v>3636</v>
      </c>
      <c r="G1199" s="149" t="s">
        <v>7122</v>
      </c>
      <c r="H1199" s="149" t="s">
        <v>7123</v>
      </c>
      <c r="I1199" s="149" t="s">
        <v>7124</v>
      </c>
      <c r="J1199" s="149" t="s">
        <v>7089</v>
      </c>
      <c r="K1199" s="149"/>
      <c r="L1199" s="148">
        <v>3</v>
      </c>
      <c r="M1199" s="152">
        <f t="shared" si="36"/>
        <v>0</v>
      </c>
      <c r="N1199" s="152">
        <f t="shared" si="37"/>
        <v>0</v>
      </c>
      <c r="O1199" s="145">
        <v>118869</v>
      </c>
    </row>
    <row r="1200" spans="1:15" x14ac:dyDescent="0.25">
      <c r="A1200" s="149">
        <v>15677</v>
      </c>
      <c r="B1200" s="149" t="s">
        <v>3637</v>
      </c>
      <c r="C1200" s="149" t="s">
        <v>3638</v>
      </c>
      <c r="D1200" s="149">
        <v>3730</v>
      </c>
      <c r="E1200" s="149" t="s">
        <v>3632</v>
      </c>
      <c r="F1200" s="149" t="s">
        <v>3639</v>
      </c>
      <c r="G1200" s="149" t="s">
        <v>7122</v>
      </c>
      <c r="H1200" s="149" t="s">
        <v>7123</v>
      </c>
      <c r="I1200" s="149" t="s">
        <v>7124</v>
      </c>
      <c r="J1200" s="149" t="s">
        <v>7089</v>
      </c>
      <c r="K1200" s="149"/>
      <c r="L1200" s="148">
        <v>1</v>
      </c>
      <c r="M1200" s="152">
        <f t="shared" si="36"/>
        <v>0</v>
      </c>
      <c r="N1200" s="152">
        <f t="shared" si="37"/>
        <v>0</v>
      </c>
      <c r="O1200" s="145">
        <v>119875</v>
      </c>
    </row>
    <row r="1201" spans="1:15" x14ac:dyDescent="0.25">
      <c r="A1201" s="149">
        <v>15685</v>
      </c>
      <c r="B1201" s="149" t="s">
        <v>3640</v>
      </c>
      <c r="C1201" s="149" t="s">
        <v>3641</v>
      </c>
      <c r="D1201" s="149">
        <v>3730</v>
      </c>
      <c r="E1201" s="149" t="s">
        <v>3632</v>
      </c>
      <c r="F1201" s="149" t="s">
        <v>3642</v>
      </c>
      <c r="G1201" s="149" t="s">
        <v>7122</v>
      </c>
      <c r="H1201" s="149" t="s">
        <v>7123</v>
      </c>
      <c r="I1201" s="149" t="s">
        <v>7124</v>
      </c>
      <c r="J1201" s="149" t="s">
        <v>7089</v>
      </c>
      <c r="K1201" s="149"/>
      <c r="L1201" s="148">
        <v>3</v>
      </c>
      <c r="M1201" s="152">
        <f t="shared" si="36"/>
        <v>0</v>
      </c>
      <c r="N1201" s="152">
        <f t="shared" si="37"/>
        <v>0</v>
      </c>
      <c r="O1201" s="145">
        <v>118869</v>
      </c>
    </row>
    <row r="1202" spans="1:15" x14ac:dyDescent="0.25">
      <c r="A1202" s="149">
        <v>15693</v>
      </c>
      <c r="B1202" s="149" t="s">
        <v>3643</v>
      </c>
      <c r="C1202" s="149" t="s">
        <v>3644</v>
      </c>
      <c r="D1202" s="149">
        <v>3740</v>
      </c>
      <c r="E1202" s="149" t="s">
        <v>600</v>
      </c>
      <c r="F1202" s="149" t="s">
        <v>3645</v>
      </c>
      <c r="G1202" s="149" t="s">
        <v>7122</v>
      </c>
      <c r="H1202" s="149" t="s">
        <v>7123</v>
      </c>
      <c r="I1202" s="149" t="s">
        <v>7124</v>
      </c>
      <c r="J1202" s="149" t="s">
        <v>7089</v>
      </c>
      <c r="K1202" s="149"/>
      <c r="L1202" s="148">
        <v>3</v>
      </c>
      <c r="M1202" s="152">
        <f t="shared" si="36"/>
        <v>0</v>
      </c>
      <c r="N1202" s="152">
        <f t="shared" si="37"/>
        <v>0</v>
      </c>
      <c r="O1202" s="145">
        <v>118869</v>
      </c>
    </row>
    <row r="1203" spans="1:15" x14ac:dyDescent="0.25">
      <c r="A1203" s="149">
        <v>15701</v>
      </c>
      <c r="B1203" s="149" t="s">
        <v>3646</v>
      </c>
      <c r="C1203" s="149" t="s">
        <v>3647</v>
      </c>
      <c r="D1203" s="149">
        <v>3740</v>
      </c>
      <c r="E1203" s="149" t="s">
        <v>600</v>
      </c>
      <c r="F1203" s="149" t="s">
        <v>3648</v>
      </c>
      <c r="G1203" s="149" t="s">
        <v>7122</v>
      </c>
      <c r="H1203" s="149" t="s">
        <v>7123</v>
      </c>
      <c r="I1203" s="149" t="s">
        <v>7124</v>
      </c>
      <c r="J1203" s="149" t="s">
        <v>7089</v>
      </c>
      <c r="K1203" s="149"/>
      <c r="L1203" s="148">
        <v>2</v>
      </c>
      <c r="M1203" s="152">
        <f t="shared" si="36"/>
        <v>0</v>
      </c>
      <c r="N1203" s="152">
        <f t="shared" si="37"/>
        <v>0</v>
      </c>
      <c r="O1203" s="145">
        <v>118869</v>
      </c>
    </row>
    <row r="1204" spans="1:15" x14ac:dyDescent="0.25">
      <c r="A1204" s="149">
        <v>15719</v>
      </c>
      <c r="B1204" s="149" t="s">
        <v>3649</v>
      </c>
      <c r="C1204" s="149" t="s">
        <v>7660</v>
      </c>
      <c r="D1204" s="149">
        <v>3740</v>
      </c>
      <c r="E1204" s="149" t="s">
        <v>7661</v>
      </c>
      <c r="F1204" s="149" t="s">
        <v>7662</v>
      </c>
      <c r="G1204" s="149" t="s">
        <v>7122</v>
      </c>
      <c r="H1204" s="149" t="s">
        <v>7123</v>
      </c>
      <c r="I1204" s="149" t="s">
        <v>7124</v>
      </c>
      <c r="J1204" s="149" t="s">
        <v>7089</v>
      </c>
      <c r="K1204" s="149"/>
      <c r="L1204" s="148">
        <v>2</v>
      </c>
      <c r="M1204" s="152">
        <f t="shared" si="36"/>
        <v>0</v>
      </c>
      <c r="N1204" s="152">
        <f t="shared" si="37"/>
        <v>0</v>
      </c>
      <c r="O1204" s="145">
        <v>118869</v>
      </c>
    </row>
    <row r="1205" spans="1:15" x14ac:dyDescent="0.25">
      <c r="A1205" s="149">
        <v>15727</v>
      </c>
      <c r="B1205" s="149" t="s">
        <v>3650</v>
      </c>
      <c r="C1205" s="149" t="s">
        <v>3651</v>
      </c>
      <c r="D1205" s="149">
        <v>3740</v>
      </c>
      <c r="E1205" s="149" t="s">
        <v>3652</v>
      </c>
      <c r="F1205" s="149" t="s">
        <v>3653</v>
      </c>
      <c r="G1205" s="149" t="s">
        <v>7122</v>
      </c>
      <c r="H1205" s="149" t="s">
        <v>7123</v>
      </c>
      <c r="I1205" s="149" t="s">
        <v>7124</v>
      </c>
      <c r="J1205" s="149" t="s">
        <v>7089</v>
      </c>
      <c r="K1205" s="149"/>
      <c r="L1205" s="148">
        <v>3</v>
      </c>
      <c r="M1205" s="152">
        <f t="shared" si="36"/>
        <v>0</v>
      </c>
      <c r="N1205" s="152">
        <f t="shared" si="37"/>
        <v>0</v>
      </c>
      <c r="O1205" s="145">
        <v>118869</v>
      </c>
    </row>
    <row r="1206" spans="1:15" x14ac:dyDescent="0.25">
      <c r="A1206" s="149">
        <v>15735</v>
      </c>
      <c r="B1206" s="149" t="s">
        <v>3654</v>
      </c>
      <c r="C1206" s="149" t="s">
        <v>3655</v>
      </c>
      <c r="D1206" s="149">
        <v>3740</v>
      </c>
      <c r="E1206" s="149" t="s">
        <v>3656</v>
      </c>
      <c r="F1206" s="149" t="s">
        <v>3657</v>
      </c>
      <c r="G1206" s="149" t="s">
        <v>7122</v>
      </c>
      <c r="H1206" s="149" t="s">
        <v>7123</v>
      </c>
      <c r="I1206" s="149" t="s">
        <v>7124</v>
      </c>
      <c r="J1206" s="149" t="s">
        <v>7089</v>
      </c>
      <c r="K1206" s="149"/>
      <c r="L1206" s="148">
        <v>3</v>
      </c>
      <c r="M1206" s="152">
        <f t="shared" si="36"/>
        <v>0</v>
      </c>
      <c r="N1206" s="152">
        <f t="shared" si="37"/>
        <v>0</v>
      </c>
      <c r="O1206" s="145">
        <v>118869</v>
      </c>
    </row>
    <row r="1207" spans="1:15" x14ac:dyDescent="0.25">
      <c r="A1207" s="149">
        <v>15743</v>
      </c>
      <c r="B1207" s="149" t="s">
        <v>1185</v>
      </c>
      <c r="C1207" s="149" t="s">
        <v>3658</v>
      </c>
      <c r="D1207" s="149">
        <v>3740</v>
      </c>
      <c r="E1207" s="149" t="s">
        <v>3659</v>
      </c>
      <c r="F1207" s="149" t="s">
        <v>3660</v>
      </c>
      <c r="G1207" s="149" t="s">
        <v>7122</v>
      </c>
      <c r="H1207" s="149" t="s">
        <v>7123</v>
      </c>
      <c r="I1207" s="149" t="s">
        <v>7124</v>
      </c>
      <c r="J1207" s="149" t="s">
        <v>7089</v>
      </c>
      <c r="K1207" s="149"/>
      <c r="L1207" s="148">
        <v>2</v>
      </c>
      <c r="M1207" s="152">
        <f t="shared" si="36"/>
        <v>0</v>
      </c>
      <c r="N1207" s="152">
        <f t="shared" si="37"/>
        <v>0</v>
      </c>
      <c r="O1207" s="145">
        <v>118869</v>
      </c>
    </row>
    <row r="1208" spans="1:15" x14ac:dyDescent="0.25">
      <c r="A1208" s="149">
        <v>15751</v>
      </c>
      <c r="B1208" s="149" t="s">
        <v>3661</v>
      </c>
      <c r="C1208" s="149" t="s">
        <v>3662</v>
      </c>
      <c r="D1208" s="149">
        <v>3740</v>
      </c>
      <c r="E1208" s="149" t="s">
        <v>3659</v>
      </c>
      <c r="F1208" s="149" t="s">
        <v>7347</v>
      </c>
      <c r="G1208" s="149" t="s">
        <v>7122</v>
      </c>
      <c r="H1208" s="149" t="s">
        <v>7123</v>
      </c>
      <c r="I1208" s="149" t="s">
        <v>7124</v>
      </c>
      <c r="J1208" s="149" t="s">
        <v>7089</v>
      </c>
      <c r="K1208" s="149"/>
      <c r="L1208" s="148">
        <v>3</v>
      </c>
      <c r="M1208" s="152">
        <f t="shared" si="36"/>
        <v>0</v>
      </c>
      <c r="N1208" s="152">
        <f t="shared" si="37"/>
        <v>0</v>
      </c>
      <c r="O1208" s="145">
        <v>119875</v>
      </c>
    </row>
    <row r="1209" spans="1:15" x14ac:dyDescent="0.25">
      <c r="A1209" s="149">
        <v>15768</v>
      </c>
      <c r="B1209" s="149" t="s">
        <v>7348</v>
      </c>
      <c r="C1209" s="149" t="s">
        <v>3663</v>
      </c>
      <c r="D1209" s="149">
        <v>3770</v>
      </c>
      <c r="E1209" s="149" t="s">
        <v>3664</v>
      </c>
      <c r="F1209" s="149" t="s">
        <v>3665</v>
      </c>
      <c r="G1209" s="149" t="s">
        <v>7122</v>
      </c>
      <c r="H1209" s="149" t="s">
        <v>7123</v>
      </c>
      <c r="I1209" s="149" t="s">
        <v>7124</v>
      </c>
      <c r="J1209" s="149" t="s">
        <v>7089</v>
      </c>
      <c r="K1209" s="149"/>
      <c r="L1209" s="148">
        <v>4</v>
      </c>
      <c r="M1209" s="152">
        <f t="shared" si="36"/>
        <v>0</v>
      </c>
      <c r="N1209" s="152">
        <f t="shared" si="37"/>
        <v>0</v>
      </c>
      <c r="O1209" s="145">
        <v>118893</v>
      </c>
    </row>
    <row r="1210" spans="1:15" x14ac:dyDescent="0.25">
      <c r="A1210" s="149">
        <v>15776</v>
      </c>
      <c r="B1210" s="149" t="s">
        <v>2003</v>
      </c>
      <c r="C1210" s="149" t="s">
        <v>3666</v>
      </c>
      <c r="D1210" s="149">
        <v>3770</v>
      </c>
      <c r="E1210" s="149" t="s">
        <v>3664</v>
      </c>
      <c r="F1210" s="149" t="s">
        <v>3667</v>
      </c>
      <c r="G1210" s="149" t="s">
        <v>7122</v>
      </c>
      <c r="H1210" s="149" t="s">
        <v>7123</v>
      </c>
      <c r="I1210" s="149" t="s">
        <v>7124</v>
      </c>
      <c r="J1210" s="149" t="s">
        <v>7089</v>
      </c>
      <c r="K1210" s="149"/>
      <c r="L1210" s="148">
        <v>2</v>
      </c>
      <c r="M1210" s="152">
        <f t="shared" si="36"/>
        <v>0</v>
      </c>
      <c r="N1210" s="152">
        <f t="shared" si="37"/>
        <v>0</v>
      </c>
      <c r="O1210" s="145">
        <v>119875</v>
      </c>
    </row>
    <row r="1211" spans="1:15" x14ac:dyDescent="0.25">
      <c r="A1211" s="149">
        <v>15792</v>
      </c>
      <c r="B1211" s="149" t="s">
        <v>3668</v>
      </c>
      <c r="C1211" s="149" t="s">
        <v>3669</v>
      </c>
      <c r="D1211" s="149">
        <v>3620</v>
      </c>
      <c r="E1211" s="149" t="s">
        <v>3670</v>
      </c>
      <c r="F1211" s="149" t="s">
        <v>3671</v>
      </c>
      <c r="G1211" s="149" t="s">
        <v>7122</v>
      </c>
      <c r="H1211" s="149" t="s">
        <v>7123</v>
      </c>
      <c r="I1211" s="149" t="s">
        <v>7124</v>
      </c>
      <c r="J1211" s="149" t="s">
        <v>7089</v>
      </c>
      <c r="K1211" s="149"/>
      <c r="L1211" s="148">
        <v>1</v>
      </c>
      <c r="M1211" s="152">
        <f t="shared" si="36"/>
        <v>0</v>
      </c>
      <c r="N1211" s="152">
        <f t="shared" si="37"/>
        <v>0</v>
      </c>
      <c r="O1211" s="145">
        <v>119065</v>
      </c>
    </row>
    <row r="1212" spans="1:15" x14ac:dyDescent="0.25">
      <c r="A1212" s="149">
        <v>15818</v>
      </c>
      <c r="B1212" s="149" t="s">
        <v>3672</v>
      </c>
      <c r="C1212" s="149" t="s">
        <v>3673</v>
      </c>
      <c r="D1212" s="149">
        <v>3620</v>
      </c>
      <c r="E1212" s="149" t="s">
        <v>3674</v>
      </c>
      <c r="F1212" s="149" t="s">
        <v>3675</v>
      </c>
      <c r="G1212" s="149" t="s">
        <v>7122</v>
      </c>
      <c r="H1212" s="149" t="s">
        <v>7123</v>
      </c>
      <c r="I1212" s="149" t="s">
        <v>7124</v>
      </c>
      <c r="J1212" s="149" t="s">
        <v>7089</v>
      </c>
      <c r="K1212" s="149"/>
      <c r="L1212" s="148">
        <v>2</v>
      </c>
      <c r="M1212" s="152">
        <f t="shared" si="36"/>
        <v>0</v>
      </c>
      <c r="N1212" s="152">
        <f t="shared" si="37"/>
        <v>0</v>
      </c>
      <c r="O1212" s="145">
        <v>119065</v>
      </c>
    </row>
    <row r="1213" spans="1:15" x14ac:dyDescent="0.25">
      <c r="A1213" s="149">
        <v>15826</v>
      </c>
      <c r="B1213" s="149" t="s">
        <v>3676</v>
      </c>
      <c r="C1213" s="149" t="s">
        <v>3677</v>
      </c>
      <c r="D1213" s="149">
        <v>3620</v>
      </c>
      <c r="E1213" s="149" t="s">
        <v>3678</v>
      </c>
      <c r="F1213" s="149" t="s">
        <v>3679</v>
      </c>
      <c r="G1213" s="149" t="s">
        <v>7122</v>
      </c>
      <c r="H1213" s="149" t="s">
        <v>7123</v>
      </c>
      <c r="I1213" s="149" t="s">
        <v>7124</v>
      </c>
      <c r="J1213" s="149" t="s">
        <v>7089</v>
      </c>
      <c r="K1213" s="149"/>
      <c r="L1213" s="148">
        <v>1</v>
      </c>
      <c r="M1213" s="152">
        <f t="shared" si="36"/>
        <v>0</v>
      </c>
      <c r="N1213" s="152">
        <f t="shared" si="37"/>
        <v>0</v>
      </c>
      <c r="O1213" s="145">
        <v>119065</v>
      </c>
    </row>
    <row r="1214" spans="1:15" x14ac:dyDescent="0.25">
      <c r="A1214" s="149">
        <v>15834</v>
      </c>
      <c r="B1214" s="149" t="s">
        <v>3680</v>
      </c>
      <c r="C1214" s="149" t="s">
        <v>3681</v>
      </c>
      <c r="D1214" s="149">
        <v>3620</v>
      </c>
      <c r="E1214" s="149" t="s">
        <v>3670</v>
      </c>
      <c r="F1214" s="149" t="s">
        <v>3682</v>
      </c>
      <c r="G1214" s="149" t="s">
        <v>7122</v>
      </c>
      <c r="H1214" s="149" t="s">
        <v>7123</v>
      </c>
      <c r="I1214" s="149" t="s">
        <v>7124</v>
      </c>
      <c r="J1214" s="149" t="s">
        <v>7091</v>
      </c>
      <c r="K1214" s="149"/>
      <c r="L1214" s="148">
        <v>1</v>
      </c>
      <c r="M1214" s="152">
        <f t="shared" si="36"/>
        <v>1</v>
      </c>
      <c r="N1214" s="152">
        <f t="shared" si="37"/>
        <v>0</v>
      </c>
      <c r="O1214" s="145">
        <v>119065</v>
      </c>
    </row>
    <row r="1215" spans="1:15" x14ac:dyDescent="0.25">
      <c r="A1215" s="149">
        <v>15842</v>
      </c>
      <c r="B1215" s="149" t="s">
        <v>3683</v>
      </c>
      <c r="C1215" s="149" t="s">
        <v>3684</v>
      </c>
      <c r="D1215" s="149">
        <v>3620</v>
      </c>
      <c r="E1215" s="149" t="s">
        <v>3685</v>
      </c>
      <c r="F1215" s="149" t="s">
        <v>3686</v>
      </c>
      <c r="G1215" s="149" t="s">
        <v>7122</v>
      </c>
      <c r="H1215" s="149" t="s">
        <v>7123</v>
      </c>
      <c r="I1215" s="149" t="s">
        <v>7124</v>
      </c>
      <c r="J1215" s="149" t="s">
        <v>7089</v>
      </c>
      <c r="K1215" s="149"/>
      <c r="L1215" s="148">
        <v>2</v>
      </c>
      <c r="M1215" s="152">
        <f t="shared" si="36"/>
        <v>0</v>
      </c>
      <c r="N1215" s="152">
        <f t="shared" si="37"/>
        <v>0</v>
      </c>
      <c r="O1215" s="145">
        <v>119065</v>
      </c>
    </row>
    <row r="1216" spans="1:15" x14ac:dyDescent="0.25">
      <c r="A1216" s="149">
        <v>15859</v>
      </c>
      <c r="B1216" s="149" t="s">
        <v>1185</v>
      </c>
      <c r="C1216" s="149" t="s">
        <v>3687</v>
      </c>
      <c r="D1216" s="149">
        <v>3770</v>
      </c>
      <c r="E1216" s="149" t="s">
        <v>3664</v>
      </c>
      <c r="F1216" s="149" t="s">
        <v>3688</v>
      </c>
      <c r="G1216" s="149" t="s">
        <v>7122</v>
      </c>
      <c r="H1216" s="149" t="s">
        <v>7123</v>
      </c>
      <c r="I1216" s="149" t="s">
        <v>7124</v>
      </c>
      <c r="J1216" s="149" t="s">
        <v>7089</v>
      </c>
      <c r="K1216" s="149"/>
      <c r="L1216" s="148">
        <v>3</v>
      </c>
      <c r="M1216" s="152">
        <f t="shared" si="36"/>
        <v>0</v>
      </c>
      <c r="N1216" s="152">
        <f t="shared" si="37"/>
        <v>0</v>
      </c>
      <c r="O1216" s="145">
        <v>118893</v>
      </c>
    </row>
    <row r="1217" spans="1:15" x14ac:dyDescent="0.25">
      <c r="A1217" s="149">
        <v>15875</v>
      </c>
      <c r="B1217" s="149" t="s">
        <v>3689</v>
      </c>
      <c r="C1217" s="149" t="s">
        <v>3690</v>
      </c>
      <c r="D1217" s="149">
        <v>3700</v>
      </c>
      <c r="E1217" s="149" t="s">
        <v>591</v>
      </c>
      <c r="F1217" s="149" t="s">
        <v>3691</v>
      </c>
      <c r="G1217" s="149" t="s">
        <v>7122</v>
      </c>
      <c r="H1217" s="149" t="s">
        <v>7123</v>
      </c>
      <c r="I1217" s="149" t="s">
        <v>7124</v>
      </c>
      <c r="J1217" s="149" t="s">
        <v>7089</v>
      </c>
      <c r="K1217" s="149"/>
      <c r="L1217" s="148">
        <v>1</v>
      </c>
      <c r="M1217" s="152">
        <f t="shared" si="36"/>
        <v>0</v>
      </c>
      <c r="N1217" s="152">
        <f t="shared" si="37"/>
        <v>0</v>
      </c>
      <c r="O1217" s="145">
        <v>119875</v>
      </c>
    </row>
    <row r="1218" spans="1:15" x14ac:dyDescent="0.25">
      <c r="A1218" s="149">
        <v>15891</v>
      </c>
      <c r="B1218" s="149" t="s">
        <v>7349</v>
      </c>
      <c r="C1218" s="149" t="s">
        <v>3692</v>
      </c>
      <c r="D1218" s="149">
        <v>3700</v>
      </c>
      <c r="E1218" s="149" t="s">
        <v>3693</v>
      </c>
      <c r="F1218" s="149" t="s">
        <v>3694</v>
      </c>
      <c r="G1218" s="149" t="s">
        <v>7122</v>
      </c>
      <c r="H1218" s="149" t="s">
        <v>7123</v>
      </c>
      <c r="I1218" s="149" t="s">
        <v>7124</v>
      </c>
      <c r="J1218" s="149" t="s">
        <v>7089</v>
      </c>
      <c r="K1218" s="149"/>
      <c r="L1218" s="148">
        <v>2</v>
      </c>
      <c r="M1218" s="152">
        <f t="shared" si="36"/>
        <v>0</v>
      </c>
      <c r="N1218" s="152">
        <f t="shared" si="37"/>
        <v>0</v>
      </c>
      <c r="O1218" s="145">
        <v>119875</v>
      </c>
    </row>
    <row r="1219" spans="1:15" x14ac:dyDescent="0.25">
      <c r="A1219" s="149">
        <v>15909</v>
      </c>
      <c r="B1219" s="149" t="s">
        <v>3695</v>
      </c>
      <c r="C1219" s="149" t="s">
        <v>3696</v>
      </c>
      <c r="D1219" s="149">
        <v>3770</v>
      </c>
      <c r="E1219" s="149" t="s">
        <v>3664</v>
      </c>
      <c r="F1219" s="149" t="s">
        <v>3697</v>
      </c>
      <c r="G1219" s="149" t="s">
        <v>7122</v>
      </c>
      <c r="H1219" s="149" t="s">
        <v>7123</v>
      </c>
      <c r="I1219" s="149" t="s">
        <v>7124</v>
      </c>
      <c r="J1219" s="149" t="s">
        <v>7089</v>
      </c>
      <c r="K1219" s="149"/>
      <c r="L1219" s="148">
        <v>3</v>
      </c>
      <c r="M1219" s="152">
        <f t="shared" ref="M1219:M1282" si="38">IF(AND(J1219="Autonome kleuterschool",L1219=1),1,0)</f>
        <v>0</v>
      </c>
      <c r="N1219" s="152">
        <f t="shared" ref="N1219:N1282" si="39">IF(AND(J1219="Autonome lagere school",L1219=1),1,0)</f>
        <v>0</v>
      </c>
      <c r="O1219" s="145">
        <v>119875</v>
      </c>
    </row>
    <row r="1220" spans="1:15" x14ac:dyDescent="0.25">
      <c r="A1220" s="149">
        <v>15917</v>
      </c>
      <c r="B1220" s="149" t="s">
        <v>7663</v>
      </c>
      <c r="C1220" s="149" t="s">
        <v>3698</v>
      </c>
      <c r="D1220" s="149">
        <v>3770</v>
      </c>
      <c r="E1220" s="149" t="s">
        <v>3664</v>
      </c>
      <c r="F1220" s="149" t="s">
        <v>3699</v>
      </c>
      <c r="G1220" s="149" t="s">
        <v>7122</v>
      </c>
      <c r="H1220" s="149" t="s">
        <v>7123</v>
      </c>
      <c r="I1220" s="149" t="s">
        <v>7124</v>
      </c>
      <c r="J1220" s="149" t="s">
        <v>7089</v>
      </c>
      <c r="K1220" s="149"/>
      <c r="L1220" s="148">
        <v>2</v>
      </c>
      <c r="M1220" s="152">
        <f t="shared" si="38"/>
        <v>0</v>
      </c>
      <c r="N1220" s="152">
        <f t="shared" si="39"/>
        <v>0</v>
      </c>
      <c r="O1220" s="145">
        <v>118893</v>
      </c>
    </row>
    <row r="1221" spans="1:15" x14ac:dyDescent="0.25">
      <c r="A1221" s="149">
        <v>15925</v>
      </c>
      <c r="B1221" s="149" t="s">
        <v>3700</v>
      </c>
      <c r="C1221" s="149" t="s">
        <v>3701</v>
      </c>
      <c r="D1221" s="149">
        <v>3790</v>
      </c>
      <c r="E1221" s="149" t="s">
        <v>3702</v>
      </c>
      <c r="F1221" s="149" t="s">
        <v>3703</v>
      </c>
      <c r="G1221" s="149" t="s">
        <v>7122</v>
      </c>
      <c r="H1221" s="149" t="s">
        <v>7123</v>
      </c>
      <c r="I1221" s="149" t="s">
        <v>7124</v>
      </c>
      <c r="J1221" s="149" t="s">
        <v>7089</v>
      </c>
      <c r="K1221" s="149"/>
      <c r="L1221" s="148">
        <v>1</v>
      </c>
      <c r="M1221" s="152">
        <f t="shared" si="38"/>
        <v>0</v>
      </c>
      <c r="N1221" s="152">
        <f t="shared" si="39"/>
        <v>0</v>
      </c>
      <c r="O1221" s="145">
        <v>118893</v>
      </c>
    </row>
    <row r="1222" spans="1:15" x14ac:dyDescent="0.25">
      <c r="A1222" s="149">
        <v>15958</v>
      </c>
      <c r="B1222" s="149" t="s">
        <v>7664</v>
      </c>
      <c r="C1222" s="149" t="s">
        <v>3704</v>
      </c>
      <c r="D1222" s="149">
        <v>3798</v>
      </c>
      <c r="E1222" s="149" t="s">
        <v>3705</v>
      </c>
      <c r="F1222" s="149" t="s">
        <v>3706</v>
      </c>
      <c r="G1222" s="149" t="s">
        <v>7122</v>
      </c>
      <c r="H1222" s="149" t="s">
        <v>7123</v>
      </c>
      <c r="I1222" s="149" t="s">
        <v>7124</v>
      </c>
      <c r="J1222" s="149" t="s">
        <v>7090</v>
      </c>
      <c r="K1222" s="149"/>
      <c r="L1222" s="148">
        <v>1</v>
      </c>
      <c r="M1222" s="152">
        <f t="shared" si="38"/>
        <v>0</v>
      </c>
      <c r="N1222" s="152">
        <f t="shared" si="39"/>
        <v>1</v>
      </c>
      <c r="O1222" s="145">
        <v>119875</v>
      </c>
    </row>
    <row r="1223" spans="1:15" x14ac:dyDescent="0.25">
      <c r="A1223" s="149">
        <v>15966</v>
      </c>
      <c r="B1223" s="149" t="s">
        <v>3707</v>
      </c>
      <c r="C1223" s="149" t="s">
        <v>3708</v>
      </c>
      <c r="D1223" s="149">
        <v>3800</v>
      </c>
      <c r="E1223" s="149" t="s">
        <v>604</v>
      </c>
      <c r="F1223" s="149" t="s">
        <v>3709</v>
      </c>
      <c r="G1223" s="149" t="s">
        <v>7122</v>
      </c>
      <c r="H1223" s="149" t="s">
        <v>7123</v>
      </c>
      <c r="I1223" s="149" t="s">
        <v>7124</v>
      </c>
      <c r="J1223" s="149" t="s">
        <v>7089</v>
      </c>
      <c r="K1223" s="149"/>
      <c r="L1223" s="148">
        <v>1</v>
      </c>
      <c r="M1223" s="152">
        <f t="shared" si="38"/>
        <v>0</v>
      </c>
      <c r="N1223" s="152">
        <f t="shared" si="39"/>
        <v>0</v>
      </c>
      <c r="O1223" s="145">
        <v>120139</v>
      </c>
    </row>
    <row r="1224" spans="1:15" x14ac:dyDescent="0.25">
      <c r="A1224" s="149">
        <v>16014</v>
      </c>
      <c r="B1224" s="149" t="s">
        <v>6458</v>
      </c>
      <c r="C1224" s="149" t="s">
        <v>3710</v>
      </c>
      <c r="D1224" s="149">
        <v>3800</v>
      </c>
      <c r="E1224" s="149" t="s">
        <v>604</v>
      </c>
      <c r="F1224" s="149" t="s">
        <v>3711</v>
      </c>
      <c r="G1224" s="149" t="s">
        <v>7122</v>
      </c>
      <c r="H1224" s="149" t="s">
        <v>7123</v>
      </c>
      <c r="I1224" s="149" t="s">
        <v>7124</v>
      </c>
      <c r="J1224" s="149" t="s">
        <v>7089</v>
      </c>
      <c r="K1224" s="149"/>
      <c r="L1224" s="148">
        <v>3</v>
      </c>
      <c r="M1224" s="152">
        <f t="shared" si="38"/>
        <v>0</v>
      </c>
      <c r="N1224" s="152">
        <f t="shared" si="39"/>
        <v>0</v>
      </c>
      <c r="O1224" s="145">
        <v>120139</v>
      </c>
    </row>
    <row r="1225" spans="1:15" x14ac:dyDescent="0.25">
      <c r="A1225" s="149">
        <v>16055</v>
      </c>
      <c r="B1225" s="149" t="s">
        <v>7350</v>
      </c>
      <c r="C1225" s="149" t="s">
        <v>7351</v>
      </c>
      <c r="D1225" s="149">
        <v>3803</v>
      </c>
      <c r="E1225" s="149" t="s">
        <v>3712</v>
      </c>
      <c r="F1225" s="149" t="s">
        <v>3713</v>
      </c>
      <c r="G1225" s="149" t="s">
        <v>7122</v>
      </c>
      <c r="H1225" s="149" t="s">
        <v>7123</v>
      </c>
      <c r="I1225" s="149" t="s">
        <v>7124</v>
      </c>
      <c r="J1225" s="149" t="s">
        <v>7089</v>
      </c>
      <c r="K1225" s="149"/>
      <c r="L1225" s="148">
        <v>1</v>
      </c>
      <c r="M1225" s="152">
        <f t="shared" si="38"/>
        <v>0</v>
      </c>
      <c r="N1225" s="152">
        <f t="shared" si="39"/>
        <v>0</v>
      </c>
      <c r="O1225" s="145">
        <v>138966</v>
      </c>
    </row>
    <row r="1226" spans="1:15" x14ac:dyDescent="0.25">
      <c r="A1226" s="149">
        <v>16063</v>
      </c>
      <c r="B1226" s="149" t="s">
        <v>3714</v>
      </c>
      <c r="C1226" s="149" t="s">
        <v>3715</v>
      </c>
      <c r="D1226" s="149">
        <v>3850</v>
      </c>
      <c r="E1226" s="149" t="s">
        <v>3716</v>
      </c>
      <c r="F1226" s="149" t="s">
        <v>3717</v>
      </c>
      <c r="G1226" s="149" t="s">
        <v>7122</v>
      </c>
      <c r="H1226" s="149" t="s">
        <v>7123</v>
      </c>
      <c r="I1226" s="149" t="s">
        <v>7124</v>
      </c>
      <c r="J1226" s="149" t="s">
        <v>7091</v>
      </c>
      <c r="K1226" s="149"/>
      <c r="L1226" s="148">
        <v>1</v>
      </c>
      <c r="M1226" s="152">
        <f t="shared" si="38"/>
        <v>1</v>
      </c>
      <c r="N1226" s="152">
        <f t="shared" si="39"/>
        <v>0</v>
      </c>
      <c r="O1226" s="145">
        <v>118786</v>
      </c>
    </row>
    <row r="1227" spans="1:15" x14ac:dyDescent="0.25">
      <c r="A1227" s="149">
        <v>16071</v>
      </c>
      <c r="B1227" s="149" t="s">
        <v>3718</v>
      </c>
      <c r="C1227" s="149" t="s">
        <v>3719</v>
      </c>
      <c r="D1227" s="149">
        <v>3800</v>
      </c>
      <c r="E1227" s="149" t="s">
        <v>3720</v>
      </c>
      <c r="F1227" s="149" t="s">
        <v>3721</v>
      </c>
      <c r="G1227" s="149" t="s">
        <v>7122</v>
      </c>
      <c r="H1227" s="149" t="s">
        <v>7123</v>
      </c>
      <c r="I1227" s="149" t="s">
        <v>7124</v>
      </c>
      <c r="J1227" s="149" t="s">
        <v>7089</v>
      </c>
      <c r="K1227" s="149"/>
      <c r="L1227" s="148">
        <v>1</v>
      </c>
      <c r="M1227" s="152">
        <f t="shared" si="38"/>
        <v>0</v>
      </c>
      <c r="N1227" s="152">
        <f t="shared" si="39"/>
        <v>0</v>
      </c>
      <c r="O1227" s="145">
        <v>120139</v>
      </c>
    </row>
    <row r="1228" spans="1:15" x14ac:dyDescent="0.25">
      <c r="A1228" s="149">
        <v>16089</v>
      </c>
      <c r="B1228" s="149" t="s">
        <v>3444</v>
      </c>
      <c r="C1228" s="149" t="s">
        <v>3722</v>
      </c>
      <c r="D1228" s="149">
        <v>3800</v>
      </c>
      <c r="E1228" s="149" t="s">
        <v>3723</v>
      </c>
      <c r="F1228" s="149" t="s">
        <v>3724</v>
      </c>
      <c r="G1228" s="149" t="s">
        <v>7122</v>
      </c>
      <c r="H1228" s="149" t="s">
        <v>7123</v>
      </c>
      <c r="I1228" s="149" t="s">
        <v>7124</v>
      </c>
      <c r="J1228" s="149" t="s">
        <v>7089</v>
      </c>
      <c r="K1228" s="149"/>
      <c r="L1228" s="148">
        <v>3</v>
      </c>
      <c r="M1228" s="152">
        <f t="shared" si="38"/>
        <v>0</v>
      </c>
      <c r="N1228" s="152">
        <f t="shared" si="39"/>
        <v>0</v>
      </c>
      <c r="O1228" s="145">
        <v>120139</v>
      </c>
    </row>
    <row r="1229" spans="1:15" x14ac:dyDescent="0.25">
      <c r="A1229" s="149">
        <v>16097</v>
      </c>
      <c r="B1229" s="149" t="s">
        <v>3725</v>
      </c>
      <c r="C1229" s="149" t="s">
        <v>3726</v>
      </c>
      <c r="D1229" s="149">
        <v>3850</v>
      </c>
      <c r="E1229" s="149" t="s">
        <v>3727</v>
      </c>
      <c r="F1229" s="149" t="s">
        <v>3728</v>
      </c>
      <c r="G1229" s="149" t="s">
        <v>7122</v>
      </c>
      <c r="H1229" s="149" t="s">
        <v>7123</v>
      </c>
      <c r="I1229" s="149" t="s">
        <v>7124</v>
      </c>
      <c r="J1229" s="149" t="s">
        <v>7089</v>
      </c>
      <c r="K1229" s="149"/>
      <c r="L1229" s="148">
        <v>1</v>
      </c>
      <c r="M1229" s="152">
        <f t="shared" si="38"/>
        <v>0</v>
      </c>
      <c r="N1229" s="152">
        <f t="shared" si="39"/>
        <v>0</v>
      </c>
      <c r="O1229" s="145">
        <v>120139</v>
      </c>
    </row>
    <row r="1230" spans="1:15" x14ac:dyDescent="0.25">
      <c r="A1230" s="149">
        <v>16105</v>
      </c>
      <c r="B1230" s="149" t="s">
        <v>3729</v>
      </c>
      <c r="C1230" s="149" t="s">
        <v>3730</v>
      </c>
      <c r="D1230" s="149">
        <v>3570</v>
      </c>
      <c r="E1230" s="149" t="s">
        <v>3731</v>
      </c>
      <c r="F1230" s="149" t="s">
        <v>3732</v>
      </c>
      <c r="G1230" s="149" t="s">
        <v>7122</v>
      </c>
      <c r="H1230" s="149" t="s">
        <v>7123</v>
      </c>
      <c r="I1230" s="149" t="s">
        <v>7124</v>
      </c>
      <c r="J1230" s="149" t="s">
        <v>7089</v>
      </c>
      <c r="K1230" s="149"/>
      <c r="L1230" s="148">
        <v>2</v>
      </c>
      <c r="M1230" s="152">
        <f t="shared" si="38"/>
        <v>0</v>
      </c>
      <c r="N1230" s="152">
        <f t="shared" si="39"/>
        <v>0</v>
      </c>
      <c r="O1230" s="145">
        <v>119891</v>
      </c>
    </row>
    <row r="1231" spans="1:15" x14ac:dyDescent="0.25">
      <c r="A1231" s="149">
        <v>16113</v>
      </c>
      <c r="B1231" s="149" t="s">
        <v>991</v>
      </c>
      <c r="C1231" s="149" t="s">
        <v>3733</v>
      </c>
      <c r="D1231" s="149">
        <v>3570</v>
      </c>
      <c r="E1231" s="149" t="s">
        <v>3731</v>
      </c>
      <c r="F1231" s="149" t="s">
        <v>3734</v>
      </c>
      <c r="G1231" s="149" t="s">
        <v>7122</v>
      </c>
      <c r="H1231" s="149" t="s">
        <v>7123</v>
      </c>
      <c r="I1231" s="149" t="s">
        <v>7124</v>
      </c>
      <c r="J1231" s="149" t="s">
        <v>7089</v>
      </c>
      <c r="K1231" s="149"/>
      <c r="L1231" s="148">
        <v>1</v>
      </c>
      <c r="M1231" s="152">
        <f t="shared" si="38"/>
        <v>0</v>
      </c>
      <c r="N1231" s="152">
        <f t="shared" si="39"/>
        <v>0</v>
      </c>
      <c r="O1231" s="145">
        <v>119891</v>
      </c>
    </row>
    <row r="1232" spans="1:15" x14ac:dyDescent="0.25">
      <c r="A1232" s="149">
        <v>16121</v>
      </c>
      <c r="B1232" s="149" t="s">
        <v>3735</v>
      </c>
      <c r="C1232" s="149" t="s">
        <v>3736</v>
      </c>
      <c r="D1232" s="149">
        <v>3570</v>
      </c>
      <c r="E1232" s="149" t="s">
        <v>3731</v>
      </c>
      <c r="F1232" s="149" t="s">
        <v>3737</v>
      </c>
      <c r="G1232" s="149" t="s">
        <v>7122</v>
      </c>
      <c r="H1232" s="149" t="s">
        <v>7123</v>
      </c>
      <c r="I1232" s="149" t="s">
        <v>7124</v>
      </c>
      <c r="J1232" s="149" t="s">
        <v>7089</v>
      </c>
      <c r="K1232" s="149"/>
      <c r="L1232" s="148">
        <v>1</v>
      </c>
      <c r="M1232" s="152">
        <f t="shared" si="38"/>
        <v>0</v>
      </c>
      <c r="N1232" s="152">
        <f t="shared" si="39"/>
        <v>0</v>
      </c>
      <c r="O1232" s="145">
        <v>0</v>
      </c>
    </row>
    <row r="1233" spans="1:15" x14ac:dyDescent="0.25">
      <c r="A1233" s="149">
        <v>16139</v>
      </c>
      <c r="B1233" s="149" t="s">
        <v>3738</v>
      </c>
      <c r="C1233" s="149" t="s">
        <v>3739</v>
      </c>
      <c r="D1233" s="149">
        <v>3570</v>
      </c>
      <c r="E1233" s="149" t="s">
        <v>3731</v>
      </c>
      <c r="F1233" s="149" t="s">
        <v>3740</v>
      </c>
      <c r="G1233" s="149" t="s">
        <v>7122</v>
      </c>
      <c r="H1233" s="149" t="s">
        <v>7123</v>
      </c>
      <c r="I1233" s="149" t="s">
        <v>7124</v>
      </c>
      <c r="J1233" s="149" t="s">
        <v>7089</v>
      </c>
      <c r="K1233" s="149"/>
      <c r="L1233" s="148">
        <v>1</v>
      </c>
      <c r="M1233" s="152">
        <f t="shared" si="38"/>
        <v>0</v>
      </c>
      <c r="N1233" s="152">
        <f t="shared" si="39"/>
        <v>0</v>
      </c>
      <c r="O1233" s="145">
        <v>118786</v>
      </c>
    </row>
    <row r="1234" spans="1:15" x14ac:dyDescent="0.25">
      <c r="A1234" s="149">
        <v>16171</v>
      </c>
      <c r="B1234" s="149" t="s">
        <v>2595</v>
      </c>
      <c r="C1234" s="149" t="s">
        <v>3741</v>
      </c>
      <c r="D1234" s="149">
        <v>3500</v>
      </c>
      <c r="E1234" s="149" t="s">
        <v>3742</v>
      </c>
      <c r="F1234" s="149" t="s">
        <v>3743</v>
      </c>
      <c r="G1234" s="149" t="s">
        <v>7122</v>
      </c>
      <c r="H1234" s="149" t="s">
        <v>7123</v>
      </c>
      <c r="I1234" s="149" t="s">
        <v>7124</v>
      </c>
      <c r="J1234" s="149" t="s">
        <v>7089</v>
      </c>
      <c r="K1234" s="149"/>
      <c r="L1234" s="148">
        <v>1</v>
      </c>
      <c r="M1234" s="152">
        <f t="shared" si="38"/>
        <v>0</v>
      </c>
      <c r="N1234" s="152">
        <f t="shared" si="39"/>
        <v>0</v>
      </c>
      <c r="O1234" s="145">
        <v>119891</v>
      </c>
    </row>
    <row r="1235" spans="1:15" x14ac:dyDescent="0.25">
      <c r="A1235" s="149">
        <v>16188</v>
      </c>
      <c r="B1235" s="149" t="s">
        <v>1328</v>
      </c>
      <c r="C1235" s="149" t="s">
        <v>3744</v>
      </c>
      <c r="D1235" s="149">
        <v>3830</v>
      </c>
      <c r="E1235" s="149" t="s">
        <v>609</v>
      </c>
      <c r="F1235" s="149" t="s">
        <v>3745</v>
      </c>
      <c r="G1235" s="149" t="s">
        <v>7122</v>
      </c>
      <c r="H1235" s="149" t="s">
        <v>7123</v>
      </c>
      <c r="I1235" s="149" t="s">
        <v>7124</v>
      </c>
      <c r="J1235" s="149" t="s">
        <v>7089</v>
      </c>
      <c r="K1235" s="149"/>
      <c r="L1235" s="148">
        <v>1</v>
      </c>
      <c r="M1235" s="152">
        <f t="shared" si="38"/>
        <v>0</v>
      </c>
      <c r="N1235" s="152">
        <f t="shared" si="39"/>
        <v>0</v>
      </c>
      <c r="O1235" s="145">
        <v>120139</v>
      </c>
    </row>
    <row r="1236" spans="1:15" x14ac:dyDescent="0.25">
      <c r="A1236" s="149">
        <v>16196</v>
      </c>
      <c r="B1236" s="149" t="s">
        <v>3746</v>
      </c>
      <c r="C1236" s="149" t="s">
        <v>3747</v>
      </c>
      <c r="D1236" s="149">
        <v>3840</v>
      </c>
      <c r="E1236" s="149" t="s">
        <v>3748</v>
      </c>
      <c r="F1236" s="149" t="s">
        <v>3749</v>
      </c>
      <c r="G1236" s="149" t="s">
        <v>7122</v>
      </c>
      <c r="H1236" s="149" t="s">
        <v>7123</v>
      </c>
      <c r="I1236" s="149" t="s">
        <v>7124</v>
      </c>
      <c r="J1236" s="149" t="s">
        <v>7089</v>
      </c>
      <c r="K1236" s="149"/>
      <c r="L1236" s="148">
        <v>1</v>
      </c>
      <c r="M1236" s="152">
        <f t="shared" si="38"/>
        <v>0</v>
      </c>
      <c r="N1236" s="152">
        <f t="shared" si="39"/>
        <v>0</v>
      </c>
      <c r="O1236" s="145">
        <v>120139</v>
      </c>
    </row>
    <row r="1237" spans="1:15" x14ac:dyDescent="0.25">
      <c r="A1237" s="149">
        <v>16212</v>
      </c>
      <c r="B1237" s="149" t="s">
        <v>3750</v>
      </c>
      <c r="C1237" s="149" t="s">
        <v>3751</v>
      </c>
      <c r="D1237" s="149">
        <v>3840</v>
      </c>
      <c r="E1237" s="149" t="s">
        <v>3748</v>
      </c>
      <c r="F1237" s="149" t="s">
        <v>3752</v>
      </c>
      <c r="G1237" s="149" t="s">
        <v>7122</v>
      </c>
      <c r="H1237" s="149" t="s">
        <v>7123</v>
      </c>
      <c r="I1237" s="149" t="s">
        <v>7124</v>
      </c>
      <c r="J1237" s="149" t="s">
        <v>7089</v>
      </c>
      <c r="K1237" s="149"/>
      <c r="L1237" s="148">
        <v>1</v>
      </c>
      <c r="M1237" s="152">
        <f t="shared" si="38"/>
        <v>0</v>
      </c>
      <c r="N1237" s="152">
        <f t="shared" si="39"/>
        <v>0</v>
      </c>
      <c r="O1237" s="145">
        <v>120139</v>
      </c>
    </row>
    <row r="1238" spans="1:15" x14ac:dyDescent="0.25">
      <c r="A1238" s="149">
        <v>16221</v>
      </c>
      <c r="B1238" s="149" t="s">
        <v>3290</v>
      </c>
      <c r="C1238" s="149" t="s">
        <v>3753</v>
      </c>
      <c r="D1238" s="149">
        <v>3840</v>
      </c>
      <c r="E1238" s="149" t="s">
        <v>3754</v>
      </c>
      <c r="F1238" s="149" t="s">
        <v>3755</v>
      </c>
      <c r="G1238" s="149" t="s">
        <v>7122</v>
      </c>
      <c r="H1238" s="149" t="s">
        <v>7123</v>
      </c>
      <c r="I1238" s="149" t="s">
        <v>7124</v>
      </c>
      <c r="J1238" s="149" t="s">
        <v>7089</v>
      </c>
      <c r="K1238" s="149"/>
      <c r="L1238" s="148">
        <v>1</v>
      </c>
      <c r="M1238" s="152">
        <f t="shared" si="38"/>
        <v>0</v>
      </c>
      <c r="N1238" s="152">
        <f t="shared" si="39"/>
        <v>0</v>
      </c>
      <c r="O1238" s="145">
        <v>120139</v>
      </c>
    </row>
    <row r="1239" spans="1:15" x14ac:dyDescent="0.25">
      <c r="A1239" s="149">
        <v>16238</v>
      </c>
      <c r="B1239" s="149" t="s">
        <v>7352</v>
      </c>
      <c r="C1239" s="149" t="s">
        <v>3756</v>
      </c>
      <c r="D1239" s="149">
        <v>3840</v>
      </c>
      <c r="E1239" s="149" t="s">
        <v>3757</v>
      </c>
      <c r="F1239" s="149" t="s">
        <v>3758</v>
      </c>
      <c r="G1239" s="149" t="s">
        <v>7122</v>
      </c>
      <c r="H1239" s="149" t="s">
        <v>7123</v>
      </c>
      <c r="I1239" s="149" t="s">
        <v>7124</v>
      </c>
      <c r="J1239" s="149" t="s">
        <v>7089</v>
      </c>
      <c r="K1239" s="149"/>
      <c r="L1239" s="148">
        <v>2</v>
      </c>
      <c r="M1239" s="152">
        <f t="shared" si="38"/>
        <v>0</v>
      </c>
      <c r="N1239" s="152">
        <f t="shared" si="39"/>
        <v>0</v>
      </c>
      <c r="O1239" s="145">
        <v>120139</v>
      </c>
    </row>
    <row r="1240" spans="1:15" x14ac:dyDescent="0.25">
      <c r="A1240" s="149">
        <v>16279</v>
      </c>
      <c r="B1240" s="149" t="s">
        <v>3759</v>
      </c>
      <c r="C1240" s="149" t="s">
        <v>3760</v>
      </c>
      <c r="D1240" s="149">
        <v>3870</v>
      </c>
      <c r="E1240" s="149" t="s">
        <v>613</v>
      </c>
      <c r="F1240" s="149" t="s">
        <v>3761</v>
      </c>
      <c r="G1240" s="149" t="s">
        <v>7122</v>
      </c>
      <c r="H1240" s="149" t="s">
        <v>7123</v>
      </c>
      <c r="I1240" s="149" t="s">
        <v>7124</v>
      </c>
      <c r="J1240" s="149" t="s">
        <v>7089</v>
      </c>
      <c r="K1240" s="149"/>
      <c r="L1240" s="148">
        <v>2</v>
      </c>
      <c r="M1240" s="152">
        <f t="shared" si="38"/>
        <v>0</v>
      </c>
      <c r="N1240" s="152">
        <f t="shared" si="39"/>
        <v>0</v>
      </c>
      <c r="O1240" s="145">
        <v>120139</v>
      </c>
    </row>
    <row r="1241" spans="1:15" x14ac:dyDescent="0.25">
      <c r="A1241" s="149">
        <v>16329</v>
      </c>
      <c r="B1241" s="149" t="s">
        <v>3762</v>
      </c>
      <c r="C1241" s="149" t="s">
        <v>3763</v>
      </c>
      <c r="D1241" s="149">
        <v>3890</v>
      </c>
      <c r="E1241" s="149" t="s">
        <v>3764</v>
      </c>
      <c r="F1241" s="149" t="s">
        <v>3765</v>
      </c>
      <c r="G1241" s="149" t="s">
        <v>7122</v>
      </c>
      <c r="H1241" s="149" t="s">
        <v>7123</v>
      </c>
      <c r="I1241" s="149" t="s">
        <v>7124</v>
      </c>
      <c r="J1241" s="149" t="s">
        <v>7089</v>
      </c>
      <c r="K1241" s="149"/>
      <c r="L1241" s="148">
        <v>3</v>
      </c>
      <c r="M1241" s="152">
        <f t="shared" si="38"/>
        <v>0</v>
      </c>
      <c r="N1241" s="152">
        <f t="shared" si="39"/>
        <v>0</v>
      </c>
      <c r="O1241" s="145">
        <v>138966</v>
      </c>
    </row>
    <row r="1242" spans="1:15" x14ac:dyDescent="0.25">
      <c r="A1242" s="149">
        <v>16337</v>
      </c>
      <c r="B1242" s="149" t="s">
        <v>3766</v>
      </c>
      <c r="C1242" s="149" t="s">
        <v>3767</v>
      </c>
      <c r="D1242" s="149">
        <v>3920</v>
      </c>
      <c r="E1242" s="149" t="s">
        <v>3768</v>
      </c>
      <c r="F1242" s="149" t="s">
        <v>3769</v>
      </c>
      <c r="G1242" s="149" t="s">
        <v>7122</v>
      </c>
      <c r="H1242" s="149" t="s">
        <v>7123</v>
      </c>
      <c r="I1242" s="149" t="s">
        <v>7124</v>
      </c>
      <c r="J1242" s="149" t="s">
        <v>7089</v>
      </c>
      <c r="K1242" s="149"/>
      <c r="L1242" s="148">
        <v>1</v>
      </c>
      <c r="M1242" s="152">
        <f t="shared" si="38"/>
        <v>0</v>
      </c>
      <c r="N1242" s="152">
        <f t="shared" si="39"/>
        <v>0</v>
      </c>
      <c r="O1242" s="145">
        <v>139097</v>
      </c>
    </row>
    <row r="1243" spans="1:15" x14ac:dyDescent="0.25">
      <c r="A1243" s="149">
        <v>16345</v>
      </c>
      <c r="B1243" s="149" t="s">
        <v>1945</v>
      </c>
      <c r="C1243" s="149" t="s">
        <v>3770</v>
      </c>
      <c r="D1243" s="149">
        <v>3920</v>
      </c>
      <c r="E1243" s="149" t="s">
        <v>3768</v>
      </c>
      <c r="F1243" s="149" t="s">
        <v>3771</v>
      </c>
      <c r="G1243" s="149" t="s">
        <v>7122</v>
      </c>
      <c r="H1243" s="149" t="s">
        <v>7123</v>
      </c>
      <c r="I1243" s="149" t="s">
        <v>7124</v>
      </c>
      <c r="J1243" s="149" t="s">
        <v>7089</v>
      </c>
      <c r="K1243" s="149"/>
      <c r="L1243" s="148">
        <v>2</v>
      </c>
      <c r="M1243" s="152">
        <f t="shared" si="38"/>
        <v>0</v>
      </c>
      <c r="N1243" s="152">
        <f t="shared" si="39"/>
        <v>0</v>
      </c>
      <c r="O1243" s="145">
        <v>139097</v>
      </c>
    </row>
    <row r="1244" spans="1:15" x14ac:dyDescent="0.25">
      <c r="A1244" s="149">
        <v>16352</v>
      </c>
      <c r="B1244" s="149" t="s">
        <v>3772</v>
      </c>
      <c r="C1244" s="149" t="s">
        <v>3773</v>
      </c>
      <c r="D1244" s="149">
        <v>3920</v>
      </c>
      <c r="E1244" s="149" t="s">
        <v>3768</v>
      </c>
      <c r="F1244" s="149" t="s">
        <v>3774</v>
      </c>
      <c r="G1244" s="149" t="s">
        <v>7122</v>
      </c>
      <c r="H1244" s="149" t="s">
        <v>7123</v>
      </c>
      <c r="I1244" s="149" t="s">
        <v>7124</v>
      </c>
      <c r="J1244" s="149" t="s">
        <v>7089</v>
      </c>
      <c r="K1244" s="149"/>
      <c r="L1244" s="148">
        <v>1</v>
      </c>
      <c r="M1244" s="152">
        <f t="shared" si="38"/>
        <v>0</v>
      </c>
      <c r="N1244" s="152">
        <f t="shared" si="39"/>
        <v>0</v>
      </c>
      <c r="O1244" s="145">
        <v>139097</v>
      </c>
    </row>
    <row r="1245" spans="1:15" x14ac:dyDescent="0.25">
      <c r="A1245" s="149">
        <v>16361</v>
      </c>
      <c r="B1245" s="149" t="s">
        <v>3775</v>
      </c>
      <c r="C1245" s="149" t="s">
        <v>3776</v>
      </c>
      <c r="D1245" s="149">
        <v>3920</v>
      </c>
      <c r="E1245" s="149" t="s">
        <v>3768</v>
      </c>
      <c r="F1245" s="149" t="s">
        <v>3777</v>
      </c>
      <c r="G1245" s="149" t="s">
        <v>7122</v>
      </c>
      <c r="H1245" s="149" t="s">
        <v>7123</v>
      </c>
      <c r="I1245" s="149" t="s">
        <v>7124</v>
      </c>
      <c r="J1245" s="149" t="s">
        <v>7089</v>
      </c>
      <c r="K1245" s="149"/>
      <c r="L1245" s="148">
        <v>1</v>
      </c>
      <c r="M1245" s="152">
        <f t="shared" si="38"/>
        <v>0</v>
      </c>
      <c r="N1245" s="152">
        <f t="shared" si="39"/>
        <v>0</v>
      </c>
      <c r="O1245" s="145">
        <v>139097</v>
      </c>
    </row>
    <row r="1246" spans="1:15" x14ac:dyDescent="0.25">
      <c r="A1246" s="149">
        <v>16378</v>
      </c>
      <c r="B1246" s="149" t="s">
        <v>3778</v>
      </c>
      <c r="C1246" s="149" t="s">
        <v>1939</v>
      </c>
      <c r="D1246" s="149">
        <v>3920</v>
      </c>
      <c r="E1246" s="149" t="s">
        <v>3768</v>
      </c>
      <c r="F1246" s="149" t="s">
        <v>3779</v>
      </c>
      <c r="G1246" s="149" t="s">
        <v>7122</v>
      </c>
      <c r="H1246" s="149" t="s">
        <v>7123</v>
      </c>
      <c r="I1246" s="149" t="s">
        <v>7124</v>
      </c>
      <c r="J1246" s="149" t="s">
        <v>7090</v>
      </c>
      <c r="K1246" s="149"/>
      <c r="L1246" s="148">
        <v>1</v>
      </c>
      <c r="M1246" s="152">
        <f t="shared" si="38"/>
        <v>0</v>
      </c>
      <c r="N1246" s="152">
        <f t="shared" si="39"/>
        <v>1</v>
      </c>
      <c r="O1246" s="145">
        <v>139097</v>
      </c>
    </row>
    <row r="1247" spans="1:15" x14ac:dyDescent="0.25">
      <c r="A1247" s="149">
        <v>16386</v>
      </c>
      <c r="B1247" s="149" t="s">
        <v>3780</v>
      </c>
      <c r="C1247" s="149" t="s">
        <v>3781</v>
      </c>
      <c r="D1247" s="149">
        <v>3920</v>
      </c>
      <c r="E1247" s="149" t="s">
        <v>3768</v>
      </c>
      <c r="F1247" s="149" t="s">
        <v>3782</v>
      </c>
      <c r="G1247" s="149" t="s">
        <v>7122</v>
      </c>
      <c r="H1247" s="149" t="s">
        <v>7123</v>
      </c>
      <c r="I1247" s="149" t="s">
        <v>7124</v>
      </c>
      <c r="J1247" s="149" t="s">
        <v>7089</v>
      </c>
      <c r="K1247" s="149"/>
      <c r="L1247" s="148">
        <v>2</v>
      </c>
      <c r="M1247" s="152">
        <f t="shared" si="38"/>
        <v>0</v>
      </c>
      <c r="N1247" s="152">
        <f t="shared" si="39"/>
        <v>0</v>
      </c>
      <c r="O1247" s="145">
        <v>139097</v>
      </c>
    </row>
    <row r="1248" spans="1:15" x14ac:dyDescent="0.25">
      <c r="A1248" s="149">
        <v>16394</v>
      </c>
      <c r="B1248" s="149" t="s">
        <v>3783</v>
      </c>
      <c r="C1248" s="149" t="s">
        <v>3784</v>
      </c>
      <c r="D1248" s="149">
        <v>3920</v>
      </c>
      <c r="E1248" s="149" t="s">
        <v>3768</v>
      </c>
      <c r="F1248" s="149" t="s">
        <v>3785</v>
      </c>
      <c r="G1248" s="149" t="s">
        <v>7122</v>
      </c>
      <c r="H1248" s="149" t="s">
        <v>7123</v>
      </c>
      <c r="I1248" s="149" t="s">
        <v>7124</v>
      </c>
      <c r="J1248" s="149" t="s">
        <v>7089</v>
      </c>
      <c r="K1248" s="149"/>
      <c r="L1248" s="148">
        <v>2</v>
      </c>
      <c r="M1248" s="152">
        <f t="shared" si="38"/>
        <v>0</v>
      </c>
      <c r="N1248" s="152">
        <f t="shared" si="39"/>
        <v>0</v>
      </c>
      <c r="O1248" s="145">
        <v>139097</v>
      </c>
    </row>
    <row r="1249" spans="1:15" x14ac:dyDescent="0.25">
      <c r="A1249" s="149">
        <v>16402</v>
      </c>
      <c r="B1249" s="149" t="s">
        <v>3786</v>
      </c>
      <c r="C1249" s="149" t="s">
        <v>3787</v>
      </c>
      <c r="D1249" s="149">
        <v>3920</v>
      </c>
      <c r="E1249" s="149" t="s">
        <v>3768</v>
      </c>
      <c r="F1249" s="149" t="s">
        <v>3788</v>
      </c>
      <c r="G1249" s="149" t="s">
        <v>7122</v>
      </c>
      <c r="H1249" s="149" t="s">
        <v>7123</v>
      </c>
      <c r="I1249" s="149" t="s">
        <v>7124</v>
      </c>
      <c r="J1249" s="149" t="s">
        <v>7089</v>
      </c>
      <c r="K1249" s="149"/>
      <c r="L1249" s="148">
        <v>2</v>
      </c>
      <c r="M1249" s="152">
        <f t="shared" si="38"/>
        <v>0</v>
      </c>
      <c r="N1249" s="152">
        <f t="shared" si="39"/>
        <v>0</v>
      </c>
      <c r="O1249" s="145">
        <v>139097</v>
      </c>
    </row>
    <row r="1250" spans="1:15" x14ac:dyDescent="0.25">
      <c r="A1250" s="149">
        <v>16411</v>
      </c>
      <c r="B1250" s="149" t="s">
        <v>3789</v>
      </c>
      <c r="C1250" s="149" t="s">
        <v>3790</v>
      </c>
      <c r="D1250" s="149">
        <v>3920</v>
      </c>
      <c r="E1250" s="149" t="s">
        <v>3768</v>
      </c>
      <c r="F1250" s="149" t="s">
        <v>3791</v>
      </c>
      <c r="G1250" s="149" t="s">
        <v>7122</v>
      </c>
      <c r="H1250" s="149" t="s">
        <v>7123</v>
      </c>
      <c r="I1250" s="149" t="s">
        <v>7124</v>
      </c>
      <c r="J1250" s="149" t="s">
        <v>7091</v>
      </c>
      <c r="K1250" s="149"/>
      <c r="L1250" s="148">
        <v>2</v>
      </c>
      <c r="M1250" s="152">
        <f t="shared" si="38"/>
        <v>0</v>
      </c>
      <c r="N1250" s="152">
        <f t="shared" si="39"/>
        <v>0</v>
      </c>
      <c r="O1250" s="145">
        <v>139097</v>
      </c>
    </row>
    <row r="1251" spans="1:15" x14ac:dyDescent="0.25">
      <c r="A1251" s="149">
        <v>16428</v>
      </c>
      <c r="B1251" s="149" t="s">
        <v>7353</v>
      </c>
      <c r="C1251" s="149" t="s">
        <v>3792</v>
      </c>
      <c r="D1251" s="149">
        <v>3920</v>
      </c>
      <c r="E1251" s="149" t="s">
        <v>3768</v>
      </c>
      <c r="F1251" s="149" t="s">
        <v>3793</v>
      </c>
      <c r="G1251" s="149" t="s">
        <v>7122</v>
      </c>
      <c r="H1251" s="149" t="s">
        <v>7123</v>
      </c>
      <c r="I1251" s="149" t="s">
        <v>7124</v>
      </c>
      <c r="J1251" s="149" t="s">
        <v>7089</v>
      </c>
      <c r="K1251" s="149"/>
      <c r="L1251" s="148">
        <v>1</v>
      </c>
      <c r="M1251" s="152">
        <f t="shared" si="38"/>
        <v>0</v>
      </c>
      <c r="N1251" s="152">
        <f t="shared" si="39"/>
        <v>0</v>
      </c>
      <c r="O1251" s="145">
        <v>139097</v>
      </c>
    </row>
    <row r="1252" spans="1:15" x14ac:dyDescent="0.25">
      <c r="A1252" s="149">
        <v>16436</v>
      </c>
      <c r="B1252" s="149" t="s">
        <v>3794</v>
      </c>
      <c r="C1252" s="149" t="s">
        <v>3795</v>
      </c>
      <c r="D1252" s="149">
        <v>3540</v>
      </c>
      <c r="E1252" s="149" t="s">
        <v>617</v>
      </c>
      <c r="F1252" s="149" t="s">
        <v>3796</v>
      </c>
      <c r="G1252" s="149" t="s">
        <v>7122</v>
      </c>
      <c r="H1252" s="149" t="s">
        <v>7123</v>
      </c>
      <c r="I1252" s="149" t="s">
        <v>7124</v>
      </c>
      <c r="J1252" s="149" t="s">
        <v>7089</v>
      </c>
      <c r="K1252" s="149"/>
      <c r="L1252" s="148">
        <v>1</v>
      </c>
      <c r="M1252" s="152">
        <f t="shared" si="38"/>
        <v>0</v>
      </c>
      <c r="N1252" s="152">
        <f t="shared" si="39"/>
        <v>0</v>
      </c>
      <c r="O1252" s="145">
        <v>119099</v>
      </c>
    </row>
    <row r="1253" spans="1:15" x14ac:dyDescent="0.25">
      <c r="A1253" s="149">
        <v>16444</v>
      </c>
      <c r="B1253" s="149" t="s">
        <v>1091</v>
      </c>
      <c r="C1253" s="149" t="s">
        <v>3797</v>
      </c>
      <c r="D1253" s="149">
        <v>3540</v>
      </c>
      <c r="E1253" s="149" t="s">
        <v>617</v>
      </c>
      <c r="F1253" s="149" t="s">
        <v>3798</v>
      </c>
      <c r="G1253" s="149" t="s">
        <v>7122</v>
      </c>
      <c r="H1253" s="149" t="s">
        <v>7123</v>
      </c>
      <c r="I1253" s="149" t="s">
        <v>7124</v>
      </c>
      <c r="J1253" s="149" t="s">
        <v>7089</v>
      </c>
      <c r="K1253" s="149"/>
      <c r="L1253" s="148">
        <v>1</v>
      </c>
      <c r="M1253" s="152">
        <f t="shared" si="38"/>
        <v>0</v>
      </c>
      <c r="N1253" s="152">
        <f t="shared" si="39"/>
        <v>0</v>
      </c>
      <c r="O1253" s="145">
        <v>119099</v>
      </c>
    </row>
    <row r="1254" spans="1:15" x14ac:dyDescent="0.25">
      <c r="A1254" s="149">
        <v>16451</v>
      </c>
      <c r="B1254" s="149" t="s">
        <v>3799</v>
      </c>
      <c r="C1254" s="149" t="s">
        <v>3800</v>
      </c>
      <c r="D1254" s="149">
        <v>3540</v>
      </c>
      <c r="E1254" s="149" t="s">
        <v>3801</v>
      </c>
      <c r="F1254" s="149" t="s">
        <v>3802</v>
      </c>
      <c r="G1254" s="149" t="s">
        <v>7122</v>
      </c>
      <c r="H1254" s="149" t="s">
        <v>7123</v>
      </c>
      <c r="I1254" s="149" t="s">
        <v>7124</v>
      </c>
      <c r="J1254" s="149" t="s">
        <v>7089</v>
      </c>
      <c r="K1254" s="149"/>
      <c r="L1254" s="148">
        <v>1</v>
      </c>
      <c r="M1254" s="152">
        <f t="shared" si="38"/>
        <v>0</v>
      </c>
      <c r="N1254" s="152">
        <f t="shared" si="39"/>
        <v>0</v>
      </c>
      <c r="O1254" s="145">
        <v>119099</v>
      </c>
    </row>
    <row r="1255" spans="1:15" x14ac:dyDescent="0.25">
      <c r="A1255" s="149">
        <v>16469</v>
      </c>
      <c r="B1255" s="149" t="s">
        <v>7354</v>
      </c>
      <c r="C1255" s="149" t="s">
        <v>3803</v>
      </c>
      <c r="D1255" s="149">
        <v>3540</v>
      </c>
      <c r="E1255" s="149" t="s">
        <v>3804</v>
      </c>
      <c r="F1255" s="149" t="s">
        <v>3805</v>
      </c>
      <c r="G1255" s="149" t="s">
        <v>7122</v>
      </c>
      <c r="H1255" s="149" t="s">
        <v>7123</v>
      </c>
      <c r="I1255" s="149" t="s">
        <v>7124</v>
      </c>
      <c r="J1255" s="149" t="s">
        <v>7089</v>
      </c>
      <c r="K1255" s="149"/>
      <c r="L1255" s="148">
        <v>1</v>
      </c>
      <c r="M1255" s="152">
        <f t="shared" si="38"/>
        <v>0</v>
      </c>
      <c r="N1255" s="152">
        <f t="shared" si="39"/>
        <v>0</v>
      </c>
      <c r="O1255" s="145">
        <v>119099</v>
      </c>
    </row>
    <row r="1256" spans="1:15" x14ac:dyDescent="0.25">
      <c r="A1256" s="149">
        <v>16477</v>
      </c>
      <c r="B1256" s="149" t="s">
        <v>3780</v>
      </c>
      <c r="C1256" s="149" t="s">
        <v>3806</v>
      </c>
      <c r="D1256" s="149">
        <v>3540</v>
      </c>
      <c r="E1256" s="149" t="s">
        <v>617</v>
      </c>
      <c r="F1256" s="149" t="s">
        <v>3807</v>
      </c>
      <c r="G1256" s="149" t="s">
        <v>7122</v>
      </c>
      <c r="H1256" s="149" t="s">
        <v>7123</v>
      </c>
      <c r="I1256" s="149" t="s">
        <v>7124</v>
      </c>
      <c r="J1256" s="149" t="s">
        <v>7089</v>
      </c>
      <c r="K1256" s="149"/>
      <c r="L1256" s="148">
        <v>2</v>
      </c>
      <c r="M1256" s="152">
        <f t="shared" si="38"/>
        <v>0</v>
      </c>
      <c r="N1256" s="152">
        <f t="shared" si="39"/>
        <v>0</v>
      </c>
      <c r="O1256" s="145">
        <v>119099</v>
      </c>
    </row>
    <row r="1257" spans="1:15" x14ac:dyDescent="0.25">
      <c r="A1257" s="149">
        <v>16493</v>
      </c>
      <c r="B1257" s="149" t="s">
        <v>3808</v>
      </c>
      <c r="C1257" s="149" t="s">
        <v>3809</v>
      </c>
      <c r="D1257" s="149">
        <v>3512</v>
      </c>
      <c r="E1257" s="149" t="s">
        <v>3810</v>
      </c>
      <c r="F1257" s="149" t="s">
        <v>3811</v>
      </c>
      <c r="G1257" s="149" t="s">
        <v>7122</v>
      </c>
      <c r="H1257" s="149" t="s">
        <v>7123</v>
      </c>
      <c r="I1257" s="149" t="s">
        <v>7124</v>
      </c>
      <c r="J1257" s="149" t="s">
        <v>7089</v>
      </c>
      <c r="K1257" s="149"/>
      <c r="L1257" s="148">
        <v>2</v>
      </c>
      <c r="M1257" s="152">
        <f t="shared" si="38"/>
        <v>0</v>
      </c>
      <c r="N1257" s="152">
        <f t="shared" si="39"/>
        <v>0</v>
      </c>
      <c r="O1257" s="145">
        <v>119891</v>
      </c>
    </row>
    <row r="1258" spans="1:15" x14ac:dyDescent="0.25">
      <c r="A1258" s="149">
        <v>16501</v>
      </c>
      <c r="B1258" s="149" t="s">
        <v>3812</v>
      </c>
      <c r="C1258" s="149" t="s">
        <v>3813</v>
      </c>
      <c r="D1258" s="149">
        <v>3560</v>
      </c>
      <c r="E1258" s="149" t="s">
        <v>3814</v>
      </c>
      <c r="F1258" s="149" t="s">
        <v>3815</v>
      </c>
      <c r="G1258" s="149" t="s">
        <v>7122</v>
      </c>
      <c r="H1258" s="149" t="s">
        <v>7123</v>
      </c>
      <c r="I1258" s="149" t="s">
        <v>7124</v>
      </c>
      <c r="J1258" s="149" t="s">
        <v>7090</v>
      </c>
      <c r="K1258" s="149"/>
      <c r="L1258" s="148">
        <v>1</v>
      </c>
      <c r="M1258" s="152">
        <f t="shared" si="38"/>
        <v>0</v>
      </c>
      <c r="N1258" s="152">
        <f t="shared" si="39"/>
        <v>1</v>
      </c>
      <c r="O1258" s="145">
        <v>120816</v>
      </c>
    </row>
    <row r="1259" spans="1:15" x14ac:dyDescent="0.25">
      <c r="A1259" s="149">
        <v>16543</v>
      </c>
      <c r="B1259" s="149" t="s">
        <v>3816</v>
      </c>
      <c r="C1259" s="149" t="s">
        <v>3817</v>
      </c>
      <c r="D1259" s="149">
        <v>3560</v>
      </c>
      <c r="E1259" s="149" t="s">
        <v>3814</v>
      </c>
      <c r="F1259" s="149" t="s">
        <v>3818</v>
      </c>
      <c r="G1259" s="149" t="s">
        <v>7122</v>
      </c>
      <c r="H1259" s="149" t="s">
        <v>7123</v>
      </c>
      <c r="I1259" s="149" t="s">
        <v>7124</v>
      </c>
      <c r="J1259" s="149" t="s">
        <v>7089</v>
      </c>
      <c r="K1259" s="149"/>
      <c r="L1259" s="148">
        <v>1</v>
      </c>
      <c r="M1259" s="152">
        <f t="shared" si="38"/>
        <v>0</v>
      </c>
      <c r="N1259" s="152">
        <f t="shared" si="39"/>
        <v>0</v>
      </c>
      <c r="O1259" s="145">
        <v>118935</v>
      </c>
    </row>
    <row r="1260" spans="1:15" x14ac:dyDescent="0.25">
      <c r="A1260" s="149">
        <v>16551</v>
      </c>
      <c r="B1260" s="149" t="s">
        <v>3819</v>
      </c>
      <c r="C1260" s="149" t="s">
        <v>3820</v>
      </c>
      <c r="D1260" s="149">
        <v>3560</v>
      </c>
      <c r="E1260" s="149" t="s">
        <v>3814</v>
      </c>
      <c r="F1260" s="149" t="s">
        <v>3821</v>
      </c>
      <c r="G1260" s="149" t="s">
        <v>7122</v>
      </c>
      <c r="H1260" s="149" t="s">
        <v>7123</v>
      </c>
      <c r="I1260" s="149" t="s">
        <v>7124</v>
      </c>
      <c r="J1260" s="149" t="s">
        <v>7089</v>
      </c>
      <c r="K1260" s="149"/>
      <c r="L1260" s="148">
        <v>1</v>
      </c>
      <c r="M1260" s="152">
        <f t="shared" si="38"/>
        <v>0</v>
      </c>
      <c r="N1260" s="152">
        <f t="shared" si="39"/>
        <v>0</v>
      </c>
      <c r="O1260" s="145">
        <v>118935</v>
      </c>
    </row>
    <row r="1261" spans="1:15" x14ac:dyDescent="0.25">
      <c r="A1261" s="149">
        <v>16568</v>
      </c>
      <c r="B1261" s="149" t="s">
        <v>3822</v>
      </c>
      <c r="C1261" s="149" t="s">
        <v>3823</v>
      </c>
      <c r="D1261" s="149">
        <v>3583</v>
      </c>
      <c r="E1261" s="149" t="s">
        <v>620</v>
      </c>
      <c r="F1261" s="149" t="s">
        <v>3824</v>
      </c>
      <c r="G1261" s="149" t="s">
        <v>7122</v>
      </c>
      <c r="H1261" s="149" t="s">
        <v>7123</v>
      </c>
      <c r="I1261" s="149" t="s">
        <v>7124</v>
      </c>
      <c r="J1261" s="149" t="s">
        <v>7090</v>
      </c>
      <c r="K1261" s="149"/>
      <c r="L1261" s="148">
        <v>2</v>
      </c>
      <c r="M1261" s="152">
        <f t="shared" si="38"/>
        <v>0</v>
      </c>
      <c r="N1261" s="152">
        <f t="shared" si="39"/>
        <v>0</v>
      </c>
      <c r="O1261" s="145">
        <v>118935</v>
      </c>
    </row>
    <row r="1262" spans="1:15" x14ac:dyDescent="0.25">
      <c r="A1262" s="149">
        <v>16576</v>
      </c>
      <c r="B1262" s="149" t="s">
        <v>3825</v>
      </c>
      <c r="C1262" s="149" t="s">
        <v>2855</v>
      </c>
      <c r="D1262" s="149">
        <v>3583</v>
      </c>
      <c r="E1262" s="149" t="s">
        <v>620</v>
      </c>
      <c r="F1262" s="149" t="s">
        <v>3826</v>
      </c>
      <c r="G1262" s="149" t="s">
        <v>7122</v>
      </c>
      <c r="H1262" s="149" t="s">
        <v>7123</v>
      </c>
      <c r="I1262" s="149" t="s">
        <v>7124</v>
      </c>
      <c r="J1262" s="149" t="s">
        <v>7091</v>
      </c>
      <c r="K1262" s="149"/>
      <c r="L1262" s="148">
        <v>2</v>
      </c>
      <c r="M1262" s="152">
        <f t="shared" si="38"/>
        <v>0</v>
      </c>
      <c r="N1262" s="152">
        <f t="shared" si="39"/>
        <v>0</v>
      </c>
      <c r="O1262" s="145">
        <v>118935</v>
      </c>
    </row>
    <row r="1263" spans="1:15" x14ac:dyDescent="0.25">
      <c r="A1263" s="149">
        <v>16584</v>
      </c>
      <c r="B1263" s="149" t="s">
        <v>3830</v>
      </c>
      <c r="C1263" s="149" t="s">
        <v>3827</v>
      </c>
      <c r="D1263" s="149">
        <v>3580</v>
      </c>
      <c r="E1263" s="149" t="s">
        <v>3828</v>
      </c>
      <c r="F1263" s="149" t="s">
        <v>3829</v>
      </c>
      <c r="G1263" s="149" t="s">
        <v>7122</v>
      </c>
      <c r="H1263" s="149" t="s">
        <v>7123</v>
      </c>
      <c r="I1263" s="149" t="s">
        <v>7124</v>
      </c>
      <c r="J1263" s="149" t="s">
        <v>7089</v>
      </c>
      <c r="K1263" s="149"/>
      <c r="L1263" s="148">
        <v>2</v>
      </c>
      <c r="M1263" s="152">
        <f t="shared" si="38"/>
        <v>0</v>
      </c>
      <c r="N1263" s="152">
        <f t="shared" si="39"/>
        <v>0</v>
      </c>
      <c r="O1263" s="145">
        <v>118935</v>
      </c>
    </row>
    <row r="1264" spans="1:15" x14ac:dyDescent="0.25">
      <c r="A1264" s="149">
        <v>16592</v>
      </c>
      <c r="B1264" s="149" t="s">
        <v>3830</v>
      </c>
      <c r="C1264" s="149" t="s">
        <v>3831</v>
      </c>
      <c r="D1264" s="149">
        <v>3580</v>
      </c>
      <c r="E1264" s="149" t="s">
        <v>3828</v>
      </c>
      <c r="F1264" s="149" t="s">
        <v>3832</v>
      </c>
      <c r="G1264" s="149" t="s">
        <v>7122</v>
      </c>
      <c r="H1264" s="149" t="s">
        <v>7123</v>
      </c>
      <c r="I1264" s="149" t="s">
        <v>7124</v>
      </c>
      <c r="J1264" s="149" t="s">
        <v>7089</v>
      </c>
      <c r="K1264" s="149"/>
      <c r="L1264" s="148">
        <v>3</v>
      </c>
      <c r="M1264" s="152">
        <f t="shared" si="38"/>
        <v>0</v>
      </c>
      <c r="N1264" s="152">
        <f t="shared" si="39"/>
        <v>0</v>
      </c>
      <c r="O1264" s="145">
        <v>118935</v>
      </c>
    </row>
    <row r="1265" spans="1:15" x14ac:dyDescent="0.25">
      <c r="A1265" s="149">
        <v>16601</v>
      </c>
      <c r="B1265" s="149" t="s">
        <v>7355</v>
      </c>
      <c r="C1265" s="149" t="s">
        <v>3833</v>
      </c>
      <c r="D1265" s="149">
        <v>3582</v>
      </c>
      <c r="E1265" s="149" t="s">
        <v>523</v>
      </c>
      <c r="F1265" s="149" t="s">
        <v>3834</v>
      </c>
      <c r="G1265" s="149" t="s">
        <v>7122</v>
      </c>
      <c r="H1265" s="149" t="s">
        <v>7123</v>
      </c>
      <c r="I1265" s="149" t="s">
        <v>7124</v>
      </c>
      <c r="J1265" s="149" t="s">
        <v>7089</v>
      </c>
      <c r="K1265" s="149"/>
      <c r="L1265" s="148">
        <v>1</v>
      </c>
      <c r="M1265" s="152">
        <f t="shared" si="38"/>
        <v>0</v>
      </c>
      <c r="N1265" s="152">
        <f t="shared" si="39"/>
        <v>0</v>
      </c>
      <c r="O1265" s="145">
        <v>118935</v>
      </c>
    </row>
    <row r="1266" spans="1:15" x14ac:dyDescent="0.25">
      <c r="A1266" s="149">
        <v>16618</v>
      </c>
      <c r="B1266" s="149" t="s">
        <v>7356</v>
      </c>
      <c r="C1266" s="149" t="s">
        <v>3833</v>
      </c>
      <c r="D1266" s="149">
        <v>3582</v>
      </c>
      <c r="E1266" s="149" t="s">
        <v>523</v>
      </c>
      <c r="F1266" s="149" t="s">
        <v>3834</v>
      </c>
      <c r="G1266" s="149" t="s">
        <v>7122</v>
      </c>
      <c r="H1266" s="149" t="s">
        <v>7123</v>
      </c>
      <c r="I1266" s="149" t="s">
        <v>7124</v>
      </c>
      <c r="J1266" s="149" t="s">
        <v>7089</v>
      </c>
      <c r="K1266" s="149"/>
      <c r="L1266" s="148">
        <v>1</v>
      </c>
      <c r="M1266" s="152">
        <f t="shared" si="38"/>
        <v>0</v>
      </c>
      <c r="N1266" s="152">
        <f t="shared" si="39"/>
        <v>0</v>
      </c>
      <c r="O1266" s="145">
        <v>118935</v>
      </c>
    </row>
    <row r="1267" spans="1:15" x14ac:dyDescent="0.25">
      <c r="A1267" s="149">
        <v>16626</v>
      </c>
      <c r="B1267" s="149" t="s">
        <v>3835</v>
      </c>
      <c r="C1267" s="149" t="s">
        <v>3836</v>
      </c>
      <c r="D1267" s="149">
        <v>3581</v>
      </c>
      <c r="E1267" s="149" t="s">
        <v>3837</v>
      </c>
      <c r="F1267" s="149" t="s">
        <v>3838</v>
      </c>
      <c r="G1267" s="149" t="s">
        <v>7122</v>
      </c>
      <c r="H1267" s="149" t="s">
        <v>7123</v>
      </c>
      <c r="I1267" s="149" t="s">
        <v>7124</v>
      </c>
      <c r="J1267" s="149" t="s">
        <v>7089</v>
      </c>
      <c r="K1267" s="149"/>
      <c r="L1267" s="148">
        <v>1</v>
      </c>
      <c r="M1267" s="152">
        <f t="shared" si="38"/>
        <v>0</v>
      </c>
      <c r="N1267" s="152">
        <f t="shared" si="39"/>
        <v>0</v>
      </c>
      <c r="O1267" s="145">
        <v>118935</v>
      </c>
    </row>
    <row r="1268" spans="1:15" x14ac:dyDescent="0.25">
      <c r="A1268" s="149">
        <v>16634</v>
      </c>
      <c r="B1268" s="149" t="s">
        <v>3839</v>
      </c>
      <c r="C1268" s="149" t="s">
        <v>3840</v>
      </c>
      <c r="D1268" s="149">
        <v>3581</v>
      </c>
      <c r="E1268" s="149" t="s">
        <v>3837</v>
      </c>
      <c r="F1268" s="149" t="s">
        <v>3841</v>
      </c>
      <c r="G1268" s="149" t="s">
        <v>7122</v>
      </c>
      <c r="H1268" s="149" t="s">
        <v>7123</v>
      </c>
      <c r="I1268" s="149" t="s">
        <v>7124</v>
      </c>
      <c r="J1268" s="149" t="s">
        <v>7089</v>
      </c>
      <c r="K1268" s="149"/>
      <c r="L1268" s="148">
        <v>1</v>
      </c>
      <c r="M1268" s="152">
        <f t="shared" si="38"/>
        <v>0</v>
      </c>
      <c r="N1268" s="152">
        <f t="shared" si="39"/>
        <v>0</v>
      </c>
      <c r="O1268" s="145">
        <v>120816</v>
      </c>
    </row>
    <row r="1269" spans="1:15" x14ac:dyDescent="0.25">
      <c r="A1269" s="149">
        <v>16642</v>
      </c>
      <c r="B1269" s="149" t="s">
        <v>1185</v>
      </c>
      <c r="C1269" s="149" t="s">
        <v>3842</v>
      </c>
      <c r="D1269" s="149">
        <v>3945</v>
      </c>
      <c r="E1269" s="149" t="s">
        <v>624</v>
      </c>
      <c r="F1269" s="149" t="s">
        <v>3843</v>
      </c>
      <c r="G1269" s="149" t="s">
        <v>7122</v>
      </c>
      <c r="H1269" s="149" t="s">
        <v>7123</v>
      </c>
      <c r="I1269" s="149" t="s">
        <v>7124</v>
      </c>
      <c r="J1269" s="149" t="s">
        <v>7089</v>
      </c>
      <c r="K1269" s="149"/>
      <c r="L1269" s="148">
        <v>2</v>
      </c>
      <c r="M1269" s="152">
        <f t="shared" si="38"/>
        <v>0</v>
      </c>
      <c r="N1269" s="152">
        <f t="shared" si="39"/>
        <v>0</v>
      </c>
      <c r="O1269" s="145">
        <v>119008</v>
      </c>
    </row>
    <row r="1270" spans="1:15" x14ac:dyDescent="0.25">
      <c r="A1270" s="149">
        <v>16659</v>
      </c>
      <c r="B1270" s="149" t="s">
        <v>1185</v>
      </c>
      <c r="C1270" s="149" t="s">
        <v>3844</v>
      </c>
      <c r="D1270" s="149">
        <v>3945</v>
      </c>
      <c r="E1270" s="149" t="s">
        <v>624</v>
      </c>
      <c r="F1270" s="149" t="s">
        <v>3845</v>
      </c>
      <c r="G1270" s="149" t="s">
        <v>7122</v>
      </c>
      <c r="H1270" s="149" t="s">
        <v>7123</v>
      </c>
      <c r="I1270" s="149" t="s">
        <v>7124</v>
      </c>
      <c r="J1270" s="149" t="s">
        <v>7089</v>
      </c>
      <c r="K1270" s="149"/>
      <c r="L1270" s="148">
        <v>1</v>
      </c>
      <c r="M1270" s="152">
        <f t="shared" si="38"/>
        <v>0</v>
      </c>
      <c r="N1270" s="152">
        <f t="shared" si="39"/>
        <v>0</v>
      </c>
      <c r="O1270" s="145">
        <v>119008</v>
      </c>
    </row>
    <row r="1271" spans="1:15" x14ac:dyDescent="0.25">
      <c r="A1271" s="149">
        <v>16667</v>
      </c>
      <c r="B1271" s="149" t="s">
        <v>3846</v>
      </c>
      <c r="C1271" s="149" t="s">
        <v>3847</v>
      </c>
      <c r="D1271" s="149">
        <v>3970</v>
      </c>
      <c r="E1271" s="149" t="s">
        <v>627</v>
      </c>
      <c r="F1271" s="149" t="s">
        <v>3848</v>
      </c>
      <c r="G1271" s="149" t="s">
        <v>7122</v>
      </c>
      <c r="H1271" s="149" t="s">
        <v>7123</v>
      </c>
      <c r="I1271" s="149" t="s">
        <v>7124</v>
      </c>
      <c r="J1271" s="149" t="s">
        <v>7090</v>
      </c>
      <c r="K1271" s="149"/>
      <c r="L1271" s="148">
        <v>3</v>
      </c>
      <c r="M1271" s="152">
        <f t="shared" si="38"/>
        <v>0</v>
      </c>
      <c r="N1271" s="152">
        <f t="shared" si="39"/>
        <v>0</v>
      </c>
      <c r="O1271" s="145">
        <v>118778</v>
      </c>
    </row>
    <row r="1272" spans="1:15" x14ac:dyDescent="0.25">
      <c r="A1272" s="149">
        <v>16675</v>
      </c>
      <c r="B1272" s="149" t="s">
        <v>2813</v>
      </c>
      <c r="C1272" s="149" t="s">
        <v>3849</v>
      </c>
      <c r="D1272" s="149">
        <v>3970</v>
      </c>
      <c r="E1272" s="149" t="s">
        <v>627</v>
      </c>
      <c r="F1272" s="149" t="s">
        <v>3850</v>
      </c>
      <c r="G1272" s="149" t="s">
        <v>7122</v>
      </c>
      <c r="H1272" s="149" t="s">
        <v>7123</v>
      </c>
      <c r="I1272" s="149" t="s">
        <v>7124</v>
      </c>
      <c r="J1272" s="149" t="s">
        <v>7089</v>
      </c>
      <c r="K1272" s="149"/>
      <c r="L1272" s="148">
        <v>3</v>
      </c>
      <c r="M1272" s="152">
        <f t="shared" si="38"/>
        <v>0</v>
      </c>
      <c r="N1272" s="152">
        <f t="shared" si="39"/>
        <v>0</v>
      </c>
      <c r="O1272" s="145">
        <v>118778</v>
      </c>
    </row>
    <row r="1273" spans="1:15" x14ac:dyDescent="0.25">
      <c r="A1273" s="149">
        <v>16683</v>
      </c>
      <c r="B1273" s="149" t="s">
        <v>3851</v>
      </c>
      <c r="C1273" s="149" t="s">
        <v>7357</v>
      </c>
      <c r="D1273" s="149">
        <v>3971</v>
      </c>
      <c r="E1273" s="149" t="s">
        <v>3852</v>
      </c>
      <c r="F1273" s="149" t="s">
        <v>3853</v>
      </c>
      <c r="G1273" s="149" t="s">
        <v>7122</v>
      </c>
      <c r="H1273" s="149" t="s">
        <v>7123</v>
      </c>
      <c r="I1273" s="149" t="s">
        <v>7124</v>
      </c>
      <c r="J1273" s="149" t="s">
        <v>7089</v>
      </c>
      <c r="K1273" s="149"/>
      <c r="L1273" s="148">
        <v>3</v>
      </c>
      <c r="M1273" s="152">
        <f t="shared" si="38"/>
        <v>0</v>
      </c>
      <c r="N1273" s="152">
        <f t="shared" si="39"/>
        <v>0</v>
      </c>
      <c r="O1273" s="145">
        <v>119008</v>
      </c>
    </row>
    <row r="1274" spans="1:15" x14ac:dyDescent="0.25">
      <c r="A1274" s="149">
        <v>16691</v>
      </c>
      <c r="B1274" s="149" t="s">
        <v>3854</v>
      </c>
      <c r="C1274" s="149" t="s">
        <v>3855</v>
      </c>
      <c r="D1274" s="149">
        <v>3980</v>
      </c>
      <c r="E1274" s="149" t="s">
        <v>630</v>
      </c>
      <c r="F1274" s="149" t="s">
        <v>3856</v>
      </c>
      <c r="G1274" s="149" t="s">
        <v>7122</v>
      </c>
      <c r="H1274" s="149" t="s">
        <v>7123</v>
      </c>
      <c r="I1274" s="149" t="s">
        <v>7124</v>
      </c>
      <c r="J1274" s="149" t="s">
        <v>7090</v>
      </c>
      <c r="K1274" s="149"/>
      <c r="L1274" s="148">
        <v>1</v>
      </c>
      <c r="M1274" s="152">
        <f t="shared" si="38"/>
        <v>0</v>
      </c>
      <c r="N1274" s="152">
        <f t="shared" si="39"/>
        <v>1</v>
      </c>
      <c r="O1274" s="145">
        <v>119032</v>
      </c>
    </row>
    <row r="1275" spans="1:15" x14ac:dyDescent="0.25">
      <c r="A1275" s="149">
        <v>16709</v>
      </c>
      <c r="B1275" s="149" t="s">
        <v>3857</v>
      </c>
      <c r="C1275" s="149" t="s">
        <v>3858</v>
      </c>
      <c r="D1275" s="149">
        <v>3980</v>
      </c>
      <c r="E1275" s="149" t="s">
        <v>630</v>
      </c>
      <c r="F1275" s="149" t="s">
        <v>3859</v>
      </c>
      <c r="G1275" s="149" t="s">
        <v>7122</v>
      </c>
      <c r="H1275" s="149" t="s">
        <v>7123</v>
      </c>
      <c r="I1275" s="149" t="s">
        <v>7124</v>
      </c>
      <c r="J1275" s="149" t="s">
        <v>7089</v>
      </c>
      <c r="K1275" s="149"/>
      <c r="L1275" s="148">
        <v>1</v>
      </c>
      <c r="M1275" s="152">
        <f t="shared" si="38"/>
        <v>0</v>
      </c>
      <c r="N1275" s="152">
        <f t="shared" si="39"/>
        <v>0</v>
      </c>
      <c r="O1275" s="145">
        <v>119032</v>
      </c>
    </row>
    <row r="1276" spans="1:15" x14ac:dyDescent="0.25">
      <c r="A1276" s="149">
        <v>16717</v>
      </c>
      <c r="B1276" s="149" t="s">
        <v>3860</v>
      </c>
      <c r="C1276" s="149" t="s">
        <v>3861</v>
      </c>
      <c r="D1276" s="149">
        <v>3980</v>
      </c>
      <c r="E1276" s="149" t="s">
        <v>630</v>
      </c>
      <c r="F1276" s="149" t="s">
        <v>3862</v>
      </c>
      <c r="G1276" s="149" t="s">
        <v>7122</v>
      </c>
      <c r="H1276" s="149" t="s">
        <v>7123</v>
      </c>
      <c r="I1276" s="149" t="s">
        <v>7124</v>
      </c>
      <c r="J1276" s="149" t="s">
        <v>7089</v>
      </c>
      <c r="K1276" s="149"/>
      <c r="L1276" s="148">
        <v>1</v>
      </c>
      <c r="M1276" s="152">
        <f t="shared" si="38"/>
        <v>0</v>
      </c>
      <c r="N1276" s="152">
        <f t="shared" si="39"/>
        <v>0</v>
      </c>
      <c r="O1276" s="145">
        <v>119032</v>
      </c>
    </row>
    <row r="1277" spans="1:15" x14ac:dyDescent="0.25">
      <c r="A1277" s="149">
        <v>16725</v>
      </c>
      <c r="B1277" s="149" t="s">
        <v>3863</v>
      </c>
      <c r="C1277" s="149" t="s">
        <v>3855</v>
      </c>
      <c r="D1277" s="149">
        <v>3980</v>
      </c>
      <c r="E1277" s="149" t="s">
        <v>630</v>
      </c>
      <c r="F1277" s="149" t="s">
        <v>3856</v>
      </c>
      <c r="G1277" s="149" t="s">
        <v>7122</v>
      </c>
      <c r="H1277" s="149" t="s">
        <v>7123</v>
      </c>
      <c r="I1277" s="149" t="s">
        <v>7124</v>
      </c>
      <c r="J1277" s="149" t="s">
        <v>7090</v>
      </c>
      <c r="K1277" s="149"/>
      <c r="L1277" s="148">
        <v>1</v>
      </c>
      <c r="M1277" s="152">
        <f t="shared" si="38"/>
        <v>0</v>
      </c>
      <c r="N1277" s="152">
        <f t="shared" si="39"/>
        <v>1</v>
      </c>
      <c r="O1277" s="145">
        <v>119032</v>
      </c>
    </row>
    <row r="1278" spans="1:15" x14ac:dyDescent="0.25">
      <c r="A1278" s="149">
        <v>16733</v>
      </c>
      <c r="B1278" s="149" t="s">
        <v>3864</v>
      </c>
      <c r="C1278" s="149" t="s">
        <v>3865</v>
      </c>
      <c r="D1278" s="149">
        <v>3980</v>
      </c>
      <c r="E1278" s="149" t="s">
        <v>630</v>
      </c>
      <c r="F1278" s="149" t="s">
        <v>3866</v>
      </c>
      <c r="G1278" s="149" t="s">
        <v>7122</v>
      </c>
      <c r="H1278" s="149" t="s">
        <v>7123</v>
      </c>
      <c r="I1278" s="149" t="s">
        <v>7124</v>
      </c>
      <c r="J1278" s="149" t="s">
        <v>7091</v>
      </c>
      <c r="K1278" s="149"/>
      <c r="L1278" s="148">
        <v>1</v>
      </c>
      <c r="M1278" s="152">
        <f t="shared" si="38"/>
        <v>1</v>
      </c>
      <c r="N1278" s="152">
        <f t="shared" si="39"/>
        <v>0</v>
      </c>
      <c r="O1278" s="145">
        <v>119032</v>
      </c>
    </row>
    <row r="1279" spans="1:15" x14ac:dyDescent="0.25">
      <c r="A1279" s="149">
        <v>16758</v>
      </c>
      <c r="B1279" s="149" t="s">
        <v>3867</v>
      </c>
      <c r="C1279" s="149" t="s">
        <v>3868</v>
      </c>
      <c r="D1279" s="149">
        <v>3980</v>
      </c>
      <c r="E1279" s="149" t="s">
        <v>630</v>
      </c>
      <c r="F1279" s="149" t="s">
        <v>3856</v>
      </c>
      <c r="G1279" s="149" t="s">
        <v>7122</v>
      </c>
      <c r="H1279" s="149" t="s">
        <v>7123</v>
      </c>
      <c r="I1279" s="149" t="s">
        <v>7124</v>
      </c>
      <c r="J1279" s="149" t="s">
        <v>7091</v>
      </c>
      <c r="K1279" s="149"/>
      <c r="L1279" s="148">
        <v>3</v>
      </c>
      <c r="M1279" s="152">
        <f t="shared" si="38"/>
        <v>0</v>
      </c>
      <c r="N1279" s="152">
        <f t="shared" si="39"/>
        <v>0</v>
      </c>
      <c r="O1279" s="145">
        <v>119032</v>
      </c>
    </row>
    <row r="1280" spans="1:15" x14ac:dyDescent="0.25">
      <c r="A1280" s="149">
        <v>16774</v>
      </c>
      <c r="B1280" s="149" t="s">
        <v>3869</v>
      </c>
      <c r="C1280" s="149" t="s">
        <v>3870</v>
      </c>
      <c r="D1280" s="149">
        <v>2431</v>
      </c>
      <c r="E1280" s="149" t="s">
        <v>634</v>
      </c>
      <c r="F1280" s="149" t="s">
        <v>3871</v>
      </c>
      <c r="G1280" s="149" t="s">
        <v>7122</v>
      </c>
      <c r="H1280" s="149" t="s">
        <v>7123</v>
      </c>
      <c r="I1280" s="149" t="s">
        <v>7124</v>
      </c>
      <c r="J1280" s="149" t="s">
        <v>7089</v>
      </c>
      <c r="K1280" s="149"/>
      <c r="L1280" s="148">
        <v>1</v>
      </c>
      <c r="M1280" s="152">
        <f t="shared" si="38"/>
        <v>0</v>
      </c>
      <c r="N1280" s="152">
        <f t="shared" si="39"/>
        <v>0</v>
      </c>
      <c r="O1280" s="145">
        <v>121657</v>
      </c>
    </row>
    <row r="1281" spans="1:15" x14ac:dyDescent="0.25">
      <c r="A1281" s="149">
        <v>16782</v>
      </c>
      <c r="B1281" s="149" t="s">
        <v>3872</v>
      </c>
      <c r="C1281" s="149" t="s">
        <v>3873</v>
      </c>
      <c r="D1281" s="149">
        <v>2431</v>
      </c>
      <c r="E1281" s="149" t="s">
        <v>634</v>
      </c>
      <c r="F1281" s="149" t="s">
        <v>3874</v>
      </c>
      <c r="G1281" s="149" t="s">
        <v>203</v>
      </c>
      <c r="H1281" s="149" t="s">
        <v>204</v>
      </c>
      <c r="I1281" s="149" t="s">
        <v>205</v>
      </c>
      <c r="J1281" s="149" t="s">
        <v>7089</v>
      </c>
      <c r="K1281" s="149"/>
      <c r="L1281" s="148">
        <v>1</v>
      </c>
      <c r="M1281" s="152">
        <f t="shared" si="38"/>
        <v>0</v>
      </c>
      <c r="N1281" s="152">
        <f t="shared" si="39"/>
        <v>0</v>
      </c>
      <c r="O1281" s="145">
        <v>119651</v>
      </c>
    </row>
    <row r="1282" spans="1:15" x14ac:dyDescent="0.25">
      <c r="A1282" s="149">
        <v>16791</v>
      </c>
      <c r="B1282" s="149" t="s">
        <v>3875</v>
      </c>
      <c r="C1282" s="149" t="s">
        <v>2254</v>
      </c>
      <c r="D1282" s="149">
        <v>2450</v>
      </c>
      <c r="E1282" s="149" t="s">
        <v>637</v>
      </c>
      <c r="F1282" s="149" t="s">
        <v>3876</v>
      </c>
      <c r="G1282" s="149" t="s">
        <v>7122</v>
      </c>
      <c r="H1282" s="149" t="s">
        <v>7123</v>
      </c>
      <c r="I1282" s="149" t="s">
        <v>7124</v>
      </c>
      <c r="J1282" s="149" t="s">
        <v>7089</v>
      </c>
      <c r="K1282" s="149"/>
      <c r="L1282" s="148">
        <v>3</v>
      </c>
      <c r="M1282" s="152">
        <f t="shared" si="38"/>
        <v>0</v>
      </c>
      <c r="N1282" s="152">
        <f t="shared" si="39"/>
        <v>0</v>
      </c>
      <c r="O1282" s="145">
        <v>121657</v>
      </c>
    </row>
    <row r="1283" spans="1:15" x14ac:dyDescent="0.25">
      <c r="A1283" s="149">
        <v>16816</v>
      </c>
      <c r="B1283" s="149" t="s">
        <v>3877</v>
      </c>
      <c r="C1283" s="149" t="s">
        <v>3878</v>
      </c>
      <c r="D1283" s="149">
        <v>2450</v>
      </c>
      <c r="E1283" s="149" t="s">
        <v>637</v>
      </c>
      <c r="F1283" s="149" t="s">
        <v>3879</v>
      </c>
      <c r="G1283" s="149" t="s">
        <v>203</v>
      </c>
      <c r="H1283" s="149" t="s">
        <v>204</v>
      </c>
      <c r="I1283" s="149" t="s">
        <v>205</v>
      </c>
      <c r="J1283" s="149" t="s">
        <v>7089</v>
      </c>
      <c r="K1283" s="149"/>
      <c r="L1283" s="148">
        <v>2</v>
      </c>
      <c r="M1283" s="152">
        <f t="shared" ref="M1283:M1346" si="40">IF(AND(J1283="Autonome kleuterschool",L1283=1),1,0)</f>
        <v>0</v>
      </c>
      <c r="N1283" s="152">
        <f t="shared" ref="N1283:N1346" si="41">IF(AND(J1283="Autonome lagere school",L1283=1),1,0)</f>
        <v>0</v>
      </c>
      <c r="O1283" s="145">
        <v>119651</v>
      </c>
    </row>
    <row r="1284" spans="1:15" x14ac:dyDescent="0.25">
      <c r="A1284" s="149">
        <v>16824</v>
      </c>
      <c r="B1284" s="149" t="s">
        <v>7358</v>
      </c>
      <c r="C1284" s="149" t="s">
        <v>3880</v>
      </c>
      <c r="D1284" s="149">
        <v>2430</v>
      </c>
      <c r="E1284" s="149" t="s">
        <v>3881</v>
      </c>
      <c r="F1284" s="149" t="s">
        <v>3882</v>
      </c>
      <c r="G1284" s="149" t="s">
        <v>203</v>
      </c>
      <c r="H1284" s="149" t="s">
        <v>204</v>
      </c>
      <c r="I1284" s="149" t="s">
        <v>205</v>
      </c>
      <c r="J1284" s="149" t="s">
        <v>7089</v>
      </c>
      <c r="K1284" s="149"/>
      <c r="L1284" s="148">
        <v>1</v>
      </c>
      <c r="M1284" s="152">
        <f t="shared" si="40"/>
        <v>0</v>
      </c>
      <c r="N1284" s="152">
        <f t="shared" si="41"/>
        <v>0</v>
      </c>
      <c r="O1284" s="145">
        <v>119651</v>
      </c>
    </row>
    <row r="1285" spans="1:15" x14ac:dyDescent="0.25">
      <c r="A1285" s="149">
        <v>16832</v>
      </c>
      <c r="B1285" s="149" t="s">
        <v>7359</v>
      </c>
      <c r="C1285" s="149" t="s">
        <v>3883</v>
      </c>
      <c r="D1285" s="149">
        <v>2430</v>
      </c>
      <c r="E1285" s="149" t="s">
        <v>3881</v>
      </c>
      <c r="F1285" s="149" t="s">
        <v>3884</v>
      </c>
      <c r="G1285" s="149" t="s">
        <v>203</v>
      </c>
      <c r="H1285" s="149" t="s">
        <v>204</v>
      </c>
      <c r="I1285" s="149" t="s">
        <v>205</v>
      </c>
      <c r="J1285" s="149" t="s">
        <v>7089</v>
      </c>
      <c r="K1285" s="149"/>
      <c r="L1285" s="148">
        <v>1</v>
      </c>
      <c r="M1285" s="152">
        <f t="shared" si="40"/>
        <v>0</v>
      </c>
      <c r="N1285" s="152">
        <f t="shared" si="41"/>
        <v>0</v>
      </c>
      <c r="O1285" s="145">
        <v>119651</v>
      </c>
    </row>
    <row r="1286" spans="1:15" x14ac:dyDescent="0.25">
      <c r="A1286" s="149">
        <v>16857</v>
      </c>
      <c r="B1286" s="149" t="s">
        <v>1344</v>
      </c>
      <c r="C1286" s="149" t="s">
        <v>3885</v>
      </c>
      <c r="D1286" s="149">
        <v>2430</v>
      </c>
      <c r="E1286" s="149" t="s">
        <v>3886</v>
      </c>
      <c r="F1286" s="149" t="s">
        <v>3887</v>
      </c>
      <c r="G1286" s="149" t="s">
        <v>7122</v>
      </c>
      <c r="H1286" s="149" t="s">
        <v>7123</v>
      </c>
      <c r="I1286" s="149" t="s">
        <v>7124</v>
      </c>
      <c r="J1286" s="149" t="s">
        <v>7089</v>
      </c>
      <c r="K1286" s="149"/>
      <c r="L1286" s="148">
        <v>1</v>
      </c>
      <c r="M1286" s="152">
        <f t="shared" si="40"/>
        <v>0</v>
      </c>
      <c r="N1286" s="152">
        <f t="shared" si="41"/>
        <v>0</v>
      </c>
      <c r="O1286" s="145">
        <v>121657</v>
      </c>
    </row>
    <row r="1287" spans="1:15" x14ac:dyDescent="0.25">
      <c r="A1287" s="149">
        <v>16865</v>
      </c>
      <c r="B1287" s="149" t="s">
        <v>3888</v>
      </c>
      <c r="C1287" s="149" t="s">
        <v>3889</v>
      </c>
      <c r="D1287" s="149">
        <v>8000</v>
      </c>
      <c r="E1287" s="149" t="s">
        <v>643</v>
      </c>
      <c r="F1287" s="149" t="s">
        <v>3890</v>
      </c>
      <c r="G1287" s="149" t="s">
        <v>7595</v>
      </c>
      <c r="H1287" s="149" t="s">
        <v>7596</v>
      </c>
      <c r="I1287" s="149" t="s">
        <v>7597</v>
      </c>
      <c r="J1287" s="149" t="s">
        <v>7089</v>
      </c>
      <c r="K1287" s="149"/>
      <c r="L1287" s="148">
        <v>3</v>
      </c>
      <c r="M1287" s="152">
        <f t="shared" si="40"/>
        <v>0</v>
      </c>
      <c r="N1287" s="152">
        <f t="shared" si="41"/>
        <v>0</v>
      </c>
      <c r="O1287" s="145">
        <v>120725</v>
      </c>
    </row>
    <row r="1288" spans="1:15" x14ac:dyDescent="0.25">
      <c r="A1288" s="149">
        <v>16873</v>
      </c>
      <c r="B1288" s="149" t="s">
        <v>3891</v>
      </c>
      <c r="C1288" s="149" t="s">
        <v>3892</v>
      </c>
      <c r="D1288" s="149">
        <v>8380</v>
      </c>
      <c r="E1288" s="149" t="s">
        <v>3893</v>
      </c>
      <c r="F1288" s="149" t="s">
        <v>3894</v>
      </c>
      <c r="G1288" s="149" t="s">
        <v>7595</v>
      </c>
      <c r="H1288" s="149" t="s">
        <v>7596</v>
      </c>
      <c r="I1288" s="149" t="s">
        <v>7597</v>
      </c>
      <c r="J1288" s="149" t="s">
        <v>7089</v>
      </c>
      <c r="K1288" s="149"/>
      <c r="L1288" s="148">
        <v>1</v>
      </c>
      <c r="M1288" s="152">
        <f t="shared" si="40"/>
        <v>0</v>
      </c>
      <c r="N1288" s="152">
        <f t="shared" si="41"/>
        <v>0</v>
      </c>
      <c r="O1288" s="145">
        <v>138982</v>
      </c>
    </row>
    <row r="1289" spans="1:15" x14ac:dyDescent="0.25">
      <c r="A1289" s="149">
        <v>16881</v>
      </c>
      <c r="B1289" s="149" t="s">
        <v>3895</v>
      </c>
      <c r="C1289" s="149" t="s">
        <v>3896</v>
      </c>
      <c r="D1289" s="149">
        <v>8000</v>
      </c>
      <c r="E1289" s="149" t="s">
        <v>643</v>
      </c>
      <c r="F1289" s="149" t="s">
        <v>3897</v>
      </c>
      <c r="G1289" s="149" t="s">
        <v>7595</v>
      </c>
      <c r="H1289" s="149" t="s">
        <v>7596</v>
      </c>
      <c r="I1289" s="149" t="s">
        <v>7597</v>
      </c>
      <c r="J1289" s="149" t="s">
        <v>7089</v>
      </c>
      <c r="K1289" s="149"/>
      <c r="L1289" s="148">
        <v>1</v>
      </c>
      <c r="M1289" s="152">
        <f t="shared" si="40"/>
        <v>0</v>
      </c>
      <c r="N1289" s="152">
        <f t="shared" si="41"/>
        <v>0</v>
      </c>
      <c r="O1289" s="145">
        <v>138982</v>
      </c>
    </row>
    <row r="1290" spans="1:15" x14ac:dyDescent="0.25">
      <c r="A1290" s="149">
        <v>16899</v>
      </c>
      <c r="B1290" s="149" t="s">
        <v>7665</v>
      </c>
      <c r="C1290" s="149" t="s">
        <v>3898</v>
      </c>
      <c r="D1290" s="149">
        <v>8000</v>
      </c>
      <c r="E1290" s="149" t="s">
        <v>643</v>
      </c>
      <c r="F1290" s="149" t="s">
        <v>3899</v>
      </c>
      <c r="G1290" s="149" t="s">
        <v>7595</v>
      </c>
      <c r="H1290" s="149" t="s">
        <v>7596</v>
      </c>
      <c r="I1290" s="149" t="s">
        <v>7597</v>
      </c>
      <c r="J1290" s="149" t="s">
        <v>7089</v>
      </c>
      <c r="K1290" s="149"/>
      <c r="L1290" s="148">
        <v>1</v>
      </c>
      <c r="M1290" s="152">
        <f t="shared" si="40"/>
        <v>0</v>
      </c>
      <c r="N1290" s="152">
        <f t="shared" si="41"/>
        <v>0</v>
      </c>
      <c r="O1290" s="145">
        <v>138982</v>
      </c>
    </row>
    <row r="1291" spans="1:15" x14ac:dyDescent="0.25">
      <c r="A1291" s="149">
        <v>16931</v>
      </c>
      <c r="B1291" s="149" t="s">
        <v>3900</v>
      </c>
      <c r="C1291" s="149" t="s">
        <v>7360</v>
      </c>
      <c r="D1291" s="149">
        <v>8000</v>
      </c>
      <c r="E1291" s="149" t="s">
        <v>643</v>
      </c>
      <c r="F1291" s="149" t="s">
        <v>7361</v>
      </c>
      <c r="G1291" s="149" t="s">
        <v>7595</v>
      </c>
      <c r="H1291" s="149" t="s">
        <v>7596</v>
      </c>
      <c r="I1291" s="149" t="s">
        <v>7597</v>
      </c>
      <c r="J1291" s="149" t="s">
        <v>7089</v>
      </c>
      <c r="K1291" s="149"/>
      <c r="L1291" s="148">
        <v>1</v>
      </c>
      <c r="M1291" s="152">
        <f t="shared" si="40"/>
        <v>0</v>
      </c>
      <c r="N1291" s="152">
        <f t="shared" si="41"/>
        <v>0</v>
      </c>
      <c r="O1291" s="145">
        <v>120601</v>
      </c>
    </row>
    <row r="1292" spans="1:15" x14ac:dyDescent="0.25">
      <c r="A1292" s="149">
        <v>16949</v>
      </c>
      <c r="B1292" s="149" t="s">
        <v>3901</v>
      </c>
      <c r="C1292" s="149" t="s">
        <v>3902</v>
      </c>
      <c r="D1292" s="149">
        <v>8000</v>
      </c>
      <c r="E1292" s="149" t="s">
        <v>643</v>
      </c>
      <c r="F1292" s="149" t="s">
        <v>3903</v>
      </c>
      <c r="G1292" s="149" t="s">
        <v>7595</v>
      </c>
      <c r="H1292" s="149" t="s">
        <v>7596</v>
      </c>
      <c r="I1292" s="149" t="s">
        <v>7597</v>
      </c>
      <c r="J1292" s="149" t="s">
        <v>7089</v>
      </c>
      <c r="K1292" s="149"/>
      <c r="L1292" s="148">
        <v>2</v>
      </c>
      <c r="M1292" s="152">
        <f t="shared" si="40"/>
        <v>0</v>
      </c>
      <c r="N1292" s="152">
        <f t="shared" si="41"/>
        <v>0</v>
      </c>
      <c r="O1292" s="145">
        <v>138982</v>
      </c>
    </row>
    <row r="1293" spans="1:15" x14ac:dyDescent="0.25">
      <c r="A1293" s="149">
        <v>16956</v>
      </c>
      <c r="B1293" s="149" t="s">
        <v>3904</v>
      </c>
      <c r="C1293" s="149" t="s">
        <v>3905</v>
      </c>
      <c r="D1293" s="149">
        <v>8000</v>
      </c>
      <c r="E1293" s="149" t="s">
        <v>643</v>
      </c>
      <c r="F1293" s="149" t="s">
        <v>3903</v>
      </c>
      <c r="G1293" s="149" t="s">
        <v>7595</v>
      </c>
      <c r="H1293" s="149" t="s">
        <v>7596</v>
      </c>
      <c r="I1293" s="149" t="s">
        <v>7597</v>
      </c>
      <c r="J1293" s="149" t="s">
        <v>7089</v>
      </c>
      <c r="K1293" s="149"/>
      <c r="L1293" s="148">
        <v>3</v>
      </c>
      <c r="M1293" s="152">
        <f t="shared" si="40"/>
        <v>0</v>
      </c>
      <c r="N1293" s="152">
        <f t="shared" si="41"/>
        <v>0</v>
      </c>
      <c r="O1293" s="145">
        <v>138982</v>
      </c>
    </row>
    <row r="1294" spans="1:15" x14ac:dyDescent="0.25">
      <c r="A1294" s="149">
        <v>16964</v>
      </c>
      <c r="B1294" s="149" t="s">
        <v>7666</v>
      </c>
      <c r="C1294" s="149" t="s">
        <v>3898</v>
      </c>
      <c r="D1294" s="149">
        <v>8000</v>
      </c>
      <c r="E1294" s="149" t="s">
        <v>643</v>
      </c>
      <c r="F1294" s="149" t="s">
        <v>3899</v>
      </c>
      <c r="G1294" s="149" t="s">
        <v>7595</v>
      </c>
      <c r="H1294" s="149" t="s">
        <v>7596</v>
      </c>
      <c r="I1294" s="149" t="s">
        <v>7597</v>
      </c>
      <c r="J1294" s="149" t="s">
        <v>7090</v>
      </c>
      <c r="K1294" s="149"/>
      <c r="L1294" s="148">
        <v>1</v>
      </c>
      <c r="M1294" s="152">
        <f t="shared" si="40"/>
        <v>0</v>
      </c>
      <c r="N1294" s="152">
        <f t="shared" si="41"/>
        <v>1</v>
      </c>
      <c r="O1294" s="145">
        <v>138982</v>
      </c>
    </row>
    <row r="1295" spans="1:15" x14ac:dyDescent="0.25">
      <c r="A1295" s="149">
        <v>16981</v>
      </c>
      <c r="B1295" s="149" t="s">
        <v>3906</v>
      </c>
      <c r="C1295" s="149" t="s">
        <v>7667</v>
      </c>
      <c r="D1295" s="149">
        <v>8000</v>
      </c>
      <c r="E1295" s="149" t="s">
        <v>643</v>
      </c>
      <c r="F1295" s="149" t="s">
        <v>3907</v>
      </c>
      <c r="G1295" s="149" t="s">
        <v>7595</v>
      </c>
      <c r="H1295" s="149" t="s">
        <v>7596</v>
      </c>
      <c r="I1295" s="149" t="s">
        <v>7597</v>
      </c>
      <c r="J1295" s="149" t="s">
        <v>7089</v>
      </c>
      <c r="K1295" s="149"/>
      <c r="L1295" s="148">
        <v>2</v>
      </c>
      <c r="M1295" s="152">
        <f t="shared" si="40"/>
        <v>0</v>
      </c>
      <c r="N1295" s="152">
        <f t="shared" si="41"/>
        <v>0</v>
      </c>
      <c r="O1295" s="145">
        <v>120601</v>
      </c>
    </row>
    <row r="1296" spans="1:15" x14ac:dyDescent="0.25">
      <c r="A1296" s="149">
        <v>17012</v>
      </c>
      <c r="B1296" s="149" t="s">
        <v>1054</v>
      </c>
      <c r="C1296" s="149" t="s">
        <v>3908</v>
      </c>
      <c r="D1296" s="149">
        <v>8020</v>
      </c>
      <c r="E1296" s="149" t="s">
        <v>648</v>
      </c>
      <c r="F1296" s="149" t="s">
        <v>3909</v>
      </c>
      <c r="G1296" s="149" t="s">
        <v>7595</v>
      </c>
      <c r="H1296" s="149" t="s">
        <v>7596</v>
      </c>
      <c r="I1296" s="149" t="s">
        <v>7597</v>
      </c>
      <c r="J1296" s="149" t="s">
        <v>7089</v>
      </c>
      <c r="K1296" s="149"/>
      <c r="L1296" s="148">
        <v>3</v>
      </c>
      <c r="M1296" s="152">
        <f t="shared" si="40"/>
        <v>0</v>
      </c>
      <c r="N1296" s="152">
        <f t="shared" si="41"/>
        <v>0</v>
      </c>
      <c r="O1296" s="145">
        <v>120865</v>
      </c>
    </row>
    <row r="1297" spans="1:15" x14ac:dyDescent="0.25">
      <c r="A1297" s="149">
        <v>17038</v>
      </c>
      <c r="B1297" s="149" t="s">
        <v>3910</v>
      </c>
      <c r="C1297" s="149" t="s">
        <v>3911</v>
      </c>
      <c r="D1297" s="149">
        <v>8020</v>
      </c>
      <c r="E1297" s="149" t="s">
        <v>648</v>
      </c>
      <c r="F1297" s="149" t="s">
        <v>3912</v>
      </c>
      <c r="G1297" s="149" t="s">
        <v>7595</v>
      </c>
      <c r="H1297" s="149" t="s">
        <v>7596</v>
      </c>
      <c r="I1297" s="149" t="s">
        <v>7597</v>
      </c>
      <c r="J1297" s="149" t="s">
        <v>7089</v>
      </c>
      <c r="K1297" s="149"/>
      <c r="L1297" s="148">
        <v>2</v>
      </c>
      <c r="M1297" s="152">
        <f t="shared" si="40"/>
        <v>0</v>
      </c>
      <c r="N1297" s="152">
        <f t="shared" si="41"/>
        <v>0</v>
      </c>
      <c r="O1297" s="145">
        <v>120865</v>
      </c>
    </row>
    <row r="1298" spans="1:15" x14ac:dyDescent="0.25">
      <c r="A1298" s="149">
        <v>17046</v>
      </c>
      <c r="B1298" s="149" t="s">
        <v>3913</v>
      </c>
      <c r="C1298" s="149" t="s">
        <v>3914</v>
      </c>
      <c r="D1298" s="149">
        <v>8210</v>
      </c>
      <c r="E1298" s="149" t="s">
        <v>3915</v>
      </c>
      <c r="F1298" s="149" t="s">
        <v>3916</v>
      </c>
      <c r="G1298" s="149" t="s">
        <v>7595</v>
      </c>
      <c r="H1298" s="149" t="s">
        <v>7596</v>
      </c>
      <c r="I1298" s="149" t="s">
        <v>7597</v>
      </c>
      <c r="J1298" s="149" t="s">
        <v>7089</v>
      </c>
      <c r="K1298" s="149"/>
      <c r="L1298" s="148">
        <v>1</v>
      </c>
      <c r="M1298" s="152">
        <f t="shared" si="40"/>
        <v>0</v>
      </c>
      <c r="N1298" s="152">
        <f t="shared" si="41"/>
        <v>0</v>
      </c>
      <c r="O1298" s="145">
        <v>120865</v>
      </c>
    </row>
    <row r="1299" spans="1:15" x14ac:dyDescent="0.25">
      <c r="A1299" s="149">
        <v>17061</v>
      </c>
      <c r="B1299" s="149" t="s">
        <v>2262</v>
      </c>
      <c r="C1299" s="149" t="s">
        <v>3917</v>
      </c>
      <c r="D1299" s="149">
        <v>8730</v>
      </c>
      <c r="E1299" s="149" t="s">
        <v>651</v>
      </c>
      <c r="F1299" s="149" t="s">
        <v>3918</v>
      </c>
      <c r="G1299" s="149" t="s">
        <v>7595</v>
      </c>
      <c r="H1299" s="149" t="s">
        <v>7596</v>
      </c>
      <c r="I1299" s="149" t="s">
        <v>7597</v>
      </c>
      <c r="J1299" s="149" t="s">
        <v>7089</v>
      </c>
      <c r="K1299" s="149"/>
      <c r="L1299" s="148">
        <v>2</v>
      </c>
      <c r="M1299" s="152">
        <f t="shared" si="40"/>
        <v>0</v>
      </c>
      <c r="N1299" s="152">
        <f t="shared" si="41"/>
        <v>0</v>
      </c>
      <c r="O1299" s="145">
        <v>120253</v>
      </c>
    </row>
    <row r="1300" spans="1:15" x14ac:dyDescent="0.25">
      <c r="A1300" s="149">
        <v>17079</v>
      </c>
      <c r="B1300" s="149" t="s">
        <v>3919</v>
      </c>
      <c r="C1300" s="149" t="s">
        <v>3920</v>
      </c>
      <c r="D1300" s="149">
        <v>8730</v>
      </c>
      <c r="E1300" s="149" t="s">
        <v>651</v>
      </c>
      <c r="F1300" s="149" t="s">
        <v>3921</v>
      </c>
      <c r="G1300" s="149" t="s">
        <v>7595</v>
      </c>
      <c r="H1300" s="149" t="s">
        <v>7596</v>
      </c>
      <c r="I1300" s="149" t="s">
        <v>7597</v>
      </c>
      <c r="J1300" s="149" t="s">
        <v>7089</v>
      </c>
      <c r="K1300" s="149"/>
      <c r="L1300" s="148">
        <v>1</v>
      </c>
      <c r="M1300" s="152">
        <f t="shared" si="40"/>
        <v>0</v>
      </c>
      <c r="N1300" s="152">
        <f t="shared" si="41"/>
        <v>0</v>
      </c>
      <c r="O1300" s="145">
        <v>120551</v>
      </c>
    </row>
    <row r="1301" spans="1:15" x14ac:dyDescent="0.25">
      <c r="A1301" s="149">
        <v>17087</v>
      </c>
      <c r="B1301" s="149" t="s">
        <v>991</v>
      </c>
      <c r="C1301" s="149" t="s">
        <v>2409</v>
      </c>
      <c r="D1301" s="149">
        <v>8730</v>
      </c>
      <c r="E1301" s="149" t="s">
        <v>3922</v>
      </c>
      <c r="F1301" s="149" t="s">
        <v>3923</v>
      </c>
      <c r="G1301" s="149" t="s">
        <v>7595</v>
      </c>
      <c r="H1301" s="149" t="s">
        <v>7596</v>
      </c>
      <c r="I1301" s="149" t="s">
        <v>7597</v>
      </c>
      <c r="J1301" s="149" t="s">
        <v>7089</v>
      </c>
      <c r="K1301" s="149"/>
      <c r="L1301" s="148">
        <v>1</v>
      </c>
      <c r="M1301" s="152">
        <f t="shared" si="40"/>
        <v>0</v>
      </c>
      <c r="N1301" s="152">
        <f t="shared" si="41"/>
        <v>0</v>
      </c>
      <c r="O1301" s="145">
        <v>120253</v>
      </c>
    </row>
    <row r="1302" spans="1:15" x14ac:dyDescent="0.25">
      <c r="A1302" s="149">
        <v>17103</v>
      </c>
      <c r="B1302" s="149" t="s">
        <v>3924</v>
      </c>
      <c r="C1302" s="149" t="s">
        <v>3925</v>
      </c>
      <c r="D1302" s="149">
        <v>8020</v>
      </c>
      <c r="E1302" s="149" t="s">
        <v>3926</v>
      </c>
      <c r="F1302" s="149" t="s">
        <v>3927</v>
      </c>
      <c r="G1302" s="149" t="s">
        <v>7595</v>
      </c>
      <c r="H1302" s="149" t="s">
        <v>7596</v>
      </c>
      <c r="I1302" s="149" t="s">
        <v>7597</v>
      </c>
      <c r="J1302" s="149" t="s">
        <v>7089</v>
      </c>
      <c r="K1302" s="149"/>
      <c r="L1302" s="148">
        <v>2</v>
      </c>
      <c r="M1302" s="152">
        <f t="shared" si="40"/>
        <v>0</v>
      </c>
      <c r="N1302" s="152">
        <f t="shared" si="41"/>
        <v>0</v>
      </c>
      <c r="O1302" s="145">
        <v>120865</v>
      </c>
    </row>
    <row r="1303" spans="1:15" x14ac:dyDescent="0.25">
      <c r="A1303" s="149">
        <v>17111</v>
      </c>
      <c r="B1303" s="149" t="s">
        <v>3928</v>
      </c>
      <c r="C1303" s="149" t="s">
        <v>3929</v>
      </c>
      <c r="D1303" s="149">
        <v>8020</v>
      </c>
      <c r="E1303" s="149" t="s">
        <v>3926</v>
      </c>
      <c r="F1303" s="149" t="s">
        <v>3930</v>
      </c>
      <c r="G1303" s="149" t="s">
        <v>7595</v>
      </c>
      <c r="H1303" s="149" t="s">
        <v>7596</v>
      </c>
      <c r="I1303" s="149" t="s">
        <v>7597</v>
      </c>
      <c r="J1303" s="149" t="s">
        <v>7089</v>
      </c>
      <c r="K1303" s="149"/>
      <c r="L1303" s="148">
        <v>1</v>
      </c>
      <c r="M1303" s="152">
        <f t="shared" si="40"/>
        <v>0</v>
      </c>
      <c r="N1303" s="152">
        <f t="shared" si="41"/>
        <v>0</v>
      </c>
      <c r="O1303" s="145">
        <v>120865</v>
      </c>
    </row>
    <row r="1304" spans="1:15" x14ac:dyDescent="0.25">
      <c r="A1304" s="149">
        <v>17129</v>
      </c>
      <c r="B1304" s="149" t="s">
        <v>3931</v>
      </c>
      <c r="C1304" s="149" t="s">
        <v>3932</v>
      </c>
      <c r="D1304" s="149">
        <v>8020</v>
      </c>
      <c r="E1304" s="149" t="s">
        <v>3933</v>
      </c>
      <c r="F1304" s="149" t="s">
        <v>3934</v>
      </c>
      <c r="G1304" s="149" t="s">
        <v>7595</v>
      </c>
      <c r="H1304" s="149" t="s">
        <v>7596</v>
      </c>
      <c r="I1304" s="149" t="s">
        <v>7597</v>
      </c>
      <c r="J1304" s="149" t="s">
        <v>7089</v>
      </c>
      <c r="K1304" s="149"/>
      <c r="L1304" s="148">
        <v>1</v>
      </c>
      <c r="M1304" s="152">
        <f t="shared" si="40"/>
        <v>0</v>
      </c>
      <c r="N1304" s="152">
        <f t="shared" si="41"/>
        <v>0</v>
      </c>
      <c r="O1304" s="145">
        <v>120865</v>
      </c>
    </row>
    <row r="1305" spans="1:15" x14ac:dyDescent="0.25">
      <c r="A1305" s="149">
        <v>17137</v>
      </c>
      <c r="B1305" s="149" t="s">
        <v>1742</v>
      </c>
      <c r="C1305" s="149" t="s">
        <v>3935</v>
      </c>
      <c r="D1305" s="149">
        <v>8750</v>
      </c>
      <c r="E1305" s="149" t="s">
        <v>3936</v>
      </c>
      <c r="F1305" s="149" t="s">
        <v>3937</v>
      </c>
      <c r="G1305" s="149" t="s">
        <v>7595</v>
      </c>
      <c r="H1305" s="149" t="s">
        <v>7596</v>
      </c>
      <c r="I1305" s="149" t="s">
        <v>7597</v>
      </c>
      <c r="J1305" s="149" t="s">
        <v>7090</v>
      </c>
      <c r="K1305" s="149"/>
      <c r="L1305" s="148">
        <v>1</v>
      </c>
      <c r="M1305" s="152">
        <f t="shared" si="40"/>
        <v>0</v>
      </c>
      <c r="N1305" s="152">
        <f t="shared" si="41"/>
        <v>1</v>
      </c>
      <c r="O1305" s="145">
        <v>119941</v>
      </c>
    </row>
    <row r="1306" spans="1:15" x14ac:dyDescent="0.25">
      <c r="A1306" s="149">
        <v>17145</v>
      </c>
      <c r="B1306" s="149" t="s">
        <v>3780</v>
      </c>
      <c r="C1306" s="149" t="s">
        <v>3938</v>
      </c>
      <c r="D1306" s="149">
        <v>8750</v>
      </c>
      <c r="E1306" s="149" t="s">
        <v>3936</v>
      </c>
      <c r="F1306" s="149" t="s">
        <v>3939</v>
      </c>
      <c r="G1306" s="149" t="s">
        <v>7595</v>
      </c>
      <c r="H1306" s="149" t="s">
        <v>7596</v>
      </c>
      <c r="I1306" s="149" t="s">
        <v>7597</v>
      </c>
      <c r="J1306" s="149" t="s">
        <v>7089</v>
      </c>
      <c r="K1306" s="149"/>
      <c r="L1306" s="148">
        <v>1</v>
      </c>
      <c r="M1306" s="152">
        <f t="shared" si="40"/>
        <v>0</v>
      </c>
      <c r="N1306" s="152">
        <f t="shared" si="41"/>
        <v>0</v>
      </c>
      <c r="O1306" s="145">
        <v>119941</v>
      </c>
    </row>
    <row r="1307" spans="1:15" x14ac:dyDescent="0.25">
      <c r="A1307" s="149">
        <v>17152</v>
      </c>
      <c r="B1307" s="149" t="s">
        <v>3940</v>
      </c>
      <c r="C1307" s="149" t="s">
        <v>3941</v>
      </c>
      <c r="D1307" s="149">
        <v>8750</v>
      </c>
      <c r="E1307" s="149" t="s">
        <v>3936</v>
      </c>
      <c r="F1307" s="149" t="s">
        <v>3939</v>
      </c>
      <c r="G1307" s="149" t="s">
        <v>7595</v>
      </c>
      <c r="H1307" s="149" t="s">
        <v>7596</v>
      </c>
      <c r="I1307" s="149" t="s">
        <v>7597</v>
      </c>
      <c r="J1307" s="149" t="s">
        <v>7089</v>
      </c>
      <c r="K1307" s="149"/>
      <c r="L1307" s="148">
        <v>1</v>
      </c>
      <c r="M1307" s="152">
        <f t="shared" si="40"/>
        <v>0</v>
      </c>
      <c r="N1307" s="152">
        <f t="shared" si="41"/>
        <v>0</v>
      </c>
      <c r="O1307" s="145">
        <v>119941</v>
      </c>
    </row>
    <row r="1308" spans="1:15" x14ac:dyDescent="0.25">
      <c r="A1308" s="149">
        <v>17161</v>
      </c>
      <c r="B1308" s="149" t="s">
        <v>3942</v>
      </c>
      <c r="C1308" s="149" t="s">
        <v>3943</v>
      </c>
      <c r="D1308" s="149">
        <v>8750</v>
      </c>
      <c r="E1308" s="149" t="s">
        <v>3944</v>
      </c>
      <c r="F1308" s="149" t="s">
        <v>3945</v>
      </c>
      <c r="G1308" s="149" t="s">
        <v>7595</v>
      </c>
      <c r="H1308" s="149" t="s">
        <v>7596</v>
      </c>
      <c r="I1308" s="149" t="s">
        <v>7597</v>
      </c>
      <c r="J1308" s="149" t="s">
        <v>7090</v>
      </c>
      <c r="K1308" s="149"/>
      <c r="L1308" s="148">
        <v>1</v>
      </c>
      <c r="M1308" s="152">
        <f t="shared" si="40"/>
        <v>0</v>
      </c>
      <c r="N1308" s="152">
        <f t="shared" si="41"/>
        <v>1</v>
      </c>
      <c r="O1308" s="145">
        <v>119941</v>
      </c>
    </row>
    <row r="1309" spans="1:15" x14ac:dyDescent="0.25">
      <c r="A1309" s="149">
        <v>17178</v>
      </c>
      <c r="B1309" s="149" t="s">
        <v>3946</v>
      </c>
      <c r="C1309" s="149" t="s">
        <v>3947</v>
      </c>
      <c r="D1309" s="149">
        <v>8750</v>
      </c>
      <c r="E1309" s="149" t="s">
        <v>3944</v>
      </c>
      <c r="F1309" s="149" t="s">
        <v>3948</v>
      </c>
      <c r="G1309" s="149" t="s">
        <v>7595</v>
      </c>
      <c r="H1309" s="149" t="s">
        <v>7596</v>
      </c>
      <c r="I1309" s="149" t="s">
        <v>7597</v>
      </c>
      <c r="J1309" s="149" t="s">
        <v>7089</v>
      </c>
      <c r="K1309" s="149"/>
      <c r="L1309" s="148">
        <v>2</v>
      </c>
      <c r="M1309" s="152">
        <f t="shared" si="40"/>
        <v>0</v>
      </c>
      <c r="N1309" s="152">
        <f t="shared" si="41"/>
        <v>0</v>
      </c>
      <c r="O1309" s="145">
        <v>119941</v>
      </c>
    </row>
    <row r="1310" spans="1:15" x14ac:dyDescent="0.25">
      <c r="A1310" s="149">
        <v>17186</v>
      </c>
      <c r="B1310" s="149" t="s">
        <v>3949</v>
      </c>
      <c r="C1310" s="149" t="s">
        <v>3950</v>
      </c>
      <c r="D1310" s="149">
        <v>8810</v>
      </c>
      <c r="E1310" s="149" t="s">
        <v>658</v>
      </c>
      <c r="F1310" s="149" t="s">
        <v>3951</v>
      </c>
      <c r="G1310" s="149" t="s">
        <v>7595</v>
      </c>
      <c r="H1310" s="149" t="s">
        <v>7596</v>
      </c>
      <c r="I1310" s="149" t="s">
        <v>7597</v>
      </c>
      <c r="J1310" s="149" t="s">
        <v>7089</v>
      </c>
      <c r="K1310" s="149"/>
      <c r="L1310" s="148">
        <v>1</v>
      </c>
      <c r="M1310" s="152">
        <f t="shared" si="40"/>
        <v>0</v>
      </c>
      <c r="N1310" s="152">
        <f t="shared" si="41"/>
        <v>0</v>
      </c>
      <c r="O1310" s="145">
        <v>121582</v>
      </c>
    </row>
    <row r="1311" spans="1:15" x14ac:dyDescent="0.25">
      <c r="A1311" s="149">
        <v>17194</v>
      </c>
      <c r="B1311" s="149" t="s">
        <v>3952</v>
      </c>
      <c r="C1311" s="149" t="s">
        <v>3953</v>
      </c>
      <c r="D1311" s="149">
        <v>8810</v>
      </c>
      <c r="E1311" s="149" t="s">
        <v>658</v>
      </c>
      <c r="F1311" s="149" t="s">
        <v>3954</v>
      </c>
      <c r="G1311" s="149" t="s">
        <v>7595</v>
      </c>
      <c r="H1311" s="149" t="s">
        <v>7596</v>
      </c>
      <c r="I1311" s="149" t="s">
        <v>7597</v>
      </c>
      <c r="J1311" s="149" t="s">
        <v>7089</v>
      </c>
      <c r="K1311" s="149"/>
      <c r="L1311" s="148">
        <v>1</v>
      </c>
      <c r="M1311" s="152">
        <f t="shared" si="40"/>
        <v>0</v>
      </c>
      <c r="N1311" s="152">
        <f t="shared" si="41"/>
        <v>0</v>
      </c>
      <c r="O1311" s="145">
        <v>120279</v>
      </c>
    </row>
    <row r="1312" spans="1:15" x14ac:dyDescent="0.25">
      <c r="A1312" s="149">
        <v>17202</v>
      </c>
      <c r="B1312" s="149" t="s">
        <v>3955</v>
      </c>
      <c r="C1312" s="149" t="s">
        <v>3956</v>
      </c>
      <c r="D1312" s="149">
        <v>8755</v>
      </c>
      <c r="E1312" s="149" t="s">
        <v>3957</v>
      </c>
      <c r="F1312" s="149" t="s">
        <v>3958</v>
      </c>
      <c r="G1312" s="149" t="s">
        <v>7595</v>
      </c>
      <c r="H1312" s="149" t="s">
        <v>7596</v>
      </c>
      <c r="I1312" s="149" t="s">
        <v>7597</v>
      </c>
      <c r="J1312" s="149" t="s">
        <v>7089</v>
      </c>
      <c r="K1312" s="149"/>
      <c r="L1312" s="148">
        <v>1</v>
      </c>
      <c r="M1312" s="152">
        <f t="shared" si="40"/>
        <v>0</v>
      </c>
      <c r="N1312" s="152">
        <f t="shared" si="41"/>
        <v>0</v>
      </c>
      <c r="O1312" s="145">
        <v>119941</v>
      </c>
    </row>
    <row r="1313" spans="1:15" x14ac:dyDescent="0.25">
      <c r="A1313" s="149">
        <v>17211</v>
      </c>
      <c r="B1313" s="149" t="s">
        <v>1948</v>
      </c>
      <c r="C1313" s="149" t="s">
        <v>3959</v>
      </c>
      <c r="D1313" s="149">
        <v>8755</v>
      </c>
      <c r="E1313" s="149" t="s">
        <v>3957</v>
      </c>
      <c r="F1313" s="149" t="s">
        <v>3960</v>
      </c>
      <c r="G1313" s="149" t="s">
        <v>7595</v>
      </c>
      <c r="H1313" s="149" t="s">
        <v>7596</v>
      </c>
      <c r="I1313" s="149" t="s">
        <v>7597</v>
      </c>
      <c r="J1313" s="149" t="s">
        <v>7089</v>
      </c>
      <c r="K1313" s="149"/>
      <c r="L1313" s="148">
        <v>1</v>
      </c>
      <c r="M1313" s="152">
        <f t="shared" si="40"/>
        <v>0</v>
      </c>
      <c r="N1313" s="152">
        <f t="shared" si="41"/>
        <v>0</v>
      </c>
      <c r="O1313" s="145">
        <v>119941</v>
      </c>
    </row>
    <row r="1314" spans="1:15" x14ac:dyDescent="0.25">
      <c r="A1314" s="149">
        <v>17228</v>
      </c>
      <c r="B1314" s="149" t="s">
        <v>3961</v>
      </c>
      <c r="C1314" s="149" t="s">
        <v>3956</v>
      </c>
      <c r="D1314" s="149">
        <v>8755</v>
      </c>
      <c r="E1314" s="149" t="s">
        <v>3957</v>
      </c>
      <c r="F1314" s="149" t="s">
        <v>3962</v>
      </c>
      <c r="G1314" s="149" t="s">
        <v>7595</v>
      </c>
      <c r="H1314" s="149" t="s">
        <v>7596</v>
      </c>
      <c r="I1314" s="149" t="s">
        <v>7597</v>
      </c>
      <c r="J1314" s="149" t="s">
        <v>7089</v>
      </c>
      <c r="K1314" s="149"/>
      <c r="L1314" s="148">
        <v>1</v>
      </c>
      <c r="M1314" s="152">
        <f t="shared" si="40"/>
        <v>0</v>
      </c>
      <c r="N1314" s="152">
        <f t="shared" si="41"/>
        <v>0</v>
      </c>
      <c r="O1314" s="145">
        <v>119941</v>
      </c>
    </row>
    <row r="1315" spans="1:15" x14ac:dyDescent="0.25">
      <c r="A1315" s="149">
        <v>17236</v>
      </c>
      <c r="B1315" s="149" t="s">
        <v>1185</v>
      </c>
      <c r="C1315" s="149" t="s">
        <v>3963</v>
      </c>
      <c r="D1315" s="149">
        <v>8820</v>
      </c>
      <c r="E1315" s="149" t="s">
        <v>661</v>
      </c>
      <c r="F1315" s="149" t="s">
        <v>3964</v>
      </c>
      <c r="G1315" s="149" t="s">
        <v>7595</v>
      </c>
      <c r="H1315" s="149" t="s">
        <v>7596</v>
      </c>
      <c r="I1315" s="149" t="s">
        <v>7597</v>
      </c>
      <c r="J1315" s="149" t="s">
        <v>7089</v>
      </c>
      <c r="K1315" s="149"/>
      <c r="L1315" s="148">
        <v>1</v>
      </c>
      <c r="M1315" s="152">
        <f t="shared" si="40"/>
        <v>0</v>
      </c>
      <c r="N1315" s="152">
        <f t="shared" si="41"/>
        <v>0</v>
      </c>
      <c r="O1315" s="145">
        <v>120279</v>
      </c>
    </row>
    <row r="1316" spans="1:15" x14ac:dyDescent="0.25">
      <c r="A1316" s="149">
        <v>17244</v>
      </c>
      <c r="B1316" s="149" t="s">
        <v>3965</v>
      </c>
      <c r="C1316" s="149" t="s">
        <v>3966</v>
      </c>
      <c r="D1316" s="149">
        <v>8820</v>
      </c>
      <c r="E1316" s="149" t="s">
        <v>661</v>
      </c>
      <c r="F1316" s="149" t="s">
        <v>3967</v>
      </c>
      <c r="G1316" s="149" t="s">
        <v>7595</v>
      </c>
      <c r="H1316" s="149" t="s">
        <v>7596</v>
      </c>
      <c r="I1316" s="149" t="s">
        <v>7597</v>
      </c>
      <c r="J1316" s="149" t="s">
        <v>7089</v>
      </c>
      <c r="K1316" s="149"/>
      <c r="L1316" s="148">
        <v>1</v>
      </c>
      <c r="M1316" s="152">
        <f t="shared" si="40"/>
        <v>0</v>
      </c>
      <c r="N1316" s="152">
        <f t="shared" si="41"/>
        <v>0</v>
      </c>
      <c r="O1316" s="145">
        <v>120279</v>
      </c>
    </row>
    <row r="1317" spans="1:15" x14ac:dyDescent="0.25">
      <c r="A1317" s="149">
        <v>17251</v>
      </c>
      <c r="B1317" s="149" t="s">
        <v>3444</v>
      </c>
      <c r="C1317" s="149" t="s">
        <v>3968</v>
      </c>
      <c r="D1317" s="149">
        <v>8820</v>
      </c>
      <c r="E1317" s="149" t="s">
        <v>661</v>
      </c>
      <c r="F1317" s="149" t="s">
        <v>3969</v>
      </c>
      <c r="G1317" s="149" t="s">
        <v>7595</v>
      </c>
      <c r="H1317" s="149" t="s">
        <v>7596</v>
      </c>
      <c r="I1317" s="149" t="s">
        <v>7597</v>
      </c>
      <c r="J1317" s="149" t="s">
        <v>7089</v>
      </c>
      <c r="K1317" s="149"/>
      <c r="L1317" s="148">
        <v>1</v>
      </c>
      <c r="M1317" s="152">
        <f t="shared" si="40"/>
        <v>0</v>
      </c>
      <c r="N1317" s="152">
        <f t="shared" si="41"/>
        <v>0</v>
      </c>
      <c r="O1317" s="145">
        <v>120279</v>
      </c>
    </row>
    <row r="1318" spans="1:15" x14ac:dyDescent="0.25">
      <c r="A1318" s="149">
        <v>17269</v>
      </c>
      <c r="B1318" s="149" t="s">
        <v>3970</v>
      </c>
      <c r="C1318" s="149" t="s">
        <v>3971</v>
      </c>
      <c r="D1318" s="149">
        <v>8820</v>
      </c>
      <c r="E1318" s="149" t="s">
        <v>661</v>
      </c>
      <c r="F1318" s="149" t="s">
        <v>3972</v>
      </c>
      <c r="G1318" s="149" t="s">
        <v>7595</v>
      </c>
      <c r="H1318" s="149" t="s">
        <v>7596</v>
      </c>
      <c r="I1318" s="149" t="s">
        <v>7597</v>
      </c>
      <c r="J1318" s="149" t="s">
        <v>7089</v>
      </c>
      <c r="K1318" s="149"/>
      <c r="L1318" s="148">
        <v>1</v>
      </c>
      <c r="M1318" s="152">
        <f t="shared" si="40"/>
        <v>0</v>
      </c>
      <c r="N1318" s="152">
        <f t="shared" si="41"/>
        <v>0</v>
      </c>
      <c r="O1318" s="145">
        <v>120279</v>
      </c>
    </row>
    <row r="1319" spans="1:15" x14ac:dyDescent="0.25">
      <c r="A1319" s="149">
        <v>17277</v>
      </c>
      <c r="B1319" s="149" t="s">
        <v>3973</v>
      </c>
      <c r="C1319" s="149" t="s">
        <v>3974</v>
      </c>
      <c r="D1319" s="149">
        <v>8820</v>
      </c>
      <c r="E1319" s="149" t="s">
        <v>661</v>
      </c>
      <c r="F1319" s="149" t="s">
        <v>3975</v>
      </c>
      <c r="G1319" s="149" t="s">
        <v>7595</v>
      </c>
      <c r="H1319" s="149" t="s">
        <v>7596</v>
      </c>
      <c r="I1319" s="149" t="s">
        <v>7597</v>
      </c>
      <c r="J1319" s="149" t="s">
        <v>7089</v>
      </c>
      <c r="K1319" s="149"/>
      <c r="L1319" s="148">
        <v>3</v>
      </c>
      <c r="M1319" s="152">
        <f t="shared" si="40"/>
        <v>0</v>
      </c>
      <c r="N1319" s="152">
        <f t="shared" si="41"/>
        <v>0</v>
      </c>
      <c r="O1319" s="145">
        <v>120279</v>
      </c>
    </row>
    <row r="1320" spans="1:15" x14ac:dyDescent="0.25">
      <c r="A1320" s="149">
        <v>17285</v>
      </c>
      <c r="B1320" s="149" t="s">
        <v>1185</v>
      </c>
      <c r="C1320" s="149" t="s">
        <v>3976</v>
      </c>
      <c r="D1320" s="149">
        <v>8610</v>
      </c>
      <c r="E1320" s="149" t="s">
        <v>3977</v>
      </c>
      <c r="F1320" s="149" t="s">
        <v>3978</v>
      </c>
      <c r="G1320" s="149" t="s">
        <v>7595</v>
      </c>
      <c r="H1320" s="149" t="s">
        <v>7596</v>
      </c>
      <c r="I1320" s="149" t="s">
        <v>7597</v>
      </c>
      <c r="J1320" s="149" t="s">
        <v>7089</v>
      </c>
      <c r="K1320" s="149"/>
      <c r="L1320" s="148">
        <v>1</v>
      </c>
      <c r="M1320" s="152">
        <f t="shared" si="40"/>
        <v>0</v>
      </c>
      <c r="N1320" s="152">
        <f t="shared" si="41"/>
        <v>0</v>
      </c>
      <c r="O1320" s="145">
        <v>139031</v>
      </c>
    </row>
    <row r="1321" spans="1:15" x14ac:dyDescent="0.25">
      <c r="A1321" s="149">
        <v>17293</v>
      </c>
      <c r="B1321" s="149" t="s">
        <v>7668</v>
      </c>
      <c r="C1321" s="149" t="s">
        <v>3979</v>
      </c>
      <c r="D1321" s="149">
        <v>8610</v>
      </c>
      <c r="E1321" s="149" t="s">
        <v>3977</v>
      </c>
      <c r="F1321" s="149" t="s">
        <v>3980</v>
      </c>
      <c r="G1321" s="149" t="s">
        <v>7595</v>
      </c>
      <c r="H1321" s="149" t="s">
        <v>7596</v>
      </c>
      <c r="I1321" s="149" t="s">
        <v>7597</v>
      </c>
      <c r="J1321" s="149" t="s">
        <v>7089</v>
      </c>
      <c r="K1321" s="149"/>
      <c r="L1321" s="148">
        <v>2</v>
      </c>
      <c r="M1321" s="152">
        <f t="shared" si="40"/>
        <v>0</v>
      </c>
      <c r="N1321" s="152">
        <f t="shared" si="41"/>
        <v>0</v>
      </c>
      <c r="O1321" s="145">
        <v>139031</v>
      </c>
    </row>
    <row r="1322" spans="1:15" x14ac:dyDescent="0.25">
      <c r="A1322" s="149">
        <v>17301</v>
      </c>
      <c r="B1322" s="149" t="s">
        <v>3981</v>
      </c>
      <c r="C1322" s="149" t="s">
        <v>3982</v>
      </c>
      <c r="D1322" s="149">
        <v>8610</v>
      </c>
      <c r="E1322" s="149" t="s">
        <v>3983</v>
      </c>
      <c r="F1322" s="149" t="s">
        <v>3984</v>
      </c>
      <c r="G1322" s="149" t="s">
        <v>7595</v>
      </c>
      <c r="H1322" s="149" t="s">
        <v>7596</v>
      </c>
      <c r="I1322" s="149" t="s">
        <v>7597</v>
      </c>
      <c r="J1322" s="149" t="s">
        <v>7089</v>
      </c>
      <c r="K1322" s="149"/>
      <c r="L1322" s="148">
        <v>2</v>
      </c>
      <c r="M1322" s="152">
        <f t="shared" si="40"/>
        <v>0</v>
      </c>
      <c r="N1322" s="152">
        <f t="shared" si="41"/>
        <v>0</v>
      </c>
      <c r="O1322" s="145">
        <v>120279</v>
      </c>
    </row>
    <row r="1323" spans="1:15" x14ac:dyDescent="0.25">
      <c r="A1323" s="149">
        <v>17319</v>
      </c>
      <c r="B1323" s="149" t="s">
        <v>3985</v>
      </c>
      <c r="C1323" s="149" t="s">
        <v>3986</v>
      </c>
      <c r="D1323" s="149">
        <v>8610</v>
      </c>
      <c r="E1323" s="149" t="s">
        <v>3977</v>
      </c>
      <c r="F1323" s="149" t="s">
        <v>3987</v>
      </c>
      <c r="G1323" s="149" t="s">
        <v>7595</v>
      </c>
      <c r="H1323" s="149" t="s">
        <v>7596</v>
      </c>
      <c r="I1323" s="149" t="s">
        <v>7597</v>
      </c>
      <c r="J1323" s="149" t="s">
        <v>7089</v>
      </c>
      <c r="K1323" s="149"/>
      <c r="L1323" s="148">
        <v>1</v>
      </c>
      <c r="M1323" s="152">
        <f t="shared" si="40"/>
        <v>0</v>
      </c>
      <c r="N1323" s="152">
        <f t="shared" si="41"/>
        <v>0</v>
      </c>
      <c r="O1323" s="145">
        <v>121582</v>
      </c>
    </row>
    <row r="1324" spans="1:15" x14ac:dyDescent="0.25">
      <c r="A1324" s="149">
        <v>17368</v>
      </c>
      <c r="B1324" s="149" t="s">
        <v>6133</v>
      </c>
      <c r="C1324" s="149" t="s">
        <v>3988</v>
      </c>
      <c r="D1324" s="149">
        <v>8840</v>
      </c>
      <c r="E1324" s="149" t="s">
        <v>664</v>
      </c>
      <c r="F1324" s="149" t="s">
        <v>3989</v>
      </c>
      <c r="G1324" s="149" t="s">
        <v>7595</v>
      </c>
      <c r="H1324" s="149" t="s">
        <v>7596</v>
      </c>
      <c r="I1324" s="149" t="s">
        <v>7597</v>
      </c>
      <c r="J1324" s="149" t="s">
        <v>7089</v>
      </c>
      <c r="K1324" s="149"/>
      <c r="L1324" s="148">
        <v>3</v>
      </c>
      <c r="M1324" s="152">
        <f t="shared" si="40"/>
        <v>0</v>
      </c>
      <c r="N1324" s="152">
        <f t="shared" si="41"/>
        <v>0</v>
      </c>
      <c r="O1324" s="145">
        <v>119917</v>
      </c>
    </row>
    <row r="1325" spans="1:15" x14ac:dyDescent="0.25">
      <c r="A1325" s="149">
        <v>17376</v>
      </c>
      <c r="B1325" s="149" t="s">
        <v>3990</v>
      </c>
      <c r="C1325" s="149" t="s">
        <v>3991</v>
      </c>
      <c r="D1325" s="149">
        <v>8650</v>
      </c>
      <c r="E1325" s="149" t="s">
        <v>3992</v>
      </c>
      <c r="F1325" s="149" t="s">
        <v>3993</v>
      </c>
      <c r="G1325" s="149" t="s">
        <v>7595</v>
      </c>
      <c r="H1325" s="149" t="s">
        <v>7596</v>
      </c>
      <c r="I1325" s="149" t="s">
        <v>7597</v>
      </c>
      <c r="J1325" s="149" t="s">
        <v>7089</v>
      </c>
      <c r="K1325" s="149"/>
      <c r="L1325" s="148">
        <v>2</v>
      </c>
      <c r="M1325" s="152">
        <f t="shared" si="40"/>
        <v>0</v>
      </c>
      <c r="N1325" s="152">
        <f t="shared" si="41"/>
        <v>0</v>
      </c>
      <c r="O1325" s="145">
        <v>119453</v>
      </c>
    </row>
    <row r="1326" spans="1:15" x14ac:dyDescent="0.25">
      <c r="A1326" s="149">
        <v>17384</v>
      </c>
      <c r="B1326" s="149" t="s">
        <v>3994</v>
      </c>
      <c r="C1326" s="149" t="s">
        <v>3995</v>
      </c>
      <c r="D1326" s="149">
        <v>8650</v>
      </c>
      <c r="E1326" s="149" t="s">
        <v>3996</v>
      </c>
      <c r="F1326" s="149" t="s">
        <v>3997</v>
      </c>
      <c r="G1326" s="149" t="s">
        <v>7595</v>
      </c>
      <c r="H1326" s="149" t="s">
        <v>7596</v>
      </c>
      <c r="I1326" s="149" t="s">
        <v>7597</v>
      </c>
      <c r="J1326" s="149" t="s">
        <v>7089</v>
      </c>
      <c r="K1326" s="149"/>
      <c r="L1326" s="148">
        <v>1</v>
      </c>
      <c r="M1326" s="152">
        <f t="shared" si="40"/>
        <v>0</v>
      </c>
      <c r="N1326" s="152">
        <f t="shared" si="41"/>
        <v>0</v>
      </c>
      <c r="O1326" s="145">
        <v>119453</v>
      </c>
    </row>
    <row r="1327" spans="1:15" x14ac:dyDescent="0.25">
      <c r="A1327" s="149">
        <v>17401</v>
      </c>
      <c r="B1327" s="149" t="s">
        <v>3998</v>
      </c>
      <c r="C1327" s="149" t="s">
        <v>3999</v>
      </c>
      <c r="D1327" s="149">
        <v>8650</v>
      </c>
      <c r="E1327" s="149" t="s">
        <v>4000</v>
      </c>
      <c r="F1327" s="149" t="s">
        <v>4001</v>
      </c>
      <c r="G1327" s="149" t="s">
        <v>7595</v>
      </c>
      <c r="H1327" s="149" t="s">
        <v>7596</v>
      </c>
      <c r="I1327" s="149" t="s">
        <v>7597</v>
      </c>
      <c r="J1327" s="149" t="s">
        <v>7089</v>
      </c>
      <c r="K1327" s="149"/>
      <c r="L1327" s="148">
        <v>1</v>
      </c>
      <c r="M1327" s="152">
        <f t="shared" si="40"/>
        <v>0</v>
      </c>
      <c r="N1327" s="152">
        <f t="shared" si="41"/>
        <v>0</v>
      </c>
      <c r="O1327" s="145">
        <v>119453</v>
      </c>
    </row>
    <row r="1328" spans="1:15" x14ac:dyDescent="0.25">
      <c r="A1328" s="149">
        <v>17434</v>
      </c>
      <c r="B1328" s="149" t="s">
        <v>4002</v>
      </c>
      <c r="C1328" s="149" t="s">
        <v>4003</v>
      </c>
      <c r="D1328" s="149">
        <v>8600</v>
      </c>
      <c r="E1328" s="149" t="s">
        <v>4004</v>
      </c>
      <c r="F1328" s="149" t="s">
        <v>7362</v>
      </c>
      <c r="G1328" s="149" t="s">
        <v>7595</v>
      </c>
      <c r="H1328" s="149" t="s">
        <v>7596</v>
      </c>
      <c r="I1328" s="149" t="s">
        <v>7597</v>
      </c>
      <c r="J1328" s="149" t="s">
        <v>7089</v>
      </c>
      <c r="K1328" s="149"/>
      <c r="L1328" s="148">
        <v>3</v>
      </c>
      <c r="M1328" s="152">
        <f t="shared" si="40"/>
        <v>0</v>
      </c>
      <c r="N1328" s="152">
        <f t="shared" si="41"/>
        <v>0</v>
      </c>
      <c r="O1328" s="145">
        <v>119172</v>
      </c>
    </row>
    <row r="1329" spans="1:15" x14ac:dyDescent="0.25">
      <c r="A1329" s="149">
        <v>17442</v>
      </c>
      <c r="B1329" s="149" t="s">
        <v>1185</v>
      </c>
      <c r="C1329" s="149" t="s">
        <v>4005</v>
      </c>
      <c r="D1329" s="149">
        <v>8600</v>
      </c>
      <c r="E1329" s="149" t="s">
        <v>4006</v>
      </c>
      <c r="F1329" s="149" t="s">
        <v>4007</v>
      </c>
      <c r="G1329" s="149" t="s">
        <v>7595</v>
      </c>
      <c r="H1329" s="149" t="s">
        <v>7596</v>
      </c>
      <c r="I1329" s="149" t="s">
        <v>7597</v>
      </c>
      <c r="J1329" s="149" t="s">
        <v>7089</v>
      </c>
      <c r="K1329" s="149"/>
      <c r="L1329" s="148">
        <v>2</v>
      </c>
      <c r="M1329" s="152">
        <f t="shared" si="40"/>
        <v>0</v>
      </c>
      <c r="N1329" s="152">
        <f t="shared" si="41"/>
        <v>0</v>
      </c>
      <c r="O1329" s="145">
        <v>120212</v>
      </c>
    </row>
    <row r="1330" spans="1:15" x14ac:dyDescent="0.25">
      <c r="A1330" s="149">
        <v>17467</v>
      </c>
      <c r="B1330" s="149" t="s">
        <v>7669</v>
      </c>
      <c r="C1330" s="149" t="s">
        <v>4008</v>
      </c>
      <c r="D1330" s="149">
        <v>8600</v>
      </c>
      <c r="E1330" s="149" t="s">
        <v>4009</v>
      </c>
      <c r="F1330" s="149" t="s">
        <v>4010</v>
      </c>
      <c r="G1330" s="149" t="s">
        <v>7595</v>
      </c>
      <c r="H1330" s="149" t="s">
        <v>7596</v>
      </c>
      <c r="I1330" s="149" t="s">
        <v>7597</v>
      </c>
      <c r="J1330" s="149" t="s">
        <v>7089</v>
      </c>
      <c r="K1330" s="149"/>
      <c r="L1330" s="148">
        <v>1</v>
      </c>
      <c r="M1330" s="152">
        <f t="shared" si="40"/>
        <v>0</v>
      </c>
      <c r="N1330" s="152">
        <f t="shared" si="41"/>
        <v>0</v>
      </c>
      <c r="O1330" s="145">
        <v>120212</v>
      </c>
    </row>
    <row r="1331" spans="1:15" x14ac:dyDescent="0.25">
      <c r="A1331" s="149">
        <v>17475</v>
      </c>
      <c r="B1331" s="149" t="s">
        <v>7363</v>
      </c>
      <c r="C1331" s="149" t="s">
        <v>4011</v>
      </c>
      <c r="D1331" s="149">
        <v>8600</v>
      </c>
      <c r="E1331" s="149" t="s">
        <v>4012</v>
      </c>
      <c r="F1331" s="149" t="s">
        <v>4013</v>
      </c>
      <c r="G1331" s="149" t="s">
        <v>7595</v>
      </c>
      <c r="H1331" s="149" t="s">
        <v>7596</v>
      </c>
      <c r="I1331" s="149" t="s">
        <v>7597</v>
      </c>
      <c r="J1331" s="149" t="s">
        <v>7089</v>
      </c>
      <c r="K1331" s="149"/>
      <c r="L1331" s="148">
        <v>1</v>
      </c>
      <c r="M1331" s="152">
        <f t="shared" si="40"/>
        <v>0</v>
      </c>
      <c r="N1331" s="152">
        <f t="shared" si="41"/>
        <v>0</v>
      </c>
      <c r="O1331" s="145">
        <v>120212</v>
      </c>
    </row>
    <row r="1332" spans="1:15" x14ac:dyDescent="0.25">
      <c r="A1332" s="149">
        <v>17483</v>
      </c>
      <c r="B1332" s="149" t="s">
        <v>1927</v>
      </c>
      <c r="C1332" s="149" t="s">
        <v>4014</v>
      </c>
      <c r="D1332" s="149">
        <v>8650</v>
      </c>
      <c r="E1332" s="149" t="s">
        <v>3996</v>
      </c>
      <c r="F1332" s="149" t="s">
        <v>4015</v>
      </c>
      <c r="G1332" s="149" t="s">
        <v>7595</v>
      </c>
      <c r="H1332" s="149" t="s">
        <v>7596</v>
      </c>
      <c r="I1332" s="149" t="s">
        <v>7597</v>
      </c>
      <c r="J1332" s="149" t="s">
        <v>7090</v>
      </c>
      <c r="K1332" s="149"/>
      <c r="L1332" s="148">
        <v>1</v>
      </c>
      <c r="M1332" s="152">
        <f t="shared" si="40"/>
        <v>0</v>
      </c>
      <c r="N1332" s="152">
        <f t="shared" si="41"/>
        <v>1</v>
      </c>
      <c r="O1332" s="145">
        <v>138859</v>
      </c>
    </row>
    <row r="1333" spans="1:15" x14ac:dyDescent="0.25">
      <c r="A1333" s="149">
        <v>17509</v>
      </c>
      <c r="B1333" s="149" t="s">
        <v>1185</v>
      </c>
      <c r="C1333" s="149" t="s">
        <v>4016</v>
      </c>
      <c r="D1333" s="149">
        <v>8690</v>
      </c>
      <c r="E1333" s="149" t="s">
        <v>4017</v>
      </c>
      <c r="F1333" s="149" t="s">
        <v>4018</v>
      </c>
      <c r="G1333" s="149" t="s">
        <v>7595</v>
      </c>
      <c r="H1333" s="149" t="s">
        <v>7596</v>
      </c>
      <c r="I1333" s="149" t="s">
        <v>7597</v>
      </c>
      <c r="J1333" s="149" t="s">
        <v>7089</v>
      </c>
      <c r="K1333" s="149"/>
      <c r="L1333" s="148">
        <v>2</v>
      </c>
      <c r="M1333" s="152">
        <f t="shared" si="40"/>
        <v>0</v>
      </c>
      <c r="N1333" s="152">
        <f t="shared" si="41"/>
        <v>0</v>
      </c>
      <c r="O1333" s="145">
        <v>119057</v>
      </c>
    </row>
    <row r="1334" spans="1:15" x14ac:dyDescent="0.25">
      <c r="A1334" s="149">
        <v>17517</v>
      </c>
      <c r="B1334" s="149" t="s">
        <v>4019</v>
      </c>
      <c r="C1334" s="149" t="s">
        <v>4020</v>
      </c>
      <c r="D1334" s="149">
        <v>8690</v>
      </c>
      <c r="E1334" s="149" t="s">
        <v>4017</v>
      </c>
      <c r="F1334" s="149" t="s">
        <v>4021</v>
      </c>
      <c r="G1334" s="149" t="s">
        <v>7595</v>
      </c>
      <c r="H1334" s="149" t="s">
        <v>7596</v>
      </c>
      <c r="I1334" s="149" t="s">
        <v>7597</v>
      </c>
      <c r="J1334" s="149" t="s">
        <v>7089</v>
      </c>
      <c r="K1334" s="149"/>
      <c r="L1334" s="148">
        <v>2</v>
      </c>
      <c r="M1334" s="152">
        <f t="shared" si="40"/>
        <v>0</v>
      </c>
      <c r="N1334" s="152">
        <f t="shared" si="41"/>
        <v>0</v>
      </c>
      <c r="O1334" s="145">
        <v>119172</v>
      </c>
    </row>
    <row r="1335" spans="1:15" x14ac:dyDescent="0.25">
      <c r="A1335" s="149">
        <v>17541</v>
      </c>
      <c r="B1335" s="149" t="s">
        <v>1185</v>
      </c>
      <c r="C1335" s="149" t="s">
        <v>4022</v>
      </c>
      <c r="D1335" s="149">
        <v>8200</v>
      </c>
      <c r="E1335" s="149" t="s">
        <v>671</v>
      </c>
      <c r="F1335" s="149" t="s">
        <v>4023</v>
      </c>
      <c r="G1335" s="149" t="s">
        <v>7595</v>
      </c>
      <c r="H1335" s="149" t="s">
        <v>7596</v>
      </c>
      <c r="I1335" s="149" t="s">
        <v>7597</v>
      </c>
      <c r="J1335" s="149" t="s">
        <v>7089</v>
      </c>
      <c r="K1335" s="149"/>
      <c r="L1335" s="148">
        <v>3</v>
      </c>
      <c r="M1335" s="152">
        <f t="shared" si="40"/>
        <v>0</v>
      </c>
      <c r="N1335" s="152">
        <f t="shared" si="41"/>
        <v>0</v>
      </c>
      <c r="O1335" s="145">
        <v>120725</v>
      </c>
    </row>
    <row r="1336" spans="1:15" x14ac:dyDescent="0.25">
      <c r="A1336" s="149">
        <v>17558</v>
      </c>
      <c r="B1336" s="149" t="s">
        <v>4024</v>
      </c>
      <c r="C1336" s="149" t="s">
        <v>4025</v>
      </c>
      <c r="D1336" s="149">
        <v>8200</v>
      </c>
      <c r="E1336" s="149" t="s">
        <v>671</v>
      </c>
      <c r="F1336" s="149" t="s">
        <v>4026</v>
      </c>
      <c r="G1336" s="149" t="s">
        <v>7595</v>
      </c>
      <c r="H1336" s="149" t="s">
        <v>7596</v>
      </c>
      <c r="I1336" s="149" t="s">
        <v>7597</v>
      </c>
      <c r="J1336" s="149" t="s">
        <v>7089</v>
      </c>
      <c r="K1336" s="149"/>
      <c r="L1336" s="148">
        <v>1</v>
      </c>
      <c r="M1336" s="152">
        <f t="shared" si="40"/>
        <v>0</v>
      </c>
      <c r="N1336" s="152">
        <f t="shared" si="41"/>
        <v>0</v>
      </c>
      <c r="O1336" s="145">
        <v>120725</v>
      </c>
    </row>
    <row r="1337" spans="1:15" x14ac:dyDescent="0.25">
      <c r="A1337" s="149">
        <v>17566</v>
      </c>
      <c r="B1337" s="149" t="s">
        <v>4027</v>
      </c>
      <c r="C1337" s="149" t="s">
        <v>4028</v>
      </c>
      <c r="D1337" s="149">
        <v>8200</v>
      </c>
      <c r="E1337" s="149" t="s">
        <v>671</v>
      </c>
      <c r="F1337" s="149" t="s">
        <v>4029</v>
      </c>
      <c r="G1337" s="149" t="s">
        <v>7595</v>
      </c>
      <c r="H1337" s="149" t="s">
        <v>7596</v>
      </c>
      <c r="I1337" s="149" t="s">
        <v>7597</v>
      </c>
      <c r="J1337" s="149" t="s">
        <v>7089</v>
      </c>
      <c r="K1337" s="149"/>
      <c r="L1337" s="148">
        <v>2</v>
      </c>
      <c r="M1337" s="152">
        <f t="shared" si="40"/>
        <v>0</v>
      </c>
      <c r="N1337" s="152">
        <f t="shared" si="41"/>
        <v>0</v>
      </c>
      <c r="O1337" s="145">
        <v>120725</v>
      </c>
    </row>
    <row r="1338" spans="1:15" x14ac:dyDescent="0.25">
      <c r="A1338" s="149">
        <v>17574</v>
      </c>
      <c r="B1338" s="149" t="s">
        <v>4030</v>
      </c>
      <c r="C1338" s="149" t="s">
        <v>4031</v>
      </c>
      <c r="D1338" s="149">
        <v>8200</v>
      </c>
      <c r="E1338" s="149" t="s">
        <v>4032</v>
      </c>
      <c r="F1338" s="149" t="s">
        <v>4033</v>
      </c>
      <c r="G1338" s="149" t="s">
        <v>7595</v>
      </c>
      <c r="H1338" s="149" t="s">
        <v>7596</v>
      </c>
      <c r="I1338" s="149" t="s">
        <v>7597</v>
      </c>
      <c r="J1338" s="149" t="s">
        <v>7089</v>
      </c>
      <c r="K1338" s="149"/>
      <c r="L1338" s="148">
        <v>1</v>
      </c>
      <c r="M1338" s="152">
        <f t="shared" si="40"/>
        <v>0</v>
      </c>
      <c r="N1338" s="152">
        <f t="shared" si="41"/>
        <v>0</v>
      </c>
      <c r="O1338" s="145">
        <v>120725</v>
      </c>
    </row>
    <row r="1339" spans="1:15" x14ac:dyDescent="0.25">
      <c r="A1339" s="149">
        <v>17582</v>
      </c>
      <c r="B1339" s="149" t="s">
        <v>4034</v>
      </c>
      <c r="C1339" s="149" t="s">
        <v>4035</v>
      </c>
      <c r="D1339" s="149">
        <v>8200</v>
      </c>
      <c r="E1339" s="149" t="s">
        <v>4032</v>
      </c>
      <c r="F1339" s="149" t="s">
        <v>4036</v>
      </c>
      <c r="G1339" s="149" t="s">
        <v>7595</v>
      </c>
      <c r="H1339" s="149" t="s">
        <v>7596</v>
      </c>
      <c r="I1339" s="149" t="s">
        <v>7597</v>
      </c>
      <c r="J1339" s="149" t="s">
        <v>7089</v>
      </c>
      <c r="K1339" s="149"/>
      <c r="L1339" s="148">
        <v>1</v>
      </c>
      <c r="M1339" s="152">
        <f t="shared" si="40"/>
        <v>0</v>
      </c>
      <c r="N1339" s="152">
        <f t="shared" si="41"/>
        <v>0</v>
      </c>
      <c r="O1339" s="145">
        <v>120725</v>
      </c>
    </row>
    <row r="1340" spans="1:15" x14ac:dyDescent="0.25">
      <c r="A1340" s="149">
        <v>17591</v>
      </c>
      <c r="B1340" s="149" t="s">
        <v>4037</v>
      </c>
      <c r="C1340" s="149" t="s">
        <v>4038</v>
      </c>
      <c r="D1340" s="149">
        <v>8200</v>
      </c>
      <c r="E1340" s="149" t="s">
        <v>671</v>
      </c>
      <c r="F1340" s="149" t="s">
        <v>4039</v>
      </c>
      <c r="G1340" s="149" t="s">
        <v>7595</v>
      </c>
      <c r="H1340" s="149" t="s">
        <v>7596</v>
      </c>
      <c r="I1340" s="149" t="s">
        <v>7597</v>
      </c>
      <c r="J1340" s="149" t="s">
        <v>7089</v>
      </c>
      <c r="K1340" s="149"/>
      <c r="L1340" s="148">
        <v>1</v>
      </c>
      <c r="M1340" s="152">
        <f t="shared" si="40"/>
        <v>0</v>
      </c>
      <c r="N1340" s="152">
        <f t="shared" si="41"/>
        <v>0</v>
      </c>
      <c r="O1340" s="145">
        <v>120071</v>
      </c>
    </row>
    <row r="1341" spans="1:15" x14ac:dyDescent="0.25">
      <c r="A1341" s="149">
        <v>17608</v>
      </c>
      <c r="B1341" s="149" t="s">
        <v>4040</v>
      </c>
      <c r="C1341" s="149" t="s">
        <v>4041</v>
      </c>
      <c r="D1341" s="149">
        <v>8490</v>
      </c>
      <c r="E1341" s="149" t="s">
        <v>4042</v>
      </c>
      <c r="F1341" s="149" t="s">
        <v>4043</v>
      </c>
      <c r="G1341" s="149" t="s">
        <v>7595</v>
      </c>
      <c r="H1341" s="149" t="s">
        <v>7596</v>
      </c>
      <c r="I1341" s="149" t="s">
        <v>7597</v>
      </c>
      <c r="J1341" s="149" t="s">
        <v>7089</v>
      </c>
      <c r="K1341" s="149"/>
      <c r="L1341" s="148">
        <v>1</v>
      </c>
      <c r="M1341" s="152">
        <f t="shared" si="40"/>
        <v>0</v>
      </c>
      <c r="N1341" s="152">
        <f t="shared" si="41"/>
        <v>0</v>
      </c>
      <c r="O1341" s="145">
        <v>119404</v>
      </c>
    </row>
    <row r="1342" spans="1:15" x14ac:dyDescent="0.25">
      <c r="A1342" s="149">
        <v>17616</v>
      </c>
      <c r="B1342" s="149" t="s">
        <v>7670</v>
      </c>
      <c r="C1342" s="149" t="s">
        <v>4044</v>
      </c>
      <c r="D1342" s="149">
        <v>8210</v>
      </c>
      <c r="E1342" s="149" t="s">
        <v>674</v>
      </c>
      <c r="F1342" s="149" t="s">
        <v>4045</v>
      </c>
      <c r="G1342" s="149" t="s">
        <v>7595</v>
      </c>
      <c r="H1342" s="149" t="s">
        <v>7596</v>
      </c>
      <c r="I1342" s="149" t="s">
        <v>7597</v>
      </c>
      <c r="J1342" s="149" t="s">
        <v>7089</v>
      </c>
      <c r="K1342" s="149"/>
      <c r="L1342" s="148">
        <v>2</v>
      </c>
      <c r="M1342" s="152">
        <f t="shared" si="40"/>
        <v>0</v>
      </c>
      <c r="N1342" s="152">
        <f t="shared" si="41"/>
        <v>0</v>
      </c>
      <c r="O1342" s="145">
        <v>120279</v>
      </c>
    </row>
    <row r="1343" spans="1:15" x14ac:dyDescent="0.25">
      <c r="A1343" s="149">
        <v>17624</v>
      </c>
      <c r="B1343" s="149" t="s">
        <v>4046</v>
      </c>
      <c r="C1343" s="149" t="s">
        <v>4047</v>
      </c>
      <c r="D1343" s="149">
        <v>8210</v>
      </c>
      <c r="E1343" s="149" t="s">
        <v>674</v>
      </c>
      <c r="F1343" s="149" t="s">
        <v>4048</v>
      </c>
      <c r="G1343" s="149" t="s">
        <v>7595</v>
      </c>
      <c r="H1343" s="149" t="s">
        <v>7596</v>
      </c>
      <c r="I1343" s="149" t="s">
        <v>7597</v>
      </c>
      <c r="J1343" s="149" t="s">
        <v>7089</v>
      </c>
      <c r="K1343" s="149"/>
      <c r="L1343" s="148">
        <v>2</v>
      </c>
      <c r="M1343" s="152">
        <f t="shared" si="40"/>
        <v>0</v>
      </c>
      <c r="N1343" s="152">
        <f t="shared" si="41"/>
        <v>0</v>
      </c>
      <c r="O1343" s="145">
        <v>120279</v>
      </c>
    </row>
    <row r="1344" spans="1:15" x14ac:dyDescent="0.25">
      <c r="A1344" s="149">
        <v>17632</v>
      </c>
      <c r="B1344" s="149" t="s">
        <v>3482</v>
      </c>
      <c r="C1344" s="149" t="s">
        <v>7364</v>
      </c>
      <c r="D1344" s="149">
        <v>8210</v>
      </c>
      <c r="E1344" s="149" t="s">
        <v>674</v>
      </c>
      <c r="F1344" s="149" t="s">
        <v>4049</v>
      </c>
      <c r="G1344" s="149" t="s">
        <v>7595</v>
      </c>
      <c r="H1344" s="149" t="s">
        <v>7596</v>
      </c>
      <c r="I1344" s="149" t="s">
        <v>7597</v>
      </c>
      <c r="J1344" s="149" t="s">
        <v>7089</v>
      </c>
      <c r="K1344" s="149"/>
      <c r="L1344" s="148">
        <v>2</v>
      </c>
      <c r="M1344" s="152">
        <f t="shared" si="40"/>
        <v>0</v>
      </c>
      <c r="N1344" s="152">
        <f t="shared" si="41"/>
        <v>0</v>
      </c>
      <c r="O1344" s="145">
        <v>120279</v>
      </c>
    </row>
    <row r="1345" spans="1:15" x14ac:dyDescent="0.25">
      <c r="A1345" s="149">
        <v>17657</v>
      </c>
      <c r="B1345" s="149" t="s">
        <v>3786</v>
      </c>
      <c r="C1345" s="149" t="s">
        <v>4050</v>
      </c>
      <c r="D1345" s="149">
        <v>8490</v>
      </c>
      <c r="E1345" s="149" t="s">
        <v>677</v>
      </c>
      <c r="F1345" s="149" t="s">
        <v>4051</v>
      </c>
      <c r="G1345" s="149" t="s">
        <v>7595</v>
      </c>
      <c r="H1345" s="149" t="s">
        <v>7596</v>
      </c>
      <c r="I1345" s="149" t="s">
        <v>7597</v>
      </c>
      <c r="J1345" s="149" t="s">
        <v>7089</v>
      </c>
      <c r="K1345" s="149"/>
      <c r="L1345" s="148">
        <v>2</v>
      </c>
      <c r="M1345" s="152">
        <f t="shared" si="40"/>
        <v>0</v>
      </c>
      <c r="N1345" s="152">
        <f t="shared" si="41"/>
        <v>0</v>
      </c>
      <c r="O1345" s="145">
        <v>119404</v>
      </c>
    </row>
    <row r="1346" spans="1:15" x14ac:dyDescent="0.25">
      <c r="A1346" s="149">
        <v>17665</v>
      </c>
      <c r="B1346" s="149" t="s">
        <v>4052</v>
      </c>
      <c r="C1346" s="149" t="s">
        <v>4053</v>
      </c>
      <c r="D1346" s="149">
        <v>8490</v>
      </c>
      <c r="E1346" s="149" t="s">
        <v>4054</v>
      </c>
      <c r="F1346" s="149" t="s">
        <v>4055</v>
      </c>
      <c r="G1346" s="149" t="s">
        <v>7595</v>
      </c>
      <c r="H1346" s="149" t="s">
        <v>7596</v>
      </c>
      <c r="I1346" s="149" t="s">
        <v>7597</v>
      </c>
      <c r="J1346" s="149" t="s">
        <v>7089</v>
      </c>
      <c r="K1346" s="149"/>
      <c r="L1346" s="148">
        <v>2</v>
      </c>
      <c r="M1346" s="152">
        <f t="shared" si="40"/>
        <v>0</v>
      </c>
      <c r="N1346" s="152">
        <f t="shared" si="41"/>
        <v>0</v>
      </c>
      <c r="O1346" s="145">
        <v>119404</v>
      </c>
    </row>
    <row r="1347" spans="1:15" x14ac:dyDescent="0.25">
      <c r="A1347" s="149">
        <v>17673</v>
      </c>
      <c r="B1347" s="149" t="s">
        <v>4056</v>
      </c>
      <c r="C1347" s="149" t="s">
        <v>4057</v>
      </c>
      <c r="D1347" s="149">
        <v>8490</v>
      </c>
      <c r="E1347" s="149" t="s">
        <v>4058</v>
      </c>
      <c r="F1347" s="149" t="s">
        <v>4059</v>
      </c>
      <c r="G1347" s="149" t="s">
        <v>7595</v>
      </c>
      <c r="H1347" s="149" t="s">
        <v>7596</v>
      </c>
      <c r="I1347" s="149" t="s">
        <v>7597</v>
      </c>
      <c r="J1347" s="149" t="s">
        <v>7089</v>
      </c>
      <c r="K1347" s="149"/>
      <c r="L1347" s="148">
        <v>1</v>
      </c>
      <c r="M1347" s="152">
        <f t="shared" ref="M1347:M1410" si="42">IF(AND(J1347="Autonome kleuterschool",L1347=1),1,0)</f>
        <v>0</v>
      </c>
      <c r="N1347" s="152">
        <f t="shared" ref="N1347:N1410" si="43">IF(AND(J1347="Autonome lagere school",L1347=1),1,0)</f>
        <v>0</v>
      </c>
      <c r="O1347" s="145">
        <v>119404</v>
      </c>
    </row>
    <row r="1348" spans="1:15" x14ac:dyDescent="0.25">
      <c r="A1348" s="149">
        <v>17699</v>
      </c>
      <c r="B1348" s="149" t="s">
        <v>4060</v>
      </c>
      <c r="C1348" s="149" t="s">
        <v>4061</v>
      </c>
      <c r="D1348" s="149">
        <v>8460</v>
      </c>
      <c r="E1348" s="149" t="s">
        <v>680</v>
      </c>
      <c r="F1348" s="149" t="s">
        <v>4062</v>
      </c>
      <c r="G1348" s="149" t="s">
        <v>7595</v>
      </c>
      <c r="H1348" s="149" t="s">
        <v>7596</v>
      </c>
      <c r="I1348" s="149" t="s">
        <v>7597</v>
      </c>
      <c r="J1348" s="149" t="s">
        <v>7089</v>
      </c>
      <c r="K1348" s="149"/>
      <c r="L1348" s="148">
        <v>2</v>
      </c>
      <c r="M1348" s="152">
        <f t="shared" si="42"/>
        <v>0</v>
      </c>
      <c r="N1348" s="152">
        <f t="shared" si="43"/>
        <v>0</v>
      </c>
      <c r="O1348" s="145">
        <v>119859</v>
      </c>
    </row>
    <row r="1349" spans="1:15" x14ac:dyDescent="0.25">
      <c r="A1349" s="149">
        <v>17715</v>
      </c>
      <c r="B1349" s="149" t="s">
        <v>7365</v>
      </c>
      <c r="C1349" s="149" t="s">
        <v>4063</v>
      </c>
      <c r="D1349" s="149">
        <v>8470</v>
      </c>
      <c r="E1349" s="149" t="s">
        <v>683</v>
      </c>
      <c r="F1349" s="149" t="s">
        <v>4064</v>
      </c>
      <c r="G1349" s="149" t="s">
        <v>7595</v>
      </c>
      <c r="H1349" s="149" t="s">
        <v>7596</v>
      </c>
      <c r="I1349" s="149" t="s">
        <v>7597</v>
      </c>
      <c r="J1349" s="149" t="s">
        <v>7089</v>
      </c>
      <c r="K1349" s="149"/>
      <c r="L1349" s="148">
        <v>2</v>
      </c>
      <c r="M1349" s="152">
        <f t="shared" si="42"/>
        <v>0</v>
      </c>
      <c r="N1349" s="152">
        <f t="shared" si="43"/>
        <v>0</v>
      </c>
      <c r="O1349" s="145">
        <v>119859</v>
      </c>
    </row>
    <row r="1350" spans="1:15" x14ac:dyDescent="0.25">
      <c r="A1350" s="149">
        <v>17723</v>
      </c>
      <c r="B1350" s="149" t="s">
        <v>4065</v>
      </c>
      <c r="C1350" s="149" t="s">
        <v>4066</v>
      </c>
      <c r="D1350" s="149">
        <v>8470</v>
      </c>
      <c r="E1350" s="149" t="s">
        <v>683</v>
      </c>
      <c r="F1350" s="149" t="s">
        <v>4067</v>
      </c>
      <c r="G1350" s="149" t="s">
        <v>7595</v>
      </c>
      <c r="H1350" s="149" t="s">
        <v>7596</v>
      </c>
      <c r="I1350" s="149" t="s">
        <v>7597</v>
      </c>
      <c r="J1350" s="149" t="s">
        <v>7089</v>
      </c>
      <c r="K1350" s="149"/>
      <c r="L1350" s="148">
        <v>3</v>
      </c>
      <c r="M1350" s="152">
        <f t="shared" si="42"/>
        <v>0</v>
      </c>
      <c r="N1350" s="152">
        <f t="shared" si="43"/>
        <v>0</v>
      </c>
      <c r="O1350" s="145">
        <v>119859</v>
      </c>
    </row>
    <row r="1351" spans="1:15" x14ac:dyDescent="0.25">
      <c r="A1351" s="149">
        <v>17756</v>
      </c>
      <c r="B1351" s="149" t="s">
        <v>1344</v>
      </c>
      <c r="C1351" s="149" t="s">
        <v>4068</v>
      </c>
      <c r="D1351" s="149">
        <v>8470</v>
      </c>
      <c r="E1351" s="149" t="s">
        <v>4069</v>
      </c>
      <c r="F1351" s="149" t="s">
        <v>4070</v>
      </c>
      <c r="G1351" s="149" t="s">
        <v>7595</v>
      </c>
      <c r="H1351" s="149" t="s">
        <v>7596</v>
      </c>
      <c r="I1351" s="149" t="s">
        <v>7597</v>
      </c>
      <c r="J1351" s="149" t="s">
        <v>7089</v>
      </c>
      <c r="K1351" s="149"/>
      <c r="L1351" s="148">
        <v>1</v>
      </c>
      <c r="M1351" s="152">
        <f t="shared" si="42"/>
        <v>0</v>
      </c>
      <c r="N1351" s="152">
        <f t="shared" si="43"/>
        <v>0</v>
      </c>
      <c r="O1351" s="145">
        <v>119172</v>
      </c>
    </row>
    <row r="1352" spans="1:15" x14ac:dyDescent="0.25">
      <c r="A1352" s="149">
        <v>17764</v>
      </c>
      <c r="B1352" s="149" t="s">
        <v>7366</v>
      </c>
      <c r="C1352" s="149" t="s">
        <v>4071</v>
      </c>
      <c r="D1352" s="149">
        <v>8480</v>
      </c>
      <c r="E1352" s="149" t="s">
        <v>4072</v>
      </c>
      <c r="F1352" s="149" t="s">
        <v>4073</v>
      </c>
      <c r="G1352" s="149" t="s">
        <v>7595</v>
      </c>
      <c r="H1352" s="149" t="s">
        <v>7596</v>
      </c>
      <c r="I1352" s="149" t="s">
        <v>7597</v>
      </c>
      <c r="J1352" s="149" t="s">
        <v>7089</v>
      </c>
      <c r="K1352" s="149"/>
      <c r="L1352" s="148">
        <v>2</v>
      </c>
      <c r="M1352" s="152">
        <f t="shared" si="42"/>
        <v>0</v>
      </c>
      <c r="N1352" s="152">
        <f t="shared" si="43"/>
        <v>0</v>
      </c>
      <c r="O1352" s="145">
        <v>119859</v>
      </c>
    </row>
    <row r="1353" spans="1:15" x14ac:dyDescent="0.25">
      <c r="A1353" s="149">
        <v>17772</v>
      </c>
      <c r="B1353" s="149" t="s">
        <v>7367</v>
      </c>
      <c r="C1353" s="149" t="s">
        <v>4074</v>
      </c>
      <c r="D1353" s="149">
        <v>8480</v>
      </c>
      <c r="E1353" s="149" t="s">
        <v>4072</v>
      </c>
      <c r="F1353" s="149" t="s">
        <v>4075</v>
      </c>
      <c r="G1353" s="149" t="s">
        <v>7595</v>
      </c>
      <c r="H1353" s="149" t="s">
        <v>7596</v>
      </c>
      <c r="I1353" s="149" t="s">
        <v>7597</v>
      </c>
      <c r="J1353" s="149" t="s">
        <v>7089</v>
      </c>
      <c r="K1353" s="149"/>
      <c r="L1353" s="148">
        <v>1</v>
      </c>
      <c r="M1353" s="152">
        <f t="shared" si="42"/>
        <v>0</v>
      </c>
      <c r="N1353" s="152">
        <f t="shared" si="43"/>
        <v>0</v>
      </c>
      <c r="O1353" s="145">
        <v>121582</v>
      </c>
    </row>
    <row r="1354" spans="1:15" x14ac:dyDescent="0.25">
      <c r="A1354" s="149">
        <v>17781</v>
      </c>
      <c r="B1354" s="149" t="s">
        <v>4076</v>
      </c>
      <c r="C1354" s="149" t="s">
        <v>787</v>
      </c>
      <c r="D1354" s="149">
        <v>8211</v>
      </c>
      <c r="E1354" s="149" t="s">
        <v>4077</v>
      </c>
      <c r="F1354" s="149" t="s">
        <v>4078</v>
      </c>
      <c r="G1354" s="149" t="s">
        <v>7595</v>
      </c>
      <c r="H1354" s="149" t="s">
        <v>7596</v>
      </c>
      <c r="I1354" s="149" t="s">
        <v>7597</v>
      </c>
      <c r="J1354" s="149" t="s">
        <v>7089</v>
      </c>
      <c r="K1354" s="149"/>
      <c r="L1354" s="148">
        <v>2</v>
      </c>
      <c r="M1354" s="152">
        <f t="shared" si="42"/>
        <v>0</v>
      </c>
      <c r="N1354" s="152">
        <f t="shared" si="43"/>
        <v>0</v>
      </c>
      <c r="O1354" s="145">
        <v>120279</v>
      </c>
    </row>
    <row r="1355" spans="1:15" x14ac:dyDescent="0.25">
      <c r="A1355" s="149">
        <v>17798</v>
      </c>
      <c r="B1355" s="149" t="s">
        <v>2478</v>
      </c>
      <c r="C1355" s="149" t="s">
        <v>4079</v>
      </c>
      <c r="D1355" s="149">
        <v>8480</v>
      </c>
      <c r="E1355" s="149" t="s">
        <v>4080</v>
      </c>
      <c r="F1355" s="149" t="s">
        <v>4081</v>
      </c>
      <c r="G1355" s="149" t="s">
        <v>7595</v>
      </c>
      <c r="H1355" s="149" t="s">
        <v>7596</v>
      </c>
      <c r="I1355" s="149" t="s">
        <v>7597</v>
      </c>
      <c r="J1355" s="149" t="s">
        <v>7089</v>
      </c>
      <c r="K1355" s="149"/>
      <c r="L1355" s="148">
        <v>2</v>
      </c>
      <c r="M1355" s="152">
        <f t="shared" si="42"/>
        <v>0</v>
      </c>
      <c r="N1355" s="152">
        <f t="shared" si="43"/>
        <v>0</v>
      </c>
      <c r="O1355" s="145">
        <v>120279</v>
      </c>
    </row>
    <row r="1356" spans="1:15" x14ac:dyDescent="0.25">
      <c r="A1356" s="149">
        <v>17814</v>
      </c>
      <c r="B1356" s="149" t="s">
        <v>7368</v>
      </c>
      <c r="C1356" s="149" t="s">
        <v>4082</v>
      </c>
      <c r="D1356" s="149">
        <v>8680</v>
      </c>
      <c r="E1356" s="149" t="s">
        <v>686</v>
      </c>
      <c r="F1356" s="149" t="s">
        <v>4083</v>
      </c>
      <c r="G1356" s="149" t="s">
        <v>7595</v>
      </c>
      <c r="H1356" s="149" t="s">
        <v>7596</v>
      </c>
      <c r="I1356" s="149" t="s">
        <v>7597</v>
      </c>
      <c r="J1356" s="149" t="s">
        <v>7089</v>
      </c>
      <c r="K1356" s="149"/>
      <c r="L1356" s="148">
        <v>2</v>
      </c>
      <c r="M1356" s="152">
        <f t="shared" si="42"/>
        <v>0</v>
      </c>
      <c r="N1356" s="152">
        <f t="shared" si="43"/>
        <v>0</v>
      </c>
      <c r="O1356" s="145">
        <v>120279</v>
      </c>
    </row>
    <row r="1357" spans="1:15" x14ac:dyDescent="0.25">
      <c r="A1357" s="149">
        <v>17831</v>
      </c>
      <c r="B1357" s="149" t="s">
        <v>4084</v>
      </c>
      <c r="C1357" s="149" t="s">
        <v>4085</v>
      </c>
      <c r="D1357" s="149">
        <v>8300</v>
      </c>
      <c r="E1357" s="149" t="s">
        <v>4086</v>
      </c>
      <c r="F1357" s="149" t="s">
        <v>4087</v>
      </c>
      <c r="G1357" s="149" t="s">
        <v>7595</v>
      </c>
      <c r="H1357" s="149" t="s">
        <v>7596</v>
      </c>
      <c r="I1357" s="149" t="s">
        <v>7597</v>
      </c>
      <c r="J1357" s="149" t="s">
        <v>7089</v>
      </c>
      <c r="K1357" s="149"/>
      <c r="L1357" s="148">
        <v>3</v>
      </c>
      <c r="M1357" s="152">
        <f t="shared" si="42"/>
        <v>0</v>
      </c>
      <c r="N1357" s="152">
        <f t="shared" si="43"/>
        <v>0</v>
      </c>
      <c r="O1357" s="145">
        <v>120782</v>
      </c>
    </row>
    <row r="1358" spans="1:15" x14ac:dyDescent="0.25">
      <c r="A1358" s="149">
        <v>17848</v>
      </c>
      <c r="B1358" s="149" t="s">
        <v>7369</v>
      </c>
      <c r="C1358" s="149" t="s">
        <v>4088</v>
      </c>
      <c r="D1358" s="149">
        <v>8300</v>
      </c>
      <c r="E1358" s="149" t="s">
        <v>4086</v>
      </c>
      <c r="F1358" s="149" t="s">
        <v>4089</v>
      </c>
      <c r="G1358" s="149" t="s">
        <v>7595</v>
      </c>
      <c r="H1358" s="149" t="s">
        <v>7596</v>
      </c>
      <c r="I1358" s="149" t="s">
        <v>7597</v>
      </c>
      <c r="J1358" s="149" t="s">
        <v>7089</v>
      </c>
      <c r="K1358" s="149"/>
      <c r="L1358" s="148">
        <v>1</v>
      </c>
      <c r="M1358" s="152">
        <f t="shared" si="42"/>
        <v>0</v>
      </c>
      <c r="N1358" s="152">
        <f t="shared" si="43"/>
        <v>0</v>
      </c>
      <c r="O1358" s="145">
        <v>120551</v>
      </c>
    </row>
    <row r="1359" spans="1:15" x14ac:dyDescent="0.25">
      <c r="A1359" s="149">
        <v>17855</v>
      </c>
      <c r="B1359" s="149" t="s">
        <v>4090</v>
      </c>
      <c r="C1359" s="149" t="s">
        <v>4091</v>
      </c>
      <c r="D1359" s="149">
        <v>8300</v>
      </c>
      <c r="E1359" s="149" t="s">
        <v>4086</v>
      </c>
      <c r="F1359" s="149" t="s">
        <v>4092</v>
      </c>
      <c r="G1359" s="149" t="s">
        <v>7595</v>
      </c>
      <c r="H1359" s="149" t="s">
        <v>7596</v>
      </c>
      <c r="I1359" s="149" t="s">
        <v>7597</v>
      </c>
      <c r="J1359" s="149" t="s">
        <v>7089</v>
      </c>
      <c r="K1359" s="149"/>
      <c r="L1359" s="148">
        <v>2</v>
      </c>
      <c r="M1359" s="152">
        <f t="shared" si="42"/>
        <v>0</v>
      </c>
      <c r="N1359" s="152">
        <f t="shared" si="43"/>
        <v>0</v>
      </c>
      <c r="O1359" s="145">
        <v>120782</v>
      </c>
    </row>
    <row r="1360" spans="1:15" x14ac:dyDescent="0.25">
      <c r="A1360" s="149">
        <v>17863</v>
      </c>
      <c r="B1360" s="149" t="s">
        <v>2241</v>
      </c>
      <c r="C1360" s="149" t="s">
        <v>4093</v>
      </c>
      <c r="D1360" s="149">
        <v>8300</v>
      </c>
      <c r="E1360" s="149" t="s">
        <v>4086</v>
      </c>
      <c r="F1360" s="149" t="s">
        <v>4094</v>
      </c>
      <c r="G1360" s="149" t="s">
        <v>7595</v>
      </c>
      <c r="H1360" s="149" t="s">
        <v>7596</v>
      </c>
      <c r="I1360" s="149" t="s">
        <v>7597</v>
      </c>
      <c r="J1360" s="149" t="s">
        <v>7090</v>
      </c>
      <c r="K1360" s="149"/>
      <c r="L1360" s="148">
        <v>1</v>
      </c>
      <c r="M1360" s="152">
        <f t="shared" si="42"/>
        <v>0</v>
      </c>
      <c r="N1360" s="152">
        <f t="shared" si="43"/>
        <v>1</v>
      </c>
      <c r="O1360" s="145">
        <v>120782</v>
      </c>
    </row>
    <row r="1361" spans="1:15" x14ac:dyDescent="0.25">
      <c r="A1361" s="149">
        <v>17871</v>
      </c>
      <c r="B1361" s="149" t="s">
        <v>4095</v>
      </c>
      <c r="C1361" s="149" t="s">
        <v>4096</v>
      </c>
      <c r="D1361" s="149">
        <v>8300</v>
      </c>
      <c r="E1361" s="149" t="s">
        <v>690</v>
      </c>
      <c r="F1361" s="149" t="s">
        <v>4097</v>
      </c>
      <c r="G1361" s="149" t="s">
        <v>7595</v>
      </c>
      <c r="H1361" s="149" t="s">
        <v>7596</v>
      </c>
      <c r="I1361" s="149" t="s">
        <v>7597</v>
      </c>
      <c r="J1361" s="149" t="s">
        <v>7089</v>
      </c>
      <c r="K1361" s="149"/>
      <c r="L1361" s="148">
        <v>2</v>
      </c>
      <c r="M1361" s="152">
        <f t="shared" si="42"/>
        <v>0</v>
      </c>
      <c r="N1361" s="152">
        <f t="shared" si="43"/>
        <v>0</v>
      </c>
      <c r="O1361" s="145">
        <v>120782</v>
      </c>
    </row>
    <row r="1362" spans="1:15" x14ac:dyDescent="0.25">
      <c r="A1362" s="149">
        <v>17889</v>
      </c>
      <c r="B1362" s="149" t="s">
        <v>7370</v>
      </c>
      <c r="C1362" s="149" t="s">
        <v>4098</v>
      </c>
      <c r="D1362" s="149">
        <v>8310</v>
      </c>
      <c r="E1362" s="149" t="s">
        <v>693</v>
      </c>
      <c r="F1362" s="149" t="s">
        <v>4099</v>
      </c>
      <c r="G1362" s="149" t="s">
        <v>7595</v>
      </c>
      <c r="H1362" s="149" t="s">
        <v>7596</v>
      </c>
      <c r="I1362" s="149" t="s">
        <v>7597</v>
      </c>
      <c r="J1362" s="149" t="s">
        <v>7089</v>
      </c>
      <c r="K1362" s="149"/>
      <c r="L1362" s="148">
        <v>2</v>
      </c>
      <c r="M1362" s="152">
        <f t="shared" si="42"/>
        <v>0</v>
      </c>
      <c r="N1362" s="152">
        <f t="shared" si="43"/>
        <v>0</v>
      </c>
      <c r="O1362" s="145">
        <v>138982</v>
      </c>
    </row>
    <row r="1363" spans="1:15" x14ac:dyDescent="0.25">
      <c r="A1363" s="149">
        <v>17905</v>
      </c>
      <c r="B1363" s="149" t="s">
        <v>4100</v>
      </c>
      <c r="C1363" s="149" t="s">
        <v>4101</v>
      </c>
      <c r="D1363" s="149">
        <v>8310</v>
      </c>
      <c r="E1363" s="149" t="s">
        <v>693</v>
      </c>
      <c r="F1363" s="149" t="s">
        <v>4102</v>
      </c>
      <c r="G1363" s="149" t="s">
        <v>7595</v>
      </c>
      <c r="H1363" s="149" t="s">
        <v>7596</v>
      </c>
      <c r="I1363" s="149" t="s">
        <v>7597</v>
      </c>
      <c r="J1363" s="149" t="s">
        <v>7090</v>
      </c>
      <c r="K1363" s="149"/>
      <c r="L1363" s="148">
        <v>1</v>
      </c>
      <c r="M1363" s="152">
        <f t="shared" si="42"/>
        <v>0</v>
      </c>
      <c r="N1363" s="152">
        <f t="shared" si="43"/>
        <v>1</v>
      </c>
      <c r="O1363" s="145">
        <v>120601</v>
      </c>
    </row>
    <row r="1364" spans="1:15" x14ac:dyDescent="0.25">
      <c r="A1364" s="149">
        <v>17921</v>
      </c>
      <c r="B1364" s="149" t="s">
        <v>4103</v>
      </c>
      <c r="C1364" s="149" t="s">
        <v>4104</v>
      </c>
      <c r="D1364" s="149">
        <v>8310</v>
      </c>
      <c r="E1364" s="149" t="s">
        <v>654</v>
      </c>
      <c r="F1364" s="149" t="s">
        <v>4105</v>
      </c>
      <c r="G1364" s="149" t="s">
        <v>7595</v>
      </c>
      <c r="H1364" s="149" t="s">
        <v>7596</v>
      </c>
      <c r="I1364" s="149" t="s">
        <v>7597</v>
      </c>
      <c r="J1364" s="149" t="s">
        <v>7089</v>
      </c>
      <c r="K1364" s="149"/>
      <c r="L1364" s="148">
        <v>1</v>
      </c>
      <c r="M1364" s="152">
        <f t="shared" si="42"/>
        <v>0</v>
      </c>
      <c r="N1364" s="152">
        <f t="shared" si="43"/>
        <v>0</v>
      </c>
      <c r="O1364" s="145">
        <v>120601</v>
      </c>
    </row>
    <row r="1365" spans="1:15" x14ac:dyDescent="0.25">
      <c r="A1365" s="149">
        <v>17939</v>
      </c>
      <c r="B1365" s="149" t="s">
        <v>4106</v>
      </c>
      <c r="C1365" s="149" t="s">
        <v>4107</v>
      </c>
      <c r="D1365" s="149">
        <v>8310</v>
      </c>
      <c r="E1365" s="149" t="s">
        <v>654</v>
      </c>
      <c r="F1365" s="149" t="s">
        <v>4108</v>
      </c>
      <c r="G1365" s="149" t="s">
        <v>7595</v>
      </c>
      <c r="H1365" s="149" t="s">
        <v>7596</v>
      </c>
      <c r="I1365" s="149" t="s">
        <v>7597</v>
      </c>
      <c r="J1365" s="149" t="s">
        <v>7089</v>
      </c>
      <c r="K1365" s="149"/>
      <c r="L1365" s="148">
        <v>1</v>
      </c>
      <c r="M1365" s="152">
        <f t="shared" si="42"/>
        <v>0</v>
      </c>
      <c r="N1365" s="152">
        <f t="shared" si="43"/>
        <v>0</v>
      </c>
      <c r="O1365" s="145">
        <v>120601</v>
      </c>
    </row>
    <row r="1366" spans="1:15" x14ac:dyDescent="0.25">
      <c r="A1366" s="149">
        <v>17947</v>
      </c>
      <c r="B1366" s="149" t="s">
        <v>4109</v>
      </c>
      <c r="C1366" s="149" t="s">
        <v>4110</v>
      </c>
      <c r="D1366" s="149">
        <v>8310</v>
      </c>
      <c r="E1366" s="149" t="s">
        <v>654</v>
      </c>
      <c r="F1366" s="149" t="s">
        <v>4111</v>
      </c>
      <c r="G1366" s="149" t="s">
        <v>7595</v>
      </c>
      <c r="H1366" s="149" t="s">
        <v>7596</v>
      </c>
      <c r="I1366" s="149" t="s">
        <v>7597</v>
      </c>
      <c r="J1366" s="149" t="s">
        <v>7089</v>
      </c>
      <c r="K1366" s="149"/>
      <c r="L1366" s="148">
        <v>1</v>
      </c>
      <c r="M1366" s="152">
        <f t="shared" si="42"/>
        <v>0</v>
      </c>
      <c r="N1366" s="152">
        <f t="shared" si="43"/>
        <v>0</v>
      </c>
      <c r="O1366" s="145">
        <v>120601</v>
      </c>
    </row>
    <row r="1367" spans="1:15" x14ac:dyDescent="0.25">
      <c r="A1367" s="149">
        <v>17954</v>
      </c>
      <c r="B1367" s="149" t="s">
        <v>4112</v>
      </c>
      <c r="C1367" s="149" t="s">
        <v>4113</v>
      </c>
      <c r="D1367" s="149">
        <v>8310</v>
      </c>
      <c r="E1367" s="149" t="s">
        <v>654</v>
      </c>
      <c r="F1367" s="149" t="s">
        <v>4114</v>
      </c>
      <c r="G1367" s="149" t="s">
        <v>7595</v>
      </c>
      <c r="H1367" s="149" t="s">
        <v>7596</v>
      </c>
      <c r="I1367" s="149" t="s">
        <v>7597</v>
      </c>
      <c r="J1367" s="149" t="s">
        <v>7089</v>
      </c>
      <c r="K1367" s="149"/>
      <c r="L1367" s="148">
        <v>2</v>
      </c>
      <c r="M1367" s="152">
        <f t="shared" si="42"/>
        <v>0</v>
      </c>
      <c r="N1367" s="152">
        <f t="shared" si="43"/>
        <v>0</v>
      </c>
      <c r="O1367" s="145">
        <v>120601</v>
      </c>
    </row>
    <row r="1368" spans="1:15" x14ac:dyDescent="0.25">
      <c r="A1368" s="149">
        <v>17962</v>
      </c>
      <c r="B1368" s="149" t="s">
        <v>4115</v>
      </c>
      <c r="C1368" s="149" t="s">
        <v>4116</v>
      </c>
      <c r="D1368" s="149">
        <v>8730</v>
      </c>
      <c r="E1368" s="149" t="s">
        <v>4117</v>
      </c>
      <c r="F1368" s="149" t="s">
        <v>4118</v>
      </c>
      <c r="G1368" s="149" t="s">
        <v>7595</v>
      </c>
      <c r="H1368" s="149" t="s">
        <v>7596</v>
      </c>
      <c r="I1368" s="149" t="s">
        <v>7597</v>
      </c>
      <c r="J1368" s="149" t="s">
        <v>7089</v>
      </c>
      <c r="K1368" s="149"/>
      <c r="L1368" s="148">
        <v>2</v>
      </c>
      <c r="M1368" s="152">
        <f t="shared" si="42"/>
        <v>0</v>
      </c>
      <c r="N1368" s="152">
        <f t="shared" si="43"/>
        <v>0</v>
      </c>
      <c r="O1368" s="145">
        <v>120253</v>
      </c>
    </row>
    <row r="1369" spans="1:15" x14ac:dyDescent="0.25">
      <c r="A1369" s="149">
        <v>17971</v>
      </c>
      <c r="B1369" s="149" t="s">
        <v>4119</v>
      </c>
      <c r="C1369" s="149" t="s">
        <v>4120</v>
      </c>
      <c r="D1369" s="149">
        <v>8340</v>
      </c>
      <c r="E1369" s="149" t="s">
        <v>4121</v>
      </c>
      <c r="F1369" s="149" t="s">
        <v>4122</v>
      </c>
      <c r="G1369" s="149" t="s">
        <v>7595</v>
      </c>
      <c r="H1369" s="149" t="s">
        <v>7596</v>
      </c>
      <c r="I1369" s="149" t="s">
        <v>7597</v>
      </c>
      <c r="J1369" s="149" t="s">
        <v>7089</v>
      </c>
      <c r="K1369" s="149"/>
      <c r="L1369" s="148">
        <v>2</v>
      </c>
      <c r="M1369" s="152">
        <f t="shared" si="42"/>
        <v>0</v>
      </c>
      <c r="N1369" s="152">
        <f t="shared" si="43"/>
        <v>0</v>
      </c>
      <c r="O1369" s="145">
        <v>120253</v>
      </c>
    </row>
    <row r="1370" spans="1:15" x14ac:dyDescent="0.25">
      <c r="A1370" s="149">
        <v>17988</v>
      </c>
      <c r="B1370" s="149" t="s">
        <v>4123</v>
      </c>
      <c r="C1370" s="149" t="s">
        <v>4124</v>
      </c>
      <c r="D1370" s="149">
        <v>8340</v>
      </c>
      <c r="E1370" s="149" t="s">
        <v>4121</v>
      </c>
      <c r="F1370" s="149" t="s">
        <v>4125</v>
      </c>
      <c r="G1370" s="149" t="s">
        <v>7595</v>
      </c>
      <c r="H1370" s="149" t="s">
        <v>7596</v>
      </c>
      <c r="I1370" s="149" t="s">
        <v>7597</v>
      </c>
      <c r="J1370" s="149" t="s">
        <v>7089</v>
      </c>
      <c r="K1370" s="149"/>
      <c r="L1370" s="148">
        <v>2</v>
      </c>
      <c r="M1370" s="152">
        <f t="shared" si="42"/>
        <v>0</v>
      </c>
      <c r="N1370" s="152">
        <f t="shared" si="43"/>
        <v>0</v>
      </c>
      <c r="O1370" s="145">
        <v>120551</v>
      </c>
    </row>
    <row r="1371" spans="1:15" x14ac:dyDescent="0.25">
      <c r="A1371" s="149">
        <v>17996</v>
      </c>
      <c r="B1371" s="149" t="s">
        <v>7371</v>
      </c>
      <c r="C1371" s="149" t="s">
        <v>4126</v>
      </c>
      <c r="D1371" s="149">
        <v>8340</v>
      </c>
      <c r="E1371" s="149" t="s">
        <v>4127</v>
      </c>
      <c r="F1371" s="149" t="s">
        <v>4128</v>
      </c>
      <c r="G1371" s="149" t="s">
        <v>7595</v>
      </c>
      <c r="H1371" s="149" t="s">
        <v>7596</v>
      </c>
      <c r="I1371" s="149" t="s">
        <v>7597</v>
      </c>
      <c r="J1371" s="149" t="s">
        <v>7089</v>
      </c>
      <c r="K1371" s="149"/>
      <c r="L1371" s="148">
        <v>1</v>
      </c>
      <c r="M1371" s="152">
        <f t="shared" si="42"/>
        <v>0</v>
      </c>
      <c r="N1371" s="152">
        <f t="shared" si="43"/>
        <v>0</v>
      </c>
      <c r="O1371" s="145">
        <v>120601</v>
      </c>
    </row>
    <row r="1372" spans="1:15" x14ac:dyDescent="0.25">
      <c r="A1372" s="149">
        <v>18002</v>
      </c>
      <c r="B1372" s="149" t="s">
        <v>4129</v>
      </c>
      <c r="C1372" s="149" t="s">
        <v>4130</v>
      </c>
      <c r="D1372" s="149">
        <v>8340</v>
      </c>
      <c r="E1372" s="149" t="s">
        <v>4131</v>
      </c>
      <c r="F1372" s="149" t="s">
        <v>4132</v>
      </c>
      <c r="G1372" s="149" t="s">
        <v>7595</v>
      </c>
      <c r="H1372" s="149" t="s">
        <v>7596</v>
      </c>
      <c r="I1372" s="149" t="s">
        <v>7597</v>
      </c>
      <c r="J1372" s="149" t="s">
        <v>7089</v>
      </c>
      <c r="K1372" s="149"/>
      <c r="L1372" s="148">
        <v>1</v>
      </c>
      <c r="M1372" s="152">
        <f t="shared" si="42"/>
        <v>0</v>
      </c>
      <c r="N1372" s="152">
        <f t="shared" si="43"/>
        <v>0</v>
      </c>
      <c r="O1372" s="145">
        <v>120253</v>
      </c>
    </row>
    <row r="1373" spans="1:15" x14ac:dyDescent="0.25">
      <c r="A1373" s="149">
        <v>18011</v>
      </c>
      <c r="B1373" s="149" t="s">
        <v>4133</v>
      </c>
      <c r="C1373" s="149" t="s">
        <v>4134</v>
      </c>
      <c r="D1373" s="149">
        <v>8370</v>
      </c>
      <c r="E1373" s="149" t="s">
        <v>697</v>
      </c>
      <c r="F1373" s="149" t="s">
        <v>4135</v>
      </c>
      <c r="G1373" s="149" t="s">
        <v>7595</v>
      </c>
      <c r="H1373" s="149" t="s">
        <v>7596</v>
      </c>
      <c r="I1373" s="149" t="s">
        <v>7597</v>
      </c>
      <c r="J1373" s="149" t="s">
        <v>7089</v>
      </c>
      <c r="K1373" s="149"/>
      <c r="L1373" s="148">
        <v>2</v>
      </c>
      <c r="M1373" s="152">
        <f t="shared" si="42"/>
        <v>0</v>
      </c>
      <c r="N1373" s="152">
        <f t="shared" si="43"/>
        <v>0</v>
      </c>
      <c r="O1373" s="145">
        <v>120667</v>
      </c>
    </row>
    <row r="1374" spans="1:15" x14ac:dyDescent="0.25">
      <c r="A1374" s="149">
        <v>18028</v>
      </c>
      <c r="B1374" s="149" t="s">
        <v>4136</v>
      </c>
      <c r="C1374" s="149" t="s">
        <v>4137</v>
      </c>
      <c r="D1374" s="149">
        <v>8370</v>
      </c>
      <c r="E1374" s="149" t="s">
        <v>697</v>
      </c>
      <c r="F1374" s="149" t="s">
        <v>4138</v>
      </c>
      <c r="G1374" s="149" t="s">
        <v>7595</v>
      </c>
      <c r="H1374" s="149" t="s">
        <v>7596</v>
      </c>
      <c r="I1374" s="149" t="s">
        <v>7597</v>
      </c>
      <c r="J1374" s="149" t="s">
        <v>7089</v>
      </c>
      <c r="K1374" s="149"/>
      <c r="L1374" s="148">
        <v>2</v>
      </c>
      <c r="M1374" s="152">
        <f t="shared" si="42"/>
        <v>0</v>
      </c>
      <c r="N1374" s="152">
        <f t="shared" si="43"/>
        <v>0</v>
      </c>
      <c r="O1374" s="145">
        <v>120667</v>
      </c>
    </row>
    <row r="1375" spans="1:15" x14ac:dyDescent="0.25">
      <c r="A1375" s="149">
        <v>18036</v>
      </c>
      <c r="B1375" s="149" t="s">
        <v>4139</v>
      </c>
      <c r="C1375" s="149" t="s">
        <v>4140</v>
      </c>
      <c r="D1375" s="149">
        <v>8380</v>
      </c>
      <c r="E1375" s="149" t="s">
        <v>4141</v>
      </c>
      <c r="F1375" s="149" t="s">
        <v>4142</v>
      </c>
      <c r="G1375" s="149" t="s">
        <v>7595</v>
      </c>
      <c r="H1375" s="149" t="s">
        <v>7596</v>
      </c>
      <c r="I1375" s="149" t="s">
        <v>7597</v>
      </c>
      <c r="J1375" s="149" t="s">
        <v>7089</v>
      </c>
      <c r="K1375" s="149"/>
      <c r="L1375" s="148">
        <v>2</v>
      </c>
      <c r="M1375" s="152">
        <f t="shared" si="42"/>
        <v>0</v>
      </c>
      <c r="N1375" s="152">
        <f t="shared" si="43"/>
        <v>0</v>
      </c>
      <c r="O1375" s="145">
        <v>120071</v>
      </c>
    </row>
    <row r="1376" spans="1:15" x14ac:dyDescent="0.25">
      <c r="A1376" s="149">
        <v>18044</v>
      </c>
      <c r="B1376" s="149" t="s">
        <v>4143</v>
      </c>
      <c r="C1376" s="149" t="s">
        <v>4144</v>
      </c>
      <c r="D1376" s="149">
        <v>8380</v>
      </c>
      <c r="E1376" s="149" t="s">
        <v>4141</v>
      </c>
      <c r="F1376" s="149" t="s">
        <v>4145</v>
      </c>
      <c r="G1376" s="149" t="s">
        <v>7595</v>
      </c>
      <c r="H1376" s="149" t="s">
        <v>7596</v>
      </c>
      <c r="I1376" s="149" t="s">
        <v>7597</v>
      </c>
      <c r="J1376" s="149" t="s">
        <v>7089</v>
      </c>
      <c r="K1376" s="149"/>
      <c r="L1376" s="148">
        <v>1</v>
      </c>
      <c r="M1376" s="152">
        <f t="shared" si="42"/>
        <v>0</v>
      </c>
      <c r="N1376" s="152">
        <f t="shared" si="43"/>
        <v>0</v>
      </c>
      <c r="O1376" s="145">
        <v>120782</v>
      </c>
    </row>
    <row r="1377" spans="1:15" x14ac:dyDescent="0.25">
      <c r="A1377" s="149">
        <v>18051</v>
      </c>
      <c r="B1377" s="149" t="s">
        <v>4146</v>
      </c>
      <c r="C1377" s="149" t="s">
        <v>4147</v>
      </c>
      <c r="D1377" s="149">
        <v>8380</v>
      </c>
      <c r="E1377" s="149" t="s">
        <v>4148</v>
      </c>
      <c r="F1377" s="149" t="s">
        <v>4149</v>
      </c>
      <c r="G1377" s="149" t="s">
        <v>7595</v>
      </c>
      <c r="H1377" s="149" t="s">
        <v>7596</v>
      </c>
      <c r="I1377" s="149" t="s">
        <v>7597</v>
      </c>
      <c r="J1377" s="149" t="s">
        <v>7089</v>
      </c>
      <c r="K1377" s="149"/>
      <c r="L1377" s="148">
        <v>1</v>
      </c>
      <c r="M1377" s="152">
        <f t="shared" si="42"/>
        <v>0</v>
      </c>
      <c r="N1377" s="152">
        <f t="shared" si="43"/>
        <v>0</v>
      </c>
      <c r="O1377" s="145">
        <v>120782</v>
      </c>
    </row>
    <row r="1378" spans="1:15" x14ac:dyDescent="0.25">
      <c r="A1378" s="149">
        <v>18077</v>
      </c>
      <c r="B1378" s="149" t="s">
        <v>4150</v>
      </c>
      <c r="C1378" s="149" t="s">
        <v>4151</v>
      </c>
      <c r="D1378" s="149">
        <v>8301</v>
      </c>
      <c r="E1378" s="149" t="s">
        <v>4152</v>
      </c>
      <c r="F1378" s="149" t="s">
        <v>4153</v>
      </c>
      <c r="G1378" s="149" t="s">
        <v>7595</v>
      </c>
      <c r="H1378" s="149" t="s">
        <v>7596</v>
      </c>
      <c r="I1378" s="149" t="s">
        <v>7597</v>
      </c>
      <c r="J1378" s="149" t="s">
        <v>7089</v>
      </c>
      <c r="K1378" s="149"/>
      <c r="L1378" s="148">
        <v>1</v>
      </c>
      <c r="M1378" s="152">
        <f t="shared" si="42"/>
        <v>0</v>
      </c>
      <c r="N1378" s="152">
        <f t="shared" si="43"/>
        <v>0</v>
      </c>
      <c r="O1378" s="145">
        <v>120551</v>
      </c>
    </row>
    <row r="1379" spans="1:15" x14ac:dyDescent="0.25">
      <c r="A1379" s="149">
        <v>18085</v>
      </c>
      <c r="B1379" s="149" t="s">
        <v>4154</v>
      </c>
      <c r="C1379" s="149" t="s">
        <v>4155</v>
      </c>
      <c r="D1379" s="149">
        <v>8301</v>
      </c>
      <c r="E1379" s="149" t="s">
        <v>4152</v>
      </c>
      <c r="F1379" s="149" t="s">
        <v>4156</v>
      </c>
      <c r="G1379" s="149" t="s">
        <v>7595</v>
      </c>
      <c r="H1379" s="149" t="s">
        <v>7596</v>
      </c>
      <c r="I1379" s="149" t="s">
        <v>7597</v>
      </c>
      <c r="J1379" s="149" t="s">
        <v>7089</v>
      </c>
      <c r="K1379" s="149"/>
      <c r="L1379" s="148">
        <v>2</v>
      </c>
      <c r="M1379" s="152">
        <f t="shared" si="42"/>
        <v>0</v>
      </c>
      <c r="N1379" s="152">
        <f t="shared" si="43"/>
        <v>0</v>
      </c>
      <c r="O1379" s="145">
        <v>120782</v>
      </c>
    </row>
    <row r="1380" spans="1:15" x14ac:dyDescent="0.25">
      <c r="A1380" s="149">
        <v>18093</v>
      </c>
      <c r="B1380" s="149" t="s">
        <v>4157</v>
      </c>
      <c r="C1380" s="149" t="s">
        <v>4158</v>
      </c>
      <c r="D1380" s="149">
        <v>8400</v>
      </c>
      <c r="E1380" s="149" t="s">
        <v>702</v>
      </c>
      <c r="F1380" s="149" t="s">
        <v>4159</v>
      </c>
      <c r="G1380" s="149" t="s">
        <v>364</v>
      </c>
      <c r="H1380" s="149" t="s">
        <v>365</v>
      </c>
      <c r="I1380" s="149" t="s">
        <v>366</v>
      </c>
      <c r="J1380" s="149" t="s">
        <v>7089</v>
      </c>
      <c r="K1380" s="149"/>
      <c r="L1380" s="148">
        <v>1</v>
      </c>
      <c r="M1380" s="152">
        <f t="shared" si="42"/>
        <v>0</v>
      </c>
      <c r="N1380" s="152">
        <f t="shared" si="43"/>
        <v>0</v>
      </c>
      <c r="O1380" s="145">
        <v>119834</v>
      </c>
    </row>
    <row r="1381" spans="1:15" x14ac:dyDescent="0.25">
      <c r="A1381" s="149">
        <v>18119</v>
      </c>
      <c r="B1381" s="149" t="s">
        <v>7372</v>
      </c>
      <c r="C1381" s="149" t="s">
        <v>4160</v>
      </c>
      <c r="D1381" s="149">
        <v>8400</v>
      </c>
      <c r="E1381" s="149" t="s">
        <v>702</v>
      </c>
      <c r="F1381" s="149" t="s">
        <v>4161</v>
      </c>
      <c r="G1381" s="149" t="s">
        <v>364</v>
      </c>
      <c r="H1381" s="149" t="s">
        <v>365</v>
      </c>
      <c r="I1381" s="149" t="s">
        <v>366</v>
      </c>
      <c r="J1381" s="149" t="s">
        <v>7089</v>
      </c>
      <c r="K1381" s="149"/>
      <c r="L1381" s="148">
        <v>1</v>
      </c>
      <c r="M1381" s="152">
        <f t="shared" si="42"/>
        <v>0</v>
      </c>
      <c r="N1381" s="152">
        <f t="shared" si="43"/>
        <v>0</v>
      </c>
      <c r="O1381" s="145">
        <v>119834</v>
      </c>
    </row>
    <row r="1382" spans="1:15" x14ac:dyDescent="0.25">
      <c r="A1382" s="149">
        <v>18127</v>
      </c>
      <c r="B1382" s="149" t="s">
        <v>7373</v>
      </c>
      <c r="C1382" s="149" t="s">
        <v>4162</v>
      </c>
      <c r="D1382" s="149">
        <v>8400</v>
      </c>
      <c r="E1382" s="149" t="s">
        <v>702</v>
      </c>
      <c r="F1382" s="149" t="s">
        <v>4163</v>
      </c>
      <c r="G1382" s="149" t="s">
        <v>364</v>
      </c>
      <c r="H1382" s="149" t="s">
        <v>365</v>
      </c>
      <c r="I1382" s="149" t="s">
        <v>366</v>
      </c>
      <c r="J1382" s="149" t="s">
        <v>7089</v>
      </c>
      <c r="K1382" s="149"/>
      <c r="L1382" s="148">
        <v>1</v>
      </c>
      <c r="M1382" s="152">
        <f t="shared" si="42"/>
        <v>0</v>
      </c>
      <c r="N1382" s="152">
        <f t="shared" si="43"/>
        <v>0</v>
      </c>
      <c r="O1382" s="145">
        <v>119834</v>
      </c>
    </row>
    <row r="1383" spans="1:15" x14ac:dyDescent="0.25">
      <c r="A1383" s="149">
        <v>18135</v>
      </c>
      <c r="B1383" s="149" t="s">
        <v>7374</v>
      </c>
      <c r="C1383" s="149" t="s">
        <v>4164</v>
      </c>
      <c r="D1383" s="149">
        <v>8400</v>
      </c>
      <c r="E1383" s="149" t="s">
        <v>702</v>
      </c>
      <c r="F1383" s="149" t="s">
        <v>4165</v>
      </c>
      <c r="G1383" s="149" t="s">
        <v>364</v>
      </c>
      <c r="H1383" s="149" t="s">
        <v>365</v>
      </c>
      <c r="I1383" s="149" t="s">
        <v>366</v>
      </c>
      <c r="J1383" s="149" t="s">
        <v>7089</v>
      </c>
      <c r="K1383" s="149"/>
      <c r="L1383" s="148">
        <v>1</v>
      </c>
      <c r="M1383" s="152">
        <f t="shared" si="42"/>
        <v>0</v>
      </c>
      <c r="N1383" s="152">
        <f t="shared" si="43"/>
        <v>0</v>
      </c>
      <c r="O1383" s="145">
        <v>119834</v>
      </c>
    </row>
    <row r="1384" spans="1:15" x14ac:dyDescent="0.25">
      <c r="A1384" s="149">
        <v>18143</v>
      </c>
      <c r="B1384" s="149" t="s">
        <v>4166</v>
      </c>
      <c r="C1384" s="149" t="s">
        <v>4167</v>
      </c>
      <c r="D1384" s="149">
        <v>8400</v>
      </c>
      <c r="E1384" s="149" t="s">
        <v>702</v>
      </c>
      <c r="F1384" s="149" t="s">
        <v>4168</v>
      </c>
      <c r="G1384" s="149" t="s">
        <v>364</v>
      </c>
      <c r="H1384" s="149" t="s">
        <v>365</v>
      </c>
      <c r="I1384" s="149" t="s">
        <v>366</v>
      </c>
      <c r="J1384" s="149" t="s">
        <v>7089</v>
      </c>
      <c r="K1384" s="149"/>
      <c r="L1384" s="148">
        <v>1</v>
      </c>
      <c r="M1384" s="152">
        <f t="shared" si="42"/>
        <v>0</v>
      </c>
      <c r="N1384" s="152">
        <f t="shared" si="43"/>
        <v>0</v>
      </c>
      <c r="O1384" s="145">
        <v>119834</v>
      </c>
    </row>
    <row r="1385" spans="1:15" x14ac:dyDescent="0.25">
      <c r="A1385" s="149">
        <v>18176</v>
      </c>
      <c r="B1385" s="149" t="s">
        <v>1185</v>
      </c>
      <c r="C1385" s="149" t="s">
        <v>2949</v>
      </c>
      <c r="D1385" s="149">
        <v>8400</v>
      </c>
      <c r="E1385" s="149" t="s">
        <v>702</v>
      </c>
      <c r="F1385" s="149" t="s">
        <v>4169</v>
      </c>
      <c r="G1385" s="149" t="s">
        <v>7595</v>
      </c>
      <c r="H1385" s="149" t="s">
        <v>7596</v>
      </c>
      <c r="I1385" s="149" t="s">
        <v>7597</v>
      </c>
      <c r="J1385" s="149" t="s">
        <v>7089</v>
      </c>
      <c r="K1385" s="149"/>
      <c r="L1385" s="148">
        <v>2</v>
      </c>
      <c r="M1385" s="152">
        <f t="shared" si="42"/>
        <v>0</v>
      </c>
      <c r="N1385" s="152">
        <f t="shared" si="43"/>
        <v>0</v>
      </c>
      <c r="O1385" s="145">
        <v>120741</v>
      </c>
    </row>
    <row r="1386" spans="1:15" x14ac:dyDescent="0.25">
      <c r="A1386" s="149">
        <v>18184</v>
      </c>
      <c r="B1386" s="149" t="s">
        <v>1185</v>
      </c>
      <c r="C1386" s="149" t="s">
        <v>4170</v>
      </c>
      <c r="D1386" s="149">
        <v>8400</v>
      </c>
      <c r="E1386" s="149" t="s">
        <v>702</v>
      </c>
      <c r="F1386" s="149" t="s">
        <v>4171</v>
      </c>
      <c r="G1386" s="149" t="s">
        <v>7595</v>
      </c>
      <c r="H1386" s="149" t="s">
        <v>7596</v>
      </c>
      <c r="I1386" s="149" t="s">
        <v>7597</v>
      </c>
      <c r="J1386" s="149" t="s">
        <v>7089</v>
      </c>
      <c r="K1386" s="149"/>
      <c r="L1386" s="148">
        <v>1</v>
      </c>
      <c r="M1386" s="152">
        <f t="shared" si="42"/>
        <v>0</v>
      </c>
      <c r="N1386" s="152">
        <f t="shared" si="43"/>
        <v>0</v>
      </c>
      <c r="O1386" s="145">
        <v>120741</v>
      </c>
    </row>
    <row r="1387" spans="1:15" x14ac:dyDescent="0.25">
      <c r="A1387" s="149">
        <v>18192</v>
      </c>
      <c r="B1387" s="149" t="s">
        <v>1185</v>
      </c>
      <c r="C1387" s="149" t="s">
        <v>4172</v>
      </c>
      <c r="D1387" s="149">
        <v>8400</v>
      </c>
      <c r="E1387" s="149" t="s">
        <v>702</v>
      </c>
      <c r="F1387" s="149" t="s">
        <v>4173</v>
      </c>
      <c r="G1387" s="149" t="s">
        <v>7595</v>
      </c>
      <c r="H1387" s="149" t="s">
        <v>7596</v>
      </c>
      <c r="I1387" s="149" t="s">
        <v>7597</v>
      </c>
      <c r="J1387" s="149" t="s">
        <v>7089</v>
      </c>
      <c r="K1387" s="149"/>
      <c r="L1387" s="148">
        <v>1</v>
      </c>
      <c r="M1387" s="152">
        <f t="shared" si="42"/>
        <v>0</v>
      </c>
      <c r="N1387" s="152">
        <f t="shared" si="43"/>
        <v>0</v>
      </c>
      <c r="O1387" s="145">
        <v>119388</v>
      </c>
    </row>
    <row r="1388" spans="1:15" x14ac:dyDescent="0.25">
      <c r="A1388" s="149">
        <v>18218</v>
      </c>
      <c r="B1388" s="149" t="s">
        <v>4174</v>
      </c>
      <c r="C1388" s="149" t="s">
        <v>4175</v>
      </c>
      <c r="D1388" s="149">
        <v>8400</v>
      </c>
      <c r="E1388" s="149" t="s">
        <v>702</v>
      </c>
      <c r="F1388" s="149" t="s">
        <v>4176</v>
      </c>
      <c r="G1388" s="149" t="s">
        <v>7595</v>
      </c>
      <c r="H1388" s="149" t="s">
        <v>7596</v>
      </c>
      <c r="I1388" s="149" t="s">
        <v>7597</v>
      </c>
      <c r="J1388" s="149" t="s">
        <v>7089</v>
      </c>
      <c r="K1388" s="149"/>
      <c r="L1388" s="148">
        <v>1</v>
      </c>
      <c r="M1388" s="152">
        <f t="shared" si="42"/>
        <v>0</v>
      </c>
      <c r="N1388" s="152">
        <f t="shared" si="43"/>
        <v>0</v>
      </c>
      <c r="O1388" s="145">
        <v>119388</v>
      </c>
    </row>
    <row r="1389" spans="1:15" x14ac:dyDescent="0.25">
      <c r="A1389" s="149">
        <v>18226</v>
      </c>
      <c r="B1389" s="149" t="s">
        <v>7375</v>
      </c>
      <c r="C1389" s="149" t="s">
        <v>4177</v>
      </c>
      <c r="D1389" s="149">
        <v>8400</v>
      </c>
      <c r="E1389" s="149" t="s">
        <v>702</v>
      </c>
      <c r="F1389" s="149" t="s">
        <v>4178</v>
      </c>
      <c r="G1389" s="149" t="s">
        <v>7595</v>
      </c>
      <c r="H1389" s="149" t="s">
        <v>7596</v>
      </c>
      <c r="I1389" s="149" t="s">
        <v>7597</v>
      </c>
      <c r="J1389" s="149" t="s">
        <v>7089</v>
      </c>
      <c r="K1389" s="149"/>
      <c r="L1389" s="148">
        <v>2</v>
      </c>
      <c r="M1389" s="152">
        <f t="shared" si="42"/>
        <v>0</v>
      </c>
      <c r="N1389" s="152">
        <f t="shared" si="43"/>
        <v>0</v>
      </c>
      <c r="O1389" s="145">
        <v>119388</v>
      </c>
    </row>
    <row r="1390" spans="1:15" x14ac:dyDescent="0.25">
      <c r="A1390" s="149">
        <v>18234</v>
      </c>
      <c r="B1390" s="149" t="s">
        <v>4179</v>
      </c>
      <c r="C1390" s="149" t="s">
        <v>4180</v>
      </c>
      <c r="D1390" s="149">
        <v>8400</v>
      </c>
      <c r="E1390" s="149" t="s">
        <v>702</v>
      </c>
      <c r="F1390" s="149" t="s">
        <v>4181</v>
      </c>
      <c r="G1390" s="149" t="s">
        <v>7595</v>
      </c>
      <c r="H1390" s="149" t="s">
        <v>7596</v>
      </c>
      <c r="I1390" s="149" t="s">
        <v>7597</v>
      </c>
      <c r="J1390" s="149" t="s">
        <v>7089</v>
      </c>
      <c r="K1390" s="149"/>
      <c r="L1390" s="148">
        <v>1</v>
      </c>
      <c r="M1390" s="152">
        <f t="shared" si="42"/>
        <v>0</v>
      </c>
      <c r="N1390" s="152">
        <f t="shared" si="43"/>
        <v>0</v>
      </c>
      <c r="O1390" s="145">
        <v>120741</v>
      </c>
    </row>
    <row r="1391" spans="1:15" x14ac:dyDescent="0.25">
      <c r="A1391" s="149">
        <v>18242</v>
      </c>
      <c r="B1391" s="149" t="s">
        <v>7376</v>
      </c>
      <c r="C1391" s="149" t="s">
        <v>4182</v>
      </c>
      <c r="D1391" s="149">
        <v>8400</v>
      </c>
      <c r="E1391" s="149" t="s">
        <v>702</v>
      </c>
      <c r="F1391" s="149" t="s">
        <v>4183</v>
      </c>
      <c r="G1391" s="149" t="s">
        <v>7595</v>
      </c>
      <c r="H1391" s="149" t="s">
        <v>7596</v>
      </c>
      <c r="I1391" s="149" t="s">
        <v>7597</v>
      </c>
      <c r="J1391" s="149" t="s">
        <v>7089</v>
      </c>
      <c r="K1391" s="149"/>
      <c r="L1391" s="148">
        <v>3</v>
      </c>
      <c r="M1391" s="152">
        <f t="shared" si="42"/>
        <v>0</v>
      </c>
      <c r="N1391" s="152">
        <f t="shared" si="43"/>
        <v>0</v>
      </c>
      <c r="O1391" s="145">
        <v>119388</v>
      </c>
    </row>
    <row r="1392" spans="1:15" x14ac:dyDescent="0.25">
      <c r="A1392" s="149">
        <v>18259</v>
      </c>
      <c r="B1392" s="149" t="s">
        <v>7377</v>
      </c>
      <c r="C1392" s="149" t="s">
        <v>4184</v>
      </c>
      <c r="D1392" s="149">
        <v>8400</v>
      </c>
      <c r="E1392" s="149" t="s">
        <v>702</v>
      </c>
      <c r="F1392" s="149" t="s">
        <v>4185</v>
      </c>
      <c r="G1392" s="149" t="s">
        <v>7595</v>
      </c>
      <c r="H1392" s="149" t="s">
        <v>7596</v>
      </c>
      <c r="I1392" s="149" t="s">
        <v>7597</v>
      </c>
      <c r="J1392" s="149" t="s">
        <v>7089</v>
      </c>
      <c r="K1392" s="149"/>
      <c r="L1392" s="148">
        <v>1</v>
      </c>
      <c r="M1392" s="152">
        <f t="shared" si="42"/>
        <v>0</v>
      </c>
      <c r="N1392" s="152">
        <f t="shared" si="43"/>
        <v>0</v>
      </c>
      <c r="O1392" s="145">
        <v>120741</v>
      </c>
    </row>
    <row r="1393" spans="1:15" x14ac:dyDescent="0.25">
      <c r="A1393" s="149">
        <v>18275</v>
      </c>
      <c r="B1393" s="149" t="s">
        <v>4186</v>
      </c>
      <c r="C1393" s="149" t="s">
        <v>4187</v>
      </c>
      <c r="D1393" s="149">
        <v>8400</v>
      </c>
      <c r="E1393" s="149" t="s">
        <v>702</v>
      </c>
      <c r="F1393" s="149" t="s">
        <v>4188</v>
      </c>
      <c r="G1393" s="149" t="s">
        <v>7595</v>
      </c>
      <c r="H1393" s="149" t="s">
        <v>7596</v>
      </c>
      <c r="I1393" s="149" t="s">
        <v>7597</v>
      </c>
      <c r="J1393" s="149" t="s">
        <v>7089</v>
      </c>
      <c r="K1393" s="149"/>
      <c r="L1393" s="148">
        <v>1</v>
      </c>
      <c r="M1393" s="152">
        <f t="shared" si="42"/>
        <v>0</v>
      </c>
      <c r="N1393" s="152">
        <f t="shared" si="43"/>
        <v>0</v>
      </c>
      <c r="O1393" s="145">
        <v>119388</v>
      </c>
    </row>
    <row r="1394" spans="1:15" x14ac:dyDescent="0.25">
      <c r="A1394" s="149">
        <v>18283</v>
      </c>
      <c r="B1394" s="149" t="s">
        <v>1185</v>
      </c>
      <c r="C1394" s="149" t="s">
        <v>4189</v>
      </c>
      <c r="D1394" s="149">
        <v>8400</v>
      </c>
      <c r="E1394" s="149" t="s">
        <v>702</v>
      </c>
      <c r="F1394" s="149" t="s">
        <v>4190</v>
      </c>
      <c r="G1394" s="149" t="s">
        <v>7595</v>
      </c>
      <c r="H1394" s="149" t="s">
        <v>7596</v>
      </c>
      <c r="I1394" s="149" t="s">
        <v>7597</v>
      </c>
      <c r="J1394" s="149" t="s">
        <v>7089</v>
      </c>
      <c r="K1394" s="149"/>
      <c r="L1394" s="148">
        <v>1</v>
      </c>
      <c r="M1394" s="152">
        <f t="shared" si="42"/>
        <v>0</v>
      </c>
      <c r="N1394" s="152">
        <f t="shared" si="43"/>
        <v>0</v>
      </c>
      <c r="O1394" s="145">
        <v>119388</v>
      </c>
    </row>
    <row r="1395" spans="1:15" x14ac:dyDescent="0.25">
      <c r="A1395" s="149">
        <v>18291</v>
      </c>
      <c r="B1395" s="149" t="s">
        <v>1185</v>
      </c>
      <c r="C1395" s="149" t="s">
        <v>4191</v>
      </c>
      <c r="D1395" s="149">
        <v>8450</v>
      </c>
      <c r="E1395" s="149" t="s">
        <v>4192</v>
      </c>
      <c r="F1395" s="149" t="s">
        <v>4193</v>
      </c>
      <c r="G1395" s="149" t="s">
        <v>7595</v>
      </c>
      <c r="H1395" s="149" t="s">
        <v>7596</v>
      </c>
      <c r="I1395" s="149" t="s">
        <v>7597</v>
      </c>
      <c r="J1395" s="149" t="s">
        <v>7089</v>
      </c>
      <c r="K1395" s="149"/>
      <c r="L1395" s="148">
        <v>1</v>
      </c>
      <c r="M1395" s="152">
        <f t="shared" si="42"/>
        <v>0</v>
      </c>
      <c r="N1395" s="152">
        <f t="shared" si="43"/>
        <v>0</v>
      </c>
      <c r="O1395" s="145">
        <v>120741</v>
      </c>
    </row>
    <row r="1396" spans="1:15" x14ac:dyDescent="0.25">
      <c r="A1396" s="149">
        <v>18309</v>
      </c>
      <c r="B1396" s="149" t="s">
        <v>1254</v>
      </c>
      <c r="C1396" s="149" t="s">
        <v>4194</v>
      </c>
      <c r="D1396" s="149">
        <v>8450</v>
      </c>
      <c r="E1396" s="149" t="s">
        <v>4192</v>
      </c>
      <c r="F1396" s="149" t="s">
        <v>4195</v>
      </c>
      <c r="G1396" s="149" t="s">
        <v>7595</v>
      </c>
      <c r="H1396" s="149" t="s">
        <v>7596</v>
      </c>
      <c r="I1396" s="149" t="s">
        <v>7597</v>
      </c>
      <c r="J1396" s="149" t="s">
        <v>7089</v>
      </c>
      <c r="K1396" s="149"/>
      <c r="L1396" s="148">
        <v>2</v>
      </c>
      <c r="M1396" s="152">
        <f t="shared" si="42"/>
        <v>0</v>
      </c>
      <c r="N1396" s="152">
        <f t="shared" si="43"/>
        <v>0</v>
      </c>
      <c r="O1396" s="145">
        <v>120741</v>
      </c>
    </row>
    <row r="1397" spans="1:15" x14ac:dyDescent="0.25">
      <c r="A1397" s="149">
        <v>18317</v>
      </c>
      <c r="B1397" s="149" t="s">
        <v>4196</v>
      </c>
      <c r="C1397" s="149" t="s">
        <v>4197</v>
      </c>
      <c r="D1397" s="149">
        <v>8450</v>
      </c>
      <c r="E1397" s="149" t="s">
        <v>4192</v>
      </c>
      <c r="F1397" s="149" t="s">
        <v>4198</v>
      </c>
      <c r="G1397" s="149" t="s">
        <v>364</v>
      </c>
      <c r="H1397" s="149" t="s">
        <v>365</v>
      </c>
      <c r="I1397" s="149" t="s">
        <v>366</v>
      </c>
      <c r="J1397" s="149" t="s">
        <v>7090</v>
      </c>
      <c r="K1397" s="149"/>
      <c r="L1397" s="148">
        <v>1</v>
      </c>
      <c r="M1397" s="152">
        <f t="shared" si="42"/>
        <v>0</v>
      </c>
      <c r="N1397" s="152">
        <f t="shared" si="43"/>
        <v>1</v>
      </c>
      <c r="O1397" s="145">
        <v>0</v>
      </c>
    </row>
    <row r="1398" spans="1:15" x14ac:dyDescent="0.25">
      <c r="A1398" s="149">
        <v>18325</v>
      </c>
      <c r="B1398" s="149" t="s">
        <v>4199</v>
      </c>
      <c r="C1398" s="149" t="s">
        <v>4200</v>
      </c>
      <c r="D1398" s="149">
        <v>8420</v>
      </c>
      <c r="E1398" s="149" t="s">
        <v>4201</v>
      </c>
      <c r="F1398" s="149" t="s">
        <v>4202</v>
      </c>
      <c r="G1398" s="149" t="s">
        <v>7595</v>
      </c>
      <c r="H1398" s="149" t="s">
        <v>7596</v>
      </c>
      <c r="I1398" s="149" t="s">
        <v>7597</v>
      </c>
      <c r="J1398" s="149" t="s">
        <v>7089</v>
      </c>
      <c r="K1398" s="149"/>
      <c r="L1398" s="148">
        <v>2</v>
      </c>
      <c r="M1398" s="152">
        <f t="shared" si="42"/>
        <v>0</v>
      </c>
      <c r="N1398" s="152">
        <f t="shared" si="43"/>
        <v>0</v>
      </c>
      <c r="O1398" s="145">
        <v>120667</v>
      </c>
    </row>
    <row r="1399" spans="1:15" x14ac:dyDescent="0.25">
      <c r="A1399" s="149">
        <v>18333</v>
      </c>
      <c r="B1399" s="149" t="s">
        <v>7378</v>
      </c>
      <c r="C1399" s="149" t="s">
        <v>4203</v>
      </c>
      <c r="D1399" s="149">
        <v>8420</v>
      </c>
      <c r="E1399" s="149" t="s">
        <v>4201</v>
      </c>
      <c r="F1399" s="149" t="s">
        <v>4204</v>
      </c>
      <c r="G1399" s="149" t="s">
        <v>7595</v>
      </c>
      <c r="H1399" s="149" t="s">
        <v>7596</v>
      </c>
      <c r="I1399" s="149" t="s">
        <v>7597</v>
      </c>
      <c r="J1399" s="149" t="s">
        <v>7089</v>
      </c>
      <c r="K1399" s="149"/>
      <c r="L1399" s="148">
        <v>1</v>
      </c>
      <c r="M1399" s="152">
        <f t="shared" si="42"/>
        <v>0</v>
      </c>
      <c r="N1399" s="152">
        <f t="shared" si="43"/>
        <v>0</v>
      </c>
      <c r="O1399" s="145">
        <v>120634</v>
      </c>
    </row>
    <row r="1400" spans="1:15" x14ac:dyDescent="0.25">
      <c r="A1400" s="149">
        <v>18341</v>
      </c>
      <c r="B1400" s="149" t="s">
        <v>4205</v>
      </c>
      <c r="C1400" s="149" t="s">
        <v>4206</v>
      </c>
      <c r="D1400" s="149">
        <v>8377</v>
      </c>
      <c r="E1400" s="149" t="s">
        <v>4207</v>
      </c>
      <c r="F1400" s="149" t="s">
        <v>4208</v>
      </c>
      <c r="G1400" s="149" t="s">
        <v>7595</v>
      </c>
      <c r="H1400" s="149" t="s">
        <v>7596</v>
      </c>
      <c r="I1400" s="149" t="s">
        <v>7597</v>
      </c>
      <c r="J1400" s="149" t="s">
        <v>7089</v>
      </c>
      <c r="K1400" s="149"/>
      <c r="L1400" s="148">
        <v>1</v>
      </c>
      <c r="M1400" s="152">
        <f t="shared" si="42"/>
        <v>0</v>
      </c>
      <c r="N1400" s="152">
        <f t="shared" si="43"/>
        <v>0</v>
      </c>
      <c r="O1400" s="145">
        <v>120551</v>
      </c>
    </row>
    <row r="1401" spans="1:15" x14ac:dyDescent="0.25">
      <c r="A1401" s="149">
        <v>18358</v>
      </c>
      <c r="B1401" s="149" t="s">
        <v>4209</v>
      </c>
      <c r="C1401" s="149" t="s">
        <v>4210</v>
      </c>
      <c r="D1401" s="149">
        <v>8420</v>
      </c>
      <c r="E1401" s="149" t="s">
        <v>709</v>
      </c>
      <c r="F1401" s="149" t="s">
        <v>4211</v>
      </c>
      <c r="G1401" s="149" t="s">
        <v>7595</v>
      </c>
      <c r="H1401" s="149" t="s">
        <v>7596</v>
      </c>
      <c r="I1401" s="149" t="s">
        <v>7597</v>
      </c>
      <c r="J1401" s="149" t="s">
        <v>7089</v>
      </c>
      <c r="K1401" s="149"/>
      <c r="L1401" s="148">
        <v>2</v>
      </c>
      <c r="M1401" s="152">
        <f t="shared" si="42"/>
        <v>0</v>
      </c>
      <c r="N1401" s="152">
        <f t="shared" si="43"/>
        <v>0</v>
      </c>
      <c r="O1401" s="145">
        <v>120667</v>
      </c>
    </row>
    <row r="1402" spans="1:15" x14ac:dyDescent="0.25">
      <c r="A1402" s="149">
        <v>18366</v>
      </c>
      <c r="B1402" s="149" t="s">
        <v>4212</v>
      </c>
      <c r="C1402" s="149" t="s">
        <v>4213</v>
      </c>
      <c r="D1402" s="149">
        <v>8420</v>
      </c>
      <c r="E1402" s="149" t="s">
        <v>709</v>
      </c>
      <c r="F1402" s="149" t="s">
        <v>4214</v>
      </c>
      <c r="G1402" s="149" t="s">
        <v>7595</v>
      </c>
      <c r="H1402" s="149" t="s">
        <v>7596</v>
      </c>
      <c r="I1402" s="149" t="s">
        <v>7597</v>
      </c>
      <c r="J1402" s="149" t="s">
        <v>7089</v>
      </c>
      <c r="K1402" s="149"/>
      <c r="L1402" s="148">
        <v>1</v>
      </c>
      <c r="M1402" s="152">
        <f t="shared" si="42"/>
        <v>0</v>
      </c>
      <c r="N1402" s="152">
        <f t="shared" si="43"/>
        <v>0</v>
      </c>
      <c r="O1402" s="145">
        <v>120667</v>
      </c>
    </row>
    <row r="1403" spans="1:15" x14ac:dyDescent="0.25">
      <c r="A1403" s="149">
        <v>18374</v>
      </c>
      <c r="B1403" s="149" t="s">
        <v>1185</v>
      </c>
      <c r="C1403" s="149" t="s">
        <v>4215</v>
      </c>
      <c r="D1403" s="149">
        <v>8430</v>
      </c>
      <c r="E1403" s="149" t="s">
        <v>4216</v>
      </c>
      <c r="F1403" s="149" t="s">
        <v>4217</v>
      </c>
      <c r="G1403" s="149" t="s">
        <v>7595</v>
      </c>
      <c r="H1403" s="149" t="s">
        <v>7596</v>
      </c>
      <c r="I1403" s="149" t="s">
        <v>7597</v>
      </c>
      <c r="J1403" s="149" t="s">
        <v>7089</v>
      </c>
      <c r="K1403" s="149"/>
      <c r="L1403" s="148">
        <v>1</v>
      </c>
      <c r="M1403" s="152">
        <f t="shared" si="42"/>
        <v>0</v>
      </c>
      <c r="N1403" s="152">
        <f t="shared" si="43"/>
        <v>0</v>
      </c>
      <c r="O1403" s="145">
        <v>119388</v>
      </c>
    </row>
    <row r="1404" spans="1:15" x14ac:dyDescent="0.25">
      <c r="A1404" s="149">
        <v>18382</v>
      </c>
      <c r="B1404" s="149" t="s">
        <v>4218</v>
      </c>
      <c r="C1404" s="149" t="s">
        <v>4219</v>
      </c>
      <c r="D1404" s="149">
        <v>8430</v>
      </c>
      <c r="E1404" s="149" t="s">
        <v>4216</v>
      </c>
      <c r="F1404" s="149" t="s">
        <v>4220</v>
      </c>
      <c r="G1404" s="149" t="s">
        <v>7595</v>
      </c>
      <c r="H1404" s="149" t="s">
        <v>7596</v>
      </c>
      <c r="I1404" s="149" t="s">
        <v>7597</v>
      </c>
      <c r="J1404" s="149" t="s">
        <v>7089</v>
      </c>
      <c r="K1404" s="149"/>
      <c r="L1404" s="148">
        <v>1</v>
      </c>
      <c r="M1404" s="152">
        <f t="shared" si="42"/>
        <v>0</v>
      </c>
      <c r="N1404" s="152">
        <f t="shared" si="43"/>
        <v>0</v>
      </c>
      <c r="O1404" s="145">
        <v>119172</v>
      </c>
    </row>
    <row r="1405" spans="1:15" x14ac:dyDescent="0.25">
      <c r="A1405" s="149">
        <v>18391</v>
      </c>
      <c r="B1405" s="149" t="s">
        <v>4221</v>
      </c>
      <c r="C1405" s="149" t="s">
        <v>4222</v>
      </c>
      <c r="D1405" s="149">
        <v>8432</v>
      </c>
      <c r="E1405" s="149" t="s">
        <v>4223</v>
      </c>
      <c r="F1405" s="149" t="s">
        <v>4224</v>
      </c>
      <c r="G1405" s="149" t="s">
        <v>7595</v>
      </c>
      <c r="H1405" s="149" t="s">
        <v>7596</v>
      </c>
      <c r="I1405" s="149" t="s">
        <v>7597</v>
      </c>
      <c r="J1405" s="149" t="s">
        <v>7089</v>
      </c>
      <c r="K1405" s="149"/>
      <c r="L1405" s="148">
        <v>3</v>
      </c>
      <c r="M1405" s="152">
        <f t="shared" si="42"/>
        <v>0</v>
      </c>
      <c r="N1405" s="152">
        <f t="shared" si="43"/>
        <v>0</v>
      </c>
      <c r="O1405" s="145">
        <v>119172</v>
      </c>
    </row>
    <row r="1406" spans="1:15" x14ac:dyDescent="0.25">
      <c r="A1406" s="149">
        <v>18424</v>
      </c>
      <c r="B1406" s="149" t="s">
        <v>1185</v>
      </c>
      <c r="C1406" s="149" t="s">
        <v>4225</v>
      </c>
      <c r="D1406" s="149">
        <v>8434</v>
      </c>
      <c r="E1406" s="149" t="s">
        <v>4226</v>
      </c>
      <c r="F1406" s="149" t="s">
        <v>4227</v>
      </c>
      <c r="G1406" s="149" t="s">
        <v>7595</v>
      </c>
      <c r="H1406" s="149" t="s">
        <v>7596</v>
      </c>
      <c r="I1406" s="149" t="s">
        <v>7597</v>
      </c>
      <c r="J1406" s="149" t="s">
        <v>7089</v>
      </c>
      <c r="K1406" s="149"/>
      <c r="L1406" s="148">
        <v>1</v>
      </c>
      <c r="M1406" s="152">
        <f t="shared" si="42"/>
        <v>0</v>
      </c>
      <c r="N1406" s="152">
        <f t="shared" si="43"/>
        <v>0</v>
      </c>
      <c r="O1406" s="145">
        <v>119388</v>
      </c>
    </row>
    <row r="1407" spans="1:15" x14ac:dyDescent="0.25">
      <c r="A1407" s="149">
        <v>18432</v>
      </c>
      <c r="B1407" s="149" t="s">
        <v>4228</v>
      </c>
      <c r="C1407" s="149" t="s">
        <v>4229</v>
      </c>
      <c r="D1407" s="149">
        <v>8434</v>
      </c>
      <c r="E1407" s="149" t="s">
        <v>4230</v>
      </c>
      <c r="F1407" s="149" t="s">
        <v>4231</v>
      </c>
      <c r="G1407" s="149" t="s">
        <v>7595</v>
      </c>
      <c r="H1407" s="149" t="s">
        <v>7596</v>
      </c>
      <c r="I1407" s="149" t="s">
        <v>7597</v>
      </c>
      <c r="J1407" s="149" t="s">
        <v>7089</v>
      </c>
      <c r="K1407" s="149"/>
      <c r="L1407" s="148">
        <v>1</v>
      </c>
      <c r="M1407" s="152">
        <f t="shared" si="42"/>
        <v>0</v>
      </c>
      <c r="N1407" s="152">
        <f t="shared" si="43"/>
        <v>0</v>
      </c>
      <c r="O1407" s="145">
        <v>119388</v>
      </c>
    </row>
    <row r="1408" spans="1:15" x14ac:dyDescent="0.25">
      <c r="A1408" s="149">
        <v>18441</v>
      </c>
      <c r="B1408" s="149" t="s">
        <v>4232</v>
      </c>
      <c r="C1408" s="149" t="s">
        <v>4233</v>
      </c>
      <c r="D1408" s="149">
        <v>8620</v>
      </c>
      <c r="E1408" s="149" t="s">
        <v>712</v>
      </c>
      <c r="F1408" s="149" t="s">
        <v>4234</v>
      </c>
      <c r="G1408" s="149" t="s">
        <v>7595</v>
      </c>
      <c r="H1408" s="149" t="s">
        <v>7596</v>
      </c>
      <c r="I1408" s="149" t="s">
        <v>7597</v>
      </c>
      <c r="J1408" s="149" t="s">
        <v>7089</v>
      </c>
      <c r="K1408" s="149"/>
      <c r="L1408" s="148">
        <v>1</v>
      </c>
      <c r="M1408" s="152">
        <f t="shared" si="42"/>
        <v>0</v>
      </c>
      <c r="N1408" s="152">
        <f t="shared" si="43"/>
        <v>0</v>
      </c>
      <c r="O1408" s="145">
        <v>119057</v>
      </c>
    </row>
    <row r="1409" spans="1:15" x14ac:dyDescent="0.25">
      <c r="A1409" s="149">
        <v>18457</v>
      </c>
      <c r="B1409" s="149" t="s">
        <v>4235</v>
      </c>
      <c r="C1409" s="149" t="s">
        <v>4236</v>
      </c>
      <c r="D1409" s="149">
        <v>8620</v>
      </c>
      <c r="E1409" s="149" t="s">
        <v>712</v>
      </c>
      <c r="F1409" s="149" t="s">
        <v>4237</v>
      </c>
      <c r="G1409" s="149" t="s">
        <v>7595</v>
      </c>
      <c r="H1409" s="149" t="s">
        <v>7596</v>
      </c>
      <c r="I1409" s="149" t="s">
        <v>7597</v>
      </c>
      <c r="J1409" s="149" t="s">
        <v>7089</v>
      </c>
      <c r="K1409" s="149"/>
      <c r="L1409" s="148">
        <v>1</v>
      </c>
      <c r="M1409" s="152">
        <f t="shared" si="42"/>
        <v>0</v>
      </c>
      <c r="N1409" s="152">
        <f t="shared" si="43"/>
        <v>0</v>
      </c>
      <c r="O1409" s="145">
        <v>119172</v>
      </c>
    </row>
    <row r="1410" spans="1:15" x14ac:dyDescent="0.25">
      <c r="A1410" s="149">
        <v>18473</v>
      </c>
      <c r="B1410" s="149" t="s">
        <v>1185</v>
      </c>
      <c r="C1410" s="149" t="s">
        <v>4238</v>
      </c>
      <c r="D1410" s="149">
        <v>8670</v>
      </c>
      <c r="E1410" s="149" t="s">
        <v>4239</v>
      </c>
      <c r="F1410" s="149" t="s">
        <v>4240</v>
      </c>
      <c r="G1410" s="149" t="s">
        <v>7595</v>
      </c>
      <c r="H1410" s="149" t="s">
        <v>7596</v>
      </c>
      <c r="I1410" s="149" t="s">
        <v>7597</v>
      </c>
      <c r="J1410" s="149" t="s">
        <v>7089</v>
      </c>
      <c r="K1410" s="149"/>
      <c r="L1410" s="148">
        <v>1</v>
      </c>
      <c r="M1410" s="152">
        <f t="shared" si="42"/>
        <v>0</v>
      </c>
      <c r="N1410" s="152">
        <f t="shared" si="43"/>
        <v>0</v>
      </c>
      <c r="O1410" s="145">
        <v>119057</v>
      </c>
    </row>
    <row r="1411" spans="1:15" x14ac:dyDescent="0.25">
      <c r="A1411" s="149">
        <v>18481</v>
      </c>
      <c r="B1411" s="149" t="s">
        <v>1344</v>
      </c>
      <c r="C1411" s="149" t="s">
        <v>4241</v>
      </c>
      <c r="D1411" s="149">
        <v>8670</v>
      </c>
      <c r="E1411" s="149" t="s">
        <v>4239</v>
      </c>
      <c r="F1411" s="149" t="s">
        <v>4242</v>
      </c>
      <c r="G1411" s="149" t="s">
        <v>7595</v>
      </c>
      <c r="H1411" s="149" t="s">
        <v>7596</v>
      </c>
      <c r="I1411" s="149" t="s">
        <v>7597</v>
      </c>
      <c r="J1411" s="149" t="s">
        <v>7089</v>
      </c>
      <c r="K1411" s="149"/>
      <c r="L1411" s="148">
        <v>1</v>
      </c>
      <c r="M1411" s="152">
        <f t="shared" ref="M1411:M1474" si="44">IF(AND(J1411="Autonome kleuterschool",L1411=1),1,0)</f>
        <v>0</v>
      </c>
      <c r="N1411" s="152">
        <f t="shared" ref="N1411:N1474" si="45">IF(AND(J1411="Autonome lagere school",L1411=1),1,0)</f>
        <v>0</v>
      </c>
      <c r="O1411" s="145">
        <v>119172</v>
      </c>
    </row>
    <row r="1412" spans="1:15" x14ac:dyDescent="0.25">
      <c r="A1412" s="149">
        <v>18499</v>
      </c>
      <c r="B1412" s="149" t="s">
        <v>2757</v>
      </c>
      <c r="C1412" s="149" t="s">
        <v>4243</v>
      </c>
      <c r="D1412" s="149">
        <v>8670</v>
      </c>
      <c r="E1412" s="149" t="s">
        <v>716</v>
      </c>
      <c r="F1412" s="149" t="s">
        <v>4244</v>
      </c>
      <c r="G1412" s="149" t="s">
        <v>7595</v>
      </c>
      <c r="H1412" s="149" t="s">
        <v>7596</v>
      </c>
      <c r="I1412" s="149" t="s">
        <v>7597</v>
      </c>
      <c r="J1412" s="149" t="s">
        <v>7089</v>
      </c>
      <c r="K1412" s="149"/>
      <c r="L1412" s="148">
        <v>1</v>
      </c>
      <c r="M1412" s="152">
        <f t="shared" si="44"/>
        <v>0</v>
      </c>
      <c r="N1412" s="152">
        <f t="shared" si="45"/>
        <v>0</v>
      </c>
      <c r="O1412" s="145">
        <v>119057</v>
      </c>
    </row>
    <row r="1413" spans="1:15" x14ac:dyDescent="0.25">
      <c r="A1413" s="149">
        <v>18515</v>
      </c>
      <c r="B1413" s="149" t="s">
        <v>1344</v>
      </c>
      <c r="C1413" s="149" t="s">
        <v>4245</v>
      </c>
      <c r="D1413" s="149">
        <v>8670</v>
      </c>
      <c r="E1413" s="149" t="s">
        <v>716</v>
      </c>
      <c r="F1413" s="149" t="s">
        <v>4246</v>
      </c>
      <c r="G1413" s="149" t="s">
        <v>7595</v>
      </c>
      <c r="H1413" s="149" t="s">
        <v>7596</v>
      </c>
      <c r="I1413" s="149" t="s">
        <v>7597</v>
      </c>
      <c r="J1413" s="149" t="s">
        <v>7089</v>
      </c>
      <c r="K1413" s="149"/>
      <c r="L1413" s="148">
        <v>1</v>
      </c>
      <c r="M1413" s="152">
        <f t="shared" si="44"/>
        <v>0</v>
      </c>
      <c r="N1413" s="152">
        <f t="shared" si="45"/>
        <v>0</v>
      </c>
      <c r="O1413" s="145">
        <v>119172</v>
      </c>
    </row>
    <row r="1414" spans="1:15" x14ac:dyDescent="0.25">
      <c r="A1414" s="149">
        <v>18531</v>
      </c>
      <c r="B1414" s="149" t="s">
        <v>1054</v>
      </c>
      <c r="C1414" s="149" t="s">
        <v>4247</v>
      </c>
      <c r="D1414" s="149">
        <v>8660</v>
      </c>
      <c r="E1414" s="149" t="s">
        <v>719</v>
      </c>
      <c r="F1414" s="149" t="s">
        <v>4248</v>
      </c>
      <c r="G1414" s="149" t="s">
        <v>7595</v>
      </c>
      <c r="H1414" s="149" t="s">
        <v>7596</v>
      </c>
      <c r="I1414" s="149" t="s">
        <v>7597</v>
      </c>
      <c r="J1414" s="149" t="s">
        <v>7089</v>
      </c>
      <c r="K1414" s="149"/>
      <c r="L1414" s="148">
        <v>2</v>
      </c>
      <c r="M1414" s="152">
        <f t="shared" si="44"/>
        <v>0</v>
      </c>
      <c r="N1414" s="152">
        <f t="shared" si="45"/>
        <v>0</v>
      </c>
      <c r="O1414" s="145">
        <v>119057</v>
      </c>
    </row>
    <row r="1415" spans="1:15" x14ac:dyDescent="0.25">
      <c r="A1415" s="149">
        <v>18549</v>
      </c>
      <c r="B1415" s="149" t="s">
        <v>4249</v>
      </c>
      <c r="C1415" s="149" t="s">
        <v>4250</v>
      </c>
      <c r="D1415" s="149">
        <v>8660</v>
      </c>
      <c r="E1415" s="149" t="s">
        <v>719</v>
      </c>
      <c r="F1415" s="149" t="s">
        <v>4251</v>
      </c>
      <c r="G1415" s="149" t="s">
        <v>7595</v>
      </c>
      <c r="H1415" s="149" t="s">
        <v>7596</v>
      </c>
      <c r="I1415" s="149" t="s">
        <v>7597</v>
      </c>
      <c r="J1415" s="149" t="s">
        <v>7089</v>
      </c>
      <c r="K1415" s="149"/>
      <c r="L1415" s="148">
        <v>3</v>
      </c>
      <c r="M1415" s="152">
        <f t="shared" si="44"/>
        <v>0</v>
      </c>
      <c r="N1415" s="152">
        <f t="shared" si="45"/>
        <v>0</v>
      </c>
      <c r="O1415" s="145">
        <v>119057</v>
      </c>
    </row>
    <row r="1416" spans="1:15" x14ac:dyDescent="0.25">
      <c r="A1416" s="149">
        <v>18556</v>
      </c>
      <c r="B1416" s="149" t="s">
        <v>4252</v>
      </c>
      <c r="C1416" s="149" t="s">
        <v>4253</v>
      </c>
      <c r="D1416" s="149">
        <v>8660</v>
      </c>
      <c r="E1416" s="149" t="s">
        <v>4254</v>
      </c>
      <c r="F1416" s="149" t="s">
        <v>4255</v>
      </c>
      <c r="G1416" s="149" t="s">
        <v>7595</v>
      </c>
      <c r="H1416" s="149" t="s">
        <v>7596</v>
      </c>
      <c r="I1416" s="149" t="s">
        <v>7597</v>
      </c>
      <c r="J1416" s="149" t="s">
        <v>7089</v>
      </c>
      <c r="K1416" s="149"/>
      <c r="L1416" s="148">
        <v>1</v>
      </c>
      <c r="M1416" s="152">
        <f t="shared" si="44"/>
        <v>0</v>
      </c>
      <c r="N1416" s="152">
        <f t="shared" si="45"/>
        <v>0</v>
      </c>
      <c r="O1416" s="145">
        <v>119172</v>
      </c>
    </row>
    <row r="1417" spans="1:15" x14ac:dyDescent="0.25">
      <c r="A1417" s="149">
        <v>18564</v>
      </c>
      <c r="B1417" s="149" t="s">
        <v>4256</v>
      </c>
      <c r="C1417" s="149" t="s">
        <v>4257</v>
      </c>
      <c r="D1417" s="149">
        <v>8630</v>
      </c>
      <c r="E1417" s="149" t="s">
        <v>722</v>
      </c>
      <c r="F1417" s="149" t="s">
        <v>4258</v>
      </c>
      <c r="G1417" s="149" t="s">
        <v>7595</v>
      </c>
      <c r="H1417" s="149" t="s">
        <v>7596</v>
      </c>
      <c r="I1417" s="149" t="s">
        <v>7597</v>
      </c>
      <c r="J1417" s="149" t="s">
        <v>7089</v>
      </c>
      <c r="K1417" s="149"/>
      <c r="L1417" s="148">
        <v>2</v>
      </c>
      <c r="M1417" s="152">
        <f t="shared" si="44"/>
        <v>0</v>
      </c>
      <c r="N1417" s="152">
        <f t="shared" si="45"/>
        <v>0</v>
      </c>
      <c r="O1417" s="145">
        <v>119057</v>
      </c>
    </row>
    <row r="1418" spans="1:15" x14ac:dyDescent="0.25">
      <c r="A1418" s="149">
        <v>18572</v>
      </c>
      <c r="B1418" s="149" t="s">
        <v>4259</v>
      </c>
      <c r="C1418" s="149" t="s">
        <v>4257</v>
      </c>
      <c r="D1418" s="149">
        <v>8630</v>
      </c>
      <c r="E1418" s="149" t="s">
        <v>722</v>
      </c>
      <c r="F1418" s="149" t="s">
        <v>4258</v>
      </c>
      <c r="G1418" s="149" t="s">
        <v>7595</v>
      </c>
      <c r="H1418" s="149" t="s">
        <v>7596</v>
      </c>
      <c r="I1418" s="149" t="s">
        <v>7597</v>
      </c>
      <c r="J1418" s="149" t="s">
        <v>7089</v>
      </c>
      <c r="K1418" s="149"/>
      <c r="L1418" s="148">
        <v>2</v>
      </c>
      <c r="M1418" s="152">
        <f t="shared" si="44"/>
        <v>0</v>
      </c>
      <c r="N1418" s="152">
        <f t="shared" si="45"/>
        <v>0</v>
      </c>
      <c r="O1418" s="145">
        <v>119057</v>
      </c>
    </row>
    <row r="1419" spans="1:15" x14ac:dyDescent="0.25">
      <c r="A1419" s="149">
        <v>18581</v>
      </c>
      <c r="B1419" s="149" t="s">
        <v>4260</v>
      </c>
      <c r="C1419" s="149" t="s">
        <v>4261</v>
      </c>
      <c r="D1419" s="149">
        <v>8630</v>
      </c>
      <c r="E1419" s="149" t="s">
        <v>722</v>
      </c>
      <c r="F1419" s="149" t="s">
        <v>4262</v>
      </c>
      <c r="G1419" s="149" t="s">
        <v>7595</v>
      </c>
      <c r="H1419" s="149" t="s">
        <v>7596</v>
      </c>
      <c r="I1419" s="149" t="s">
        <v>7597</v>
      </c>
      <c r="J1419" s="149" t="s">
        <v>7091</v>
      </c>
      <c r="K1419" s="149"/>
      <c r="L1419" s="148">
        <v>1</v>
      </c>
      <c r="M1419" s="152">
        <f t="shared" si="44"/>
        <v>1</v>
      </c>
      <c r="N1419" s="152">
        <f t="shared" si="45"/>
        <v>0</v>
      </c>
      <c r="O1419" s="145">
        <v>119057</v>
      </c>
    </row>
    <row r="1420" spans="1:15" x14ac:dyDescent="0.25">
      <c r="A1420" s="149">
        <v>18598</v>
      </c>
      <c r="B1420" s="149" t="s">
        <v>4263</v>
      </c>
      <c r="C1420" s="149" t="s">
        <v>4261</v>
      </c>
      <c r="D1420" s="149">
        <v>8630</v>
      </c>
      <c r="E1420" s="149" t="s">
        <v>722</v>
      </c>
      <c r="F1420" s="149" t="s">
        <v>4262</v>
      </c>
      <c r="G1420" s="149" t="s">
        <v>7595</v>
      </c>
      <c r="H1420" s="149" t="s">
        <v>7596</v>
      </c>
      <c r="I1420" s="149" t="s">
        <v>7597</v>
      </c>
      <c r="J1420" s="149" t="s">
        <v>7089</v>
      </c>
      <c r="K1420" s="149"/>
      <c r="L1420" s="148">
        <v>2</v>
      </c>
      <c r="M1420" s="152">
        <f t="shared" si="44"/>
        <v>0</v>
      </c>
      <c r="N1420" s="152">
        <f t="shared" si="45"/>
        <v>0</v>
      </c>
      <c r="O1420" s="145">
        <v>119057</v>
      </c>
    </row>
    <row r="1421" spans="1:15" x14ac:dyDescent="0.25">
      <c r="A1421" s="149">
        <v>18622</v>
      </c>
      <c r="B1421" s="149" t="s">
        <v>1185</v>
      </c>
      <c r="C1421" s="149" t="s">
        <v>4264</v>
      </c>
      <c r="D1421" s="149">
        <v>8630</v>
      </c>
      <c r="E1421" s="149" t="s">
        <v>4265</v>
      </c>
      <c r="F1421" s="149" t="s">
        <v>4266</v>
      </c>
      <c r="G1421" s="149" t="s">
        <v>7595</v>
      </c>
      <c r="H1421" s="149" t="s">
        <v>7596</v>
      </c>
      <c r="I1421" s="149" t="s">
        <v>7597</v>
      </c>
      <c r="J1421" s="149" t="s">
        <v>7089</v>
      </c>
      <c r="K1421" s="149"/>
      <c r="L1421" s="148">
        <v>1</v>
      </c>
      <c r="M1421" s="152">
        <f t="shared" si="44"/>
        <v>0</v>
      </c>
      <c r="N1421" s="152">
        <f t="shared" si="45"/>
        <v>0</v>
      </c>
      <c r="O1421" s="145">
        <v>119057</v>
      </c>
    </row>
    <row r="1422" spans="1:15" x14ac:dyDescent="0.25">
      <c r="A1422" s="149">
        <v>18631</v>
      </c>
      <c r="B1422" s="149" t="s">
        <v>4267</v>
      </c>
      <c r="C1422" s="149" t="s">
        <v>4268</v>
      </c>
      <c r="D1422" s="149">
        <v>8630</v>
      </c>
      <c r="E1422" s="149" t="s">
        <v>4269</v>
      </c>
      <c r="F1422" s="149" t="s">
        <v>4270</v>
      </c>
      <c r="G1422" s="149" t="s">
        <v>7595</v>
      </c>
      <c r="H1422" s="149" t="s">
        <v>7596</v>
      </c>
      <c r="I1422" s="149" t="s">
        <v>7597</v>
      </c>
      <c r="J1422" s="149" t="s">
        <v>7089</v>
      </c>
      <c r="K1422" s="149"/>
      <c r="L1422" s="148">
        <v>1</v>
      </c>
      <c r="M1422" s="152">
        <f t="shared" si="44"/>
        <v>0</v>
      </c>
      <c r="N1422" s="152">
        <f t="shared" si="45"/>
        <v>0</v>
      </c>
      <c r="O1422" s="145">
        <v>119057</v>
      </c>
    </row>
    <row r="1423" spans="1:15" x14ac:dyDescent="0.25">
      <c r="A1423" s="149">
        <v>18655</v>
      </c>
      <c r="B1423" s="149" t="s">
        <v>7379</v>
      </c>
      <c r="C1423" s="149" t="s">
        <v>4271</v>
      </c>
      <c r="D1423" s="149">
        <v>8500</v>
      </c>
      <c r="E1423" s="149" t="s">
        <v>726</v>
      </c>
      <c r="F1423" s="149" t="s">
        <v>4272</v>
      </c>
      <c r="G1423" s="149" t="s">
        <v>7595</v>
      </c>
      <c r="H1423" s="149" t="s">
        <v>7596</v>
      </c>
      <c r="I1423" s="149" t="s">
        <v>7597</v>
      </c>
      <c r="J1423" s="149" t="s">
        <v>7089</v>
      </c>
      <c r="K1423" s="149"/>
      <c r="L1423" s="148">
        <v>1</v>
      </c>
      <c r="M1423" s="152">
        <f t="shared" si="44"/>
        <v>0</v>
      </c>
      <c r="N1423" s="152">
        <f t="shared" si="45"/>
        <v>0</v>
      </c>
      <c r="O1423" s="145">
        <v>120824</v>
      </c>
    </row>
    <row r="1424" spans="1:15" x14ac:dyDescent="0.25">
      <c r="A1424" s="149">
        <v>18663</v>
      </c>
      <c r="B1424" s="149" t="s">
        <v>4273</v>
      </c>
      <c r="C1424" s="149" t="s">
        <v>4274</v>
      </c>
      <c r="D1424" s="149">
        <v>8500</v>
      </c>
      <c r="E1424" s="149" t="s">
        <v>726</v>
      </c>
      <c r="F1424" s="149" t="s">
        <v>4275</v>
      </c>
      <c r="G1424" s="149" t="s">
        <v>7595</v>
      </c>
      <c r="H1424" s="149" t="s">
        <v>7596</v>
      </c>
      <c r="I1424" s="149" t="s">
        <v>7597</v>
      </c>
      <c r="J1424" s="149" t="s">
        <v>7089</v>
      </c>
      <c r="K1424" s="149"/>
      <c r="L1424" s="148">
        <v>2</v>
      </c>
      <c r="M1424" s="152">
        <f t="shared" si="44"/>
        <v>0</v>
      </c>
      <c r="N1424" s="152">
        <f t="shared" si="45"/>
        <v>0</v>
      </c>
      <c r="O1424" s="145">
        <v>120824</v>
      </c>
    </row>
    <row r="1425" spans="1:15" x14ac:dyDescent="0.25">
      <c r="A1425" s="149">
        <v>18689</v>
      </c>
      <c r="B1425" s="149" t="s">
        <v>1185</v>
      </c>
      <c r="C1425" s="149" t="s">
        <v>4276</v>
      </c>
      <c r="D1425" s="149">
        <v>8500</v>
      </c>
      <c r="E1425" s="149" t="s">
        <v>726</v>
      </c>
      <c r="F1425" s="149" t="s">
        <v>4277</v>
      </c>
      <c r="G1425" s="149" t="s">
        <v>7595</v>
      </c>
      <c r="H1425" s="149" t="s">
        <v>7596</v>
      </c>
      <c r="I1425" s="149" t="s">
        <v>7597</v>
      </c>
      <c r="J1425" s="149" t="s">
        <v>7089</v>
      </c>
      <c r="K1425" s="149"/>
      <c r="L1425" s="148">
        <v>2</v>
      </c>
      <c r="M1425" s="152">
        <f t="shared" si="44"/>
        <v>0</v>
      </c>
      <c r="N1425" s="152">
        <f t="shared" si="45"/>
        <v>0</v>
      </c>
      <c r="O1425" s="145">
        <v>119792</v>
      </c>
    </row>
    <row r="1426" spans="1:15" x14ac:dyDescent="0.25">
      <c r="A1426" s="149">
        <v>18697</v>
      </c>
      <c r="B1426" s="149" t="s">
        <v>4278</v>
      </c>
      <c r="C1426" s="149" t="s">
        <v>4279</v>
      </c>
      <c r="D1426" s="149">
        <v>8500</v>
      </c>
      <c r="E1426" s="149" t="s">
        <v>726</v>
      </c>
      <c r="F1426" s="149" t="s">
        <v>4280</v>
      </c>
      <c r="G1426" s="149" t="s">
        <v>7595</v>
      </c>
      <c r="H1426" s="149" t="s">
        <v>7596</v>
      </c>
      <c r="I1426" s="149" t="s">
        <v>7597</v>
      </c>
      <c r="J1426" s="149" t="s">
        <v>7089</v>
      </c>
      <c r="K1426" s="149"/>
      <c r="L1426" s="148">
        <v>1</v>
      </c>
      <c r="M1426" s="152">
        <f t="shared" si="44"/>
        <v>0</v>
      </c>
      <c r="N1426" s="152">
        <f t="shared" si="45"/>
        <v>0</v>
      </c>
      <c r="O1426" s="145">
        <v>119792</v>
      </c>
    </row>
    <row r="1427" spans="1:15" x14ac:dyDescent="0.25">
      <c r="A1427" s="149">
        <v>18705</v>
      </c>
      <c r="B1427" s="149" t="s">
        <v>4281</v>
      </c>
      <c r="C1427" s="149" t="s">
        <v>4282</v>
      </c>
      <c r="D1427" s="149">
        <v>8500</v>
      </c>
      <c r="E1427" s="149" t="s">
        <v>726</v>
      </c>
      <c r="F1427" s="149" t="s">
        <v>4283</v>
      </c>
      <c r="G1427" s="149" t="s">
        <v>7595</v>
      </c>
      <c r="H1427" s="149" t="s">
        <v>7596</v>
      </c>
      <c r="I1427" s="149" t="s">
        <v>7597</v>
      </c>
      <c r="J1427" s="149" t="s">
        <v>7089</v>
      </c>
      <c r="K1427" s="149"/>
      <c r="L1427" s="148">
        <v>1</v>
      </c>
      <c r="M1427" s="152">
        <f t="shared" si="44"/>
        <v>0</v>
      </c>
      <c r="N1427" s="152">
        <f t="shared" si="45"/>
        <v>0</v>
      </c>
      <c r="O1427" s="145">
        <v>120824</v>
      </c>
    </row>
    <row r="1428" spans="1:15" x14ac:dyDescent="0.25">
      <c r="A1428" s="149">
        <v>18713</v>
      </c>
      <c r="B1428" s="149" t="s">
        <v>1087</v>
      </c>
      <c r="C1428" s="149" t="s">
        <v>4284</v>
      </c>
      <c r="D1428" s="149">
        <v>8500</v>
      </c>
      <c r="E1428" s="149" t="s">
        <v>726</v>
      </c>
      <c r="F1428" s="149" t="s">
        <v>4285</v>
      </c>
      <c r="G1428" s="149" t="s">
        <v>7595</v>
      </c>
      <c r="H1428" s="149" t="s">
        <v>7596</v>
      </c>
      <c r="I1428" s="149" t="s">
        <v>7597</v>
      </c>
      <c r="J1428" s="149" t="s">
        <v>7089</v>
      </c>
      <c r="K1428" s="149"/>
      <c r="L1428" s="148">
        <v>1</v>
      </c>
      <c r="M1428" s="152">
        <f t="shared" si="44"/>
        <v>0</v>
      </c>
      <c r="N1428" s="152">
        <f t="shared" si="45"/>
        <v>0</v>
      </c>
      <c r="O1428" s="145">
        <v>120824</v>
      </c>
    </row>
    <row r="1429" spans="1:15" x14ac:dyDescent="0.25">
      <c r="A1429" s="149">
        <v>18721</v>
      </c>
      <c r="B1429" s="149" t="s">
        <v>4286</v>
      </c>
      <c r="C1429" s="149" t="s">
        <v>4287</v>
      </c>
      <c r="D1429" s="149">
        <v>8500</v>
      </c>
      <c r="E1429" s="149" t="s">
        <v>726</v>
      </c>
      <c r="F1429" s="149" t="s">
        <v>4288</v>
      </c>
      <c r="G1429" s="149" t="s">
        <v>7595</v>
      </c>
      <c r="H1429" s="149" t="s">
        <v>7596</v>
      </c>
      <c r="I1429" s="149" t="s">
        <v>7597</v>
      </c>
      <c r="J1429" s="149" t="s">
        <v>7089</v>
      </c>
      <c r="K1429" s="149"/>
      <c r="L1429" s="148">
        <v>1</v>
      </c>
      <c r="M1429" s="152">
        <f t="shared" si="44"/>
        <v>0</v>
      </c>
      <c r="N1429" s="152">
        <f t="shared" si="45"/>
        <v>0</v>
      </c>
      <c r="O1429" s="145">
        <v>120824</v>
      </c>
    </row>
    <row r="1430" spans="1:15" x14ac:dyDescent="0.25">
      <c r="A1430" s="149">
        <v>18739</v>
      </c>
      <c r="B1430" s="149" t="s">
        <v>4289</v>
      </c>
      <c r="C1430" s="149" t="s">
        <v>4290</v>
      </c>
      <c r="D1430" s="149">
        <v>8500</v>
      </c>
      <c r="E1430" s="149" t="s">
        <v>726</v>
      </c>
      <c r="F1430" s="149" t="s">
        <v>4291</v>
      </c>
      <c r="G1430" s="149" t="s">
        <v>7595</v>
      </c>
      <c r="H1430" s="149" t="s">
        <v>7596</v>
      </c>
      <c r="I1430" s="149" t="s">
        <v>7597</v>
      </c>
      <c r="J1430" s="149" t="s">
        <v>7089</v>
      </c>
      <c r="K1430" s="149"/>
      <c r="L1430" s="148">
        <v>1</v>
      </c>
      <c r="M1430" s="152">
        <f t="shared" si="44"/>
        <v>0</v>
      </c>
      <c r="N1430" s="152">
        <f t="shared" si="45"/>
        <v>0</v>
      </c>
      <c r="O1430" s="145">
        <v>119511</v>
      </c>
    </row>
    <row r="1431" spans="1:15" x14ac:dyDescent="0.25">
      <c r="A1431" s="149">
        <v>18747</v>
      </c>
      <c r="B1431" s="149" t="s">
        <v>4292</v>
      </c>
      <c r="C1431" s="149" t="s">
        <v>7096</v>
      </c>
      <c r="D1431" s="149">
        <v>8500</v>
      </c>
      <c r="E1431" s="149" t="s">
        <v>726</v>
      </c>
      <c r="F1431" s="149" t="s">
        <v>4293</v>
      </c>
      <c r="G1431" s="149" t="s">
        <v>7595</v>
      </c>
      <c r="H1431" s="149" t="s">
        <v>7596</v>
      </c>
      <c r="I1431" s="149" t="s">
        <v>7597</v>
      </c>
      <c r="J1431" s="149" t="s">
        <v>7089</v>
      </c>
      <c r="K1431" s="149"/>
      <c r="L1431" s="148">
        <v>1</v>
      </c>
      <c r="M1431" s="152">
        <f t="shared" si="44"/>
        <v>0</v>
      </c>
      <c r="N1431" s="152">
        <f t="shared" si="45"/>
        <v>0</v>
      </c>
      <c r="O1431" s="145">
        <v>120824</v>
      </c>
    </row>
    <row r="1432" spans="1:15" x14ac:dyDescent="0.25">
      <c r="A1432" s="149">
        <v>18754</v>
      </c>
      <c r="B1432" s="149" t="s">
        <v>4294</v>
      </c>
      <c r="C1432" s="149" t="s">
        <v>4295</v>
      </c>
      <c r="D1432" s="149">
        <v>8500</v>
      </c>
      <c r="E1432" s="149" t="s">
        <v>726</v>
      </c>
      <c r="F1432" s="149" t="s">
        <v>4296</v>
      </c>
      <c r="G1432" s="149" t="s">
        <v>7595</v>
      </c>
      <c r="H1432" s="149" t="s">
        <v>7596</v>
      </c>
      <c r="I1432" s="149" t="s">
        <v>7597</v>
      </c>
      <c r="J1432" s="149" t="s">
        <v>7089</v>
      </c>
      <c r="K1432" s="149"/>
      <c r="L1432" s="148">
        <v>1</v>
      </c>
      <c r="M1432" s="152">
        <f t="shared" si="44"/>
        <v>0</v>
      </c>
      <c r="N1432" s="152">
        <f t="shared" si="45"/>
        <v>0</v>
      </c>
      <c r="O1432" s="145">
        <v>119792</v>
      </c>
    </row>
    <row r="1433" spans="1:15" x14ac:dyDescent="0.25">
      <c r="A1433" s="149">
        <v>18762</v>
      </c>
      <c r="B1433" s="149" t="s">
        <v>7671</v>
      </c>
      <c r="C1433" s="149" t="s">
        <v>212</v>
      </c>
      <c r="D1433" s="149">
        <v>8510</v>
      </c>
      <c r="E1433" s="149" t="s">
        <v>729</v>
      </c>
      <c r="F1433" s="149" t="s">
        <v>4297</v>
      </c>
      <c r="G1433" s="149" t="s">
        <v>7595</v>
      </c>
      <c r="H1433" s="149" t="s">
        <v>7596</v>
      </c>
      <c r="I1433" s="149" t="s">
        <v>7597</v>
      </c>
      <c r="J1433" s="149" t="s">
        <v>7089</v>
      </c>
      <c r="K1433" s="149"/>
      <c r="L1433" s="148">
        <v>2</v>
      </c>
      <c r="M1433" s="152">
        <f t="shared" si="44"/>
        <v>0</v>
      </c>
      <c r="N1433" s="152">
        <f t="shared" si="45"/>
        <v>0</v>
      </c>
      <c r="O1433" s="145">
        <v>121111</v>
      </c>
    </row>
    <row r="1434" spans="1:15" x14ac:dyDescent="0.25">
      <c r="A1434" s="149">
        <v>18771</v>
      </c>
      <c r="B1434" s="149" t="s">
        <v>4298</v>
      </c>
      <c r="C1434" s="149" t="s">
        <v>4299</v>
      </c>
      <c r="D1434" s="149">
        <v>8510</v>
      </c>
      <c r="E1434" s="149" t="s">
        <v>729</v>
      </c>
      <c r="F1434" s="149" t="s">
        <v>4300</v>
      </c>
      <c r="G1434" s="149" t="s">
        <v>7595</v>
      </c>
      <c r="H1434" s="149" t="s">
        <v>7596</v>
      </c>
      <c r="I1434" s="149" t="s">
        <v>7597</v>
      </c>
      <c r="J1434" s="149" t="s">
        <v>7089</v>
      </c>
      <c r="K1434" s="149"/>
      <c r="L1434" s="148">
        <v>1</v>
      </c>
      <c r="M1434" s="152">
        <f t="shared" si="44"/>
        <v>0</v>
      </c>
      <c r="N1434" s="152">
        <f t="shared" si="45"/>
        <v>0</v>
      </c>
      <c r="O1434" s="145">
        <v>120451</v>
      </c>
    </row>
    <row r="1435" spans="1:15" x14ac:dyDescent="0.25">
      <c r="A1435" s="149">
        <v>18788</v>
      </c>
      <c r="B1435" s="149" t="s">
        <v>7672</v>
      </c>
      <c r="C1435" s="149" t="s">
        <v>4301</v>
      </c>
      <c r="D1435" s="149">
        <v>8511</v>
      </c>
      <c r="E1435" s="149" t="s">
        <v>4302</v>
      </c>
      <c r="F1435" s="149" t="s">
        <v>4303</v>
      </c>
      <c r="G1435" s="149" t="s">
        <v>7595</v>
      </c>
      <c r="H1435" s="149" t="s">
        <v>7596</v>
      </c>
      <c r="I1435" s="149" t="s">
        <v>7597</v>
      </c>
      <c r="J1435" s="149" t="s">
        <v>7089</v>
      </c>
      <c r="K1435" s="149"/>
      <c r="L1435" s="148">
        <v>2</v>
      </c>
      <c r="M1435" s="152">
        <f t="shared" si="44"/>
        <v>0</v>
      </c>
      <c r="N1435" s="152">
        <f t="shared" si="45"/>
        <v>0</v>
      </c>
      <c r="O1435" s="145">
        <v>120451</v>
      </c>
    </row>
    <row r="1436" spans="1:15" x14ac:dyDescent="0.25">
      <c r="A1436" s="149">
        <v>18796</v>
      </c>
      <c r="B1436" s="149" t="s">
        <v>4304</v>
      </c>
      <c r="C1436" s="149" t="s">
        <v>4305</v>
      </c>
      <c r="D1436" s="149">
        <v>8930</v>
      </c>
      <c r="E1436" s="149" t="s">
        <v>732</v>
      </c>
      <c r="F1436" s="149" t="s">
        <v>4306</v>
      </c>
      <c r="G1436" s="149" t="s">
        <v>7595</v>
      </c>
      <c r="H1436" s="149" t="s">
        <v>7596</v>
      </c>
      <c r="I1436" s="149" t="s">
        <v>7597</v>
      </c>
      <c r="J1436" s="149" t="s">
        <v>7089</v>
      </c>
      <c r="K1436" s="149"/>
      <c r="L1436" s="148">
        <v>1</v>
      </c>
      <c r="M1436" s="152">
        <f t="shared" si="44"/>
        <v>0</v>
      </c>
      <c r="N1436" s="152">
        <f t="shared" si="45"/>
        <v>0</v>
      </c>
      <c r="O1436" s="145">
        <v>120519</v>
      </c>
    </row>
    <row r="1437" spans="1:15" x14ac:dyDescent="0.25">
      <c r="A1437" s="149">
        <v>18804</v>
      </c>
      <c r="B1437" s="149" t="s">
        <v>1264</v>
      </c>
      <c r="C1437" s="149" t="s">
        <v>4307</v>
      </c>
      <c r="D1437" s="149">
        <v>8930</v>
      </c>
      <c r="E1437" s="149" t="s">
        <v>732</v>
      </c>
      <c r="F1437" s="149" t="s">
        <v>4308</v>
      </c>
      <c r="G1437" s="149" t="s">
        <v>7595</v>
      </c>
      <c r="H1437" s="149" t="s">
        <v>7596</v>
      </c>
      <c r="I1437" s="149" t="s">
        <v>7597</v>
      </c>
      <c r="J1437" s="149" t="s">
        <v>7089</v>
      </c>
      <c r="K1437" s="149"/>
      <c r="L1437" s="148">
        <v>1</v>
      </c>
      <c r="M1437" s="152">
        <f t="shared" si="44"/>
        <v>0</v>
      </c>
      <c r="N1437" s="152">
        <f t="shared" si="45"/>
        <v>0</v>
      </c>
      <c r="O1437" s="145">
        <v>119412</v>
      </c>
    </row>
    <row r="1438" spans="1:15" x14ac:dyDescent="0.25">
      <c r="A1438" s="149">
        <v>18812</v>
      </c>
      <c r="B1438" s="149" t="s">
        <v>7380</v>
      </c>
      <c r="C1438" s="149" t="s">
        <v>4309</v>
      </c>
      <c r="D1438" s="149">
        <v>8930</v>
      </c>
      <c r="E1438" s="149" t="s">
        <v>4310</v>
      </c>
      <c r="F1438" s="149" t="s">
        <v>4311</v>
      </c>
      <c r="G1438" s="149" t="s">
        <v>7595</v>
      </c>
      <c r="H1438" s="149" t="s">
        <v>7596</v>
      </c>
      <c r="I1438" s="149" t="s">
        <v>7597</v>
      </c>
      <c r="J1438" s="149" t="s">
        <v>7089</v>
      </c>
      <c r="K1438" s="149"/>
      <c r="L1438" s="148">
        <v>2</v>
      </c>
      <c r="M1438" s="152">
        <f t="shared" si="44"/>
        <v>0</v>
      </c>
      <c r="N1438" s="152">
        <f t="shared" si="45"/>
        <v>0</v>
      </c>
      <c r="O1438" s="145">
        <v>120519</v>
      </c>
    </row>
    <row r="1439" spans="1:15" x14ac:dyDescent="0.25">
      <c r="A1439" s="149">
        <v>18821</v>
      </c>
      <c r="B1439" s="149" t="s">
        <v>4312</v>
      </c>
      <c r="C1439" s="149" t="s">
        <v>4313</v>
      </c>
      <c r="D1439" s="149">
        <v>8930</v>
      </c>
      <c r="E1439" s="149" t="s">
        <v>4310</v>
      </c>
      <c r="F1439" s="149" t="s">
        <v>4314</v>
      </c>
      <c r="G1439" s="149" t="s">
        <v>7595</v>
      </c>
      <c r="H1439" s="149" t="s">
        <v>7596</v>
      </c>
      <c r="I1439" s="149" t="s">
        <v>7597</v>
      </c>
      <c r="J1439" s="149" t="s">
        <v>7089</v>
      </c>
      <c r="K1439" s="149"/>
      <c r="L1439" s="148">
        <v>1</v>
      </c>
      <c r="M1439" s="152">
        <f t="shared" si="44"/>
        <v>0</v>
      </c>
      <c r="N1439" s="152">
        <f t="shared" si="45"/>
        <v>0</v>
      </c>
      <c r="O1439" s="145">
        <v>119412</v>
      </c>
    </row>
    <row r="1440" spans="1:15" x14ac:dyDescent="0.25">
      <c r="A1440" s="149">
        <v>18838</v>
      </c>
      <c r="B1440" s="149" t="s">
        <v>1185</v>
      </c>
      <c r="C1440" s="149" t="s">
        <v>4315</v>
      </c>
      <c r="D1440" s="149">
        <v>8510</v>
      </c>
      <c r="E1440" s="149" t="s">
        <v>4316</v>
      </c>
      <c r="F1440" s="149" t="s">
        <v>4317</v>
      </c>
      <c r="G1440" s="149" t="s">
        <v>7595</v>
      </c>
      <c r="H1440" s="149" t="s">
        <v>7596</v>
      </c>
      <c r="I1440" s="149" t="s">
        <v>7597</v>
      </c>
      <c r="J1440" s="149" t="s">
        <v>7089</v>
      </c>
      <c r="K1440" s="149"/>
      <c r="L1440" s="148">
        <v>1</v>
      </c>
      <c r="M1440" s="152">
        <f t="shared" si="44"/>
        <v>0</v>
      </c>
      <c r="N1440" s="152">
        <f t="shared" si="45"/>
        <v>0</v>
      </c>
      <c r="O1440" s="145">
        <v>121111</v>
      </c>
    </row>
    <row r="1441" spans="1:15" x14ac:dyDescent="0.25">
      <c r="A1441" s="149">
        <v>18846</v>
      </c>
      <c r="B1441" s="149" t="s">
        <v>1344</v>
      </c>
      <c r="C1441" s="149" t="s">
        <v>4318</v>
      </c>
      <c r="D1441" s="149">
        <v>8500</v>
      </c>
      <c r="E1441" s="149" t="s">
        <v>726</v>
      </c>
      <c r="F1441" s="149" t="s">
        <v>4319</v>
      </c>
      <c r="G1441" s="149" t="s">
        <v>7595</v>
      </c>
      <c r="H1441" s="149" t="s">
        <v>7596</v>
      </c>
      <c r="I1441" s="149" t="s">
        <v>7597</v>
      </c>
      <c r="J1441" s="149" t="s">
        <v>7089</v>
      </c>
      <c r="K1441" s="149"/>
      <c r="L1441" s="148">
        <v>2</v>
      </c>
      <c r="M1441" s="152">
        <f t="shared" si="44"/>
        <v>0</v>
      </c>
      <c r="N1441" s="152">
        <f t="shared" si="45"/>
        <v>0</v>
      </c>
      <c r="O1441" s="145">
        <v>130989</v>
      </c>
    </row>
    <row r="1442" spans="1:15" x14ac:dyDescent="0.25">
      <c r="A1442" s="149">
        <v>18853</v>
      </c>
      <c r="B1442" s="149" t="s">
        <v>1185</v>
      </c>
      <c r="C1442" s="149" t="s">
        <v>4320</v>
      </c>
      <c r="D1442" s="149">
        <v>8550</v>
      </c>
      <c r="E1442" s="149" t="s">
        <v>735</v>
      </c>
      <c r="F1442" s="149" t="s">
        <v>4321</v>
      </c>
      <c r="G1442" s="149" t="s">
        <v>7595</v>
      </c>
      <c r="H1442" s="149" t="s">
        <v>7596</v>
      </c>
      <c r="I1442" s="149" t="s">
        <v>7597</v>
      </c>
      <c r="J1442" s="149" t="s">
        <v>7089</v>
      </c>
      <c r="K1442" s="149"/>
      <c r="L1442" s="148">
        <v>3</v>
      </c>
      <c r="M1442" s="152">
        <f t="shared" si="44"/>
        <v>0</v>
      </c>
      <c r="N1442" s="152">
        <f t="shared" si="45"/>
        <v>0</v>
      </c>
      <c r="O1442" s="145">
        <v>119561</v>
      </c>
    </row>
    <row r="1443" spans="1:15" x14ac:dyDescent="0.25">
      <c r="A1443" s="149">
        <v>18861</v>
      </c>
      <c r="B1443" s="149" t="s">
        <v>1185</v>
      </c>
      <c r="C1443" s="149" t="s">
        <v>4322</v>
      </c>
      <c r="D1443" s="149">
        <v>8550</v>
      </c>
      <c r="E1443" s="149" t="s">
        <v>735</v>
      </c>
      <c r="F1443" s="149" t="s">
        <v>4323</v>
      </c>
      <c r="G1443" s="149" t="s">
        <v>7595</v>
      </c>
      <c r="H1443" s="149" t="s">
        <v>7596</v>
      </c>
      <c r="I1443" s="149" t="s">
        <v>7597</v>
      </c>
      <c r="J1443" s="149" t="s">
        <v>7089</v>
      </c>
      <c r="K1443" s="149"/>
      <c r="L1443" s="148">
        <v>3</v>
      </c>
      <c r="M1443" s="152">
        <f t="shared" si="44"/>
        <v>0</v>
      </c>
      <c r="N1443" s="152">
        <f t="shared" si="45"/>
        <v>0</v>
      </c>
      <c r="O1443" s="145">
        <v>119561</v>
      </c>
    </row>
    <row r="1444" spans="1:15" x14ac:dyDescent="0.25">
      <c r="A1444" s="149">
        <v>18879</v>
      </c>
      <c r="B1444" s="149" t="s">
        <v>4324</v>
      </c>
      <c r="C1444" s="149" t="s">
        <v>4325</v>
      </c>
      <c r="D1444" s="149">
        <v>8553</v>
      </c>
      <c r="E1444" s="149" t="s">
        <v>4326</v>
      </c>
      <c r="F1444" s="149" t="s">
        <v>4327</v>
      </c>
      <c r="G1444" s="149" t="s">
        <v>7595</v>
      </c>
      <c r="H1444" s="149" t="s">
        <v>7596</v>
      </c>
      <c r="I1444" s="149" t="s">
        <v>7597</v>
      </c>
      <c r="J1444" s="149" t="s">
        <v>7089</v>
      </c>
      <c r="K1444" s="149"/>
      <c r="L1444" s="148">
        <v>2</v>
      </c>
      <c r="M1444" s="152">
        <f t="shared" si="44"/>
        <v>0</v>
      </c>
      <c r="N1444" s="152">
        <f t="shared" si="45"/>
        <v>0</v>
      </c>
      <c r="O1444" s="145">
        <v>119561</v>
      </c>
    </row>
    <row r="1445" spans="1:15" x14ac:dyDescent="0.25">
      <c r="A1445" s="149">
        <v>18887</v>
      </c>
      <c r="B1445" s="149" t="s">
        <v>3243</v>
      </c>
      <c r="C1445" s="149" t="s">
        <v>4328</v>
      </c>
      <c r="D1445" s="149">
        <v>8550</v>
      </c>
      <c r="E1445" s="149" t="s">
        <v>735</v>
      </c>
      <c r="F1445" s="149" t="s">
        <v>4329</v>
      </c>
      <c r="G1445" s="149" t="s">
        <v>7595</v>
      </c>
      <c r="H1445" s="149" t="s">
        <v>7596</v>
      </c>
      <c r="I1445" s="149" t="s">
        <v>7597</v>
      </c>
      <c r="J1445" s="149" t="s">
        <v>7091</v>
      </c>
      <c r="K1445" s="149"/>
      <c r="L1445" s="148">
        <v>2</v>
      </c>
      <c r="M1445" s="152">
        <f t="shared" si="44"/>
        <v>0</v>
      </c>
      <c r="N1445" s="152">
        <f t="shared" si="45"/>
        <v>0</v>
      </c>
      <c r="O1445" s="145">
        <v>119371</v>
      </c>
    </row>
    <row r="1446" spans="1:15" x14ac:dyDescent="0.25">
      <c r="A1446" s="149">
        <v>18903</v>
      </c>
      <c r="B1446" s="149" t="s">
        <v>7381</v>
      </c>
      <c r="C1446" s="149" t="s">
        <v>4330</v>
      </c>
      <c r="D1446" s="149">
        <v>8570</v>
      </c>
      <c r="E1446" s="149" t="s">
        <v>4331</v>
      </c>
      <c r="F1446" s="149" t="s">
        <v>4332</v>
      </c>
      <c r="G1446" s="149" t="s">
        <v>7595</v>
      </c>
      <c r="H1446" s="149" t="s">
        <v>7596</v>
      </c>
      <c r="I1446" s="149" t="s">
        <v>7597</v>
      </c>
      <c r="J1446" s="149" t="s">
        <v>7089</v>
      </c>
      <c r="K1446" s="149"/>
      <c r="L1446" s="148">
        <v>2</v>
      </c>
      <c r="M1446" s="152">
        <f t="shared" si="44"/>
        <v>0</v>
      </c>
      <c r="N1446" s="152">
        <f t="shared" si="45"/>
        <v>0</v>
      </c>
      <c r="O1446" s="145">
        <v>130989</v>
      </c>
    </row>
    <row r="1447" spans="1:15" x14ac:dyDescent="0.25">
      <c r="A1447" s="149">
        <v>18911</v>
      </c>
      <c r="B1447" s="149" t="s">
        <v>7673</v>
      </c>
      <c r="C1447" s="149" t="s">
        <v>4333</v>
      </c>
      <c r="D1447" s="149">
        <v>8570</v>
      </c>
      <c r="E1447" s="149" t="s">
        <v>4334</v>
      </c>
      <c r="F1447" s="149" t="s">
        <v>4335</v>
      </c>
      <c r="G1447" s="149" t="s">
        <v>7595</v>
      </c>
      <c r="H1447" s="149" t="s">
        <v>7596</v>
      </c>
      <c r="I1447" s="149" t="s">
        <v>7597</v>
      </c>
      <c r="J1447" s="149" t="s">
        <v>7089</v>
      </c>
      <c r="K1447" s="149"/>
      <c r="L1447" s="148">
        <v>3</v>
      </c>
      <c r="M1447" s="152">
        <f t="shared" si="44"/>
        <v>0</v>
      </c>
      <c r="N1447" s="152">
        <f t="shared" si="45"/>
        <v>0</v>
      </c>
      <c r="O1447" s="145">
        <v>130989</v>
      </c>
    </row>
    <row r="1448" spans="1:15" x14ac:dyDescent="0.25">
      <c r="A1448" s="149">
        <v>18929</v>
      </c>
      <c r="B1448" s="149" t="s">
        <v>1185</v>
      </c>
      <c r="C1448" s="149" t="s">
        <v>7382</v>
      </c>
      <c r="D1448" s="149">
        <v>8570</v>
      </c>
      <c r="E1448" s="149" t="s">
        <v>4336</v>
      </c>
      <c r="F1448" s="149" t="s">
        <v>4337</v>
      </c>
      <c r="G1448" s="149" t="s">
        <v>7595</v>
      </c>
      <c r="H1448" s="149" t="s">
        <v>7596</v>
      </c>
      <c r="I1448" s="149" t="s">
        <v>7597</v>
      </c>
      <c r="J1448" s="149" t="s">
        <v>7089</v>
      </c>
      <c r="K1448" s="149"/>
      <c r="L1448" s="148">
        <v>1</v>
      </c>
      <c r="M1448" s="152">
        <f t="shared" si="44"/>
        <v>0</v>
      </c>
      <c r="N1448" s="152">
        <f t="shared" si="45"/>
        <v>0</v>
      </c>
      <c r="O1448" s="145">
        <v>130989</v>
      </c>
    </row>
    <row r="1449" spans="1:15" x14ac:dyDescent="0.25">
      <c r="A1449" s="149">
        <v>18937</v>
      </c>
      <c r="B1449" s="149" t="s">
        <v>4338</v>
      </c>
      <c r="C1449" s="149" t="s">
        <v>4339</v>
      </c>
      <c r="D1449" s="149">
        <v>8570</v>
      </c>
      <c r="E1449" s="149" t="s">
        <v>4336</v>
      </c>
      <c r="F1449" s="149" t="s">
        <v>4340</v>
      </c>
      <c r="G1449" s="149" t="s">
        <v>7595</v>
      </c>
      <c r="H1449" s="149" t="s">
        <v>7596</v>
      </c>
      <c r="I1449" s="149" t="s">
        <v>7597</v>
      </c>
      <c r="J1449" s="149" t="s">
        <v>7089</v>
      </c>
      <c r="K1449" s="149"/>
      <c r="L1449" s="148">
        <v>1</v>
      </c>
      <c r="M1449" s="152">
        <f t="shared" si="44"/>
        <v>0</v>
      </c>
      <c r="N1449" s="152">
        <f t="shared" si="45"/>
        <v>0</v>
      </c>
      <c r="O1449" s="145">
        <v>130989</v>
      </c>
    </row>
    <row r="1450" spans="1:15" x14ac:dyDescent="0.25">
      <c r="A1450" s="149">
        <v>18945</v>
      </c>
      <c r="B1450" s="149" t="s">
        <v>4341</v>
      </c>
      <c r="C1450" s="149" t="s">
        <v>4342</v>
      </c>
      <c r="D1450" s="149">
        <v>8572</v>
      </c>
      <c r="E1450" s="149" t="s">
        <v>4343</v>
      </c>
      <c r="F1450" s="149" t="s">
        <v>4344</v>
      </c>
      <c r="G1450" s="149" t="s">
        <v>7595</v>
      </c>
      <c r="H1450" s="149" t="s">
        <v>7596</v>
      </c>
      <c r="I1450" s="149" t="s">
        <v>7597</v>
      </c>
      <c r="J1450" s="149" t="s">
        <v>7089</v>
      </c>
      <c r="K1450" s="149"/>
      <c r="L1450" s="148">
        <v>1</v>
      </c>
      <c r="M1450" s="152">
        <f t="shared" si="44"/>
        <v>0</v>
      </c>
      <c r="N1450" s="152">
        <f t="shared" si="45"/>
        <v>0</v>
      </c>
      <c r="O1450" s="145">
        <v>130989</v>
      </c>
    </row>
    <row r="1451" spans="1:15" x14ac:dyDescent="0.25">
      <c r="A1451" s="149">
        <v>18952</v>
      </c>
      <c r="B1451" s="149" t="s">
        <v>7383</v>
      </c>
      <c r="C1451" s="149" t="s">
        <v>4345</v>
      </c>
      <c r="D1451" s="149">
        <v>8573</v>
      </c>
      <c r="E1451" s="149" t="s">
        <v>4346</v>
      </c>
      <c r="F1451" s="149" t="s">
        <v>4347</v>
      </c>
      <c r="G1451" s="149" t="s">
        <v>7595</v>
      </c>
      <c r="H1451" s="149" t="s">
        <v>7596</v>
      </c>
      <c r="I1451" s="149" t="s">
        <v>7597</v>
      </c>
      <c r="J1451" s="149" t="s">
        <v>7089</v>
      </c>
      <c r="K1451" s="149"/>
      <c r="L1451" s="148">
        <v>1</v>
      </c>
      <c r="M1451" s="152">
        <f t="shared" si="44"/>
        <v>0</v>
      </c>
      <c r="N1451" s="152">
        <f t="shared" si="45"/>
        <v>0</v>
      </c>
      <c r="O1451" s="145">
        <v>130989</v>
      </c>
    </row>
    <row r="1452" spans="1:15" x14ac:dyDescent="0.25">
      <c r="A1452" s="149">
        <v>18961</v>
      </c>
      <c r="B1452" s="149" t="s">
        <v>2020</v>
      </c>
      <c r="C1452" s="149" t="s">
        <v>4348</v>
      </c>
      <c r="D1452" s="149">
        <v>8580</v>
      </c>
      <c r="E1452" s="149" t="s">
        <v>741</v>
      </c>
      <c r="F1452" s="149" t="s">
        <v>4349</v>
      </c>
      <c r="G1452" s="149" t="s">
        <v>7595</v>
      </c>
      <c r="H1452" s="149" t="s">
        <v>7596</v>
      </c>
      <c r="I1452" s="149" t="s">
        <v>7597</v>
      </c>
      <c r="J1452" s="149" t="s">
        <v>7091</v>
      </c>
      <c r="K1452" s="149"/>
      <c r="L1452" s="148">
        <v>1</v>
      </c>
      <c r="M1452" s="152">
        <f t="shared" si="44"/>
        <v>1</v>
      </c>
      <c r="N1452" s="152">
        <f t="shared" si="45"/>
        <v>0</v>
      </c>
      <c r="O1452" s="145">
        <v>119511</v>
      </c>
    </row>
    <row r="1453" spans="1:15" x14ac:dyDescent="0.25">
      <c r="A1453" s="149">
        <v>18978</v>
      </c>
      <c r="B1453" s="149" t="s">
        <v>7674</v>
      </c>
      <c r="C1453" s="149" t="s">
        <v>2055</v>
      </c>
      <c r="D1453" s="149">
        <v>8580</v>
      </c>
      <c r="E1453" s="149" t="s">
        <v>741</v>
      </c>
      <c r="F1453" s="149" t="s">
        <v>4350</v>
      </c>
      <c r="G1453" s="149" t="s">
        <v>7595</v>
      </c>
      <c r="H1453" s="149" t="s">
        <v>7596</v>
      </c>
      <c r="I1453" s="149" t="s">
        <v>7597</v>
      </c>
      <c r="J1453" s="149" t="s">
        <v>7089</v>
      </c>
      <c r="K1453" s="149"/>
      <c r="L1453" s="148">
        <v>1</v>
      </c>
      <c r="M1453" s="152">
        <f t="shared" si="44"/>
        <v>0</v>
      </c>
      <c r="N1453" s="152">
        <f t="shared" si="45"/>
        <v>0</v>
      </c>
      <c r="O1453" s="145">
        <v>119511</v>
      </c>
    </row>
    <row r="1454" spans="1:15" x14ac:dyDescent="0.25">
      <c r="A1454" s="149">
        <v>18994</v>
      </c>
      <c r="B1454" s="149" t="s">
        <v>7384</v>
      </c>
      <c r="C1454" s="149" t="s">
        <v>4351</v>
      </c>
      <c r="D1454" s="149">
        <v>8583</v>
      </c>
      <c r="E1454" s="149" t="s">
        <v>4352</v>
      </c>
      <c r="F1454" s="149" t="s">
        <v>4353</v>
      </c>
      <c r="G1454" s="149" t="s">
        <v>7595</v>
      </c>
      <c r="H1454" s="149" t="s">
        <v>7596</v>
      </c>
      <c r="I1454" s="149" t="s">
        <v>7597</v>
      </c>
      <c r="J1454" s="149" t="s">
        <v>7091</v>
      </c>
      <c r="K1454" s="149"/>
      <c r="L1454" s="148">
        <v>1</v>
      </c>
      <c r="M1454" s="152">
        <f t="shared" si="44"/>
        <v>1</v>
      </c>
      <c r="N1454" s="152">
        <f t="shared" si="45"/>
        <v>0</v>
      </c>
      <c r="O1454" s="145">
        <v>119511</v>
      </c>
    </row>
    <row r="1455" spans="1:15" x14ac:dyDescent="0.25">
      <c r="A1455" s="149">
        <v>19001</v>
      </c>
      <c r="B1455" s="149" t="s">
        <v>7385</v>
      </c>
      <c r="C1455" s="149" t="s">
        <v>4354</v>
      </c>
      <c r="D1455" s="149">
        <v>8587</v>
      </c>
      <c r="E1455" s="149" t="s">
        <v>4355</v>
      </c>
      <c r="F1455" s="149" t="s">
        <v>4356</v>
      </c>
      <c r="G1455" s="149" t="s">
        <v>7595</v>
      </c>
      <c r="H1455" s="149" t="s">
        <v>7596</v>
      </c>
      <c r="I1455" s="149" t="s">
        <v>7597</v>
      </c>
      <c r="J1455" s="149" t="s">
        <v>7089</v>
      </c>
      <c r="K1455" s="149"/>
      <c r="L1455" s="148">
        <v>2</v>
      </c>
      <c r="M1455" s="152">
        <f t="shared" si="44"/>
        <v>0</v>
      </c>
      <c r="N1455" s="152">
        <f t="shared" si="45"/>
        <v>0</v>
      </c>
      <c r="O1455" s="145">
        <v>121061</v>
      </c>
    </row>
    <row r="1456" spans="1:15" x14ac:dyDescent="0.25">
      <c r="A1456" s="149">
        <v>19026</v>
      </c>
      <c r="B1456" s="149" t="s">
        <v>1185</v>
      </c>
      <c r="C1456" s="149" t="s">
        <v>4357</v>
      </c>
      <c r="D1456" s="149">
        <v>8552</v>
      </c>
      <c r="E1456" s="149" t="s">
        <v>4358</v>
      </c>
      <c r="F1456" s="149" t="s">
        <v>4359</v>
      </c>
      <c r="G1456" s="149" t="s">
        <v>7595</v>
      </c>
      <c r="H1456" s="149" t="s">
        <v>7596</v>
      </c>
      <c r="I1456" s="149" t="s">
        <v>7597</v>
      </c>
      <c r="J1456" s="149" t="s">
        <v>7089</v>
      </c>
      <c r="K1456" s="149"/>
      <c r="L1456" s="148">
        <v>2</v>
      </c>
      <c r="M1456" s="152">
        <f t="shared" si="44"/>
        <v>0</v>
      </c>
      <c r="N1456" s="152">
        <f t="shared" si="45"/>
        <v>0</v>
      </c>
      <c r="O1456" s="145">
        <v>119561</v>
      </c>
    </row>
    <row r="1457" spans="1:15" x14ac:dyDescent="0.25">
      <c r="A1457" s="149">
        <v>19034</v>
      </c>
      <c r="B1457" s="149" t="s">
        <v>7675</v>
      </c>
      <c r="C1457" s="149" t="s">
        <v>4360</v>
      </c>
      <c r="D1457" s="149">
        <v>8554</v>
      </c>
      <c r="E1457" s="149" t="s">
        <v>4361</v>
      </c>
      <c r="F1457" s="149" t="s">
        <v>4362</v>
      </c>
      <c r="G1457" s="149" t="s">
        <v>7595</v>
      </c>
      <c r="H1457" s="149" t="s">
        <v>7596</v>
      </c>
      <c r="I1457" s="149" t="s">
        <v>7597</v>
      </c>
      <c r="J1457" s="149" t="s">
        <v>7089</v>
      </c>
      <c r="K1457" s="149"/>
      <c r="L1457" s="148">
        <v>1</v>
      </c>
      <c r="M1457" s="152">
        <f t="shared" si="44"/>
        <v>0</v>
      </c>
      <c r="N1457" s="152">
        <f t="shared" si="45"/>
        <v>0</v>
      </c>
      <c r="O1457" s="145">
        <v>119371</v>
      </c>
    </row>
    <row r="1458" spans="1:15" x14ac:dyDescent="0.25">
      <c r="A1458" s="149">
        <v>19042</v>
      </c>
      <c r="B1458" s="149" t="s">
        <v>7676</v>
      </c>
      <c r="C1458" s="149" t="s">
        <v>4363</v>
      </c>
      <c r="D1458" s="149">
        <v>8551</v>
      </c>
      <c r="E1458" s="149" t="s">
        <v>4364</v>
      </c>
      <c r="F1458" s="149" t="s">
        <v>4365</v>
      </c>
      <c r="G1458" s="149" t="s">
        <v>7595</v>
      </c>
      <c r="H1458" s="149" t="s">
        <v>7596</v>
      </c>
      <c r="I1458" s="149" t="s">
        <v>7597</v>
      </c>
      <c r="J1458" s="149" t="s">
        <v>7089</v>
      </c>
      <c r="K1458" s="149"/>
      <c r="L1458" s="148">
        <v>1</v>
      </c>
      <c r="M1458" s="152">
        <f t="shared" si="44"/>
        <v>0</v>
      </c>
      <c r="N1458" s="152">
        <f t="shared" si="45"/>
        <v>0</v>
      </c>
      <c r="O1458" s="145">
        <v>119371</v>
      </c>
    </row>
    <row r="1459" spans="1:15" x14ac:dyDescent="0.25">
      <c r="A1459" s="149">
        <v>19059</v>
      </c>
      <c r="B1459" s="149" t="s">
        <v>1185</v>
      </c>
      <c r="C1459" s="149" t="s">
        <v>4366</v>
      </c>
      <c r="D1459" s="149">
        <v>8930</v>
      </c>
      <c r="E1459" s="149" t="s">
        <v>4367</v>
      </c>
      <c r="F1459" s="149" t="s">
        <v>4368</v>
      </c>
      <c r="G1459" s="149" t="s">
        <v>7595</v>
      </c>
      <c r="H1459" s="149" t="s">
        <v>7596</v>
      </c>
      <c r="I1459" s="149" t="s">
        <v>7597</v>
      </c>
      <c r="J1459" s="149" t="s">
        <v>7089</v>
      </c>
      <c r="K1459" s="149"/>
      <c r="L1459" s="148">
        <v>1</v>
      </c>
      <c r="M1459" s="152">
        <f t="shared" si="44"/>
        <v>0</v>
      </c>
      <c r="N1459" s="152">
        <f t="shared" si="45"/>
        <v>0</v>
      </c>
      <c r="O1459" s="145">
        <v>120519</v>
      </c>
    </row>
    <row r="1460" spans="1:15" x14ac:dyDescent="0.25">
      <c r="A1460" s="149">
        <v>19067</v>
      </c>
      <c r="B1460" s="149" t="s">
        <v>4369</v>
      </c>
      <c r="C1460" s="149" t="s">
        <v>4370</v>
      </c>
      <c r="D1460" s="149">
        <v>8930</v>
      </c>
      <c r="E1460" s="149" t="s">
        <v>4367</v>
      </c>
      <c r="F1460" s="149" t="s">
        <v>4371</v>
      </c>
      <c r="G1460" s="149" t="s">
        <v>7595</v>
      </c>
      <c r="H1460" s="149" t="s">
        <v>7596</v>
      </c>
      <c r="I1460" s="149" t="s">
        <v>7597</v>
      </c>
      <c r="J1460" s="149" t="s">
        <v>7089</v>
      </c>
      <c r="K1460" s="149"/>
      <c r="L1460" s="148">
        <v>1</v>
      </c>
      <c r="M1460" s="152">
        <f t="shared" si="44"/>
        <v>0</v>
      </c>
      <c r="N1460" s="152">
        <f t="shared" si="45"/>
        <v>0</v>
      </c>
      <c r="O1460" s="145">
        <v>120519</v>
      </c>
    </row>
    <row r="1461" spans="1:15" x14ac:dyDescent="0.25">
      <c r="A1461" s="149">
        <v>19083</v>
      </c>
      <c r="B1461" s="149" t="s">
        <v>991</v>
      </c>
      <c r="C1461" s="149" t="s">
        <v>4372</v>
      </c>
      <c r="D1461" s="149">
        <v>8930</v>
      </c>
      <c r="E1461" s="149" t="s">
        <v>4367</v>
      </c>
      <c r="F1461" s="149" t="s">
        <v>4373</v>
      </c>
      <c r="G1461" s="149" t="s">
        <v>7595</v>
      </c>
      <c r="H1461" s="149" t="s">
        <v>7596</v>
      </c>
      <c r="I1461" s="149" t="s">
        <v>7597</v>
      </c>
      <c r="J1461" s="149" t="s">
        <v>7089</v>
      </c>
      <c r="K1461" s="149"/>
      <c r="L1461" s="148">
        <v>1</v>
      </c>
      <c r="M1461" s="152">
        <f t="shared" si="44"/>
        <v>0</v>
      </c>
      <c r="N1461" s="152">
        <f t="shared" si="45"/>
        <v>0</v>
      </c>
      <c r="O1461" s="145">
        <v>120519</v>
      </c>
    </row>
    <row r="1462" spans="1:15" x14ac:dyDescent="0.25">
      <c r="A1462" s="149">
        <v>19091</v>
      </c>
      <c r="B1462" s="149" t="s">
        <v>4374</v>
      </c>
      <c r="C1462" s="149" t="s">
        <v>4375</v>
      </c>
      <c r="D1462" s="149">
        <v>8930</v>
      </c>
      <c r="E1462" s="149" t="s">
        <v>4367</v>
      </c>
      <c r="F1462" s="149" t="s">
        <v>4376</v>
      </c>
      <c r="G1462" s="149" t="s">
        <v>7595</v>
      </c>
      <c r="H1462" s="149" t="s">
        <v>7596</v>
      </c>
      <c r="I1462" s="149" t="s">
        <v>7597</v>
      </c>
      <c r="J1462" s="149" t="s">
        <v>7089</v>
      </c>
      <c r="K1462" s="149"/>
      <c r="L1462" s="148">
        <v>1</v>
      </c>
      <c r="M1462" s="152">
        <f t="shared" si="44"/>
        <v>0</v>
      </c>
      <c r="N1462" s="152">
        <f t="shared" si="45"/>
        <v>0</v>
      </c>
      <c r="O1462" s="145">
        <v>120519</v>
      </c>
    </row>
    <row r="1463" spans="1:15" x14ac:dyDescent="0.25">
      <c r="A1463" s="149">
        <v>19109</v>
      </c>
      <c r="B1463" s="149" t="s">
        <v>4377</v>
      </c>
      <c r="C1463" s="149" t="s">
        <v>4378</v>
      </c>
      <c r="D1463" s="149">
        <v>8930</v>
      </c>
      <c r="E1463" s="149" t="s">
        <v>4367</v>
      </c>
      <c r="F1463" s="149" t="s">
        <v>4379</v>
      </c>
      <c r="G1463" s="149" t="s">
        <v>7595</v>
      </c>
      <c r="H1463" s="149" t="s">
        <v>7596</v>
      </c>
      <c r="I1463" s="149" t="s">
        <v>7597</v>
      </c>
      <c r="J1463" s="149" t="s">
        <v>7089</v>
      </c>
      <c r="K1463" s="149"/>
      <c r="L1463" s="148">
        <v>3</v>
      </c>
      <c r="M1463" s="152">
        <f t="shared" si="44"/>
        <v>0</v>
      </c>
      <c r="N1463" s="152">
        <f t="shared" si="45"/>
        <v>0</v>
      </c>
      <c r="O1463" s="145">
        <v>120519</v>
      </c>
    </row>
    <row r="1464" spans="1:15" x14ac:dyDescent="0.25">
      <c r="A1464" s="149">
        <v>19117</v>
      </c>
      <c r="B1464" s="149" t="s">
        <v>4380</v>
      </c>
      <c r="C1464" s="149" t="s">
        <v>4381</v>
      </c>
      <c r="D1464" s="149">
        <v>8560</v>
      </c>
      <c r="E1464" s="149" t="s">
        <v>744</v>
      </c>
      <c r="F1464" s="149" t="s">
        <v>4382</v>
      </c>
      <c r="G1464" s="149" t="s">
        <v>7595</v>
      </c>
      <c r="H1464" s="149" t="s">
        <v>7596</v>
      </c>
      <c r="I1464" s="149" t="s">
        <v>7597</v>
      </c>
      <c r="J1464" s="149" t="s">
        <v>7089</v>
      </c>
      <c r="K1464" s="149"/>
      <c r="L1464" s="148">
        <v>1</v>
      </c>
      <c r="M1464" s="152">
        <f t="shared" si="44"/>
        <v>0</v>
      </c>
      <c r="N1464" s="152">
        <f t="shared" si="45"/>
        <v>0</v>
      </c>
      <c r="O1464" s="145">
        <v>119818</v>
      </c>
    </row>
    <row r="1465" spans="1:15" x14ac:dyDescent="0.25">
      <c r="A1465" s="149">
        <v>19125</v>
      </c>
      <c r="B1465" s="149" t="s">
        <v>7386</v>
      </c>
      <c r="C1465" s="149" t="s">
        <v>787</v>
      </c>
      <c r="D1465" s="149">
        <v>8560</v>
      </c>
      <c r="E1465" s="149" t="s">
        <v>744</v>
      </c>
      <c r="F1465" s="149" t="s">
        <v>4383</v>
      </c>
      <c r="G1465" s="149" t="s">
        <v>7595</v>
      </c>
      <c r="H1465" s="149" t="s">
        <v>7596</v>
      </c>
      <c r="I1465" s="149" t="s">
        <v>7597</v>
      </c>
      <c r="J1465" s="149" t="s">
        <v>7089</v>
      </c>
      <c r="K1465" s="149"/>
      <c r="L1465" s="148">
        <v>1</v>
      </c>
      <c r="M1465" s="152">
        <f t="shared" si="44"/>
        <v>0</v>
      </c>
      <c r="N1465" s="152">
        <f t="shared" si="45"/>
        <v>0</v>
      </c>
      <c r="O1465" s="145">
        <v>119818</v>
      </c>
    </row>
    <row r="1466" spans="1:15" x14ac:dyDescent="0.25">
      <c r="A1466" s="149">
        <v>19133</v>
      </c>
      <c r="B1466" s="149" t="s">
        <v>1185</v>
      </c>
      <c r="C1466" s="149" t="s">
        <v>4384</v>
      </c>
      <c r="D1466" s="149">
        <v>8560</v>
      </c>
      <c r="E1466" s="149" t="s">
        <v>744</v>
      </c>
      <c r="F1466" s="149" t="s">
        <v>4385</v>
      </c>
      <c r="G1466" s="149" t="s">
        <v>7595</v>
      </c>
      <c r="H1466" s="149" t="s">
        <v>7596</v>
      </c>
      <c r="I1466" s="149" t="s">
        <v>7597</v>
      </c>
      <c r="J1466" s="149" t="s">
        <v>7089</v>
      </c>
      <c r="K1466" s="149"/>
      <c r="L1466" s="148">
        <v>1</v>
      </c>
      <c r="M1466" s="152">
        <f t="shared" si="44"/>
        <v>0</v>
      </c>
      <c r="N1466" s="152">
        <f t="shared" si="45"/>
        <v>0</v>
      </c>
      <c r="O1466" s="145">
        <v>119818</v>
      </c>
    </row>
    <row r="1467" spans="1:15" x14ac:dyDescent="0.25">
      <c r="A1467" s="149">
        <v>19141</v>
      </c>
      <c r="B1467" s="149" t="s">
        <v>1344</v>
      </c>
      <c r="C1467" s="149" t="s">
        <v>4386</v>
      </c>
      <c r="D1467" s="149">
        <v>8560</v>
      </c>
      <c r="E1467" s="149" t="s">
        <v>744</v>
      </c>
      <c r="F1467" s="149" t="s">
        <v>4387</v>
      </c>
      <c r="G1467" s="149" t="s">
        <v>7595</v>
      </c>
      <c r="H1467" s="149" t="s">
        <v>7596</v>
      </c>
      <c r="I1467" s="149" t="s">
        <v>7597</v>
      </c>
      <c r="J1467" s="149" t="s">
        <v>7089</v>
      </c>
      <c r="K1467" s="149"/>
      <c r="L1467" s="148">
        <v>3</v>
      </c>
      <c r="M1467" s="152">
        <f t="shared" si="44"/>
        <v>0</v>
      </c>
      <c r="N1467" s="152">
        <f t="shared" si="45"/>
        <v>0</v>
      </c>
      <c r="O1467" s="145">
        <v>119412</v>
      </c>
    </row>
    <row r="1468" spans="1:15" x14ac:dyDescent="0.25">
      <c r="A1468" s="149">
        <v>19158</v>
      </c>
      <c r="B1468" s="149" t="s">
        <v>7387</v>
      </c>
      <c r="C1468" s="149" t="s">
        <v>4388</v>
      </c>
      <c r="D1468" s="149">
        <v>8501</v>
      </c>
      <c r="E1468" s="149" t="s">
        <v>4389</v>
      </c>
      <c r="F1468" s="149" t="s">
        <v>4390</v>
      </c>
      <c r="G1468" s="149" t="s">
        <v>7595</v>
      </c>
      <c r="H1468" s="149" t="s">
        <v>7596</v>
      </c>
      <c r="I1468" s="149" t="s">
        <v>7597</v>
      </c>
      <c r="J1468" s="149" t="s">
        <v>7091</v>
      </c>
      <c r="K1468" s="149"/>
      <c r="L1468" s="148">
        <v>1</v>
      </c>
      <c r="M1468" s="152">
        <f t="shared" si="44"/>
        <v>1</v>
      </c>
      <c r="N1468" s="152">
        <f t="shared" si="45"/>
        <v>0</v>
      </c>
      <c r="O1468" s="145">
        <v>120451</v>
      </c>
    </row>
    <row r="1469" spans="1:15" x14ac:dyDescent="0.25">
      <c r="A1469" s="149">
        <v>19166</v>
      </c>
      <c r="B1469" s="149" t="s">
        <v>7388</v>
      </c>
      <c r="C1469" s="149" t="s">
        <v>4391</v>
      </c>
      <c r="D1469" s="149">
        <v>8501</v>
      </c>
      <c r="E1469" s="149" t="s">
        <v>4389</v>
      </c>
      <c r="F1469" s="149" t="s">
        <v>4390</v>
      </c>
      <c r="G1469" s="149" t="s">
        <v>7595</v>
      </c>
      <c r="H1469" s="149" t="s">
        <v>7596</v>
      </c>
      <c r="I1469" s="149" t="s">
        <v>7597</v>
      </c>
      <c r="J1469" s="149" t="s">
        <v>7090</v>
      </c>
      <c r="K1469" s="149"/>
      <c r="L1469" s="148">
        <v>2</v>
      </c>
      <c r="M1469" s="152">
        <f t="shared" si="44"/>
        <v>0</v>
      </c>
      <c r="N1469" s="152">
        <f t="shared" si="45"/>
        <v>0</v>
      </c>
      <c r="O1469" s="145">
        <v>120451</v>
      </c>
    </row>
    <row r="1470" spans="1:15" x14ac:dyDescent="0.25">
      <c r="A1470" s="149">
        <v>19174</v>
      </c>
      <c r="B1470" s="149" t="s">
        <v>2020</v>
      </c>
      <c r="C1470" s="149" t="s">
        <v>4392</v>
      </c>
      <c r="D1470" s="149">
        <v>8560</v>
      </c>
      <c r="E1470" s="149" t="s">
        <v>4393</v>
      </c>
      <c r="F1470" s="149" t="s">
        <v>4394</v>
      </c>
      <c r="G1470" s="149" t="s">
        <v>7595</v>
      </c>
      <c r="H1470" s="149" t="s">
        <v>7596</v>
      </c>
      <c r="I1470" s="149" t="s">
        <v>7597</v>
      </c>
      <c r="J1470" s="149" t="s">
        <v>7091</v>
      </c>
      <c r="K1470" s="149"/>
      <c r="L1470" s="148">
        <v>1</v>
      </c>
      <c r="M1470" s="152">
        <f t="shared" si="44"/>
        <v>1</v>
      </c>
      <c r="N1470" s="152">
        <f t="shared" si="45"/>
        <v>0</v>
      </c>
      <c r="O1470" s="145">
        <v>119818</v>
      </c>
    </row>
    <row r="1471" spans="1:15" x14ac:dyDescent="0.25">
      <c r="A1471" s="149">
        <v>19182</v>
      </c>
      <c r="B1471" s="149" t="s">
        <v>7389</v>
      </c>
      <c r="C1471" s="149" t="s">
        <v>4395</v>
      </c>
      <c r="D1471" s="149">
        <v>8560</v>
      </c>
      <c r="E1471" s="149" t="s">
        <v>4393</v>
      </c>
      <c r="F1471" s="149" t="s">
        <v>4396</v>
      </c>
      <c r="G1471" s="149" t="s">
        <v>7595</v>
      </c>
      <c r="H1471" s="149" t="s">
        <v>7596</v>
      </c>
      <c r="I1471" s="149" t="s">
        <v>7597</v>
      </c>
      <c r="J1471" s="149" t="s">
        <v>7090</v>
      </c>
      <c r="K1471" s="149"/>
      <c r="L1471" s="148">
        <v>2</v>
      </c>
      <c r="M1471" s="152">
        <f t="shared" si="44"/>
        <v>0</v>
      </c>
      <c r="N1471" s="152">
        <f t="shared" si="45"/>
        <v>0</v>
      </c>
      <c r="O1471" s="145">
        <v>119818</v>
      </c>
    </row>
    <row r="1472" spans="1:15" x14ac:dyDescent="0.25">
      <c r="A1472" s="149">
        <v>19191</v>
      </c>
      <c r="B1472" s="149" t="s">
        <v>7389</v>
      </c>
      <c r="C1472" s="149" t="s">
        <v>4397</v>
      </c>
      <c r="D1472" s="149">
        <v>8560</v>
      </c>
      <c r="E1472" s="149" t="s">
        <v>4393</v>
      </c>
      <c r="F1472" s="149" t="s">
        <v>4394</v>
      </c>
      <c r="G1472" s="149" t="s">
        <v>7595</v>
      </c>
      <c r="H1472" s="149" t="s">
        <v>7596</v>
      </c>
      <c r="I1472" s="149" t="s">
        <v>7597</v>
      </c>
      <c r="J1472" s="149" t="s">
        <v>7090</v>
      </c>
      <c r="K1472" s="149"/>
      <c r="L1472" s="148">
        <v>2</v>
      </c>
      <c r="M1472" s="152">
        <f t="shared" si="44"/>
        <v>0</v>
      </c>
      <c r="N1472" s="152">
        <f t="shared" si="45"/>
        <v>0</v>
      </c>
      <c r="O1472" s="145">
        <v>119818</v>
      </c>
    </row>
    <row r="1473" spans="1:15" x14ac:dyDescent="0.25">
      <c r="A1473" s="149">
        <v>19208</v>
      </c>
      <c r="B1473" s="149" t="s">
        <v>4398</v>
      </c>
      <c r="C1473" s="149" t="s">
        <v>4399</v>
      </c>
      <c r="D1473" s="149">
        <v>8560</v>
      </c>
      <c r="E1473" s="149" t="s">
        <v>4400</v>
      </c>
      <c r="F1473" s="149" t="s">
        <v>4401</v>
      </c>
      <c r="G1473" s="149" t="s">
        <v>7595</v>
      </c>
      <c r="H1473" s="149" t="s">
        <v>7596</v>
      </c>
      <c r="I1473" s="149" t="s">
        <v>7597</v>
      </c>
      <c r="J1473" s="149" t="s">
        <v>7090</v>
      </c>
      <c r="K1473" s="149"/>
      <c r="L1473" s="148">
        <v>2</v>
      </c>
      <c r="M1473" s="152">
        <f t="shared" si="44"/>
        <v>0</v>
      </c>
      <c r="N1473" s="152">
        <f t="shared" si="45"/>
        <v>0</v>
      </c>
      <c r="O1473" s="145">
        <v>119818</v>
      </c>
    </row>
    <row r="1474" spans="1:15" x14ac:dyDescent="0.25">
      <c r="A1474" s="149">
        <v>19216</v>
      </c>
      <c r="B1474" s="149" t="s">
        <v>1185</v>
      </c>
      <c r="C1474" s="149" t="s">
        <v>4402</v>
      </c>
      <c r="D1474" s="149">
        <v>8560</v>
      </c>
      <c r="E1474" s="149" t="s">
        <v>4400</v>
      </c>
      <c r="F1474" s="149" t="s">
        <v>4401</v>
      </c>
      <c r="G1474" s="149" t="s">
        <v>7595</v>
      </c>
      <c r="H1474" s="149" t="s">
        <v>7596</v>
      </c>
      <c r="I1474" s="149" t="s">
        <v>7597</v>
      </c>
      <c r="J1474" s="149" t="s">
        <v>7089</v>
      </c>
      <c r="K1474" s="149"/>
      <c r="L1474" s="148">
        <v>2</v>
      </c>
      <c r="M1474" s="152">
        <f t="shared" si="44"/>
        <v>0</v>
      </c>
      <c r="N1474" s="152">
        <f t="shared" si="45"/>
        <v>0</v>
      </c>
      <c r="O1474" s="145">
        <v>119818</v>
      </c>
    </row>
    <row r="1475" spans="1:15" x14ac:dyDescent="0.25">
      <c r="A1475" s="149">
        <v>19224</v>
      </c>
      <c r="B1475" s="149" t="s">
        <v>4403</v>
      </c>
      <c r="C1475" s="149" t="s">
        <v>4404</v>
      </c>
      <c r="D1475" s="149">
        <v>8880</v>
      </c>
      <c r="E1475" s="149" t="s">
        <v>753</v>
      </c>
      <c r="F1475" s="149" t="s">
        <v>4405</v>
      </c>
      <c r="G1475" s="149" t="s">
        <v>7595</v>
      </c>
      <c r="H1475" s="149" t="s">
        <v>7596</v>
      </c>
      <c r="I1475" s="149" t="s">
        <v>7597</v>
      </c>
      <c r="J1475" s="149" t="s">
        <v>7089</v>
      </c>
      <c r="K1475" s="149"/>
      <c r="L1475" s="148">
        <v>1</v>
      </c>
      <c r="M1475" s="152">
        <f t="shared" ref="M1475:M1538" si="46">IF(AND(J1475="Autonome kleuterschool",L1475=1),1,0)</f>
        <v>0</v>
      </c>
      <c r="N1475" s="152">
        <f t="shared" ref="N1475:N1538" si="47">IF(AND(J1475="Autonome lagere school",L1475=1),1,0)</f>
        <v>0</v>
      </c>
      <c r="O1475" s="145">
        <v>120493</v>
      </c>
    </row>
    <row r="1476" spans="1:15" x14ac:dyDescent="0.25">
      <c r="A1476" s="149">
        <v>19232</v>
      </c>
      <c r="B1476" s="149" t="s">
        <v>3780</v>
      </c>
      <c r="C1476" s="149" t="s">
        <v>4406</v>
      </c>
      <c r="D1476" s="149">
        <v>8880</v>
      </c>
      <c r="E1476" s="149" t="s">
        <v>4407</v>
      </c>
      <c r="F1476" s="149" t="s">
        <v>7677</v>
      </c>
      <c r="G1476" s="149" t="s">
        <v>7595</v>
      </c>
      <c r="H1476" s="149" t="s">
        <v>7596</v>
      </c>
      <c r="I1476" s="149" t="s">
        <v>7597</v>
      </c>
      <c r="J1476" s="149" t="s">
        <v>7089</v>
      </c>
      <c r="K1476" s="149"/>
      <c r="L1476" s="148">
        <v>2</v>
      </c>
      <c r="M1476" s="152">
        <f t="shared" si="46"/>
        <v>0</v>
      </c>
      <c r="N1476" s="152">
        <f t="shared" si="47"/>
        <v>0</v>
      </c>
      <c r="O1476" s="145">
        <v>120493</v>
      </c>
    </row>
    <row r="1477" spans="1:15" x14ac:dyDescent="0.25">
      <c r="A1477" s="149">
        <v>19241</v>
      </c>
      <c r="B1477" s="149" t="s">
        <v>4408</v>
      </c>
      <c r="C1477" s="149" t="s">
        <v>4409</v>
      </c>
      <c r="D1477" s="149">
        <v>8890</v>
      </c>
      <c r="E1477" s="149" t="s">
        <v>4410</v>
      </c>
      <c r="F1477" s="149" t="s">
        <v>4411</v>
      </c>
      <c r="G1477" s="149" t="s">
        <v>7595</v>
      </c>
      <c r="H1477" s="149" t="s">
        <v>7596</v>
      </c>
      <c r="I1477" s="149" t="s">
        <v>7597</v>
      </c>
      <c r="J1477" s="149" t="s">
        <v>7089</v>
      </c>
      <c r="K1477" s="149"/>
      <c r="L1477" s="148">
        <v>2</v>
      </c>
      <c r="M1477" s="152">
        <f t="shared" si="46"/>
        <v>0</v>
      </c>
      <c r="N1477" s="152">
        <f t="shared" si="47"/>
        <v>0</v>
      </c>
      <c r="O1477" s="145">
        <v>120493</v>
      </c>
    </row>
    <row r="1478" spans="1:15" x14ac:dyDescent="0.25">
      <c r="A1478" s="149">
        <v>19265</v>
      </c>
      <c r="B1478" s="149" t="s">
        <v>4412</v>
      </c>
      <c r="C1478" s="149" t="s">
        <v>4413</v>
      </c>
      <c r="D1478" s="149">
        <v>8890</v>
      </c>
      <c r="E1478" s="149" t="s">
        <v>4414</v>
      </c>
      <c r="F1478" s="149" t="s">
        <v>4415</v>
      </c>
      <c r="G1478" s="149" t="s">
        <v>7595</v>
      </c>
      <c r="H1478" s="149" t="s">
        <v>7596</v>
      </c>
      <c r="I1478" s="149" t="s">
        <v>7597</v>
      </c>
      <c r="J1478" s="149" t="s">
        <v>7089</v>
      </c>
      <c r="K1478" s="149"/>
      <c r="L1478" s="148">
        <v>3</v>
      </c>
      <c r="M1478" s="152">
        <f t="shared" si="46"/>
        <v>0</v>
      </c>
      <c r="N1478" s="152">
        <f t="shared" si="47"/>
        <v>0</v>
      </c>
      <c r="O1478" s="145">
        <v>120493</v>
      </c>
    </row>
    <row r="1479" spans="1:15" x14ac:dyDescent="0.25">
      <c r="A1479" s="149">
        <v>19323</v>
      </c>
      <c r="B1479" s="149" t="s">
        <v>1226</v>
      </c>
      <c r="C1479" s="149" t="s">
        <v>4416</v>
      </c>
      <c r="D1479" s="149">
        <v>8980</v>
      </c>
      <c r="E1479" s="149" t="s">
        <v>4417</v>
      </c>
      <c r="F1479" s="149" t="s">
        <v>4418</v>
      </c>
      <c r="G1479" s="149" t="s">
        <v>7595</v>
      </c>
      <c r="H1479" s="149" t="s">
        <v>7596</v>
      </c>
      <c r="I1479" s="149" t="s">
        <v>7597</v>
      </c>
      <c r="J1479" s="149" t="s">
        <v>7089</v>
      </c>
      <c r="K1479" s="149"/>
      <c r="L1479" s="148">
        <v>2</v>
      </c>
      <c r="M1479" s="152">
        <f t="shared" si="46"/>
        <v>0</v>
      </c>
      <c r="N1479" s="152">
        <f t="shared" si="47"/>
        <v>0</v>
      </c>
      <c r="O1479" s="145">
        <v>138859</v>
      </c>
    </row>
    <row r="1480" spans="1:15" x14ac:dyDescent="0.25">
      <c r="A1480" s="149">
        <v>19331</v>
      </c>
      <c r="B1480" s="149" t="s">
        <v>4419</v>
      </c>
      <c r="C1480" s="149" t="s">
        <v>4420</v>
      </c>
      <c r="D1480" s="149">
        <v>8980</v>
      </c>
      <c r="E1480" s="149" t="s">
        <v>4421</v>
      </c>
      <c r="F1480" s="149" t="s">
        <v>4422</v>
      </c>
      <c r="G1480" s="149" t="s">
        <v>7595</v>
      </c>
      <c r="H1480" s="149" t="s">
        <v>7596</v>
      </c>
      <c r="I1480" s="149" t="s">
        <v>7597</v>
      </c>
      <c r="J1480" s="149" t="s">
        <v>7089</v>
      </c>
      <c r="K1480" s="149"/>
      <c r="L1480" s="148">
        <v>1</v>
      </c>
      <c r="M1480" s="152">
        <f t="shared" si="46"/>
        <v>0</v>
      </c>
      <c r="N1480" s="152">
        <f t="shared" si="47"/>
        <v>0</v>
      </c>
      <c r="O1480" s="145">
        <v>120683</v>
      </c>
    </row>
    <row r="1481" spans="1:15" x14ac:dyDescent="0.25">
      <c r="A1481" s="149">
        <v>19364</v>
      </c>
      <c r="B1481" s="149" t="s">
        <v>7390</v>
      </c>
      <c r="C1481" s="149" t="s">
        <v>4423</v>
      </c>
      <c r="D1481" s="149">
        <v>8980</v>
      </c>
      <c r="E1481" s="149" t="s">
        <v>4424</v>
      </c>
      <c r="F1481" s="149" t="s">
        <v>4425</v>
      </c>
      <c r="G1481" s="149" t="s">
        <v>7595</v>
      </c>
      <c r="H1481" s="149" t="s">
        <v>7596</v>
      </c>
      <c r="I1481" s="149" t="s">
        <v>7597</v>
      </c>
      <c r="J1481" s="149" t="s">
        <v>7089</v>
      </c>
      <c r="K1481" s="149"/>
      <c r="L1481" s="148">
        <v>1</v>
      </c>
      <c r="M1481" s="152">
        <f t="shared" si="46"/>
        <v>0</v>
      </c>
      <c r="N1481" s="152">
        <f t="shared" si="47"/>
        <v>0</v>
      </c>
      <c r="O1481" s="145">
        <v>138859</v>
      </c>
    </row>
    <row r="1482" spans="1:15" x14ac:dyDescent="0.25">
      <c r="A1482" s="149">
        <v>19372</v>
      </c>
      <c r="B1482" s="149" t="s">
        <v>4426</v>
      </c>
      <c r="C1482" s="149" t="s">
        <v>4427</v>
      </c>
      <c r="D1482" s="149">
        <v>8980</v>
      </c>
      <c r="E1482" s="149" t="s">
        <v>4424</v>
      </c>
      <c r="F1482" s="149" t="s">
        <v>4428</v>
      </c>
      <c r="G1482" s="149" t="s">
        <v>7595</v>
      </c>
      <c r="H1482" s="149" t="s">
        <v>7596</v>
      </c>
      <c r="I1482" s="149" t="s">
        <v>7597</v>
      </c>
      <c r="J1482" s="149" t="s">
        <v>7089</v>
      </c>
      <c r="K1482" s="149"/>
      <c r="L1482" s="148">
        <v>1</v>
      </c>
      <c r="M1482" s="152">
        <f t="shared" si="46"/>
        <v>0</v>
      </c>
      <c r="N1482" s="152">
        <f t="shared" si="47"/>
        <v>0</v>
      </c>
      <c r="O1482" s="145">
        <v>120683</v>
      </c>
    </row>
    <row r="1483" spans="1:15" x14ac:dyDescent="0.25">
      <c r="A1483" s="149">
        <v>19381</v>
      </c>
      <c r="B1483" s="149" t="s">
        <v>4429</v>
      </c>
      <c r="C1483" s="149" t="s">
        <v>4430</v>
      </c>
      <c r="D1483" s="149">
        <v>8890</v>
      </c>
      <c r="E1483" s="149" t="s">
        <v>4414</v>
      </c>
      <c r="F1483" s="149" t="s">
        <v>4431</v>
      </c>
      <c r="G1483" s="149" t="s">
        <v>7595</v>
      </c>
      <c r="H1483" s="149" t="s">
        <v>7596</v>
      </c>
      <c r="I1483" s="149" t="s">
        <v>7597</v>
      </c>
      <c r="J1483" s="149" t="s">
        <v>7089</v>
      </c>
      <c r="K1483" s="149"/>
      <c r="L1483" s="148">
        <v>1</v>
      </c>
      <c r="M1483" s="152">
        <f t="shared" si="46"/>
        <v>0</v>
      </c>
      <c r="N1483" s="152">
        <f t="shared" si="47"/>
        <v>0</v>
      </c>
      <c r="O1483" s="145">
        <v>120493</v>
      </c>
    </row>
    <row r="1484" spans="1:15" x14ac:dyDescent="0.25">
      <c r="A1484" s="149">
        <v>19398</v>
      </c>
      <c r="B1484" s="149" t="s">
        <v>4432</v>
      </c>
      <c r="C1484" s="149" t="s">
        <v>4433</v>
      </c>
      <c r="D1484" s="149">
        <v>8890</v>
      </c>
      <c r="E1484" s="149" t="s">
        <v>4414</v>
      </c>
      <c r="F1484" s="149" t="s">
        <v>4434</v>
      </c>
      <c r="G1484" s="149" t="s">
        <v>7595</v>
      </c>
      <c r="H1484" s="149" t="s">
        <v>7596</v>
      </c>
      <c r="I1484" s="149" t="s">
        <v>7597</v>
      </c>
      <c r="J1484" s="149" t="s">
        <v>7089</v>
      </c>
      <c r="K1484" s="149"/>
      <c r="L1484" s="148">
        <v>2</v>
      </c>
      <c r="M1484" s="152">
        <f t="shared" si="46"/>
        <v>0</v>
      </c>
      <c r="N1484" s="152">
        <f t="shared" si="47"/>
        <v>0</v>
      </c>
      <c r="O1484" s="145">
        <v>138859</v>
      </c>
    </row>
    <row r="1485" spans="1:15" x14ac:dyDescent="0.25">
      <c r="A1485" s="149">
        <v>19431</v>
      </c>
      <c r="B1485" s="149" t="s">
        <v>4435</v>
      </c>
      <c r="C1485" s="149" t="s">
        <v>4436</v>
      </c>
      <c r="D1485" s="149">
        <v>8870</v>
      </c>
      <c r="E1485" s="149" t="s">
        <v>756</v>
      </c>
      <c r="F1485" s="149" t="s">
        <v>4437</v>
      </c>
      <c r="G1485" s="149" t="s">
        <v>7595</v>
      </c>
      <c r="H1485" s="149" t="s">
        <v>7596</v>
      </c>
      <c r="I1485" s="149" t="s">
        <v>7597</v>
      </c>
      <c r="J1485" s="149" t="s">
        <v>7089</v>
      </c>
      <c r="K1485" s="149"/>
      <c r="L1485" s="148">
        <v>1</v>
      </c>
      <c r="M1485" s="152">
        <f t="shared" si="46"/>
        <v>0</v>
      </c>
      <c r="N1485" s="152">
        <f t="shared" si="47"/>
        <v>0</v>
      </c>
      <c r="O1485" s="145">
        <v>119421</v>
      </c>
    </row>
    <row r="1486" spans="1:15" x14ac:dyDescent="0.25">
      <c r="A1486" s="149">
        <v>19448</v>
      </c>
      <c r="B1486" s="149" t="s">
        <v>4438</v>
      </c>
      <c r="C1486" s="149" t="s">
        <v>4439</v>
      </c>
      <c r="D1486" s="149">
        <v>8870</v>
      </c>
      <c r="E1486" s="149" t="s">
        <v>756</v>
      </c>
      <c r="F1486" s="149" t="s">
        <v>4440</v>
      </c>
      <c r="G1486" s="149" t="s">
        <v>7595</v>
      </c>
      <c r="H1486" s="149" t="s">
        <v>7596</v>
      </c>
      <c r="I1486" s="149" t="s">
        <v>7597</v>
      </c>
      <c r="J1486" s="149" t="s">
        <v>7089</v>
      </c>
      <c r="K1486" s="149"/>
      <c r="L1486" s="148">
        <v>1</v>
      </c>
      <c r="M1486" s="152">
        <f t="shared" si="46"/>
        <v>0</v>
      </c>
      <c r="N1486" s="152">
        <f t="shared" si="47"/>
        <v>0</v>
      </c>
      <c r="O1486" s="145">
        <v>119421</v>
      </c>
    </row>
    <row r="1487" spans="1:15" x14ac:dyDescent="0.25">
      <c r="A1487" s="149">
        <v>19463</v>
      </c>
      <c r="B1487" s="149" t="s">
        <v>4441</v>
      </c>
      <c r="C1487" s="149" t="s">
        <v>4442</v>
      </c>
      <c r="D1487" s="149">
        <v>8870</v>
      </c>
      <c r="E1487" s="149" t="s">
        <v>756</v>
      </c>
      <c r="F1487" s="149" t="s">
        <v>4443</v>
      </c>
      <c r="G1487" s="149" t="s">
        <v>7595</v>
      </c>
      <c r="H1487" s="149" t="s">
        <v>7596</v>
      </c>
      <c r="I1487" s="149" t="s">
        <v>7597</v>
      </c>
      <c r="J1487" s="149" t="s">
        <v>7089</v>
      </c>
      <c r="K1487" s="149"/>
      <c r="L1487" s="148">
        <v>1</v>
      </c>
      <c r="M1487" s="152">
        <f t="shared" si="46"/>
        <v>0</v>
      </c>
      <c r="N1487" s="152">
        <f t="shared" si="47"/>
        <v>0</v>
      </c>
      <c r="O1487" s="145">
        <v>119421</v>
      </c>
    </row>
    <row r="1488" spans="1:15" x14ac:dyDescent="0.25">
      <c r="A1488" s="149">
        <v>19489</v>
      </c>
      <c r="B1488" s="149" t="s">
        <v>1054</v>
      </c>
      <c r="C1488" s="149" t="s">
        <v>4444</v>
      </c>
      <c r="D1488" s="149">
        <v>8870</v>
      </c>
      <c r="E1488" s="149" t="s">
        <v>756</v>
      </c>
      <c r="F1488" s="149" t="s">
        <v>4445</v>
      </c>
      <c r="G1488" s="149" t="s">
        <v>7595</v>
      </c>
      <c r="H1488" s="149" t="s">
        <v>7596</v>
      </c>
      <c r="I1488" s="149" t="s">
        <v>7597</v>
      </c>
      <c r="J1488" s="149" t="s">
        <v>7089</v>
      </c>
      <c r="K1488" s="149"/>
      <c r="L1488" s="148">
        <v>2</v>
      </c>
      <c r="M1488" s="152">
        <f t="shared" si="46"/>
        <v>0</v>
      </c>
      <c r="N1488" s="152">
        <f t="shared" si="47"/>
        <v>0</v>
      </c>
      <c r="O1488" s="145">
        <v>119421</v>
      </c>
    </row>
    <row r="1489" spans="1:15" x14ac:dyDescent="0.25">
      <c r="A1489" s="149">
        <v>19497</v>
      </c>
      <c r="B1489" s="149" t="s">
        <v>4446</v>
      </c>
      <c r="C1489" s="149" t="s">
        <v>4447</v>
      </c>
      <c r="D1489" s="149">
        <v>8870</v>
      </c>
      <c r="E1489" s="149" t="s">
        <v>4448</v>
      </c>
      <c r="F1489" s="149" t="s">
        <v>4449</v>
      </c>
      <c r="G1489" s="149" t="s">
        <v>7595</v>
      </c>
      <c r="H1489" s="149" t="s">
        <v>7596</v>
      </c>
      <c r="I1489" s="149" t="s">
        <v>7597</v>
      </c>
      <c r="J1489" s="149" t="s">
        <v>7089</v>
      </c>
      <c r="K1489" s="149"/>
      <c r="L1489" s="148">
        <v>1</v>
      </c>
      <c r="M1489" s="152">
        <f t="shared" si="46"/>
        <v>0</v>
      </c>
      <c r="N1489" s="152">
        <f t="shared" si="47"/>
        <v>0</v>
      </c>
      <c r="O1489" s="145">
        <v>130989</v>
      </c>
    </row>
    <row r="1490" spans="1:15" x14ac:dyDescent="0.25">
      <c r="A1490" s="149">
        <v>19505</v>
      </c>
      <c r="B1490" s="149" t="s">
        <v>4450</v>
      </c>
      <c r="C1490" s="149" t="s">
        <v>4451</v>
      </c>
      <c r="D1490" s="149">
        <v>8501</v>
      </c>
      <c r="E1490" s="149" t="s">
        <v>760</v>
      </c>
      <c r="F1490" s="149" t="s">
        <v>4452</v>
      </c>
      <c r="G1490" s="149" t="s">
        <v>7595</v>
      </c>
      <c r="H1490" s="149" t="s">
        <v>7596</v>
      </c>
      <c r="I1490" s="149" t="s">
        <v>7597</v>
      </c>
      <c r="J1490" s="149" t="s">
        <v>7090</v>
      </c>
      <c r="K1490" s="149"/>
      <c r="L1490" s="148">
        <v>2</v>
      </c>
      <c r="M1490" s="152">
        <f t="shared" si="46"/>
        <v>0</v>
      </c>
      <c r="N1490" s="152">
        <f t="shared" si="47"/>
        <v>0</v>
      </c>
      <c r="O1490" s="145">
        <v>119362</v>
      </c>
    </row>
    <row r="1491" spans="1:15" x14ac:dyDescent="0.25">
      <c r="A1491" s="149">
        <v>19513</v>
      </c>
      <c r="B1491" s="149" t="s">
        <v>7391</v>
      </c>
      <c r="C1491" s="149" t="s">
        <v>7678</v>
      </c>
      <c r="D1491" s="149">
        <v>8501</v>
      </c>
      <c r="E1491" s="149" t="s">
        <v>760</v>
      </c>
      <c r="F1491" s="149" t="s">
        <v>4453</v>
      </c>
      <c r="G1491" s="149" t="s">
        <v>7595</v>
      </c>
      <c r="H1491" s="149" t="s">
        <v>7596</v>
      </c>
      <c r="I1491" s="149" t="s">
        <v>7597</v>
      </c>
      <c r="J1491" s="149" t="s">
        <v>7089</v>
      </c>
      <c r="K1491" s="149"/>
      <c r="L1491" s="148">
        <v>1</v>
      </c>
      <c r="M1491" s="152">
        <f t="shared" si="46"/>
        <v>0</v>
      </c>
      <c r="N1491" s="152">
        <f t="shared" si="47"/>
        <v>0</v>
      </c>
      <c r="O1491" s="145">
        <v>119362</v>
      </c>
    </row>
    <row r="1492" spans="1:15" x14ac:dyDescent="0.25">
      <c r="A1492" s="149">
        <v>19521</v>
      </c>
      <c r="B1492" s="149" t="s">
        <v>4450</v>
      </c>
      <c r="C1492" s="149" t="s">
        <v>469</v>
      </c>
      <c r="D1492" s="149">
        <v>8501</v>
      </c>
      <c r="E1492" s="149" t="s">
        <v>760</v>
      </c>
      <c r="F1492" s="149" t="s">
        <v>4454</v>
      </c>
      <c r="G1492" s="149" t="s">
        <v>7595</v>
      </c>
      <c r="H1492" s="149" t="s">
        <v>7596</v>
      </c>
      <c r="I1492" s="149" t="s">
        <v>7597</v>
      </c>
      <c r="J1492" s="149" t="s">
        <v>7090</v>
      </c>
      <c r="K1492" s="149"/>
      <c r="L1492" s="148">
        <v>2</v>
      </c>
      <c r="M1492" s="152">
        <f t="shared" si="46"/>
        <v>0</v>
      </c>
      <c r="N1492" s="152">
        <f t="shared" si="47"/>
        <v>0</v>
      </c>
      <c r="O1492" s="145">
        <v>119362</v>
      </c>
    </row>
    <row r="1493" spans="1:15" x14ac:dyDescent="0.25">
      <c r="A1493" s="149">
        <v>19539</v>
      </c>
      <c r="B1493" s="149" t="s">
        <v>4455</v>
      </c>
      <c r="C1493" s="149" t="s">
        <v>4456</v>
      </c>
      <c r="D1493" s="149">
        <v>8501</v>
      </c>
      <c r="E1493" s="149" t="s">
        <v>760</v>
      </c>
      <c r="F1493" s="149" t="s">
        <v>4452</v>
      </c>
      <c r="G1493" s="149" t="s">
        <v>7595</v>
      </c>
      <c r="H1493" s="149" t="s">
        <v>7596</v>
      </c>
      <c r="I1493" s="149" t="s">
        <v>7597</v>
      </c>
      <c r="J1493" s="149" t="s">
        <v>7091</v>
      </c>
      <c r="K1493" s="149"/>
      <c r="L1493" s="148">
        <v>3</v>
      </c>
      <c r="M1493" s="152">
        <f t="shared" si="46"/>
        <v>0</v>
      </c>
      <c r="N1493" s="152">
        <f t="shared" si="47"/>
        <v>0</v>
      </c>
      <c r="O1493" s="145">
        <v>119362</v>
      </c>
    </row>
    <row r="1494" spans="1:15" x14ac:dyDescent="0.25">
      <c r="A1494" s="149">
        <v>19547</v>
      </c>
      <c r="B1494" s="149" t="s">
        <v>4457</v>
      </c>
      <c r="C1494" s="149" t="s">
        <v>4458</v>
      </c>
      <c r="D1494" s="149">
        <v>8520</v>
      </c>
      <c r="E1494" s="149" t="s">
        <v>763</v>
      </c>
      <c r="F1494" s="149" t="s">
        <v>4459</v>
      </c>
      <c r="G1494" s="149" t="s">
        <v>7595</v>
      </c>
      <c r="H1494" s="149" t="s">
        <v>7596</v>
      </c>
      <c r="I1494" s="149" t="s">
        <v>7597</v>
      </c>
      <c r="J1494" s="149" t="s">
        <v>7089</v>
      </c>
      <c r="K1494" s="149"/>
      <c r="L1494" s="148">
        <v>1</v>
      </c>
      <c r="M1494" s="152">
        <f t="shared" si="46"/>
        <v>0</v>
      </c>
      <c r="N1494" s="152">
        <f t="shared" si="47"/>
        <v>0</v>
      </c>
      <c r="O1494" s="145">
        <v>119438</v>
      </c>
    </row>
    <row r="1495" spans="1:15" x14ac:dyDescent="0.25">
      <c r="A1495" s="149">
        <v>19554</v>
      </c>
      <c r="B1495" s="149" t="s">
        <v>7392</v>
      </c>
      <c r="C1495" s="149" t="s">
        <v>4460</v>
      </c>
      <c r="D1495" s="149">
        <v>8520</v>
      </c>
      <c r="E1495" s="149" t="s">
        <v>763</v>
      </c>
      <c r="F1495" s="149" t="s">
        <v>4461</v>
      </c>
      <c r="G1495" s="149" t="s">
        <v>7595</v>
      </c>
      <c r="H1495" s="149" t="s">
        <v>7596</v>
      </c>
      <c r="I1495" s="149" t="s">
        <v>7597</v>
      </c>
      <c r="J1495" s="149" t="s">
        <v>7089</v>
      </c>
      <c r="K1495" s="149"/>
      <c r="L1495" s="148">
        <v>2</v>
      </c>
      <c r="M1495" s="152">
        <f t="shared" si="46"/>
        <v>0</v>
      </c>
      <c r="N1495" s="152">
        <f t="shared" si="47"/>
        <v>0</v>
      </c>
      <c r="O1495" s="145">
        <v>119438</v>
      </c>
    </row>
    <row r="1496" spans="1:15" x14ac:dyDescent="0.25">
      <c r="A1496" s="149">
        <v>19562</v>
      </c>
      <c r="B1496" s="149" t="s">
        <v>4462</v>
      </c>
      <c r="C1496" s="149" t="s">
        <v>4463</v>
      </c>
      <c r="D1496" s="149">
        <v>8520</v>
      </c>
      <c r="E1496" s="149" t="s">
        <v>763</v>
      </c>
      <c r="F1496" s="149" t="s">
        <v>4464</v>
      </c>
      <c r="G1496" s="149" t="s">
        <v>7595</v>
      </c>
      <c r="H1496" s="149" t="s">
        <v>7596</v>
      </c>
      <c r="I1496" s="149" t="s">
        <v>7597</v>
      </c>
      <c r="J1496" s="149" t="s">
        <v>7089</v>
      </c>
      <c r="K1496" s="149"/>
      <c r="L1496" s="148">
        <v>2</v>
      </c>
      <c r="M1496" s="152">
        <f t="shared" si="46"/>
        <v>0</v>
      </c>
      <c r="N1496" s="152">
        <f t="shared" si="47"/>
        <v>0</v>
      </c>
      <c r="O1496" s="145">
        <v>119362</v>
      </c>
    </row>
    <row r="1497" spans="1:15" x14ac:dyDescent="0.25">
      <c r="A1497" s="149">
        <v>19571</v>
      </c>
      <c r="B1497" s="149" t="s">
        <v>2020</v>
      </c>
      <c r="C1497" s="149" t="s">
        <v>4465</v>
      </c>
      <c r="D1497" s="149">
        <v>8520</v>
      </c>
      <c r="E1497" s="149" t="s">
        <v>763</v>
      </c>
      <c r="F1497" s="149" t="s">
        <v>4464</v>
      </c>
      <c r="G1497" s="149" t="s">
        <v>7595</v>
      </c>
      <c r="H1497" s="149" t="s">
        <v>7596</v>
      </c>
      <c r="I1497" s="149" t="s">
        <v>7597</v>
      </c>
      <c r="J1497" s="149" t="s">
        <v>7091</v>
      </c>
      <c r="K1497" s="149"/>
      <c r="L1497" s="148">
        <v>1</v>
      </c>
      <c r="M1497" s="152">
        <f t="shared" si="46"/>
        <v>1</v>
      </c>
      <c r="N1497" s="152">
        <f t="shared" si="47"/>
        <v>0</v>
      </c>
      <c r="O1497" s="145">
        <v>119362</v>
      </c>
    </row>
    <row r="1498" spans="1:15" x14ac:dyDescent="0.25">
      <c r="A1498" s="149">
        <v>19588</v>
      </c>
      <c r="B1498" s="149" t="s">
        <v>1054</v>
      </c>
      <c r="C1498" s="149" t="s">
        <v>4466</v>
      </c>
      <c r="D1498" s="149">
        <v>8520</v>
      </c>
      <c r="E1498" s="149" t="s">
        <v>763</v>
      </c>
      <c r="F1498" s="149" t="s">
        <v>4467</v>
      </c>
      <c r="G1498" s="149" t="s">
        <v>7595</v>
      </c>
      <c r="H1498" s="149" t="s">
        <v>7596</v>
      </c>
      <c r="I1498" s="149" t="s">
        <v>7597</v>
      </c>
      <c r="J1498" s="149" t="s">
        <v>7089</v>
      </c>
      <c r="K1498" s="149"/>
      <c r="L1498" s="148">
        <v>1</v>
      </c>
      <c r="M1498" s="152">
        <f t="shared" si="46"/>
        <v>0</v>
      </c>
      <c r="N1498" s="152">
        <f t="shared" si="47"/>
        <v>0</v>
      </c>
      <c r="O1498" s="145">
        <v>119362</v>
      </c>
    </row>
    <row r="1499" spans="1:15" x14ac:dyDescent="0.25">
      <c r="A1499" s="149">
        <v>19596</v>
      </c>
      <c r="B1499" s="149" t="s">
        <v>4468</v>
      </c>
      <c r="C1499" s="149" t="s">
        <v>4469</v>
      </c>
      <c r="D1499" s="149">
        <v>8531</v>
      </c>
      <c r="E1499" s="149" t="s">
        <v>4470</v>
      </c>
      <c r="F1499" s="149" t="s">
        <v>4471</v>
      </c>
      <c r="G1499" s="149" t="s">
        <v>7595</v>
      </c>
      <c r="H1499" s="149" t="s">
        <v>7596</v>
      </c>
      <c r="I1499" s="149" t="s">
        <v>7597</v>
      </c>
      <c r="J1499" s="149" t="s">
        <v>7089</v>
      </c>
      <c r="K1499" s="149"/>
      <c r="L1499" s="148">
        <v>1</v>
      </c>
      <c r="M1499" s="152">
        <f t="shared" si="46"/>
        <v>0</v>
      </c>
      <c r="N1499" s="152">
        <f t="shared" si="47"/>
        <v>0</v>
      </c>
      <c r="O1499" s="145">
        <v>119438</v>
      </c>
    </row>
    <row r="1500" spans="1:15" x14ac:dyDescent="0.25">
      <c r="A1500" s="149">
        <v>19604</v>
      </c>
      <c r="B1500" s="149" t="s">
        <v>4472</v>
      </c>
      <c r="C1500" s="149" t="s">
        <v>4473</v>
      </c>
      <c r="D1500" s="149">
        <v>8530</v>
      </c>
      <c r="E1500" s="149" t="s">
        <v>766</v>
      </c>
      <c r="F1500" s="149" t="s">
        <v>4474</v>
      </c>
      <c r="G1500" s="149" t="s">
        <v>7595</v>
      </c>
      <c r="H1500" s="149" t="s">
        <v>7596</v>
      </c>
      <c r="I1500" s="149" t="s">
        <v>7597</v>
      </c>
      <c r="J1500" s="149" t="s">
        <v>7089</v>
      </c>
      <c r="K1500" s="149"/>
      <c r="L1500" s="148">
        <v>1</v>
      </c>
      <c r="M1500" s="152">
        <f t="shared" si="46"/>
        <v>0</v>
      </c>
      <c r="N1500" s="152">
        <f t="shared" si="47"/>
        <v>0</v>
      </c>
      <c r="O1500" s="145">
        <v>119438</v>
      </c>
    </row>
    <row r="1501" spans="1:15" x14ac:dyDescent="0.25">
      <c r="A1501" s="149">
        <v>19612</v>
      </c>
      <c r="B1501" s="149" t="s">
        <v>2436</v>
      </c>
      <c r="C1501" s="149" t="s">
        <v>4475</v>
      </c>
      <c r="D1501" s="149">
        <v>8530</v>
      </c>
      <c r="E1501" s="149" t="s">
        <v>766</v>
      </c>
      <c r="F1501" s="149" t="s">
        <v>4476</v>
      </c>
      <c r="G1501" s="149" t="s">
        <v>7595</v>
      </c>
      <c r="H1501" s="149" t="s">
        <v>7596</v>
      </c>
      <c r="I1501" s="149" t="s">
        <v>7597</v>
      </c>
      <c r="J1501" s="149" t="s">
        <v>7089</v>
      </c>
      <c r="K1501" s="149"/>
      <c r="L1501" s="148">
        <v>1</v>
      </c>
      <c r="M1501" s="152">
        <f t="shared" si="46"/>
        <v>0</v>
      </c>
      <c r="N1501" s="152">
        <f t="shared" si="47"/>
        <v>0</v>
      </c>
      <c r="O1501" s="145">
        <v>119461</v>
      </c>
    </row>
    <row r="1502" spans="1:15" x14ac:dyDescent="0.25">
      <c r="A1502" s="149">
        <v>19621</v>
      </c>
      <c r="B1502" s="149" t="s">
        <v>4477</v>
      </c>
      <c r="C1502" s="149" t="s">
        <v>4478</v>
      </c>
      <c r="D1502" s="149">
        <v>8530</v>
      </c>
      <c r="E1502" s="149" t="s">
        <v>766</v>
      </c>
      <c r="F1502" s="149" t="s">
        <v>4479</v>
      </c>
      <c r="G1502" s="149" t="s">
        <v>7595</v>
      </c>
      <c r="H1502" s="149" t="s">
        <v>7596</v>
      </c>
      <c r="I1502" s="149" t="s">
        <v>7597</v>
      </c>
      <c r="J1502" s="149" t="s">
        <v>7089</v>
      </c>
      <c r="K1502" s="149"/>
      <c r="L1502" s="148">
        <v>1</v>
      </c>
      <c r="M1502" s="152">
        <f t="shared" si="46"/>
        <v>0</v>
      </c>
      <c r="N1502" s="152">
        <f t="shared" si="47"/>
        <v>0</v>
      </c>
      <c r="O1502" s="145">
        <v>119461</v>
      </c>
    </row>
    <row r="1503" spans="1:15" x14ac:dyDescent="0.25">
      <c r="A1503" s="149">
        <v>19638</v>
      </c>
      <c r="B1503" s="149" t="s">
        <v>1185</v>
      </c>
      <c r="C1503" s="149" t="s">
        <v>4480</v>
      </c>
      <c r="D1503" s="149">
        <v>8540</v>
      </c>
      <c r="E1503" s="149" t="s">
        <v>738</v>
      </c>
      <c r="F1503" s="149" t="s">
        <v>4481</v>
      </c>
      <c r="G1503" s="149" t="s">
        <v>7595</v>
      </c>
      <c r="H1503" s="149" t="s">
        <v>7596</v>
      </c>
      <c r="I1503" s="149" t="s">
        <v>7597</v>
      </c>
      <c r="J1503" s="149" t="s">
        <v>7089</v>
      </c>
      <c r="K1503" s="149"/>
      <c r="L1503" s="148">
        <v>3</v>
      </c>
      <c r="M1503" s="152">
        <f t="shared" si="46"/>
        <v>0</v>
      </c>
      <c r="N1503" s="152">
        <f t="shared" si="47"/>
        <v>0</v>
      </c>
      <c r="O1503" s="145">
        <v>130989</v>
      </c>
    </row>
    <row r="1504" spans="1:15" x14ac:dyDescent="0.25">
      <c r="A1504" s="149">
        <v>19653</v>
      </c>
      <c r="B1504" s="149" t="s">
        <v>1185</v>
      </c>
      <c r="C1504" s="149" t="s">
        <v>4482</v>
      </c>
      <c r="D1504" s="149">
        <v>8540</v>
      </c>
      <c r="E1504" s="149" t="s">
        <v>738</v>
      </c>
      <c r="F1504" s="149" t="s">
        <v>4483</v>
      </c>
      <c r="G1504" s="149" t="s">
        <v>7595</v>
      </c>
      <c r="H1504" s="149" t="s">
        <v>7596</v>
      </c>
      <c r="I1504" s="149" t="s">
        <v>7597</v>
      </c>
      <c r="J1504" s="149" t="s">
        <v>7089</v>
      </c>
      <c r="K1504" s="149"/>
      <c r="L1504" s="148">
        <v>3</v>
      </c>
      <c r="M1504" s="152">
        <f t="shared" si="46"/>
        <v>0</v>
      </c>
      <c r="N1504" s="152">
        <f t="shared" si="47"/>
        <v>0</v>
      </c>
      <c r="O1504" s="145">
        <v>130989</v>
      </c>
    </row>
    <row r="1505" spans="1:15" x14ac:dyDescent="0.25">
      <c r="A1505" s="149">
        <v>19661</v>
      </c>
      <c r="B1505" s="149" t="s">
        <v>4484</v>
      </c>
      <c r="C1505" s="149" t="s">
        <v>4485</v>
      </c>
      <c r="D1505" s="149">
        <v>8540</v>
      </c>
      <c r="E1505" s="149" t="s">
        <v>738</v>
      </c>
      <c r="F1505" s="149" t="s">
        <v>4486</v>
      </c>
      <c r="G1505" s="149" t="s">
        <v>7595</v>
      </c>
      <c r="H1505" s="149" t="s">
        <v>7596</v>
      </c>
      <c r="I1505" s="149" t="s">
        <v>7597</v>
      </c>
      <c r="J1505" s="149" t="s">
        <v>7089</v>
      </c>
      <c r="K1505" s="149"/>
      <c r="L1505" s="148">
        <v>2</v>
      </c>
      <c r="M1505" s="152">
        <f t="shared" si="46"/>
        <v>0</v>
      </c>
      <c r="N1505" s="152">
        <f t="shared" si="47"/>
        <v>0</v>
      </c>
      <c r="O1505" s="145">
        <v>119561</v>
      </c>
    </row>
    <row r="1506" spans="1:15" x14ac:dyDescent="0.25">
      <c r="A1506" s="149">
        <v>19679</v>
      </c>
      <c r="B1506" s="149" t="s">
        <v>1927</v>
      </c>
      <c r="C1506" s="149" t="s">
        <v>4487</v>
      </c>
      <c r="D1506" s="149">
        <v>8540</v>
      </c>
      <c r="E1506" s="149" t="s">
        <v>738</v>
      </c>
      <c r="F1506" s="149" t="s">
        <v>4488</v>
      </c>
      <c r="G1506" s="149" t="s">
        <v>7595</v>
      </c>
      <c r="H1506" s="149" t="s">
        <v>7596</v>
      </c>
      <c r="I1506" s="149" t="s">
        <v>7597</v>
      </c>
      <c r="J1506" s="149" t="s">
        <v>7090</v>
      </c>
      <c r="K1506" s="149"/>
      <c r="L1506" s="148">
        <v>2</v>
      </c>
      <c r="M1506" s="152">
        <f t="shared" si="46"/>
        <v>0</v>
      </c>
      <c r="N1506" s="152">
        <f t="shared" si="47"/>
        <v>0</v>
      </c>
      <c r="O1506" s="145">
        <v>130989</v>
      </c>
    </row>
    <row r="1507" spans="1:15" x14ac:dyDescent="0.25">
      <c r="A1507" s="149">
        <v>19687</v>
      </c>
      <c r="B1507" s="149" t="s">
        <v>7393</v>
      </c>
      <c r="C1507" s="149" t="s">
        <v>4489</v>
      </c>
      <c r="D1507" s="149">
        <v>8792</v>
      </c>
      <c r="E1507" s="149" t="s">
        <v>4490</v>
      </c>
      <c r="F1507" s="149" t="s">
        <v>4491</v>
      </c>
      <c r="G1507" s="149" t="s">
        <v>7595</v>
      </c>
      <c r="H1507" s="149" t="s">
        <v>7596</v>
      </c>
      <c r="I1507" s="149" t="s">
        <v>7597</v>
      </c>
      <c r="J1507" s="149" t="s">
        <v>7089</v>
      </c>
      <c r="K1507" s="149"/>
      <c r="L1507" s="148">
        <v>1</v>
      </c>
      <c r="M1507" s="152">
        <f t="shared" si="46"/>
        <v>0</v>
      </c>
      <c r="N1507" s="152">
        <f t="shared" si="47"/>
        <v>0</v>
      </c>
      <c r="O1507" s="145">
        <v>120361</v>
      </c>
    </row>
    <row r="1508" spans="1:15" x14ac:dyDescent="0.25">
      <c r="A1508" s="149">
        <v>19695</v>
      </c>
      <c r="B1508" s="149" t="s">
        <v>4492</v>
      </c>
      <c r="C1508" s="149" t="s">
        <v>4493</v>
      </c>
      <c r="D1508" s="149">
        <v>8793</v>
      </c>
      <c r="E1508" s="149" t="s">
        <v>4494</v>
      </c>
      <c r="F1508" s="149" t="s">
        <v>4495</v>
      </c>
      <c r="G1508" s="149" t="s">
        <v>7595</v>
      </c>
      <c r="H1508" s="149" t="s">
        <v>7596</v>
      </c>
      <c r="I1508" s="149" t="s">
        <v>7597</v>
      </c>
      <c r="J1508" s="149" t="s">
        <v>7089</v>
      </c>
      <c r="K1508" s="149"/>
      <c r="L1508" s="148">
        <v>1</v>
      </c>
      <c r="M1508" s="152">
        <f t="shared" si="46"/>
        <v>0</v>
      </c>
      <c r="N1508" s="152">
        <f t="shared" si="47"/>
        <v>0</v>
      </c>
      <c r="O1508" s="145">
        <v>122135</v>
      </c>
    </row>
    <row r="1509" spans="1:15" x14ac:dyDescent="0.25">
      <c r="A1509" s="149">
        <v>19703</v>
      </c>
      <c r="B1509" s="149" t="s">
        <v>4492</v>
      </c>
      <c r="C1509" s="149" t="s">
        <v>4496</v>
      </c>
      <c r="D1509" s="149">
        <v>8791</v>
      </c>
      <c r="E1509" s="149" t="s">
        <v>4497</v>
      </c>
      <c r="F1509" s="149" t="s">
        <v>4498</v>
      </c>
      <c r="G1509" s="149" t="s">
        <v>7595</v>
      </c>
      <c r="H1509" s="149" t="s">
        <v>7596</v>
      </c>
      <c r="I1509" s="149" t="s">
        <v>7597</v>
      </c>
      <c r="J1509" s="149" t="s">
        <v>7089</v>
      </c>
      <c r="K1509" s="149"/>
      <c r="L1509" s="148">
        <v>1</v>
      </c>
      <c r="M1509" s="152">
        <f t="shared" si="46"/>
        <v>0</v>
      </c>
      <c r="N1509" s="152">
        <f t="shared" si="47"/>
        <v>0</v>
      </c>
      <c r="O1509" s="145">
        <v>122135</v>
      </c>
    </row>
    <row r="1510" spans="1:15" x14ac:dyDescent="0.25">
      <c r="A1510" s="149">
        <v>19711</v>
      </c>
      <c r="B1510" s="149" t="s">
        <v>7394</v>
      </c>
      <c r="C1510" s="149" t="s">
        <v>4499</v>
      </c>
      <c r="D1510" s="149">
        <v>8791</v>
      </c>
      <c r="E1510" s="149" t="s">
        <v>4497</v>
      </c>
      <c r="F1510" s="149" t="s">
        <v>4500</v>
      </c>
      <c r="G1510" s="149" t="s">
        <v>7595</v>
      </c>
      <c r="H1510" s="149" t="s">
        <v>7596</v>
      </c>
      <c r="I1510" s="149" t="s">
        <v>7597</v>
      </c>
      <c r="J1510" s="149" t="s">
        <v>7089</v>
      </c>
      <c r="K1510" s="149"/>
      <c r="L1510" s="148">
        <v>1</v>
      </c>
      <c r="M1510" s="152">
        <f t="shared" si="46"/>
        <v>0</v>
      </c>
      <c r="N1510" s="152">
        <f t="shared" si="47"/>
        <v>0</v>
      </c>
      <c r="O1510" s="145">
        <v>120361</v>
      </c>
    </row>
    <row r="1511" spans="1:15" x14ac:dyDescent="0.25">
      <c r="A1511" s="149">
        <v>19729</v>
      </c>
      <c r="B1511" s="149" t="s">
        <v>4501</v>
      </c>
      <c r="C1511" s="149" t="s">
        <v>4502</v>
      </c>
      <c r="D1511" s="149">
        <v>8710</v>
      </c>
      <c r="E1511" s="149" t="s">
        <v>4503</v>
      </c>
      <c r="F1511" s="149" t="s">
        <v>4504</v>
      </c>
      <c r="G1511" s="149" t="s">
        <v>7595</v>
      </c>
      <c r="H1511" s="149" t="s">
        <v>7596</v>
      </c>
      <c r="I1511" s="149" t="s">
        <v>7597</v>
      </c>
      <c r="J1511" s="149" t="s">
        <v>7089</v>
      </c>
      <c r="K1511" s="149"/>
      <c r="L1511" s="148">
        <v>1</v>
      </c>
      <c r="M1511" s="152">
        <f t="shared" si="46"/>
        <v>0</v>
      </c>
      <c r="N1511" s="152">
        <f t="shared" si="47"/>
        <v>0</v>
      </c>
      <c r="O1511" s="145">
        <v>118745</v>
      </c>
    </row>
    <row r="1512" spans="1:15" x14ac:dyDescent="0.25">
      <c r="A1512" s="149">
        <v>19737</v>
      </c>
      <c r="B1512" s="149" t="s">
        <v>2226</v>
      </c>
      <c r="C1512" s="149" t="s">
        <v>4505</v>
      </c>
      <c r="D1512" s="149">
        <v>8531</v>
      </c>
      <c r="E1512" s="149" t="s">
        <v>4506</v>
      </c>
      <c r="F1512" s="149" t="s">
        <v>4507</v>
      </c>
      <c r="G1512" s="149" t="s">
        <v>7595</v>
      </c>
      <c r="H1512" s="149" t="s">
        <v>7596</v>
      </c>
      <c r="I1512" s="149" t="s">
        <v>7597</v>
      </c>
      <c r="J1512" s="149" t="s">
        <v>7089</v>
      </c>
      <c r="K1512" s="149"/>
      <c r="L1512" s="148">
        <v>1</v>
      </c>
      <c r="M1512" s="152">
        <f t="shared" si="46"/>
        <v>0</v>
      </c>
      <c r="N1512" s="152">
        <f t="shared" si="47"/>
        <v>0</v>
      </c>
      <c r="O1512" s="145">
        <v>119461</v>
      </c>
    </row>
    <row r="1513" spans="1:15" x14ac:dyDescent="0.25">
      <c r="A1513" s="149">
        <v>19745</v>
      </c>
      <c r="B1513" s="149" t="s">
        <v>7395</v>
      </c>
      <c r="C1513" s="149" t="s">
        <v>4508</v>
      </c>
      <c r="D1513" s="149">
        <v>8860</v>
      </c>
      <c r="E1513" s="149" t="s">
        <v>4509</v>
      </c>
      <c r="F1513" s="149" t="s">
        <v>4510</v>
      </c>
      <c r="G1513" s="149" t="s">
        <v>7595</v>
      </c>
      <c r="H1513" s="149" t="s">
        <v>7596</v>
      </c>
      <c r="I1513" s="149" t="s">
        <v>7597</v>
      </c>
      <c r="J1513" s="149" t="s">
        <v>7089</v>
      </c>
      <c r="K1513" s="149"/>
      <c r="L1513" s="148">
        <v>1</v>
      </c>
      <c r="M1513" s="152">
        <f t="shared" si="46"/>
        <v>0</v>
      </c>
      <c r="N1513" s="152">
        <f t="shared" si="47"/>
        <v>0</v>
      </c>
      <c r="O1513" s="145">
        <v>119421</v>
      </c>
    </row>
    <row r="1514" spans="1:15" x14ac:dyDescent="0.25">
      <c r="A1514" s="149">
        <v>19752</v>
      </c>
      <c r="B1514" s="149" t="s">
        <v>7396</v>
      </c>
      <c r="C1514" s="149" t="s">
        <v>2055</v>
      </c>
      <c r="D1514" s="149">
        <v>8880</v>
      </c>
      <c r="E1514" s="149" t="s">
        <v>4511</v>
      </c>
      <c r="F1514" s="149" t="s">
        <v>4512</v>
      </c>
      <c r="G1514" s="149" t="s">
        <v>7595</v>
      </c>
      <c r="H1514" s="149" t="s">
        <v>7596</v>
      </c>
      <c r="I1514" s="149" t="s">
        <v>7597</v>
      </c>
      <c r="J1514" s="149" t="s">
        <v>7089</v>
      </c>
      <c r="K1514" s="149"/>
      <c r="L1514" s="148">
        <v>1</v>
      </c>
      <c r="M1514" s="152">
        <f t="shared" si="46"/>
        <v>0</v>
      </c>
      <c r="N1514" s="152">
        <f t="shared" si="47"/>
        <v>0</v>
      </c>
      <c r="O1514" s="145">
        <v>120493</v>
      </c>
    </row>
    <row r="1515" spans="1:15" x14ac:dyDescent="0.25">
      <c r="A1515" s="149">
        <v>19761</v>
      </c>
      <c r="B1515" s="149" t="s">
        <v>4513</v>
      </c>
      <c r="C1515" s="149" t="s">
        <v>3708</v>
      </c>
      <c r="D1515" s="149">
        <v>8770</v>
      </c>
      <c r="E1515" s="149" t="s">
        <v>769</v>
      </c>
      <c r="F1515" s="149" t="s">
        <v>4514</v>
      </c>
      <c r="G1515" s="149" t="s">
        <v>7595</v>
      </c>
      <c r="H1515" s="149" t="s">
        <v>7596</v>
      </c>
      <c r="I1515" s="149" t="s">
        <v>7597</v>
      </c>
      <c r="J1515" s="149" t="s">
        <v>7089</v>
      </c>
      <c r="K1515" s="149"/>
      <c r="L1515" s="148">
        <v>2</v>
      </c>
      <c r="M1515" s="152">
        <f t="shared" si="46"/>
        <v>0</v>
      </c>
      <c r="N1515" s="152">
        <f t="shared" si="47"/>
        <v>0</v>
      </c>
      <c r="O1515" s="145">
        <v>119421</v>
      </c>
    </row>
    <row r="1516" spans="1:15" x14ac:dyDescent="0.25">
      <c r="A1516" s="149">
        <v>19794</v>
      </c>
      <c r="B1516" s="149" t="s">
        <v>4515</v>
      </c>
      <c r="C1516" s="149" t="s">
        <v>4516</v>
      </c>
      <c r="D1516" s="149">
        <v>8770</v>
      </c>
      <c r="E1516" s="149" t="s">
        <v>769</v>
      </c>
      <c r="F1516" s="149" t="s">
        <v>4517</v>
      </c>
      <c r="G1516" s="149" t="s">
        <v>7595</v>
      </c>
      <c r="H1516" s="149" t="s">
        <v>7596</v>
      </c>
      <c r="I1516" s="149" t="s">
        <v>7597</v>
      </c>
      <c r="J1516" s="149" t="s">
        <v>7089</v>
      </c>
      <c r="K1516" s="149"/>
      <c r="L1516" s="148">
        <v>1</v>
      </c>
      <c r="M1516" s="152">
        <f t="shared" si="46"/>
        <v>0</v>
      </c>
      <c r="N1516" s="152">
        <f t="shared" si="47"/>
        <v>0</v>
      </c>
      <c r="O1516" s="145">
        <v>121582</v>
      </c>
    </row>
    <row r="1517" spans="1:15" x14ac:dyDescent="0.25">
      <c r="A1517" s="149">
        <v>19811</v>
      </c>
      <c r="B1517" s="149" t="s">
        <v>7397</v>
      </c>
      <c r="C1517" s="149" t="s">
        <v>4518</v>
      </c>
      <c r="D1517" s="149">
        <v>8780</v>
      </c>
      <c r="E1517" s="149" t="s">
        <v>4519</v>
      </c>
      <c r="F1517" s="149" t="s">
        <v>4520</v>
      </c>
      <c r="G1517" s="149" t="s">
        <v>7595</v>
      </c>
      <c r="H1517" s="149" t="s">
        <v>7596</v>
      </c>
      <c r="I1517" s="149" t="s">
        <v>7597</v>
      </c>
      <c r="J1517" s="149" t="s">
        <v>7089</v>
      </c>
      <c r="K1517" s="149"/>
      <c r="L1517" s="148">
        <v>2</v>
      </c>
      <c r="M1517" s="152">
        <f t="shared" si="46"/>
        <v>0</v>
      </c>
      <c r="N1517" s="152">
        <f t="shared" si="47"/>
        <v>0</v>
      </c>
      <c r="O1517" s="145">
        <v>118745</v>
      </c>
    </row>
    <row r="1518" spans="1:15" x14ac:dyDescent="0.25">
      <c r="A1518" s="149">
        <v>19828</v>
      </c>
      <c r="B1518" s="149" t="s">
        <v>4521</v>
      </c>
      <c r="C1518" s="149" t="s">
        <v>4522</v>
      </c>
      <c r="D1518" s="149">
        <v>8780</v>
      </c>
      <c r="E1518" s="149" t="s">
        <v>4519</v>
      </c>
      <c r="F1518" s="149" t="s">
        <v>4523</v>
      </c>
      <c r="G1518" s="149" t="s">
        <v>7595</v>
      </c>
      <c r="H1518" s="149" t="s">
        <v>7596</v>
      </c>
      <c r="I1518" s="149" t="s">
        <v>7597</v>
      </c>
      <c r="J1518" s="149" t="s">
        <v>7089</v>
      </c>
      <c r="K1518" s="149"/>
      <c r="L1518" s="148">
        <v>1</v>
      </c>
      <c r="M1518" s="152">
        <f t="shared" si="46"/>
        <v>0</v>
      </c>
      <c r="N1518" s="152">
        <f t="shared" si="47"/>
        <v>0</v>
      </c>
      <c r="O1518" s="145">
        <v>118745</v>
      </c>
    </row>
    <row r="1519" spans="1:15" x14ac:dyDescent="0.25">
      <c r="A1519" s="149">
        <v>19836</v>
      </c>
      <c r="B1519" s="149" t="s">
        <v>4524</v>
      </c>
      <c r="C1519" s="149" t="s">
        <v>4525</v>
      </c>
      <c r="D1519" s="149">
        <v>8710</v>
      </c>
      <c r="E1519" s="149" t="s">
        <v>4526</v>
      </c>
      <c r="F1519" s="149" t="s">
        <v>4527</v>
      </c>
      <c r="G1519" s="149" t="s">
        <v>7595</v>
      </c>
      <c r="H1519" s="149" t="s">
        <v>7596</v>
      </c>
      <c r="I1519" s="149" t="s">
        <v>7597</v>
      </c>
      <c r="J1519" s="149" t="s">
        <v>7089</v>
      </c>
      <c r="K1519" s="149"/>
      <c r="L1519" s="148">
        <v>2</v>
      </c>
      <c r="M1519" s="152">
        <f t="shared" si="46"/>
        <v>0</v>
      </c>
      <c r="N1519" s="152">
        <f t="shared" si="47"/>
        <v>0</v>
      </c>
      <c r="O1519" s="145">
        <v>118745</v>
      </c>
    </row>
    <row r="1520" spans="1:15" x14ac:dyDescent="0.25">
      <c r="A1520" s="149">
        <v>19844</v>
      </c>
      <c r="B1520" s="149" t="s">
        <v>4528</v>
      </c>
      <c r="C1520" s="149" t="s">
        <v>4529</v>
      </c>
      <c r="D1520" s="149">
        <v>8720</v>
      </c>
      <c r="E1520" s="149" t="s">
        <v>4530</v>
      </c>
      <c r="F1520" s="149" t="s">
        <v>4531</v>
      </c>
      <c r="G1520" s="149" t="s">
        <v>7595</v>
      </c>
      <c r="H1520" s="149" t="s">
        <v>7596</v>
      </c>
      <c r="I1520" s="149" t="s">
        <v>7597</v>
      </c>
      <c r="J1520" s="149" t="s">
        <v>7089</v>
      </c>
      <c r="K1520" s="149"/>
      <c r="L1520" s="148">
        <v>1</v>
      </c>
      <c r="M1520" s="152">
        <f t="shared" si="46"/>
        <v>0</v>
      </c>
      <c r="N1520" s="152">
        <f t="shared" si="47"/>
        <v>0</v>
      </c>
      <c r="O1520" s="145">
        <v>121582</v>
      </c>
    </row>
    <row r="1521" spans="1:15" x14ac:dyDescent="0.25">
      <c r="A1521" s="149">
        <v>19851</v>
      </c>
      <c r="B1521" s="149" t="s">
        <v>1185</v>
      </c>
      <c r="C1521" s="149" t="s">
        <v>4532</v>
      </c>
      <c r="D1521" s="149">
        <v>8720</v>
      </c>
      <c r="E1521" s="149" t="s">
        <v>4533</v>
      </c>
      <c r="F1521" s="149" t="s">
        <v>4534</v>
      </c>
      <c r="G1521" s="149" t="s">
        <v>7595</v>
      </c>
      <c r="H1521" s="149" t="s">
        <v>7596</v>
      </c>
      <c r="I1521" s="149" t="s">
        <v>7597</v>
      </c>
      <c r="J1521" s="149" t="s">
        <v>7089</v>
      </c>
      <c r="K1521" s="149"/>
      <c r="L1521" s="148">
        <v>2</v>
      </c>
      <c r="M1521" s="152">
        <f t="shared" si="46"/>
        <v>0</v>
      </c>
      <c r="N1521" s="152">
        <f t="shared" si="47"/>
        <v>0</v>
      </c>
      <c r="O1521" s="145">
        <v>120857</v>
      </c>
    </row>
    <row r="1522" spans="1:15" x14ac:dyDescent="0.25">
      <c r="A1522" s="149">
        <v>19869</v>
      </c>
      <c r="B1522" s="149" t="s">
        <v>4535</v>
      </c>
      <c r="C1522" s="149" t="s">
        <v>4536</v>
      </c>
      <c r="D1522" s="149">
        <v>8790</v>
      </c>
      <c r="E1522" s="149" t="s">
        <v>771</v>
      </c>
      <c r="F1522" s="149" t="s">
        <v>4537</v>
      </c>
      <c r="G1522" s="149" t="s">
        <v>7595</v>
      </c>
      <c r="H1522" s="149" t="s">
        <v>7596</v>
      </c>
      <c r="I1522" s="149" t="s">
        <v>7597</v>
      </c>
      <c r="J1522" s="149" t="s">
        <v>7089</v>
      </c>
      <c r="K1522" s="149"/>
      <c r="L1522" s="148">
        <v>2</v>
      </c>
      <c r="M1522" s="152">
        <f t="shared" si="46"/>
        <v>0</v>
      </c>
      <c r="N1522" s="152">
        <f t="shared" si="47"/>
        <v>0</v>
      </c>
      <c r="O1522" s="145">
        <v>120361</v>
      </c>
    </row>
    <row r="1523" spans="1:15" x14ac:dyDescent="0.25">
      <c r="A1523" s="149">
        <v>19877</v>
      </c>
      <c r="B1523" s="149" t="s">
        <v>4538</v>
      </c>
      <c r="C1523" s="149" t="s">
        <v>4539</v>
      </c>
      <c r="D1523" s="149">
        <v>8793</v>
      </c>
      <c r="E1523" s="149" t="s">
        <v>4494</v>
      </c>
      <c r="F1523" s="149" t="s">
        <v>4540</v>
      </c>
      <c r="G1523" s="149" t="s">
        <v>7595</v>
      </c>
      <c r="H1523" s="149" t="s">
        <v>7596</v>
      </c>
      <c r="I1523" s="149" t="s">
        <v>7597</v>
      </c>
      <c r="J1523" s="149" t="s">
        <v>7089</v>
      </c>
      <c r="K1523" s="149"/>
      <c r="L1523" s="148">
        <v>1</v>
      </c>
      <c r="M1523" s="152">
        <f t="shared" si="46"/>
        <v>0</v>
      </c>
      <c r="N1523" s="152">
        <f t="shared" si="47"/>
        <v>0</v>
      </c>
      <c r="O1523" s="145">
        <v>120361</v>
      </c>
    </row>
    <row r="1524" spans="1:15" x14ac:dyDescent="0.25">
      <c r="A1524" s="149">
        <v>19885</v>
      </c>
      <c r="B1524" s="149" t="s">
        <v>7398</v>
      </c>
      <c r="C1524" s="149" t="s">
        <v>4541</v>
      </c>
      <c r="D1524" s="149">
        <v>8790</v>
      </c>
      <c r="E1524" s="149" t="s">
        <v>771</v>
      </c>
      <c r="F1524" s="149" t="s">
        <v>4542</v>
      </c>
      <c r="G1524" s="149" t="s">
        <v>7595</v>
      </c>
      <c r="H1524" s="149" t="s">
        <v>7596</v>
      </c>
      <c r="I1524" s="149" t="s">
        <v>7597</v>
      </c>
      <c r="J1524" s="149" t="s">
        <v>7089</v>
      </c>
      <c r="K1524" s="149"/>
      <c r="L1524" s="148">
        <v>3</v>
      </c>
      <c r="M1524" s="152">
        <f t="shared" si="46"/>
        <v>0</v>
      </c>
      <c r="N1524" s="152">
        <f t="shared" si="47"/>
        <v>0</v>
      </c>
      <c r="O1524" s="145">
        <v>120361</v>
      </c>
    </row>
    <row r="1525" spans="1:15" x14ac:dyDescent="0.25">
      <c r="A1525" s="149">
        <v>19893</v>
      </c>
      <c r="B1525" s="149" t="s">
        <v>7399</v>
      </c>
      <c r="C1525" s="149" t="s">
        <v>4543</v>
      </c>
      <c r="D1525" s="149">
        <v>8790</v>
      </c>
      <c r="E1525" s="149" t="s">
        <v>771</v>
      </c>
      <c r="F1525" s="149" t="s">
        <v>4544</v>
      </c>
      <c r="G1525" s="149" t="s">
        <v>7595</v>
      </c>
      <c r="H1525" s="149" t="s">
        <v>7596</v>
      </c>
      <c r="I1525" s="149" t="s">
        <v>7597</v>
      </c>
      <c r="J1525" s="149" t="s">
        <v>7089</v>
      </c>
      <c r="K1525" s="149"/>
      <c r="L1525" s="148">
        <v>1</v>
      </c>
      <c r="M1525" s="152">
        <f t="shared" si="46"/>
        <v>0</v>
      </c>
      <c r="N1525" s="152">
        <f t="shared" si="47"/>
        <v>0</v>
      </c>
      <c r="O1525" s="145">
        <v>120361</v>
      </c>
    </row>
    <row r="1526" spans="1:15" x14ac:dyDescent="0.25">
      <c r="A1526" s="149">
        <v>19901</v>
      </c>
      <c r="B1526" s="149" t="s">
        <v>7400</v>
      </c>
      <c r="C1526" s="149" t="s">
        <v>4545</v>
      </c>
      <c r="D1526" s="149">
        <v>8790</v>
      </c>
      <c r="E1526" s="149" t="s">
        <v>771</v>
      </c>
      <c r="F1526" s="149" t="s">
        <v>4546</v>
      </c>
      <c r="G1526" s="149" t="s">
        <v>7595</v>
      </c>
      <c r="H1526" s="149" t="s">
        <v>7596</v>
      </c>
      <c r="I1526" s="149" t="s">
        <v>7597</v>
      </c>
      <c r="J1526" s="149" t="s">
        <v>7089</v>
      </c>
      <c r="K1526" s="149"/>
      <c r="L1526" s="148">
        <v>2</v>
      </c>
      <c r="M1526" s="152">
        <f t="shared" si="46"/>
        <v>0</v>
      </c>
      <c r="N1526" s="152">
        <f t="shared" si="47"/>
        <v>0</v>
      </c>
      <c r="O1526" s="145">
        <v>120361</v>
      </c>
    </row>
    <row r="1527" spans="1:15" x14ac:dyDescent="0.25">
      <c r="A1527" s="149">
        <v>19919</v>
      </c>
      <c r="B1527" s="149" t="s">
        <v>4547</v>
      </c>
      <c r="C1527" s="149" t="s">
        <v>4548</v>
      </c>
      <c r="D1527" s="149">
        <v>8790</v>
      </c>
      <c r="E1527" s="149" t="s">
        <v>771</v>
      </c>
      <c r="F1527" s="149" t="s">
        <v>4549</v>
      </c>
      <c r="G1527" s="149" t="s">
        <v>7595</v>
      </c>
      <c r="H1527" s="149" t="s">
        <v>7596</v>
      </c>
      <c r="I1527" s="149" t="s">
        <v>7597</v>
      </c>
      <c r="J1527" s="149" t="s">
        <v>7089</v>
      </c>
      <c r="K1527" s="149"/>
      <c r="L1527" s="148">
        <v>1</v>
      </c>
      <c r="M1527" s="152">
        <f t="shared" si="46"/>
        <v>0</v>
      </c>
      <c r="N1527" s="152">
        <f t="shared" si="47"/>
        <v>0</v>
      </c>
      <c r="O1527" s="145">
        <v>122135</v>
      </c>
    </row>
    <row r="1528" spans="1:15" x14ac:dyDescent="0.25">
      <c r="A1528" s="149">
        <v>19927</v>
      </c>
      <c r="B1528" s="149" t="s">
        <v>4550</v>
      </c>
      <c r="C1528" s="149" t="s">
        <v>4551</v>
      </c>
      <c r="D1528" s="149">
        <v>8790</v>
      </c>
      <c r="E1528" s="149" t="s">
        <v>771</v>
      </c>
      <c r="F1528" s="149" t="s">
        <v>4552</v>
      </c>
      <c r="G1528" s="149" t="s">
        <v>7595</v>
      </c>
      <c r="H1528" s="149" t="s">
        <v>7596</v>
      </c>
      <c r="I1528" s="149" t="s">
        <v>7597</v>
      </c>
      <c r="J1528" s="149" t="s">
        <v>7089</v>
      </c>
      <c r="K1528" s="149"/>
      <c r="L1528" s="148">
        <v>1</v>
      </c>
      <c r="M1528" s="152">
        <f t="shared" si="46"/>
        <v>0</v>
      </c>
      <c r="N1528" s="152">
        <f t="shared" si="47"/>
        <v>0</v>
      </c>
      <c r="O1528" s="145">
        <v>122135</v>
      </c>
    </row>
    <row r="1529" spans="1:15" x14ac:dyDescent="0.25">
      <c r="A1529" s="149">
        <v>19935</v>
      </c>
      <c r="B1529" s="149" t="s">
        <v>4553</v>
      </c>
      <c r="C1529" s="149" t="s">
        <v>4554</v>
      </c>
      <c r="D1529" s="149">
        <v>8710</v>
      </c>
      <c r="E1529" s="149" t="s">
        <v>4555</v>
      </c>
      <c r="F1529" s="149" t="s">
        <v>4556</v>
      </c>
      <c r="G1529" s="149" t="s">
        <v>7595</v>
      </c>
      <c r="H1529" s="149" t="s">
        <v>7596</v>
      </c>
      <c r="I1529" s="149" t="s">
        <v>7597</v>
      </c>
      <c r="J1529" s="149" t="s">
        <v>7089</v>
      </c>
      <c r="K1529" s="149"/>
      <c r="L1529" s="148">
        <v>1</v>
      </c>
      <c r="M1529" s="152">
        <f t="shared" si="46"/>
        <v>0</v>
      </c>
      <c r="N1529" s="152">
        <f t="shared" si="47"/>
        <v>0</v>
      </c>
      <c r="O1529" s="145">
        <v>118745</v>
      </c>
    </row>
    <row r="1530" spans="1:15" x14ac:dyDescent="0.25">
      <c r="A1530" s="149">
        <v>19943</v>
      </c>
      <c r="B1530" s="149" t="s">
        <v>4557</v>
      </c>
      <c r="C1530" s="149" t="s">
        <v>4558</v>
      </c>
      <c r="D1530" s="149">
        <v>8800</v>
      </c>
      <c r="E1530" s="149" t="s">
        <v>774</v>
      </c>
      <c r="F1530" s="149" t="s">
        <v>4559</v>
      </c>
      <c r="G1530" s="149" t="s">
        <v>364</v>
      </c>
      <c r="H1530" s="149" t="s">
        <v>365</v>
      </c>
      <c r="I1530" s="149" t="s">
        <v>366</v>
      </c>
      <c r="J1530" s="149" t="s">
        <v>7089</v>
      </c>
      <c r="K1530" s="149"/>
      <c r="L1530" s="148">
        <v>1</v>
      </c>
      <c r="M1530" s="152">
        <f t="shared" si="46"/>
        <v>0</v>
      </c>
      <c r="N1530" s="152">
        <f t="shared" si="47"/>
        <v>0</v>
      </c>
      <c r="O1530" s="145">
        <v>119016</v>
      </c>
    </row>
    <row r="1531" spans="1:15" x14ac:dyDescent="0.25">
      <c r="A1531" s="149">
        <v>19951</v>
      </c>
      <c r="B1531" s="149" t="s">
        <v>4560</v>
      </c>
      <c r="C1531" s="149" t="s">
        <v>4561</v>
      </c>
      <c r="D1531" s="149">
        <v>8800</v>
      </c>
      <c r="E1531" s="149" t="s">
        <v>774</v>
      </c>
      <c r="F1531" s="149" t="s">
        <v>4562</v>
      </c>
      <c r="G1531" s="149" t="s">
        <v>364</v>
      </c>
      <c r="H1531" s="149" t="s">
        <v>365</v>
      </c>
      <c r="I1531" s="149" t="s">
        <v>366</v>
      </c>
      <c r="J1531" s="149" t="s">
        <v>7089</v>
      </c>
      <c r="K1531" s="149"/>
      <c r="L1531" s="148">
        <v>1</v>
      </c>
      <c r="M1531" s="152">
        <f t="shared" si="46"/>
        <v>0</v>
      </c>
      <c r="N1531" s="152">
        <f t="shared" si="47"/>
        <v>0</v>
      </c>
      <c r="O1531" s="145">
        <v>119016</v>
      </c>
    </row>
    <row r="1532" spans="1:15" x14ac:dyDescent="0.25">
      <c r="A1532" s="149">
        <v>19968</v>
      </c>
      <c r="B1532" s="149" t="s">
        <v>4563</v>
      </c>
      <c r="C1532" s="149" t="s">
        <v>4564</v>
      </c>
      <c r="D1532" s="149">
        <v>8800</v>
      </c>
      <c r="E1532" s="149" t="s">
        <v>774</v>
      </c>
      <c r="F1532" s="149" t="s">
        <v>4565</v>
      </c>
      <c r="G1532" s="149" t="s">
        <v>7595</v>
      </c>
      <c r="H1532" s="149" t="s">
        <v>7596</v>
      </c>
      <c r="I1532" s="149" t="s">
        <v>7597</v>
      </c>
      <c r="J1532" s="149" t="s">
        <v>7089</v>
      </c>
      <c r="K1532" s="149"/>
      <c r="L1532" s="148">
        <v>1</v>
      </c>
      <c r="M1532" s="152">
        <f t="shared" si="46"/>
        <v>0</v>
      </c>
      <c r="N1532" s="152">
        <f t="shared" si="47"/>
        <v>0</v>
      </c>
      <c r="O1532" s="145">
        <v>120345</v>
      </c>
    </row>
    <row r="1533" spans="1:15" x14ac:dyDescent="0.25">
      <c r="A1533" s="149">
        <v>19976</v>
      </c>
      <c r="B1533" s="149" t="s">
        <v>4566</v>
      </c>
      <c r="C1533" s="149" t="s">
        <v>4567</v>
      </c>
      <c r="D1533" s="149">
        <v>8800</v>
      </c>
      <c r="E1533" s="149" t="s">
        <v>774</v>
      </c>
      <c r="F1533" s="149" t="s">
        <v>4568</v>
      </c>
      <c r="G1533" s="149" t="s">
        <v>7595</v>
      </c>
      <c r="H1533" s="149" t="s">
        <v>7596</v>
      </c>
      <c r="I1533" s="149" t="s">
        <v>7597</v>
      </c>
      <c r="J1533" s="149" t="s">
        <v>7089</v>
      </c>
      <c r="K1533" s="149"/>
      <c r="L1533" s="148">
        <v>2</v>
      </c>
      <c r="M1533" s="152">
        <f t="shared" si="46"/>
        <v>0</v>
      </c>
      <c r="N1533" s="152">
        <f t="shared" si="47"/>
        <v>0</v>
      </c>
      <c r="O1533" s="145">
        <v>120345</v>
      </c>
    </row>
    <row r="1534" spans="1:15" x14ac:dyDescent="0.25">
      <c r="A1534" s="149">
        <v>19992</v>
      </c>
      <c r="B1534" s="149" t="s">
        <v>4569</v>
      </c>
      <c r="C1534" s="149" t="s">
        <v>4570</v>
      </c>
      <c r="D1534" s="149">
        <v>8800</v>
      </c>
      <c r="E1534" s="149" t="s">
        <v>774</v>
      </c>
      <c r="F1534" s="149" t="s">
        <v>4571</v>
      </c>
      <c r="G1534" s="149" t="s">
        <v>7595</v>
      </c>
      <c r="H1534" s="149" t="s">
        <v>7596</v>
      </c>
      <c r="I1534" s="149" t="s">
        <v>7597</v>
      </c>
      <c r="J1534" s="149" t="s">
        <v>7089</v>
      </c>
      <c r="K1534" s="149"/>
      <c r="L1534" s="148">
        <v>1</v>
      </c>
      <c r="M1534" s="152">
        <f t="shared" si="46"/>
        <v>0</v>
      </c>
      <c r="N1534" s="152">
        <f t="shared" si="47"/>
        <v>0</v>
      </c>
      <c r="O1534" s="145">
        <v>120345</v>
      </c>
    </row>
    <row r="1535" spans="1:15" x14ac:dyDescent="0.25">
      <c r="A1535" s="149">
        <v>20008</v>
      </c>
      <c r="B1535" s="149" t="s">
        <v>4572</v>
      </c>
      <c r="C1535" s="149" t="s">
        <v>4573</v>
      </c>
      <c r="D1535" s="149">
        <v>8800</v>
      </c>
      <c r="E1535" s="149" t="s">
        <v>774</v>
      </c>
      <c r="F1535" s="149" t="s">
        <v>4574</v>
      </c>
      <c r="G1535" s="149" t="s">
        <v>7595</v>
      </c>
      <c r="H1535" s="149" t="s">
        <v>7596</v>
      </c>
      <c r="I1535" s="149" t="s">
        <v>7597</v>
      </c>
      <c r="J1535" s="149" t="s">
        <v>7090</v>
      </c>
      <c r="K1535" s="149"/>
      <c r="L1535" s="148">
        <v>2</v>
      </c>
      <c r="M1535" s="152">
        <f t="shared" si="46"/>
        <v>0</v>
      </c>
      <c r="N1535" s="152">
        <f t="shared" si="47"/>
        <v>0</v>
      </c>
      <c r="O1535" s="145">
        <v>120345</v>
      </c>
    </row>
    <row r="1536" spans="1:15" x14ac:dyDescent="0.25">
      <c r="A1536" s="149">
        <v>20016</v>
      </c>
      <c r="B1536" s="149" t="s">
        <v>7401</v>
      </c>
      <c r="C1536" s="149" t="s">
        <v>4575</v>
      </c>
      <c r="D1536" s="149">
        <v>8800</v>
      </c>
      <c r="E1536" s="149" t="s">
        <v>774</v>
      </c>
      <c r="F1536" s="149" t="s">
        <v>4576</v>
      </c>
      <c r="G1536" s="149" t="s">
        <v>7595</v>
      </c>
      <c r="H1536" s="149" t="s">
        <v>7596</v>
      </c>
      <c r="I1536" s="149" t="s">
        <v>7597</v>
      </c>
      <c r="J1536" s="149" t="s">
        <v>7089</v>
      </c>
      <c r="K1536" s="149"/>
      <c r="L1536" s="148">
        <v>2</v>
      </c>
      <c r="M1536" s="152">
        <f t="shared" si="46"/>
        <v>0</v>
      </c>
      <c r="N1536" s="152">
        <f t="shared" si="47"/>
        <v>0</v>
      </c>
      <c r="O1536" s="145">
        <v>120345</v>
      </c>
    </row>
    <row r="1537" spans="1:15" x14ac:dyDescent="0.25">
      <c r="A1537" s="149">
        <v>20024</v>
      </c>
      <c r="B1537" s="149" t="s">
        <v>4577</v>
      </c>
      <c r="C1537" s="149" t="s">
        <v>4578</v>
      </c>
      <c r="D1537" s="149">
        <v>8800</v>
      </c>
      <c r="E1537" s="149" t="s">
        <v>774</v>
      </c>
      <c r="F1537" s="149" t="s">
        <v>4579</v>
      </c>
      <c r="G1537" s="149" t="s">
        <v>7595</v>
      </c>
      <c r="H1537" s="149" t="s">
        <v>7596</v>
      </c>
      <c r="I1537" s="149" t="s">
        <v>7597</v>
      </c>
      <c r="J1537" s="149" t="s">
        <v>7090</v>
      </c>
      <c r="K1537" s="149"/>
      <c r="L1537" s="148">
        <v>2</v>
      </c>
      <c r="M1537" s="152">
        <f t="shared" si="46"/>
        <v>0</v>
      </c>
      <c r="N1537" s="152">
        <f t="shared" si="47"/>
        <v>0</v>
      </c>
      <c r="O1537" s="145">
        <v>120345</v>
      </c>
    </row>
    <row r="1538" spans="1:15" x14ac:dyDescent="0.25">
      <c r="A1538" s="149">
        <v>20032</v>
      </c>
      <c r="B1538" s="149" t="s">
        <v>7402</v>
      </c>
      <c r="C1538" s="149" t="s">
        <v>4580</v>
      </c>
      <c r="D1538" s="149">
        <v>8800</v>
      </c>
      <c r="E1538" s="149" t="s">
        <v>774</v>
      </c>
      <c r="F1538" s="149" t="s">
        <v>4581</v>
      </c>
      <c r="G1538" s="149" t="s">
        <v>7595</v>
      </c>
      <c r="H1538" s="149" t="s">
        <v>7596</v>
      </c>
      <c r="I1538" s="149" t="s">
        <v>7597</v>
      </c>
      <c r="J1538" s="149" t="s">
        <v>7089</v>
      </c>
      <c r="K1538" s="149"/>
      <c r="L1538" s="148">
        <v>2</v>
      </c>
      <c r="M1538" s="152">
        <f t="shared" si="46"/>
        <v>0</v>
      </c>
      <c r="N1538" s="152">
        <f t="shared" si="47"/>
        <v>0</v>
      </c>
      <c r="O1538" s="145">
        <v>120345</v>
      </c>
    </row>
    <row r="1539" spans="1:15" x14ac:dyDescent="0.25">
      <c r="A1539" s="149">
        <v>20041</v>
      </c>
      <c r="B1539" s="149" t="s">
        <v>4582</v>
      </c>
      <c r="C1539" s="149" t="s">
        <v>4583</v>
      </c>
      <c r="D1539" s="149">
        <v>8800</v>
      </c>
      <c r="E1539" s="149" t="s">
        <v>774</v>
      </c>
      <c r="F1539" s="149" t="s">
        <v>4584</v>
      </c>
      <c r="G1539" s="149" t="s">
        <v>7595</v>
      </c>
      <c r="H1539" s="149" t="s">
        <v>7596</v>
      </c>
      <c r="I1539" s="149" t="s">
        <v>7597</v>
      </c>
      <c r="J1539" s="149" t="s">
        <v>7089</v>
      </c>
      <c r="K1539" s="149"/>
      <c r="L1539" s="148">
        <v>2</v>
      </c>
      <c r="M1539" s="152">
        <f t="shared" ref="M1539:M1602" si="48">IF(AND(J1539="Autonome kleuterschool",L1539=1),1,0)</f>
        <v>0</v>
      </c>
      <c r="N1539" s="152">
        <f t="shared" ref="N1539:N1602" si="49">IF(AND(J1539="Autonome lagere school",L1539=1),1,0)</f>
        <v>0</v>
      </c>
      <c r="O1539" s="145">
        <v>120345</v>
      </c>
    </row>
    <row r="1540" spans="1:15" x14ac:dyDescent="0.25">
      <c r="A1540" s="149">
        <v>20065</v>
      </c>
      <c r="B1540" s="149" t="s">
        <v>4585</v>
      </c>
      <c r="C1540" s="149" t="s">
        <v>4586</v>
      </c>
      <c r="D1540" s="149">
        <v>8800</v>
      </c>
      <c r="E1540" s="149" t="s">
        <v>774</v>
      </c>
      <c r="F1540" s="149" t="s">
        <v>4587</v>
      </c>
      <c r="G1540" s="149" t="s">
        <v>7595</v>
      </c>
      <c r="H1540" s="149" t="s">
        <v>7596</v>
      </c>
      <c r="I1540" s="149" t="s">
        <v>7597</v>
      </c>
      <c r="J1540" s="149" t="s">
        <v>7089</v>
      </c>
      <c r="K1540" s="149"/>
      <c r="L1540" s="148">
        <v>2</v>
      </c>
      <c r="M1540" s="152">
        <f t="shared" si="48"/>
        <v>0</v>
      </c>
      <c r="N1540" s="152">
        <f t="shared" si="49"/>
        <v>0</v>
      </c>
      <c r="O1540" s="145">
        <v>120345</v>
      </c>
    </row>
    <row r="1541" spans="1:15" x14ac:dyDescent="0.25">
      <c r="A1541" s="149">
        <v>20073</v>
      </c>
      <c r="B1541" s="149" t="s">
        <v>4588</v>
      </c>
      <c r="C1541" s="149" t="s">
        <v>4589</v>
      </c>
      <c r="D1541" s="149">
        <v>8800</v>
      </c>
      <c r="E1541" s="149" t="s">
        <v>779</v>
      </c>
      <c r="F1541" s="149" t="s">
        <v>4590</v>
      </c>
      <c r="G1541" s="149" t="s">
        <v>364</v>
      </c>
      <c r="H1541" s="149" t="s">
        <v>365</v>
      </c>
      <c r="I1541" s="149" t="s">
        <v>366</v>
      </c>
      <c r="J1541" s="149" t="s">
        <v>7089</v>
      </c>
      <c r="K1541" s="149"/>
      <c r="L1541" s="148">
        <v>1</v>
      </c>
      <c r="M1541" s="152">
        <f t="shared" si="48"/>
        <v>0</v>
      </c>
      <c r="N1541" s="152">
        <f t="shared" si="49"/>
        <v>0</v>
      </c>
      <c r="O1541" s="145">
        <v>119016</v>
      </c>
    </row>
    <row r="1542" spans="1:15" x14ac:dyDescent="0.25">
      <c r="A1542" s="149">
        <v>20081</v>
      </c>
      <c r="B1542" s="149" t="s">
        <v>4591</v>
      </c>
      <c r="C1542" s="149" t="s">
        <v>2055</v>
      </c>
      <c r="D1542" s="149">
        <v>8800</v>
      </c>
      <c r="E1542" s="149" t="s">
        <v>779</v>
      </c>
      <c r="F1542" s="149" t="s">
        <v>4592</v>
      </c>
      <c r="G1542" s="149" t="s">
        <v>7595</v>
      </c>
      <c r="H1542" s="149" t="s">
        <v>7596</v>
      </c>
      <c r="I1542" s="149" t="s">
        <v>7597</v>
      </c>
      <c r="J1542" s="149" t="s">
        <v>7089</v>
      </c>
      <c r="K1542" s="149"/>
      <c r="L1542" s="148">
        <v>1</v>
      </c>
      <c r="M1542" s="152">
        <f t="shared" si="48"/>
        <v>0</v>
      </c>
      <c r="N1542" s="152">
        <f t="shared" si="49"/>
        <v>0</v>
      </c>
      <c r="O1542" s="145">
        <v>120345</v>
      </c>
    </row>
    <row r="1543" spans="1:15" x14ac:dyDescent="0.25">
      <c r="A1543" s="149">
        <v>20099</v>
      </c>
      <c r="B1543" s="149" t="s">
        <v>7403</v>
      </c>
      <c r="C1543" s="149" t="s">
        <v>4593</v>
      </c>
      <c r="D1543" s="149">
        <v>8800</v>
      </c>
      <c r="E1543" s="149" t="s">
        <v>779</v>
      </c>
      <c r="F1543" s="149" t="s">
        <v>4594</v>
      </c>
      <c r="G1543" s="149" t="s">
        <v>7595</v>
      </c>
      <c r="H1543" s="149" t="s">
        <v>7596</v>
      </c>
      <c r="I1543" s="149" t="s">
        <v>7597</v>
      </c>
      <c r="J1543" s="149" t="s">
        <v>7089</v>
      </c>
      <c r="K1543" s="149"/>
      <c r="L1543" s="148">
        <v>1</v>
      </c>
      <c r="M1543" s="152">
        <f t="shared" si="48"/>
        <v>0</v>
      </c>
      <c r="N1543" s="152">
        <f t="shared" si="49"/>
        <v>0</v>
      </c>
      <c r="O1543" s="145">
        <v>120345</v>
      </c>
    </row>
    <row r="1544" spans="1:15" x14ac:dyDescent="0.25">
      <c r="A1544" s="149">
        <v>20107</v>
      </c>
      <c r="B1544" s="149" t="s">
        <v>4595</v>
      </c>
      <c r="C1544" s="149" t="s">
        <v>4596</v>
      </c>
      <c r="D1544" s="149">
        <v>8800</v>
      </c>
      <c r="E1544" s="149" t="s">
        <v>779</v>
      </c>
      <c r="F1544" s="149" t="s">
        <v>4597</v>
      </c>
      <c r="G1544" s="149" t="s">
        <v>7595</v>
      </c>
      <c r="H1544" s="149" t="s">
        <v>7596</v>
      </c>
      <c r="I1544" s="149" t="s">
        <v>7597</v>
      </c>
      <c r="J1544" s="149" t="s">
        <v>7089</v>
      </c>
      <c r="K1544" s="149"/>
      <c r="L1544" s="148">
        <v>1</v>
      </c>
      <c r="M1544" s="152">
        <f t="shared" si="48"/>
        <v>0</v>
      </c>
      <c r="N1544" s="152">
        <f t="shared" si="49"/>
        <v>0</v>
      </c>
      <c r="O1544" s="145">
        <v>120345</v>
      </c>
    </row>
    <row r="1545" spans="1:15" x14ac:dyDescent="0.25">
      <c r="A1545" s="149">
        <v>20123</v>
      </c>
      <c r="B1545" s="149" t="s">
        <v>4598</v>
      </c>
      <c r="C1545" s="149" t="s">
        <v>4599</v>
      </c>
      <c r="D1545" s="149">
        <v>8800</v>
      </c>
      <c r="E1545" s="149" t="s">
        <v>4600</v>
      </c>
      <c r="F1545" s="149" t="s">
        <v>4601</v>
      </c>
      <c r="G1545" s="149" t="s">
        <v>7595</v>
      </c>
      <c r="H1545" s="149" t="s">
        <v>7596</v>
      </c>
      <c r="I1545" s="149" t="s">
        <v>7597</v>
      </c>
      <c r="J1545" s="149" t="s">
        <v>7089</v>
      </c>
      <c r="K1545" s="149"/>
      <c r="L1545" s="148">
        <v>1</v>
      </c>
      <c r="M1545" s="152">
        <f t="shared" si="48"/>
        <v>0</v>
      </c>
      <c r="N1545" s="152">
        <f t="shared" si="49"/>
        <v>0</v>
      </c>
      <c r="O1545" s="145">
        <v>120345</v>
      </c>
    </row>
    <row r="1546" spans="1:15" x14ac:dyDescent="0.25">
      <c r="A1546" s="149">
        <v>20131</v>
      </c>
      <c r="B1546" s="149" t="s">
        <v>7404</v>
      </c>
      <c r="C1546" s="149" t="s">
        <v>4602</v>
      </c>
      <c r="D1546" s="149">
        <v>8840</v>
      </c>
      <c r="E1546" s="149" t="s">
        <v>4603</v>
      </c>
      <c r="F1546" s="149" t="s">
        <v>4604</v>
      </c>
      <c r="G1546" s="149" t="s">
        <v>7595</v>
      </c>
      <c r="H1546" s="149" t="s">
        <v>7596</v>
      </c>
      <c r="I1546" s="149" t="s">
        <v>7597</v>
      </c>
      <c r="J1546" s="149" t="s">
        <v>7089</v>
      </c>
      <c r="K1546" s="149"/>
      <c r="L1546" s="148">
        <v>3</v>
      </c>
      <c r="M1546" s="152">
        <f t="shared" si="48"/>
        <v>0</v>
      </c>
      <c r="N1546" s="152">
        <f t="shared" si="49"/>
        <v>0</v>
      </c>
      <c r="O1546" s="145">
        <v>119917</v>
      </c>
    </row>
    <row r="1547" spans="1:15" x14ac:dyDescent="0.25">
      <c r="A1547" s="149">
        <v>20149</v>
      </c>
      <c r="B1547" s="149" t="s">
        <v>7679</v>
      </c>
      <c r="C1547" s="149" t="s">
        <v>4605</v>
      </c>
      <c r="D1547" s="149">
        <v>8830</v>
      </c>
      <c r="E1547" s="149" t="s">
        <v>3539</v>
      </c>
      <c r="F1547" s="149" t="s">
        <v>4606</v>
      </c>
      <c r="G1547" s="149" t="s">
        <v>7595</v>
      </c>
      <c r="H1547" s="149" t="s">
        <v>7596</v>
      </c>
      <c r="I1547" s="149" t="s">
        <v>7597</v>
      </c>
      <c r="J1547" s="149" t="s">
        <v>7089</v>
      </c>
      <c r="K1547" s="149"/>
      <c r="L1547" s="148">
        <v>1</v>
      </c>
      <c r="M1547" s="152">
        <f t="shared" si="48"/>
        <v>0</v>
      </c>
      <c r="N1547" s="152">
        <f t="shared" si="49"/>
        <v>0</v>
      </c>
      <c r="O1547" s="145">
        <v>121582</v>
      </c>
    </row>
    <row r="1548" spans="1:15" x14ac:dyDescent="0.25">
      <c r="A1548" s="149">
        <v>20164</v>
      </c>
      <c r="B1548" s="149" t="s">
        <v>4607</v>
      </c>
      <c r="C1548" s="149" t="s">
        <v>4608</v>
      </c>
      <c r="D1548" s="149">
        <v>8830</v>
      </c>
      <c r="E1548" s="149" t="s">
        <v>3539</v>
      </c>
      <c r="F1548" s="149" t="s">
        <v>4609</v>
      </c>
      <c r="G1548" s="149" t="s">
        <v>7595</v>
      </c>
      <c r="H1548" s="149" t="s">
        <v>7596</v>
      </c>
      <c r="I1548" s="149" t="s">
        <v>7597</v>
      </c>
      <c r="J1548" s="149" t="s">
        <v>7089</v>
      </c>
      <c r="K1548" s="149"/>
      <c r="L1548" s="148">
        <v>1</v>
      </c>
      <c r="M1548" s="152">
        <f t="shared" si="48"/>
        <v>0</v>
      </c>
      <c r="N1548" s="152">
        <f t="shared" si="49"/>
        <v>0</v>
      </c>
      <c r="O1548" s="145">
        <v>119917</v>
      </c>
    </row>
    <row r="1549" spans="1:15" x14ac:dyDescent="0.25">
      <c r="A1549" s="149">
        <v>20198</v>
      </c>
      <c r="B1549" s="149" t="s">
        <v>4610</v>
      </c>
      <c r="C1549" s="149" t="s">
        <v>4611</v>
      </c>
      <c r="D1549" s="149">
        <v>8850</v>
      </c>
      <c r="E1549" s="149" t="s">
        <v>4612</v>
      </c>
      <c r="F1549" s="149" t="s">
        <v>4613</v>
      </c>
      <c r="G1549" s="149" t="s">
        <v>7595</v>
      </c>
      <c r="H1549" s="149" t="s">
        <v>7596</v>
      </c>
      <c r="I1549" s="149" t="s">
        <v>7597</v>
      </c>
      <c r="J1549" s="149" t="s">
        <v>7089</v>
      </c>
      <c r="K1549" s="149"/>
      <c r="L1549" s="148">
        <v>1</v>
      </c>
      <c r="M1549" s="152">
        <f t="shared" si="48"/>
        <v>0</v>
      </c>
      <c r="N1549" s="152">
        <f t="shared" si="49"/>
        <v>0</v>
      </c>
      <c r="O1549" s="145">
        <v>120345</v>
      </c>
    </row>
    <row r="1550" spans="1:15" x14ac:dyDescent="0.25">
      <c r="A1550" s="149">
        <v>20206</v>
      </c>
      <c r="B1550" s="149" t="s">
        <v>4614</v>
      </c>
      <c r="C1550" s="149" t="s">
        <v>4615</v>
      </c>
      <c r="D1550" s="149">
        <v>8851</v>
      </c>
      <c r="E1550" s="149" t="s">
        <v>4616</v>
      </c>
      <c r="F1550" s="149" t="s">
        <v>4617</v>
      </c>
      <c r="G1550" s="149" t="s">
        <v>7595</v>
      </c>
      <c r="H1550" s="149" t="s">
        <v>7596</v>
      </c>
      <c r="I1550" s="149" t="s">
        <v>7597</v>
      </c>
      <c r="J1550" s="149" t="s">
        <v>7089</v>
      </c>
      <c r="K1550" s="149"/>
      <c r="L1550" s="148">
        <v>1</v>
      </c>
      <c r="M1550" s="152">
        <f t="shared" si="48"/>
        <v>0</v>
      </c>
      <c r="N1550" s="152">
        <f t="shared" si="49"/>
        <v>0</v>
      </c>
      <c r="O1550" s="145">
        <v>120345</v>
      </c>
    </row>
    <row r="1551" spans="1:15" x14ac:dyDescent="0.25">
      <c r="A1551" s="149">
        <v>20222</v>
      </c>
      <c r="B1551" s="149" t="s">
        <v>1344</v>
      </c>
      <c r="C1551" s="149" t="s">
        <v>4618</v>
      </c>
      <c r="D1551" s="149">
        <v>8850</v>
      </c>
      <c r="E1551" s="149" t="s">
        <v>4612</v>
      </c>
      <c r="F1551" s="149" t="s">
        <v>4619</v>
      </c>
      <c r="G1551" s="149" t="s">
        <v>7595</v>
      </c>
      <c r="H1551" s="149" t="s">
        <v>7596</v>
      </c>
      <c r="I1551" s="149" t="s">
        <v>7597</v>
      </c>
      <c r="J1551" s="149" t="s">
        <v>7089</v>
      </c>
      <c r="K1551" s="149"/>
      <c r="L1551" s="148">
        <v>1</v>
      </c>
      <c r="M1551" s="152">
        <f t="shared" si="48"/>
        <v>0</v>
      </c>
      <c r="N1551" s="152">
        <f t="shared" si="49"/>
        <v>0</v>
      </c>
      <c r="O1551" s="145">
        <v>121582</v>
      </c>
    </row>
    <row r="1552" spans="1:15" x14ac:dyDescent="0.25">
      <c r="A1552" s="149">
        <v>20231</v>
      </c>
      <c r="B1552" s="149" t="s">
        <v>4620</v>
      </c>
      <c r="C1552" s="149" t="s">
        <v>4621</v>
      </c>
      <c r="D1552" s="149">
        <v>8760</v>
      </c>
      <c r="E1552" s="149" t="s">
        <v>4622</v>
      </c>
      <c r="F1552" s="149" t="s">
        <v>4623</v>
      </c>
      <c r="G1552" s="149" t="s">
        <v>7595</v>
      </c>
      <c r="H1552" s="149" t="s">
        <v>7596</v>
      </c>
      <c r="I1552" s="149" t="s">
        <v>7597</v>
      </c>
      <c r="J1552" s="149" t="s">
        <v>7089</v>
      </c>
      <c r="K1552" s="149"/>
      <c r="L1552" s="148">
        <v>1</v>
      </c>
      <c r="M1552" s="152">
        <f t="shared" si="48"/>
        <v>0</v>
      </c>
      <c r="N1552" s="152">
        <f t="shared" si="49"/>
        <v>0</v>
      </c>
      <c r="O1552" s="145">
        <v>119552</v>
      </c>
    </row>
    <row r="1553" spans="1:15" x14ac:dyDescent="0.25">
      <c r="A1553" s="149">
        <v>20248</v>
      </c>
      <c r="B1553" s="149" t="s">
        <v>4624</v>
      </c>
      <c r="C1553" s="149" t="s">
        <v>4625</v>
      </c>
      <c r="D1553" s="149">
        <v>8760</v>
      </c>
      <c r="E1553" s="149" t="s">
        <v>4622</v>
      </c>
      <c r="F1553" s="149" t="s">
        <v>4626</v>
      </c>
      <c r="G1553" s="149" t="s">
        <v>7595</v>
      </c>
      <c r="H1553" s="149" t="s">
        <v>7596</v>
      </c>
      <c r="I1553" s="149" t="s">
        <v>7597</v>
      </c>
      <c r="J1553" s="149" t="s">
        <v>7089</v>
      </c>
      <c r="K1553" s="149"/>
      <c r="L1553" s="148">
        <v>1</v>
      </c>
      <c r="M1553" s="152">
        <f t="shared" si="48"/>
        <v>0</v>
      </c>
      <c r="N1553" s="152">
        <f t="shared" si="49"/>
        <v>0</v>
      </c>
      <c r="O1553" s="145">
        <v>119552</v>
      </c>
    </row>
    <row r="1554" spans="1:15" x14ac:dyDescent="0.25">
      <c r="A1554" s="149">
        <v>20255</v>
      </c>
      <c r="B1554" s="149" t="s">
        <v>4627</v>
      </c>
      <c r="C1554" s="149" t="s">
        <v>4628</v>
      </c>
      <c r="D1554" s="149">
        <v>8760</v>
      </c>
      <c r="E1554" s="149" t="s">
        <v>4622</v>
      </c>
      <c r="F1554" s="149" t="s">
        <v>4629</v>
      </c>
      <c r="G1554" s="149" t="s">
        <v>7595</v>
      </c>
      <c r="H1554" s="149" t="s">
        <v>7596</v>
      </c>
      <c r="I1554" s="149" t="s">
        <v>7597</v>
      </c>
      <c r="J1554" s="149" t="s">
        <v>7091</v>
      </c>
      <c r="K1554" s="149"/>
      <c r="L1554" s="148">
        <v>1</v>
      </c>
      <c r="M1554" s="152">
        <f t="shared" si="48"/>
        <v>1</v>
      </c>
      <c r="N1554" s="152">
        <f t="shared" si="49"/>
        <v>0</v>
      </c>
      <c r="O1554" s="145">
        <v>119552</v>
      </c>
    </row>
    <row r="1555" spans="1:15" x14ac:dyDescent="0.25">
      <c r="A1555" s="149">
        <v>20263</v>
      </c>
      <c r="B1555" s="149" t="s">
        <v>4630</v>
      </c>
      <c r="C1555" s="149" t="s">
        <v>4631</v>
      </c>
      <c r="D1555" s="149">
        <v>8760</v>
      </c>
      <c r="E1555" s="149" t="s">
        <v>4622</v>
      </c>
      <c r="F1555" s="149" t="s">
        <v>4632</v>
      </c>
      <c r="G1555" s="149" t="s">
        <v>7595</v>
      </c>
      <c r="H1555" s="149" t="s">
        <v>7596</v>
      </c>
      <c r="I1555" s="149" t="s">
        <v>7597</v>
      </c>
      <c r="J1555" s="149" t="s">
        <v>7089</v>
      </c>
      <c r="K1555" s="149"/>
      <c r="L1555" s="148">
        <v>1</v>
      </c>
      <c r="M1555" s="152">
        <f t="shared" si="48"/>
        <v>0</v>
      </c>
      <c r="N1555" s="152">
        <f t="shared" si="49"/>
        <v>0</v>
      </c>
      <c r="O1555" s="145">
        <v>119552</v>
      </c>
    </row>
    <row r="1556" spans="1:15" x14ac:dyDescent="0.25">
      <c r="A1556" s="149">
        <v>20271</v>
      </c>
      <c r="B1556" s="149" t="s">
        <v>4633</v>
      </c>
      <c r="C1556" s="149" t="s">
        <v>4634</v>
      </c>
      <c r="D1556" s="149">
        <v>8740</v>
      </c>
      <c r="E1556" s="149" t="s">
        <v>4635</v>
      </c>
      <c r="F1556" s="149" t="s">
        <v>4636</v>
      </c>
      <c r="G1556" s="149" t="s">
        <v>7595</v>
      </c>
      <c r="H1556" s="149" t="s">
        <v>7596</v>
      </c>
      <c r="I1556" s="149" t="s">
        <v>7597</v>
      </c>
      <c r="J1556" s="149" t="s">
        <v>7089</v>
      </c>
      <c r="K1556" s="149"/>
      <c r="L1556" s="148">
        <v>1</v>
      </c>
      <c r="M1556" s="152">
        <f t="shared" si="48"/>
        <v>0</v>
      </c>
      <c r="N1556" s="152">
        <f t="shared" si="49"/>
        <v>0</v>
      </c>
      <c r="O1556" s="145">
        <v>119552</v>
      </c>
    </row>
    <row r="1557" spans="1:15" x14ac:dyDescent="0.25">
      <c r="A1557" s="149">
        <v>20289</v>
      </c>
      <c r="B1557" s="149" t="s">
        <v>4637</v>
      </c>
      <c r="C1557" s="149" t="s">
        <v>4638</v>
      </c>
      <c r="D1557" s="149">
        <v>8740</v>
      </c>
      <c r="E1557" s="149" t="s">
        <v>4639</v>
      </c>
      <c r="F1557" s="149" t="s">
        <v>4640</v>
      </c>
      <c r="G1557" s="149" t="s">
        <v>7595</v>
      </c>
      <c r="H1557" s="149" t="s">
        <v>7596</v>
      </c>
      <c r="I1557" s="149" t="s">
        <v>7597</v>
      </c>
      <c r="J1557" s="149" t="s">
        <v>7089</v>
      </c>
      <c r="K1557" s="149"/>
      <c r="L1557" s="148">
        <v>1</v>
      </c>
      <c r="M1557" s="152">
        <f t="shared" si="48"/>
        <v>0</v>
      </c>
      <c r="N1557" s="152">
        <f t="shared" si="49"/>
        <v>0</v>
      </c>
      <c r="O1557" s="145">
        <v>119552</v>
      </c>
    </row>
    <row r="1558" spans="1:15" x14ac:dyDescent="0.25">
      <c r="A1558" s="149">
        <v>20305</v>
      </c>
      <c r="B1558" s="149" t="s">
        <v>4641</v>
      </c>
      <c r="C1558" s="149" t="s">
        <v>4642</v>
      </c>
      <c r="D1558" s="149">
        <v>8700</v>
      </c>
      <c r="E1558" s="149" t="s">
        <v>782</v>
      </c>
      <c r="F1558" s="149" t="s">
        <v>4643</v>
      </c>
      <c r="G1558" s="149" t="s">
        <v>7595</v>
      </c>
      <c r="H1558" s="149" t="s">
        <v>7596</v>
      </c>
      <c r="I1558" s="149" t="s">
        <v>7597</v>
      </c>
      <c r="J1558" s="149" t="s">
        <v>7089</v>
      </c>
      <c r="K1558" s="149"/>
      <c r="L1558" s="148">
        <v>3</v>
      </c>
      <c r="M1558" s="152">
        <f t="shared" si="48"/>
        <v>0</v>
      </c>
      <c r="N1558" s="152">
        <f t="shared" si="49"/>
        <v>0</v>
      </c>
      <c r="O1558" s="145">
        <v>120857</v>
      </c>
    </row>
    <row r="1559" spans="1:15" x14ac:dyDescent="0.25">
      <c r="A1559" s="149">
        <v>20313</v>
      </c>
      <c r="B1559" s="149" t="s">
        <v>1852</v>
      </c>
      <c r="C1559" s="149" t="s">
        <v>4644</v>
      </c>
      <c r="D1559" s="149">
        <v>8700</v>
      </c>
      <c r="E1559" s="149" t="s">
        <v>782</v>
      </c>
      <c r="F1559" s="149" t="s">
        <v>4645</v>
      </c>
      <c r="G1559" s="149" t="s">
        <v>7595</v>
      </c>
      <c r="H1559" s="149" t="s">
        <v>7596</v>
      </c>
      <c r="I1559" s="149" t="s">
        <v>7597</v>
      </c>
      <c r="J1559" s="149" t="s">
        <v>7089</v>
      </c>
      <c r="K1559" s="149"/>
      <c r="L1559" s="148">
        <v>1</v>
      </c>
      <c r="M1559" s="152">
        <f t="shared" si="48"/>
        <v>0</v>
      </c>
      <c r="N1559" s="152">
        <f t="shared" si="49"/>
        <v>0</v>
      </c>
      <c r="O1559" s="145">
        <v>120857</v>
      </c>
    </row>
    <row r="1560" spans="1:15" x14ac:dyDescent="0.25">
      <c r="A1560" s="149">
        <v>20347</v>
      </c>
      <c r="B1560" s="149" t="s">
        <v>4646</v>
      </c>
      <c r="C1560" s="149" t="s">
        <v>4647</v>
      </c>
      <c r="D1560" s="149">
        <v>8700</v>
      </c>
      <c r="E1560" s="149" t="s">
        <v>4648</v>
      </c>
      <c r="F1560" s="149" t="s">
        <v>4649</v>
      </c>
      <c r="G1560" s="149" t="s">
        <v>7595</v>
      </c>
      <c r="H1560" s="149" t="s">
        <v>7596</v>
      </c>
      <c r="I1560" s="149" t="s">
        <v>7597</v>
      </c>
      <c r="J1560" s="149" t="s">
        <v>7089</v>
      </c>
      <c r="K1560" s="149"/>
      <c r="L1560" s="148">
        <v>2</v>
      </c>
      <c r="M1560" s="152">
        <f t="shared" si="48"/>
        <v>0</v>
      </c>
      <c r="N1560" s="152">
        <f t="shared" si="49"/>
        <v>0</v>
      </c>
      <c r="O1560" s="145">
        <v>120857</v>
      </c>
    </row>
    <row r="1561" spans="1:15" x14ac:dyDescent="0.25">
      <c r="A1561" s="149">
        <v>20354</v>
      </c>
      <c r="B1561" s="149" t="s">
        <v>4650</v>
      </c>
      <c r="C1561" s="149" t="s">
        <v>4651</v>
      </c>
      <c r="D1561" s="149">
        <v>8720</v>
      </c>
      <c r="E1561" s="149" t="s">
        <v>4652</v>
      </c>
      <c r="F1561" s="149" t="s">
        <v>4653</v>
      </c>
      <c r="G1561" s="149" t="s">
        <v>7595</v>
      </c>
      <c r="H1561" s="149" t="s">
        <v>7596</v>
      </c>
      <c r="I1561" s="149" t="s">
        <v>7597</v>
      </c>
      <c r="J1561" s="149" t="s">
        <v>7089</v>
      </c>
      <c r="K1561" s="149"/>
      <c r="L1561" s="148">
        <v>2</v>
      </c>
      <c r="M1561" s="152">
        <f t="shared" si="48"/>
        <v>0</v>
      </c>
      <c r="N1561" s="152">
        <f t="shared" si="49"/>
        <v>0</v>
      </c>
      <c r="O1561" s="145">
        <v>120857</v>
      </c>
    </row>
    <row r="1562" spans="1:15" x14ac:dyDescent="0.25">
      <c r="A1562" s="149">
        <v>20362</v>
      </c>
      <c r="B1562" s="149" t="s">
        <v>1344</v>
      </c>
      <c r="C1562" s="149" t="s">
        <v>4654</v>
      </c>
      <c r="D1562" s="149">
        <v>8720</v>
      </c>
      <c r="E1562" s="149" t="s">
        <v>4652</v>
      </c>
      <c r="F1562" s="149" t="s">
        <v>4655</v>
      </c>
      <c r="G1562" s="149" t="s">
        <v>7595</v>
      </c>
      <c r="H1562" s="149" t="s">
        <v>7596</v>
      </c>
      <c r="I1562" s="149" t="s">
        <v>7597</v>
      </c>
      <c r="J1562" s="149" t="s">
        <v>7089</v>
      </c>
      <c r="K1562" s="149"/>
      <c r="L1562" s="148">
        <v>1</v>
      </c>
      <c r="M1562" s="152">
        <f t="shared" si="48"/>
        <v>0</v>
      </c>
      <c r="N1562" s="152">
        <f t="shared" si="49"/>
        <v>0</v>
      </c>
      <c r="O1562" s="145">
        <v>121582</v>
      </c>
    </row>
    <row r="1563" spans="1:15" x14ac:dyDescent="0.25">
      <c r="A1563" s="149">
        <v>20371</v>
      </c>
      <c r="B1563" s="149" t="s">
        <v>4656</v>
      </c>
      <c r="C1563" s="149" t="s">
        <v>4657</v>
      </c>
      <c r="D1563" s="149">
        <v>8900</v>
      </c>
      <c r="E1563" s="149" t="s">
        <v>785</v>
      </c>
      <c r="F1563" s="149" t="s">
        <v>4658</v>
      </c>
      <c r="G1563" s="149" t="s">
        <v>7595</v>
      </c>
      <c r="H1563" s="149" t="s">
        <v>7596</v>
      </c>
      <c r="I1563" s="149" t="s">
        <v>7597</v>
      </c>
      <c r="J1563" s="149" t="s">
        <v>7089</v>
      </c>
      <c r="K1563" s="149"/>
      <c r="L1563" s="148">
        <v>2</v>
      </c>
      <c r="M1563" s="152">
        <f t="shared" si="48"/>
        <v>0</v>
      </c>
      <c r="N1563" s="152">
        <f t="shared" si="49"/>
        <v>0</v>
      </c>
      <c r="O1563" s="145">
        <v>120899</v>
      </c>
    </row>
    <row r="1564" spans="1:15" x14ac:dyDescent="0.25">
      <c r="A1564" s="149">
        <v>20388</v>
      </c>
      <c r="B1564" s="149" t="s">
        <v>4659</v>
      </c>
      <c r="C1564" s="149" t="s">
        <v>4660</v>
      </c>
      <c r="D1564" s="149">
        <v>8900</v>
      </c>
      <c r="E1564" s="149" t="s">
        <v>785</v>
      </c>
      <c r="F1564" s="149" t="s">
        <v>4661</v>
      </c>
      <c r="G1564" s="149" t="s">
        <v>7595</v>
      </c>
      <c r="H1564" s="149" t="s">
        <v>7596</v>
      </c>
      <c r="I1564" s="149" t="s">
        <v>7597</v>
      </c>
      <c r="J1564" s="149" t="s">
        <v>7089</v>
      </c>
      <c r="K1564" s="149"/>
      <c r="L1564" s="148">
        <v>3</v>
      </c>
      <c r="M1564" s="152">
        <f t="shared" si="48"/>
        <v>0</v>
      </c>
      <c r="N1564" s="152">
        <f t="shared" si="49"/>
        <v>0</v>
      </c>
      <c r="O1564" s="145">
        <v>120899</v>
      </c>
    </row>
    <row r="1565" spans="1:15" x14ac:dyDescent="0.25">
      <c r="A1565" s="149">
        <v>20396</v>
      </c>
      <c r="B1565" s="149" t="s">
        <v>1185</v>
      </c>
      <c r="C1565" s="149" t="s">
        <v>4662</v>
      </c>
      <c r="D1565" s="149">
        <v>8900</v>
      </c>
      <c r="E1565" s="149" t="s">
        <v>785</v>
      </c>
      <c r="F1565" s="149" t="s">
        <v>4663</v>
      </c>
      <c r="G1565" s="149" t="s">
        <v>7595</v>
      </c>
      <c r="H1565" s="149" t="s">
        <v>7596</v>
      </c>
      <c r="I1565" s="149" t="s">
        <v>7597</v>
      </c>
      <c r="J1565" s="149" t="s">
        <v>7089</v>
      </c>
      <c r="K1565" s="149"/>
      <c r="L1565" s="148">
        <v>1</v>
      </c>
      <c r="M1565" s="152">
        <f t="shared" si="48"/>
        <v>0</v>
      </c>
      <c r="N1565" s="152">
        <f t="shared" si="49"/>
        <v>0</v>
      </c>
      <c r="O1565" s="145">
        <v>120899</v>
      </c>
    </row>
    <row r="1566" spans="1:15" x14ac:dyDescent="0.25">
      <c r="A1566" s="149">
        <v>20404</v>
      </c>
      <c r="B1566" s="149" t="s">
        <v>4249</v>
      </c>
      <c r="C1566" s="149" t="s">
        <v>4664</v>
      </c>
      <c r="D1566" s="149">
        <v>8900</v>
      </c>
      <c r="E1566" s="149" t="s">
        <v>785</v>
      </c>
      <c r="F1566" s="149" t="s">
        <v>4665</v>
      </c>
      <c r="G1566" s="149" t="s">
        <v>7595</v>
      </c>
      <c r="H1566" s="149" t="s">
        <v>7596</v>
      </c>
      <c r="I1566" s="149" t="s">
        <v>7597</v>
      </c>
      <c r="J1566" s="149" t="s">
        <v>7089</v>
      </c>
      <c r="K1566" s="149"/>
      <c r="L1566" s="148">
        <v>1</v>
      </c>
      <c r="M1566" s="152">
        <f t="shared" si="48"/>
        <v>0</v>
      </c>
      <c r="N1566" s="152">
        <f t="shared" si="49"/>
        <v>0</v>
      </c>
      <c r="O1566" s="145">
        <v>120899</v>
      </c>
    </row>
    <row r="1567" spans="1:15" x14ac:dyDescent="0.25">
      <c r="A1567" s="149">
        <v>20412</v>
      </c>
      <c r="B1567" s="149" t="s">
        <v>4666</v>
      </c>
      <c r="C1567" s="149" t="s">
        <v>4667</v>
      </c>
      <c r="D1567" s="149">
        <v>8900</v>
      </c>
      <c r="E1567" s="149" t="s">
        <v>785</v>
      </c>
      <c r="F1567" s="149" t="s">
        <v>4668</v>
      </c>
      <c r="G1567" s="149" t="s">
        <v>7595</v>
      </c>
      <c r="H1567" s="149" t="s">
        <v>7596</v>
      </c>
      <c r="I1567" s="149" t="s">
        <v>7597</v>
      </c>
      <c r="J1567" s="149" t="s">
        <v>7089</v>
      </c>
      <c r="K1567" s="149"/>
      <c r="L1567" s="148">
        <v>2</v>
      </c>
      <c r="M1567" s="152">
        <f t="shared" si="48"/>
        <v>0</v>
      </c>
      <c r="N1567" s="152">
        <f t="shared" si="49"/>
        <v>0</v>
      </c>
      <c r="O1567" s="145">
        <v>120899</v>
      </c>
    </row>
    <row r="1568" spans="1:15" x14ac:dyDescent="0.25">
      <c r="A1568" s="149">
        <v>20421</v>
      </c>
      <c r="B1568" s="149" t="s">
        <v>1185</v>
      </c>
      <c r="C1568" s="149" t="s">
        <v>4669</v>
      </c>
      <c r="D1568" s="149">
        <v>8900</v>
      </c>
      <c r="E1568" s="149" t="s">
        <v>785</v>
      </c>
      <c r="F1568" s="149" t="s">
        <v>4670</v>
      </c>
      <c r="G1568" s="149" t="s">
        <v>7595</v>
      </c>
      <c r="H1568" s="149" t="s">
        <v>7596</v>
      </c>
      <c r="I1568" s="149" t="s">
        <v>7597</v>
      </c>
      <c r="J1568" s="149" t="s">
        <v>7089</v>
      </c>
      <c r="K1568" s="149"/>
      <c r="L1568" s="148">
        <v>1</v>
      </c>
      <c r="M1568" s="152">
        <f t="shared" si="48"/>
        <v>0</v>
      </c>
      <c r="N1568" s="152">
        <f t="shared" si="49"/>
        <v>0</v>
      </c>
      <c r="O1568" s="145">
        <v>120899</v>
      </c>
    </row>
    <row r="1569" spans="1:15" x14ac:dyDescent="0.25">
      <c r="A1569" s="149">
        <v>20446</v>
      </c>
      <c r="B1569" s="149" t="s">
        <v>7680</v>
      </c>
      <c r="C1569" s="149" t="s">
        <v>4671</v>
      </c>
      <c r="D1569" s="149">
        <v>8900</v>
      </c>
      <c r="E1569" s="149" t="s">
        <v>785</v>
      </c>
      <c r="F1569" s="149" t="s">
        <v>4672</v>
      </c>
      <c r="G1569" s="149" t="s">
        <v>7595</v>
      </c>
      <c r="H1569" s="149" t="s">
        <v>7596</v>
      </c>
      <c r="I1569" s="149" t="s">
        <v>7597</v>
      </c>
      <c r="J1569" s="149" t="s">
        <v>7091</v>
      </c>
      <c r="K1569" s="149"/>
      <c r="L1569" s="148">
        <v>1</v>
      </c>
      <c r="M1569" s="152">
        <f t="shared" si="48"/>
        <v>1</v>
      </c>
      <c r="N1569" s="152">
        <f t="shared" si="49"/>
        <v>0</v>
      </c>
      <c r="O1569" s="145">
        <v>120899</v>
      </c>
    </row>
    <row r="1570" spans="1:15" x14ac:dyDescent="0.25">
      <c r="A1570" s="149">
        <v>20487</v>
      </c>
      <c r="B1570" s="149" t="s">
        <v>4673</v>
      </c>
      <c r="C1570" s="149" t="s">
        <v>4674</v>
      </c>
      <c r="D1570" s="149">
        <v>8900</v>
      </c>
      <c r="E1570" s="149" t="s">
        <v>4675</v>
      </c>
      <c r="F1570" s="149" t="s">
        <v>4676</v>
      </c>
      <c r="G1570" s="149" t="s">
        <v>7595</v>
      </c>
      <c r="H1570" s="149" t="s">
        <v>7596</v>
      </c>
      <c r="I1570" s="149" t="s">
        <v>7597</v>
      </c>
      <c r="J1570" s="149" t="s">
        <v>7089</v>
      </c>
      <c r="K1570" s="149"/>
      <c r="L1570" s="148">
        <v>1</v>
      </c>
      <c r="M1570" s="152">
        <f t="shared" si="48"/>
        <v>0</v>
      </c>
      <c r="N1570" s="152">
        <f t="shared" si="49"/>
        <v>0</v>
      </c>
      <c r="O1570" s="145">
        <v>120014</v>
      </c>
    </row>
    <row r="1571" spans="1:15" x14ac:dyDescent="0.25">
      <c r="A1571" s="149">
        <v>20495</v>
      </c>
      <c r="B1571" s="149" t="s">
        <v>4677</v>
      </c>
      <c r="C1571" s="149" t="s">
        <v>4678</v>
      </c>
      <c r="D1571" s="149">
        <v>8920</v>
      </c>
      <c r="E1571" s="149" t="s">
        <v>4679</v>
      </c>
      <c r="F1571" s="149" t="s">
        <v>4680</v>
      </c>
      <c r="G1571" s="149" t="s">
        <v>7595</v>
      </c>
      <c r="H1571" s="149" t="s">
        <v>7596</v>
      </c>
      <c r="I1571" s="149" t="s">
        <v>7597</v>
      </c>
      <c r="J1571" s="149" t="s">
        <v>7089</v>
      </c>
      <c r="K1571" s="149"/>
      <c r="L1571" s="148">
        <v>2</v>
      </c>
      <c r="M1571" s="152">
        <f t="shared" si="48"/>
        <v>0</v>
      </c>
      <c r="N1571" s="152">
        <f t="shared" si="49"/>
        <v>0</v>
      </c>
      <c r="O1571" s="145">
        <v>138859</v>
      </c>
    </row>
    <row r="1572" spans="1:15" x14ac:dyDescent="0.25">
      <c r="A1572" s="149">
        <v>20503</v>
      </c>
      <c r="B1572" s="149" t="s">
        <v>4681</v>
      </c>
      <c r="C1572" s="149" t="s">
        <v>4682</v>
      </c>
      <c r="D1572" s="149">
        <v>8920</v>
      </c>
      <c r="E1572" s="149" t="s">
        <v>4683</v>
      </c>
      <c r="F1572" s="149" t="s">
        <v>4684</v>
      </c>
      <c r="G1572" s="149" t="s">
        <v>7595</v>
      </c>
      <c r="H1572" s="149" t="s">
        <v>7596</v>
      </c>
      <c r="I1572" s="149" t="s">
        <v>7597</v>
      </c>
      <c r="J1572" s="149" t="s">
        <v>7089</v>
      </c>
      <c r="K1572" s="149"/>
      <c r="L1572" s="148">
        <v>1</v>
      </c>
      <c r="M1572" s="152">
        <f t="shared" si="48"/>
        <v>0</v>
      </c>
      <c r="N1572" s="152">
        <f t="shared" si="49"/>
        <v>0</v>
      </c>
      <c r="O1572" s="145">
        <v>120683</v>
      </c>
    </row>
    <row r="1573" spans="1:15" x14ac:dyDescent="0.25">
      <c r="A1573" s="149">
        <v>20511</v>
      </c>
      <c r="B1573" s="149" t="s">
        <v>1185</v>
      </c>
      <c r="C1573" s="149" t="s">
        <v>4685</v>
      </c>
      <c r="D1573" s="149">
        <v>8920</v>
      </c>
      <c r="E1573" s="149" t="s">
        <v>4683</v>
      </c>
      <c r="F1573" s="149" t="s">
        <v>4686</v>
      </c>
      <c r="G1573" s="149" t="s">
        <v>7595</v>
      </c>
      <c r="H1573" s="149" t="s">
        <v>7596</v>
      </c>
      <c r="I1573" s="149" t="s">
        <v>7597</v>
      </c>
      <c r="J1573" s="149" t="s">
        <v>7089</v>
      </c>
      <c r="K1573" s="149"/>
      <c r="L1573" s="148">
        <v>2</v>
      </c>
      <c r="M1573" s="152">
        <f t="shared" si="48"/>
        <v>0</v>
      </c>
      <c r="N1573" s="152">
        <f t="shared" si="49"/>
        <v>0</v>
      </c>
      <c r="O1573" s="145">
        <v>120683</v>
      </c>
    </row>
    <row r="1574" spans="1:15" x14ac:dyDescent="0.25">
      <c r="A1574" s="149">
        <v>20537</v>
      </c>
      <c r="B1574" s="149" t="s">
        <v>4687</v>
      </c>
      <c r="C1574" s="149" t="s">
        <v>4688</v>
      </c>
      <c r="D1574" s="149">
        <v>8920</v>
      </c>
      <c r="E1574" s="149" t="s">
        <v>4689</v>
      </c>
      <c r="F1574" s="149" t="s">
        <v>4690</v>
      </c>
      <c r="G1574" s="149" t="s">
        <v>7595</v>
      </c>
      <c r="H1574" s="149" t="s">
        <v>7596</v>
      </c>
      <c r="I1574" s="149" t="s">
        <v>7597</v>
      </c>
      <c r="J1574" s="149" t="s">
        <v>7089</v>
      </c>
      <c r="K1574" s="149"/>
      <c r="L1574" s="148">
        <v>2</v>
      </c>
      <c r="M1574" s="152">
        <f t="shared" si="48"/>
        <v>0</v>
      </c>
      <c r="N1574" s="152">
        <f t="shared" si="49"/>
        <v>0</v>
      </c>
      <c r="O1574" s="145">
        <v>120683</v>
      </c>
    </row>
    <row r="1575" spans="1:15" x14ac:dyDescent="0.25">
      <c r="A1575" s="149">
        <v>20545</v>
      </c>
      <c r="B1575" s="149" t="s">
        <v>4691</v>
      </c>
      <c r="C1575" s="149" t="s">
        <v>4692</v>
      </c>
      <c r="D1575" s="149">
        <v>8904</v>
      </c>
      <c r="E1575" s="149" t="s">
        <v>4693</v>
      </c>
      <c r="F1575" s="149" t="s">
        <v>4694</v>
      </c>
      <c r="G1575" s="149" t="s">
        <v>7595</v>
      </c>
      <c r="H1575" s="149" t="s">
        <v>7596</v>
      </c>
      <c r="I1575" s="149" t="s">
        <v>7597</v>
      </c>
      <c r="J1575" s="149" t="s">
        <v>7089</v>
      </c>
      <c r="K1575" s="149"/>
      <c r="L1575" s="148">
        <v>2</v>
      </c>
      <c r="M1575" s="152">
        <f t="shared" si="48"/>
        <v>0</v>
      </c>
      <c r="N1575" s="152">
        <f t="shared" si="49"/>
        <v>0</v>
      </c>
      <c r="O1575" s="145">
        <v>120014</v>
      </c>
    </row>
    <row r="1576" spans="1:15" x14ac:dyDescent="0.25">
      <c r="A1576" s="149">
        <v>20552</v>
      </c>
      <c r="B1576" s="149" t="s">
        <v>1185</v>
      </c>
      <c r="C1576" s="149" t="s">
        <v>4695</v>
      </c>
      <c r="D1576" s="149">
        <v>8906</v>
      </c>
      <c r="E1576" s="149" t="s">
        <v>4696</v>
      </c>
      <c r="F1576" s="149" t="s">
        <v>4697</v>
      </c>
      <c r="G1576" s="149" t="s">
        <v>7595</v>
      </c>
      <c r="H1576" s="149" t="s">
        <v>7596</v>
      </c>
      <c r="I1576" s="149" t="s">
        <v>7597</v>
      </c>
      <c r="J1576" s="149" t="s">
        <v>7089</v>
      </c>
      <c r="K1576" s="149"/>
      <c r="L1576" s="148">
        <v>1</v>
      </c>
      <c r="M1576" s="152">
        <f t="shared" si="48"/>
        <v>0</v>
      </c>
      <c r="N1576" s="152">
        <f t="shared" si="49"/>
        <v>0</v>
      </c>
      <c r="O1576" s="145">
        <v>120014</v>
      </c>
    </row>
    <row r="1577" spans="1:15" x14ac:dyDescent="0.25">
      <c r="A1577" s="149">
        <v>20578</v>
      </c>
      <c r="B1577" s="149" t="s">
        <v>1185</v>
      </c>
      <c r="C1577" s="149" t="s">
        <v>4698</v>
      </c>
      <c r="D1577" s="149">
        <v>8953</v>
      </c>
      <c r="E1577" s="149" t="s">
        <v>788</v>
      </c>
      <c r="F1577" s="149" t="s">
        <v>4699</v>
      </c>
      <c r="G1577" s="149" t="s">
        <v>7595</v>
      </c>
      <c r="H1577" s="149" t="s">
        <v>7596</v>
      </c>
      <c r="I1577" s="149" t="s">
        <v>7597</v>
      </c>
      <c r="J1577" s="149" t="s">
        <v>7089</v>
      </c>
      <c r="K1577" s="149"/>
      <c r="L1577" s="148">
        <v>1</v>
      </c>
      <c r="M1577" s="152">
        <f t="shared" si="48"/>
        <v>0</v>
      </c>
      <c r="N1577" s="152">
        <f t="shared" si="49"/>
        <v>0</v>
      </c>
      <c r="O1577" s="145">
        <v>120014</v>
      </c>
    </row>
    <row r="1578" spans="1:15" x14ac:dyDescent="0.25">
      <c r="A1578" s="149">
        <v>20594</v>
      </c>
      <c r="B1578" s="149" t="s">
        <v>1185</v>
      </c>
      <c r="C1578" s="149" t="s">
        <v>4700</v>
      </c>
      <c r="D1578" s="149">
        <v>8957</v>
      </c>
      <c r="E1578" s="149" t="s">
        <v>4701</v>
      </c>
      <c r="F1578" s="149" t="s">
        <v>4702</v>
      </c>
      <c r="G1578" s="149" t="s">
        <v>7595</v>
      </c>
      <c r="H1578" s="149" t="s">
        <v>7596</v>
      </c>
      <c r="I1578" s="149" t="s">
        <v>7597</v>
      </c>
      <c r="J1578" s="149" t="s">
        <v>7089</v>
      </c>
      <c r="K1578" s="149"/>
      <c r="L1578" s="148">
        <v>2</v>
      </c>
      <c r="M1578" s="152">
        <f t="shared" si="48"/>
        <v>0</v>
      </c>
      <c r="N1578" s="152">
        <f t="shared" si="49"/>
        <v>0</v>
      </c>
      <c r="O1578" s="145">
        <v>0</v>
      </c>
    </row>
    <row r="1579" spans="1:15" x14ac:dyDescent="0.25">
      <c r="A1579" s="149">
        <v>20602</v>
      </c>
      <c r="B1579" s="149" t="s">
        <v>4703</v>
      </c>
      <c r="C1579" s="149" t="s">
        <v>4704</v>
      </c>
      <c r="D1579" s="149">
        <v>8956</v>
      </c>
      <c r="E1579" s="149" t="s">
        <v>4705</v>
      </c>
      <c r="F1579" s="149" t="s">
        <v>4706</v>
      </c>
      <c r="G1579" s="149" t="s">
        <v>7595</v>
      </c>
      <c r="H1579" s="149" t="s">
        <v>7596</v>
      </c>
      <c r="I1579" s="149" t="s">
        <v>7597</v>
      </c>
      <c r="J1579" s="149" t="s">
        <v>7089</v>
      </c>
      <c r="K1579" s="149"/>
      <c r="L1579" s="148">
        <v>3</v>
      </c>
      <c r="M1579" s="152">
        <f t="shared" si="48"/>
        <v>0</v>
      </c>
      <c r="N1579" s="152">
        <f t="shared" si="49"/>
        <v>0</v>
      </c>
      <c r="O1579" s="145">
        <v>120014</v>
      </c>
    </row>
    <row r="1580" spans="1:15" x14ac:dyDescent="0.25">
      <c r="A1580" s="149">
        <v>20611</v>
      </c>
      <c r="B1580" s="149" t="s">
        <v>4707</v>
      </c>
      <c r="C1580" s="149" t="s">
        <v>4708</v>
      </c>
      <c r="D1580" s="149">
        <v>8950</v>
      </c>
      <c r="E1580" s="149" t="s">
        <v>4709</v>
      </c>
      <c r="F1580" s="149" t="s">
        <v>4710</v>
      </c>
      <c r="G1580" s="149" t="s">
        <v>7595</v>
      </c>
      <c r="H1580" s="149" t="s">
        <v>7596</v>
      </c>
      <c r="I1580" s="149" t="s">
        <v>7597</v>
      </c>
      <c r="J1580" s="149" t="s">
        <v>7089</v>
      </c>
      <c r="K1580" s="149"/>
      <c r="L1580" s="148">
        <v>1</v>
      </c>
      <c r="M1580" s="152">
        <f t="shared" si="48"/>
        <v>0</v>
      </c>
      <c r="N1580" s="152">
        <f t="shared" si="49"/>
        <v>0</v>
      </c>
      <c r="O1580" s="145">
        <v>120014</v>
      </c>
    </row>
    <row r="1581" spans="1:15" x14ac:dyDescent="0.25">
      <c r="A1581" s="149">
        <v>20628</v>
      </c>
      <c r="B1581" s="149" t="s">
        <v>4711</v>
      </c>
      <c r="C1581" s="149" t="s">
        <v>4712</v>
      </c>
      <c r="D1581" s="149">
        <v>8951</v>
      </c>
      <c r="E1581" s="149" t="s">
        <v>4713</v>
      </c>
      <c r="F1581" s="149" t="s">
        <v>4714</v>
      </c>
      <c r="G1581" s="149" t="s">
        <v>7595</v>
      </c>
      <c r="H1581" s="149" t="s">
        <v>7596</v>
      </c>
      <c r="I1581" s="149" t="s">
        <v>7597</v>
      </c>
      <c r="J1581" s="149" t="s">
        <v>7089</v>
      </c>
      <c r="K1581" s="149"/>
      <c r="L1581" s="148">
        <v>1</v>
      </c>
      <c r="M1581" s="152">
        <f t="shared" si="48"/>
        <v>0</v>
      </c>
      <c r="N1581" s="152">
        <f t="shared" si="49"/>
        <v>0</v>
      </c>
      <c r="O1581" s="145">
        <v>138859</v>
      </c>
    </row>
    <row r="1582" spans="1:15" x14ac:dyDescent="0.25">
      <c r="A1582" s="149">
        <v>20644</v>
      </c>
      <c r="B1582" s="149" t="s">
        <v>3507</v>
      </c>
      <c r="C1582" s="149" t="s">
        <v>4715</v>
      </c>
      <c r="D1582" s="149">
        <v>8970</v>
      </c>
      <c r="E1582" s="149" t="s">
        <v>795</v>
      </c>
      <c r="F1582" s="149" t="s">
        <v>4716</v>
      </c>
      <c r="G1582" s="149" t="s">
        <v>7595</v>
      </c>
      <c r="H1582" s="149" t="s">
        <v>7596</v>
      </c>
      <c r="I1582" s="149" t="s">
        <v>7597</v>
      </c>
      <c r="J1582" s="149" t="s">
        <v>7089</v>
      </c>
      <c r="K1582" s="149"/>
      <c r="L1582" s="148">
        <v>2</v>
      </c>
      <c r="M1582" s="152">
        <f t="shared" si="48"/>
        <v>0</v>
      </c>
      <c r="N1582" s="152">
        <f t="shared" si="49"/>
        <v>0</v>
      </c>
      <c r="O1582" s="145">
        <v>120469</v>
      </c>
    </row>
    <row r="1583" spans="1:15" x14ac:dyDescent="0.25">
      <c r="A1583" s="149">
        <v>20651</v>
      </c>
      <c r="B1583" s="149" t="s">
        <v>1185</v>
      </c>
      <c r="C1583" s="149" t="s">
        <v>4717</v>
      </c>
      <c r="D1583" s="149">
        <v>8954</v>
      </c>
      <c r="E1583" s="149" t="s">
        <v>4718</v>
      </c>
      <c r="F1583" s="149" t="s">
        <v>4719</v>
      </c>
      <c r="G1583" s="149" t="s">
        <v>7595</v>
      </c>
      <c r="H1583" s="149" t="s">
        <v>7596</v>
      </c>
      <c r="I1583" s="149" t="s">
        <v>7597</v>
      </c>
      <c r="J1583" s="149" t="s">
        <v>7089</v>
      </c>
      <c r="K1583" s="149"/>
      <c r="L1583" s="148">
        <v>1</v>
      </c>
      <c r="M1583" s="152">
        <f t="shared" si="48"/>
        <v>0</v>
      </c>
      <c r="N1583" s="152">
        <f t="shared" si="49"/>
        <v>0</v>
      </c>
      <c r="O1583" s="145">
        <v>120469</v>
      </c>
    </row>
    <row r="1584" spans="1:15" x14ac:dyDescent="0.25">
      <c r="A1584" s="149">
        <v>20669</v>
      </c>
      <c r="B1584" s="149" t="s">
        <v>1185</v>
      </c>
      <c r="C1584" s="149" t="s">
        <v>4720</v>
      </c>
      <c r="D1584" s="149">
        <v>8908</v>
      </c>
      <c r="E1584" s="149" t="s">
        <v>791</v>
      </c>
      <c r="F1584" s="149" t="s">
        <v>4721</v>
      </c>
      <c r="G1584" s="149" t="s">
        <v>7595</v>
      </c>
      <c r="H1584" s="149" t="s">
        <v>7596</v>
      </c>
      <c r="I1584" s="149" t="s">
        <v>7597</v>
      </c>
      <c r="J1584" s="149" t="s">
        <v>7089</v>
      </c>
      <c r="K1584" s="149"/>
      <c r="L1584" s="148">
        <v>2</v>
      </c>
      <c r="M1584" s="152">
        <f t="shared" si="48"/>
        <v>0</v>
      </c>
      <c r="N1584" s="152">
        <f t="shared" si="49"/>
        <v>0</v>
      </c>
      <c r="O1584" s="145">
        <v>120014</v>
      </c>
    </row>
    <row r="1585" spans="1:15" x14ac:dyDescent="0.25">
      <c r="A1585" s="149">
        <v>20677</v>
      </c>
      <c r="B1585" s="149" t="s">
        <v>4722</v>
      </c>
      <c r="C1585" s="149" t="s">
        <v>4723</v>
      </c>
      <c r="D1585" s="149">
        <v>8970</v>
      </c>
      <c r="E1585" s="149" t="s">
        <v>795</v>
      </c>
      <c r="F1585" s="149" t="s">
        <v>4724</v>
      </c>
      <c r="G1585" s="149" t="s">
        <v>7595</v>
      </c>
      <c r="H1585" s="149" t="s">
        <v>7596</v>
      </c>
      <c r="I1585" s="149" t="s">
        <v>7597</v>
      </c>
      <c r="J1585" s="149" t="s">
        <v>7089</v>
      </c>
      <c r="K1585" s="149"/>
      <c r="L1585" s="148">
        <v>2</v>
      </c>
      <c r="M1585" s="152">
        <f t="shared" si="48"/>
        <v>0</v>
      </c>
      <c r="N1585" s="152">
        <f t="shared" si="49"/>
        <v>0</v>
      </c>
      <c r="O1585" s="145">
        <v>120469</v>
      </c>
    </row>
    <row r="1586" spans="1:15" x14ac:dyDescent="0.25">
      <c r="A1586" s="149">
        <v>20685</v>
      </c>
      <c r="B1586" s="149" t="s">
        <v>1185</v>
      </c>
      <c r="C1586" s="149" t="s">
        <v>4725</v>
      </c>
      <c r="D1586" s="149">
        <v>8970</v>
      </c>
      <c r="E1586" s="149" t="s">
        <v>795</v>
      </c>
      <c r="F1586" s="149" t="s">
        <v>4726</v>
      </c>
      <c r="G1586" s="149" t="s">
        <v>7595</v>
      </c>
      <c r="H1586" s="149" t="s">
        <v>7596</v>
      </c>
      <c r="I1586" s="149" t="s">
        <v>7597</v>
      </c>
      <c r="J1586" s="149" t="s">
        <v>7089</v>
      </c>
      <c r="K1586" s="149"/>
      <c r="L1586" s="148">
        <v>1</v>
      </c>
      <c r="M1586" s="152">
        <f t="shared" si="48"/>
        <v>0</v>
      </c>
      <c r="N1586" s="152">
        <f t="shared" si="49"/>
        <v>0</v>
      </c>
      <c r="O1586" s="145">
        <v>120469</v>
      </c>
    </row>
    <row r="1587" spans="1:15" x14ac:dyDescent="0.25">
      <c r="A1587" s="149">
        <v>20693</v>
      </c>
      <c r="B1587" s="149" t="s">
        <v>1185</v>
      </c>
      <c r="C1587" s="149" t="s">
        <v>4727</v>
      </c>
      <c r="D1587" s="149">
        <v>8970</v>
      </c>
      <c r="E1587" s="149" t="s">
        <v>795</v>
      </c>
      <c r="F1587" s="149" t="s">
        <v>4726</v>
      </c>
      <c r="G1587" s="149" t="s">
        <v>7595</v>
      </c>
      <c r="H1587" s="149" t="s">
        <v>7596</v>
      </c>
      <c r="I1587" s="149" t="s">
        <v>7597</v>
      </c>
      <c r="J1587" s="149" t="s">
        <v>7089</v>
      </c>
      <c r="K1587" s="149"/>
      <c r="L1587" s="148">
        <v>2</v>
      </c>
      <c r="M1587" s="152">
        <f t="shared" si="48"/>
        <v>0</v>
      </c>
      <c r="N1587" s="152">
        <f t="shared" si="49"/>
        <v>0</v>
      </c>
      <c r="O1587" s="145">
        <v>120469</v>
      </c>
    </row>
    <row r="1588" spans="1:15" x14ac:dyDescent="0.25">
      <c r="A1588" s="149">
        <v>20719</v>
      </c>
      <c r="B1588" s="149" t="s">
        <v>2981</v>
      </c>
      <c r="C1588" s="149" t="s">
        <v>4728</v>
      </c>
      <c r="D1588" s="149">
        <v>8978</v>
      </c>
      <c r="E1588" s="149" t="s">
        <v>4729</v>
      </c>
      <c r="F1588" s="149" t="s">
        <v>4730</v>
      </c>
      <c r="G1588" s="149" t="s">
        <v>7595</v>
      </c>
      <c r="H1588" s="149" t="s">
        <v>7596</v>
      </c>
      <c r="I1588" s="149" t="s">
        <v>7597</v>
      </c>
      <c r="J1588" s="149" t="s">
        <v>7089</v>
      </c>
      <c r="K1588" s="149"/>
      <c r="L1588" s="148">
        <v>1</v>
      </c>
      <c r="M1588" s="152">
        <f t="shared" si="48"/>
        <v>0</v>
      </c>
      <c r="N1588" s="152">
        <f t="shared" si="49"/>
        <v>0</v>
      </c>
      <c r="O1588" s="145">
        <v>120469</v>
      </c>
    </row>
    <row r="1589" spans="1:15" x14ac:dyDescent="0.25">
      <c r="A1589" s="149">
        <v>20727</v>
      </c>
      <c r="B1589" s="149" t="s">
        <v>1306</v>
      </c>
      <c r="C1589" s="149" t="s">
        <v>4731</v>
      </c>
      <c r="D1589" s="149">
        <v>8978</v>
      </c>
      <c r="E1589" s="149" t="s">
        <v>4729</v>
      </c>
      <c r="F1589" s="149" t="s">
        <v>4732</v>
      </c>
      <c r="G1589" s="149" t="s">
        <v>7595</v>
      </c>
      <c r="H1589" s="149" t="s">
        <v>7596</v>
      </c>
      <c r="I1589" s="149" t="s">
        <v>7597</v>
      </c>
      <c r="J1589" s="149" t="s">
        <v>7089</v>
      </c>
      <c r="K1589" s="149"/>
      <c r="L1589" s="148">
        <v>1</v>
      </c>
      <c r="M1589" s="152">
        <f t="shared" si="48"/>
        <v>0</v>
      </c>
      <c r="N1589" s="152">
        <f t="shared" si="49"/>
        <v>0</v>
      </c>
      <c r="O1589" s="145">
        <v>120469</v>
      </c>
    </row>
    <row r="1590" spans="1:15" x14ac:dyDescent="0.25">
      <c r="A1590" s="149">
        <v>20735</v>
      </c>
      <c r="B1590" s="149" t="s">
        <v>4733</v>
      </c>
      <c r="C1590" s="149" t="s">
        <v>4734</v>
      </c>
      <c r="D1590" s="149">
        <v>8640</v>
      </c>
      <c r="E1590" s="149" t="s">
        <v>4735</v>
      </c>
      <c r="F1590" s="149" t="s">
        <v>4736</v>
      </c>
      <c r="G1590" s="149" t="s">
        <v>7595</v>
      </c>
      <c r="H1590" s="149" t="s">
        <v>7596</v>
      </c>
      <c r="I1590" s="149" t="s">
        <v>7597</v>
      </c>
      <c r="J1590" s="149" t="s">
        <v>7089</v>
      </c>
      <c r="K1590" s="149"/>
      <c r="L1590" s="148">
        <v>1</v>
      </c>
      <c r="M1590" s="152">
        <f t="shared" si="48"/>
        <v>0</v>
      </c>
      <c r="N1590" s="152">
        <f t="shared" si="49"/>
        <v>0</v>
      </c>
      <c r="O1590" s="145">
        <v>120469</v>
      </c>
    </row>
    <row r="1591" spans="1:15" x14ac:dyDescent="0.25">
      <c r="A1591" s="149">
        <v>20776</v>
      </c>
      <c r="B1591" s="149" t="s">
        <v>4737</v>
      </c>
      <c r="C1591" s="149" t="s">
        <v>4738</v>
      </c>
      <c r="D1591" s="149">
        <v>8640</v>
      </c>
      <c r="E1591" s="149" t="s">
        <v>4739</v>
      </c>
      <c r="F1591" s="149" t="s">
        <v>4740</v>
      </c>
      <c r="G1591" s="149" t="s">
        <v>7595</v>
      </c>
      <c r="H1591" s="149" t="s">
        <v>7596</v>
      </c>
      <c r="I1591" s="149" t="s">
        <v>7597</v>
      </c>
      <c r="J1591" s="149" t="s">
        <v>7089</v>
      </c>
      <c r="K1591" s="149"/>
      <c r="L1591" s="148">
        <v>1</v>
      </c>
      <c r="M1591" s="152">
        <f t="shared" si="48"/>
        <v>0</v>
      </c>
      <c r="N1591" s="152">
        <f t="shared" si="49"/>
        <v>0</v>
      </c>
      <c r="O1591" s="145">
        <v>120469</v>
      </c>
    </row>
    <row r="1592" spans="1:15" x14ac:dyDescent="0.25">
      <c r="A1592" s="149">
        <v>20784</v>
      </c>
      <c r="B1592" s="149" t="s">
        <v>4741</v>
      </c>
      <c r="C1592" s="149" t="s">
        <v>4742</v>
      </c>
      <c r="D1592" s="149">
        <v>8972</v>
      </c>
      <c r="E1592" s="149" t="s">
        <v>4743</v>
      </c>
      <c r="F1592" s="149" t="s">
        <v>4744</v>
      </c>
      <c r="G1592" s="149" t="s">
        <v>7595</v>
      </c>
      <c r="H1592" s="149" t="s">
        <v>7596</v>
      </c>
      <c r="I1592" s="149" t="s">
        <v>7597</v>
      </c>
      <c r="J1592" s="149" t="s">
        <v>7089</v>
      </c>
      <c r="K1592" s="149"/>
      <c r="L1592" s="148">
        <v>1</v>
      </c>
      <c r="M1592" s="152">
        <f t="shared" si="48"/>
        <v>0</v>
      </c>
      <c r="N1592" s="152">
        <f t="shared" si="49"/>
        <v>0</v>
      </c>
      <c r="O1592" s="145">
        <v>120469</v>
      </c>
    </row>
    <row r="1593" spans="1:15" x14ac:dyDescent="0.25">
      <c r="A1593" s="149">
        <v>20818</v>
      </c>
      <c r="B1593" s="149" t="s">
        <v>4745</v>
      </c>
      <c r="C1593" s="149" t="s">
        <v>4746</v>
      </c>
      <c r="D1593" s="149">
        <v>8691</v>
      </c>
      <c r="E1593" s="149" t="s">
        <v>4747</v>
      </c>
      <c r="F1593" s="149" t="s">
        <v>4748</v>
      </c>
      <c r="G1593" s="149" t="s">
        <v>7595</v>
      </c>
      <c r="H1593" s="149" t="s">
        <v>7596</v>
      </c>
      <c r="I1593" s="149" t="s">
        <v>7597</v>
      </c>
      <c r="J1593" s="149" t="s">
        <v>7089</v>
      </c>
      <c r="K1593" s="149"/>
      <c r="L1593" s="148">
        <v>3</v>
      </c>
      <c r="M1593" s="152">
        <f t="shared" si="48"/>
        <v>0</v>
      </c>
      <c r="N1593" s="152">
        <f t="shared" si="49"/>
        <v>0</v>
      </c>
      <c r="O1593" s="145">
        <v>119057</v>
      </c>
    </row>
    <row r="1594" spans="1:15" x14ac:dyDescent="0.25">
      <c r="A1594" s="149">
        <v>20834</v>
      </c>
      <c r="B1594" s="149" t="s">
        <v>4749</v>
      </c>
      <c r="C1594" s="149" t="s">
        <v>4750</v>
      </c>
      <c r="D1594" s="149">
        <v>8972</v>
      </c>
      <c r="E1594" s="149" t="s">
        <v>4751</v>
      </c>
      <c r="F1594" s="149" t="s">
        <v>4752</v>
      </c>
      <c r="G1594" s="149" t="s">
        <v>7595</v>
      </c>
      <c r="H1594" s="149" t="s">
        <v>7596</v>
      </c>
      <c r="I1594" s="149" t="s">
        <v>7597</v>
      </c>
      <c r="J1594" s="149" t="s">
        <v>7089</v>
      </c>
      <c r="K1594" s="149"/>
      <c r="L1594" s="148">
        <v>2</v>
      </c>
      <c r="M1594" s="152">
        <f t="shared" si="48"/>
        <v>0</v>
      </c>
      <c r="N1594" s="152">
        <f t="shared" si="49"/>
        <v>0</v>
      </c>
      <c r="O1594" s="145">
        <v>120469</v>
      </c>
    </row>
    <row r="1595" spans="1:15" x14ac:dyDescent="0.25">
      <c r="A1595" s="149">
        <v>20842</v>
      </c>
      <c r="B1595" s="149" t="s">
        <v>4753</v>
      </c>
      <c r="C1595" s="149" t="s">
        <v>4754</v>
      </c>
      <c r="D1595" s="149">
        <v>9000</v>
      </c>
      <c r="E1595" s="149" t="s">
        <v>798</v>
      </c>
      <c r="F1595" s="149" t="s">
        <v>4755</v>
      </c>
      <c r="G1595" s="149" t="s">
        <v>7587</v>
      </c>
      <c r="H1595" s="149" t="s">
        <v>7588</v>
      </c>
      <c r="I1595" s="149" t="s">
        <v>7589</v>
      </c>
      <c r="J1595" s="149" t="s">
        <v>7089</v>
      </c>
      <c r="K1595" s="149"/>
      <c r="L1595" s="148">
        <v>1</v>
      </c>
      <c r="M1595" s="152">
        <f t="shared" si="48"/>
        <v>0</v>
      </c>
      <c r="N1595" s="152">
        <f t="shared" si="49"/>
        <v>0</v>
      </c>
      <c r="O1595" s="145">
        <v>121798</v>
      </c>
    </row>
    <row r="1596" spans="1:15" x14ac:dyDescent="0.25">
      <c r="A1596" s="149">
        <v>20859</v>
      </c>
      <c r="B1596" s="149" t="s">
        <v>4037</v>
      </c>
      <c r="C1596" s="149" t="s">
        <v>7681</v>
      </c>
      <c r="D1596" s="149">
        <v>9000</v>
      </c>
      <c r="E1596" s="149" t="s">
        <v>798</v>
      </c>
      <c r="F1596" s="149" t="s">
        <v>4756</v>
      </c>
      <c r="G1596" s="149" t="s">
        <v>7587</v>
      </c>
      <c r="H1596" s="149" t="s">
        <v>7588</v>
      </c>
      <c r="I1596" s="149" t="s">
        <v>7589</v>
      </c>
      <c r="J1596" s="149" t="s">
        <v>7089</v>
      </c>
      <c r="K1596" s="149"/>
      <c r="L1596" s="148">
        <v>1</v>
      </c>
      <c r="M1596" s="152">
        <f t="shared" si="48"/>
        <v>0</v>
      </c>
      <c r="N1596" s="152">
        <f t="shared" si="49"/>
        <v>0</v>
      </c>
      <c r="O1596" s="145">
        <v>121798</v>
      </c>
    </row>
    <row r="1597" spans="1:15" x14ac:dyDescent="0.25">
      <c r="A1597" s="149">
        <v>20875</v>
      </c>
      <c r="B1597" s="149" t="s">
        <v>4757</v>
      </c>
      <c r="C1597" s="149" t="s">
        <v>4758</v>
      </c>
      <c r="D1597" s="149">
        <v>9000</v>
      </c>
      <c r="E1597" s="149" t="s">
        <v>798</v>
      </c>
      <c r="F1597" s="149" t="s">
        <v>4759</v>
      </c>
      <c r="G1597" s="149" t="s">
        <v>7587</v>
      </c>
      <c r="H1597" s="149" t="s">
        <v>7588</v>
      </c>
      <c r="I1597" s="149" t="s">
        <v>7589</v>
      </c>
      <c r="J1597" s="149" t="s">
        <v>7089</v>
      </c>
      <c r="K1597" s="149"/>
      <c r="L1597" s="148">
        <v>1</v>
      </c>
      <c r="M1597" s="152">
        <f t="shared" si="48"/>
        <v>0</v>
      </c>
      <c r="N1597" s="152">
        <f t="shared" si="49"/>
        <v>0</v>
      </c>
      <c r="O1597" s="145">
        <v>121798</v>
      </c>
    </row>
    <row r="1598" spans="1:15" x14ac:dyDescent="0.25">
      <c r="A1598" s="149">
        <v>20891</v>
      </c>
      <c r="B1598" s="149" t="s">
        <v>1710</v>
      </c>
      <c r="C1598" s="149" t="s">
        <v>4760</v>
      </c>
      <c r="D1598" s="149">
        <v>9000</v>
      </c>
      <c r="E1598" s="149" t="s">
        <v>798</v>
      </c>
      <c r="F1598" s="149" t="s">
        <v>4761</v>
      </c>
      <c r="G1598" s="149" t="s">
        <v>7587</v>
      </c>
      <c r="H1598" s="149" t="s">
        <v>7588</v>
      </c>
      <c r="I1598" s="149" t="s">
        <v>7589</v>
      </c>
      <c r="J1598" s="149" t="s">
        <v>7089</v>
      </c>
      <c r="K1598" s="149"/>
      <c r="L1598" s="148">
        <v>1</v>
      </c>
      <c r="M1598" s="152">
        <f t="shared" si="48"/>
        <v>0</v>
      </c>
      <c r="N1598" s="152">
        <f t="shared" si="49"/>
        <v>0</v>
      </c>
      <c r="O1598" s="145">
        <v>121798</v>
      </c>
    </row>
    <row r="1599" spans="1:15" x14ac:dyDescent="0.25">
      <c r="A1599" s="149">
        <v>20909</v>
      </c>
      <c r="B1599" s="149" t="s">
        <v>4762</v>
      </c>
      <c r="C1599" s="149" t="s">
        <v>4763</v>
      </c>
      <c r="D1599" s="149">
        <v>9000</v>
      </c>
      <c r="E1599" s="149" t="s">
        <v>798</v>
      </c>
      <c r="F1599" s="149" t="s">
        <v>4764</v>
      </c>
      <c r="G1599" s="149" t="s">
        <v>7587</v>
      </c>
      <c r="H1599" s="149" t="s">
        <v>7588</v>
      </c>
      <c r="I1599" s="149" t="s">
        <v>7589</v>
      </c>
      <c r="J1599" s="149" t="s">
        <v>7089</v>
      </c>
      <c r="K1599" s="149"/>
      <c r="L1599" s="148">
        <v>1</v>
      </c>
      <c r="M1599" s="152">
        <f t="shared" si="48"/>
        <v>0</v>
      </c>
      <c r="N1599" s="152">
        <f t="shared" si="49"/>
        <v>0</v>
      </c>
      <c r="O1599" s="145">
        <v>121798</v>
      </c>
    </row>
    <row r="1600" spans="1:15" x14ac:dyDescent="0.25">
      <c r="A1600" s="149">
        <v>20917</v>
      </c>
      <c r="B1600" s="149" t="s">
        <v>7405</v>
      </c>
      <c r="C1600" s="149" t="s">
        <v>4765</v>
      </c>
      <c r="D1600" s="149">
        <v>9000</v>
      </c>
      <c r="E1600" s="149" t="s">
        <v>798</v>
      </c>
      <c r="F1600" s="149" t="s">
        <v>4766</v>
      </c>
      <c r="G1600" s="149" t="s">
        <v>7587</v>
      </c>
      <c r="H1600" s="149" t="s">
        <v>7588</v>
      </c>
      <c r="I1600" s="149" t="s">
        <v>7589</v>
      </c>
      <c r="J1600" s="149" t="s">
        <v>7089</v>
      </c>
      <c r="K1600" s="149"/>
      <c r="L1600" s="148">
        <v>1</v>
      </c>
      <c r="M1600" s="152">
        <f t="shared" si="48"/>
        <v>0</v>
      </c>
      <c r="N1600" s="152">
        <f t="shared" si="49"/>
        <v>0</v>
      </c>
      <c r="O1600" s="145">
        <v>121798</v>
      </c>
    </row>
    <row r="1601" spans="1:15" x14ac:dyDescent="0.25">
      <c r="A1601" s="149">
        <v>20925</v>
      </c>
      <c r="B1601" s="149" t="s">
        <v>4767</v>
      </c>
      <c r="C1601" s="149" t="s">
        <v>4768</v>
      </c>
      <c r="D1601" s="149">
        <v>9000</v>
      </c>
      <c r="E1601" s="149" t="s">
        <v>798</v>
      </c>
      <c r="F1601" s="149" t="s">
        <v>4769</v>
      </c>
      <c r="G1601" s="149" t="s">
        <v>7587</v>
      </c>
      <c r="H1601" s="149" t="s">
        <v>7588</v>
      </c>
      <c r="I1601" s="149" t="s">
        <v>7589</v>
      </c>
      <c r="J1601" s="149" t="s">
        <v>7089</v>
      </c>
      <c r="K1601" s="149"/>
      <c r="L1601" s="148">
        <v>1</v>
      </c>
      <c r="M1601" s="152">
        <f t="shared" si="48"/>
        <v>0</v>
      </c>
      <c r="N1601" s="152">
        <f t="shared" si="49"/>
        <v>0</v>
      </c>
      <c r="O1601" s="145">
        <v>121798</v>
      </c>
    </row>
    <row r="1602" spans="1:15" x14ac:dyDescent="0.25">
      <c r="A1602" s="149">
        <v>20933</v>
      </c>
      <c r="B1602" s="149" t="s">
        <v>4770</v>
      </c>
      <c r="C1602" s="149" t="s">
        <v>4771</v>
      </c>
      <c r="D1602" s="149">
        <v>9000</v>
      </c>
      <c r="E1602" s="149" t="s">
        <v>798</v>
      </c>
      <c r="F1602" s="149" t="s">
        <v>4772</v>
      </c>
      <c r="G1602" s="149" t="s">
        <v>7587</v>
      </c>
      <c r="H1602" s="149" t="s">
        <v>7588</v>
      </c>
      <c r="I1602" s="149" t="s">
        <v>7589</v>
      </c>
      <c r="J1602" s="149" t="s">
        <v>7089</v>
      </c>
      <c r="K1602" s="149"/>
      <c r="L1602" s="148">
        <v>1</v>
      </c>
      <c r="M1602" s="152">
        <f t="shared" si="48"/>
        <v>0</v>
      </c>
      <c r="N1602" s="152">
        <f t="shared" si="49"/>
        <v>0</v>
      </c>
      <c r="O1602" s="145">
        <v>121798</v>
      </c>
    </row>
    <row r="1603" spans="1:15" x14ac:dyDescent="0.25">
      <c r="A1603" s="149">
        <v>20941</v>
      </c>
      <c r="B1603" s="149" t="s">
        <v>4773</v>
      </c>
      <c r="C1603" s="149" t="s">
        <v>4774</v>
      </c>
      <c r="D1603" s="149">
        <v>9000</v>
      </c>
      <c r="E1603" s="149" t="s">
        <v>798</v>
      </c>
      <c r="F1603" s="149" t="s">
        <v>7682</v>
      </c>
      <c r="G1603" s="149" t="s">
        <v>7587</v>
      </c>
      <c r="H1603" s="149" t="s">
        <v>7588</v>
      </c>
      <c r="I1603" s="149" t="s">
        <v>7589</v>
      </c>
      <c r="J1603" s="149" t="s">
        <v>7090</v>
      </c>
      <c r="K1603" s="149"/>
      <c r="L1603" s="148">
        <v>1</v>
      </c>
      <c r="M1603" s="152">
        <f t="shared" ref="M1603:M1666" si="50">IF(AND(J1603="Autonome kleuterschool",L1603=1),1,0)</f>
        <v>0</v>
      </c>
      <c r="N1603" s="152">
        <f t="shared" ref="N1603:N1666" si="51">IF(AND(J1603="Autonome lagere school",L1603=1),1,0)</f>
        <v>1</v>
      </c>
      <c r="O1603" s="145">
        <v>121798</v>
      </c>
    </row>
    <row r="1604" spans="1:15" x14ac:dyDescent="0.25">
      <c r="A1604" s="149">
        <v>20958</v>
      </c>
      <c r="B1604" s="149" t="s">
        <v>4775</v>
      </c>
      <c r="C1604" s="149" t="s">
        <v>4776</v>
      </c>
      <c r="D1604" s="149">
        <v>9000</v>
      </c>
      <c r="E1604" s="149" t="s">
        <v>798</v>
      </c>
      <c r="F1604" s="149" t="s">
        <v>4777</v>
      </c>
      <c r="G1604" s="149" t="s">
        <v>7587</v>
      </c>
      <c r="H1604" s="149" t="s">
        <v>7588</v>
      </c>
      <c r="I1604" s="149" t="s">
        <v>7589</v>
      </c>
      <c r="J1604" s="149" t="s">
        <v>7089</v>
      </c>
      <c r="K1604" s="149"/>
      <c r="L1604" s="148">
        <v>1</v>
      </c>
      <c r="M1604" s="152">
        <f t="shared" si="50"/>
        <v>0</v>
      </c>
      <c r="N1604" s="152">
        <f t="shared" si="51"/>
        <v>0</v>
      </c>
      <c r="O1604" s="145">
        <v>121798</v>
      </c>
    </row>
    <row r="1605" spans="1:15" x14ac:dyDescent="0.25">
      <c r="A1605" s="149">
        <v>20982</v>
      </c>
      <c r="B1605" s="149" t="s">
        <v>4778</v>
      </c>
      <c r="C1605" s="149" t="s">
        <v>4779</v>
      </c>
      <c r="D1605" s="149">
        <v>9000</v>
      </c>
      <c r="E1605" s="149" t="s">
        <v>798</v>
      </c>
      <c r="F1605" s="149" t="s">
        <v>7406</v>
      </c>
      <c r="G1605" s="149" t="s">
        <v>7587</v>
      </c>
      <c r="H1605" s="149" t="s">
        <v>7588</v>
      </c>
      <c r="I1605" s="149" t="s">
        <v>7589</v>
      </c>
      <c r="J1605" s="149" t="s">
        <v>7089</v>
      </c>
      <c r="K1605" s="149"/>
      <c r="L1605" s="148">
        <v>1</v>
      </c>
      <c r="M1605" s="152">
        <f t="shared" si="50"/>
        <v>0</v>
      </c>
      <c r="N1605" s="152">
        <f t="shared" si="51"/>
        <v>0</v>
      </c>
      <c r="O1605" s="145">
        <v>121798</v>
      </c>
    </row>
    <row r="1606" spans="1:15" x14ac:dyDescent="0.25">
      <c r="A1606" s="149">
        <v>20991</v>
      </c>
      <c r="B1606" s="149" t="s">
        <v>4780</v>
      </c>
      <c r="C1606" s="149" t="s">
        <v>4781</v>
      </c>
      <c r="D1606" s="149">
        <v>9000</v>
      </c>
      <c r="E1606" s="149" t="s">
        <v>798</v>
      </c>
      <c r="F1606" s="149" t="s">
        <v>4782</v>
      </c>
      <c r="G1606" s="149" t="s">
        <v>7587</v>
      </c>
      <c r="H1606" s="149" t="s">
        <v>7588</v>
      </c>
      <c r="I1606" s="149" t="s">
        <v>7589</v>
      </c>
      <c r="J1606" s="149" t="s">
        <v>7089</v>
      </c>
      <c r="K1606" s="149"/>
      <c r="L1606" s="148">
        <v>1</v>
      </c>
      <c r="M1606" s="152">
        <f t="shared" si="50"/>
        <v>0</v>
      </c>
      <c r="N1606" s="152">
        <f t="shared" si="51"/>
        <v>0</v>
      </c>
      <c r="O1606" s="145">
        <v>139014</v>
      </c>
    </row>
    <row r="1607" spans="1:15" x14ac:dyDescent="0.25">
      <c r="A1607" s="149">
        <v>21006</v>
      </c>
      <c r="B1607" s="149" t="s">
        <v>7097</v>
      </c>
      <c r="C1607" s="149" t="s">
        <v>4783</v>
      </c>
      <c r="D1607" s="149">
        <v>9000</v>
      </c>
      <c r="E1607" s="149" t="s">
        <v>798</v>
      </c>
      <c r="F1607" s="149" t="s">
        <v>4784</v>
      </c>
      <c r="G1607" s="149" t="s">
        <v>7587</v>
      </c>
      <c r="H1607" s="149" t="s">
        <v>7588</v>
      </c>
      <c r="I1607" s="149" t="s">
        <v>7589</v>
      </c>
      <c r="J1607" s="149" t="s">
        <v>7089</v>
      </c>
      <c r="K1607" s="149"/>
      <c r="L1607" s="148">
        <v>2</v>
      </c>
      <c r="M1607" s="152">
        <f t="shared" si="50"/>
        <v>0</v>
      </c>
      <c r="N1607" s="152">
        <f t="shared" si="51"/>
        <v>0</v>
      </c>
      <c r="O1607" s="145">
        <v>120949</v>
      </c>
    </row>
    <row r="1608" spans="1:15" x14ac:dyDescent="0.25">
      <c r="A1608" s="149">
        <v>21031</v>
      </c>
      <c r="B1608" s="149" t="s">
        <v>4785</v>
      </c>
      <c r="C1608" s="149" t="s">
        <v>4786</v>
      </c>
      <c r="D1608" s="149">
        <v>9000</v>
      </c>
      <c r="E1608" s="149" t="s">
        <v>798</v>
      </c>
      <c r="F1608" s="149" t="s">
        <v>4787</v>
      </c>
      <c r="G1608" s="149" t="s">
        <v>7587</v>
      </c>
      <c r="H1608" s="149" t="s">
        <v>7588</v>
      </c>
      <c r="I1608" s="149" t="s">
        <v>7589</v>
      </c>
      <c r="J1608" s="149" t="s">
        <v>7090</v>
      </c>
      <c r="K1608" s="149"/>
      <c r="L1608" s="148">
        <v>2</v>
      </c>
      <c r="M1608" s="152">
        <f t="shared" si="50"/>
        <v>0</v>
      </c>
      <c r="N1608" s="152">
        <f t="shared" si="51"/>
        <v>0</v>
      </c>
      <c r="O1608" s="145">
        <v>139014</v>
      </c>
    </row>
    <row r="1609" spans="1:15" x14ac:dyDescent="0.25">
      <c r="A1609" s="149">
        <v>21048</v>
      </c>
      <c r="B1609" s="149" t="s">
        <v>4788</v>
      </c>
      <c r="C1609" s="149" t="s">
        <v>4789</v>
      </c>
      <c r="D1609" s="149">
        <v>9000</v>
      </c>
      <c r="E1609" s="149" t="s">
        <v>798</v>
      </c>
      <c r="F1609" s="149" t="s">
        <v>4790</v>
      </c>
      <c r="G1609" s="149" t="s">
        <v>7587</v>
      </c>
      <c r="H1609" s="149" t="s">
        <v>7588</v>
      </c>
      <c r="I1609" s="149" t="s">
        <v>7589</v>
      </c>
      <c r="J1609" s="149" t="s">
        <v>7091</v>
      </c>
      <c r="K1609" s="149"/>
      <c r="L1609" s="148">
        <v>1</v>
      </c>
      <c r="M1609" s="152">
        <f t="shared" si="50"/>
        <v>1</v>
      </c>
      <c r="N1609" s="152">
        <f t="shared" si="51"/>
        <v>0</v>
      </c>
      <c r="O1609" s="145">
        <v>139014</v>
      </c>
    </row>
    <row r="1610" spans="1:15" x14ac:dyDescent="0.25">
      <c r="A1610" s="149">
        <v>21055</v>
      </c>
      <c r="B1610" s="149" t="s">
        <v>4791</v>
      </c>
      <c r="C1610" s="149" t="s">
        <v>4792</v>
      </c>
      <c r="D1610" s="149">
        <v>9000</v>
      </c>
      <c r="E1610" s="149" t="s">
        <v>798</v>
      </c>
      <c r="F1610" s="149" t="s">
        <v>4793</v>
      </c>
      <c r="G1610" s="149" t="s">
        <v>7587</v>
      </c>
      <c r="H1610" s="149" t="s">
        <v>7588</v>
      </c>
      <c r="I1610" s="149" t="s">
        <v>7589</v>
      </c>
      <c r="J1610" s="149" t="s">
        <v>7089</v>
      </c>
      <c r="K1610" s="149"/>
      <c r="L1610" s="148">
        <v>1</v>
      </c>
      <c r="M1610" s="152">
        <f t="shared" si="50"/>
        <v>0</v>
      </c>
      <c r="N1610" s="152">
        <f t="shared" si="51"/>
        <v>0</v>
      </c>
      <c r="O1610" s="145">
        <v>121798</v>
      </c>
    </row>
    <row r="1611" spans="1:15" x14ac:dyDescent="0.25">
      <c r="A1611" s="149">
        <v>21063</v>
      </c>
      <c r="B1611" s="149" t="s">
        <v>4794</v>
      </c>
      <c r="C1611" s="149" t="s">
        <v>4795</v>
      </c>
      <c r="D1611" s="149">
        <v>9000</v>
      </c>
      <c r="E1611" s="149" t="s">
        <v>798</v>
      </c>
      <c r="F1611" s="149" t="s">
        <v>4796</v>
      </c>
      <c r="G1611" s="149" t="s">
        <v>7587</v>
      </c>
      <c r="H1611" s="149" t="s">
        <v>7588</v>
      </c>
      <c r="I1611" s="149" t="s">
        <v>7589</v>
      </c>
      <c r="J1611" s="149" t="s">
        <v>7091</v>
      </c>
      <c r="K1611" s="149"/>
      <c r="L1611" s="148">
        <v>2</v>
      </c>
      <c r="M1611" s="152">
        <f t="shared" si="50"/>
        <v>0</v>
      </c>
      <c r="N1611" s="152">
        <f t="shared" si="51"/>
        <v>0</v>
      </c>
      <c r="O1611" s="145">
        <v>121798</v>
      </c>
    </row>
    <row r="1612" spans="1:15" x14ac:dyDescent="0.25">
      <c r="A1612" s="149">
        <v>21071</v>
      </c>
      <c r="B1612" s="149" t="s">
        <v>7407</v>
      </c>
      <c r="C1612" s="149" t="s">
        <v>4797</v>
      </c>
      <c r="D1612" s="149">
        <v>9000</v>
      </c>
      <c r="E1612" s="149" t="s">
        <v>798</v>
      </c>
      <c r="F1612" s="149" t="s">
        <v>4798</v>
      </c>
      <c r="G1612" s="149" t="s">
        <v>7587</v>
      </c>
      <c r="H1612" s="149" t="s">
        <v>7588</v>
      </c>
      <c r="I1612" s="149" t="s">
        <v>7589</v>
      </c>
      <c r="J1612" s="149" t="s">
        <v>7089</v>
      </c>
      <c r="K1612" s="149"/>
      <c r="L1612" s="148">
        <v>1</v>
      </c>
      <c r="M1612" s="152">
        <f t="shared" si="50"/>
        <v>0</v>
      </c>
      <c r="N1612" s="152">
        <f t="shared" si="51"/>
        <v>0</v>
      </c>
      <c r="O1612" s="145">
        <v>121772</v>
      </c>
    </row>
    <row r="1613" spans="1:15" x14ac:dyDescent="0.25">
      <c r="A1613" s="149">
        <v>21089</v>
      </c>
      <c r="B1613" s="149" t="s">
        <v>4799</v>
      </c>
      <c r="C1613" s="149" t="s">
        <v>4800</v>
      </c>
      <c r="D1613" s="149">
        <v>9000</v>
      </c>
      <c r="E1613" s="149" t="s">
        <v>798</v>
      </c>
      <c r="F1613" s="149" t="s">
        <v>4801</v>
      </c>
      <c r="G1613" s="149" t="s">
        <v>364</v>
      </c>
      <c r="H1613" s="149" t="s">
        <v>365</v>
      </c>
      <c r="I1613" s="149" t="s">
        <v>366</v>
      </c>
      <c r="J1613" s="149" t="s">
        <v>7089</v>
      </c>
      <c r="K1613" s="149"/>
      <c r="L1613" s="148">
        <v>2</v>
      </c>
      <c r="M1613" s="152">
        <f t="shared" si="50"/>
        <v>0</v>
      </c>
      <c r="N1613" s="152">
        <f t="shared" si="51"/>
        <v>0</v>
      </c>
      <c r="O1613" s="145">
        <v>125591</v>
      </c>
    </row>
    <row r="1614" spans="1:15" x14ac:dyDescent="0.25">
      <c r="A1614" s="149">
        <v>21121</v>
      </c>
      <c r="B1614" s="149" t="s">
        <v>4802</v>
      </c>
      <c r="C1614" s="149" t="s">
        <v>4803</v>
      </c>
      <c r="D1614" s="149">
        <v>9000</v>
      </c>
      <c r="E1614" s="149" t="s">
        <v>798</v>
      </c>
      <c r="F1614" s="149" t="s">
        <v>4804</v>
      </c>
      <c r="G1614" s="149" t="s">
        <v>7587</v>
      </c>
      <c r="H1614" s="149" t="s">
        <v>7588</v>
      </c>
      <c r="I1614" s="149" t="s">
        <v>7589</v>
      </c>
      <c r="J1614" s="149" t="s">
        <v>7089</v>
      </c>
      <c r="K1614" s="149"/>
      <c r="L1614" s="148">
        <v>1</v>
      </c>
      <c r="M1614" s="152">
        <f t="shared" si="50"/>
        <v>0</v>
      </c>
      <c r="N1614" s="152">
        <f t="shared" si="51"/>
        <v>0</v>
      </c>
      <c r="O1614" s="145">
        <v>121798</v>
      </c>
    </row>
    <row r="1615" spans="1:15" x14ac:dyDescent="0.25">
      <c r="A1615" s="149">
        <v>21147</v>
      </c>
      <c r="B1615" s="149" t="s">
        <v>4805</v>
      </c>
      <c r="C1615" s="149" t="s">
        <v>4806</v>
      </c>
      <c r="D1615" s="149">
        <v>9000</v>
      </c>
      <c r="E1615" s="149" t="s">
        <v>798</v>
      </c>
      <c r="F1615" s="149" t="s">
        <v>7408</v>
      </c>
      <c r="G1615" s="149" t="s">
        <v>7587</v>
      </c>
      <c r="H1615" s="149" t="s">
        <v>7588</v>
      </c>
      <c r="I1615" s="149" t="s">
        <v>7589</v>
      </c>
      <c r="J1615" s="149" t="s">
        <v>7089</v>
      </c>
      <c r="K1615" s="149"/>
      <c r="L1615" s="148">
        <v>1</v>
      </c>
      <c r="M1615" s="152">
        <f t="shared" si="50"/>
        <v>0</v>
      </c>
      <c r="N1615" s="152">
        <f t="shared" si="51"/>
        <v>0</v>
      </c>
      <c r="O1615" s="145">
        <v>121798</v>
      </c>
    </row>
    <row r="1616" spans="1:15" x14ac:dyDescent="0.25">
      <c r="A1616" s="149">
        <v>21154</v>
      </c>
      <c r="B1616" s="149" t="s">
        <v>4807</v>
      </c>
      <c r="C1616" s="149" t="s">
        <v>4808</v>
      </c>
      <c r="D1616" s="149">
        <v>9000</v>
      </c>
      <c r="E1616" s="149" t="s">
        <v>798</v>
      </c>
      <c r="F1616" s="149" t="s">
        <v>4809</v>
      </c>
      <c r="G1616" s="149" t="s">
        <v>7587</v>
      </c>
      <c r="H1616" s="149" t="s">
        <v>7588</v>
      </c>
      <c r="I1616" s="149" t="s">
        <v>7589</v>
      </c>
      <c r="J1616" s="149" t="s">
        <v>7089</v>
      </c>
      <c r="K1616" s="149"/>
      <c r="L1616" s="148">
        <v>1</v>
      </c>
      <c r="M1616" s="152">
        <f t="shared" si="50"/>
        <v>0</v>
      </c>
      <c r="N1616" s="152">
        <f t="shared" si="51"/>
        <v>0</v>
      </c>
      <c r="O1616" s="145">
        <v>121772</v>
      </c>
    </row>
    <row r="1617" spans="1:15" x14ac:dyDescent="0.25">
      <c r="A1617" s="149">
        <v>21162</v>
      </c>
      <c r="B1617" s="149" t="s">
        <v>4810</v>
      </c>
      <c r="C1617" s="149" t="s">
        <v>4811</v>
      </c>
      <c r="D1617" s="149">
        <v>9000</v>
      </c>
      <c r="E1617" s="149" t="s">
        <v>798</v>
      </c>
      <c r="F1617" s="149" t="s">
        <v>4812</v>
      </c>
      <c r="G1617" s="149" t="s">
        <v>7587</v>
      </c>
      <c r="H1617" s="149" t="s">
        <v>7588</v>
      </c>
      <c r="I1617" s="149" t="s">
        <v>7589</v>
      </c>
      <c r="J1617" s="149" t="s">
        <v>7089</v>
      </c>
      <c r="K1617" s="149"/>
      <c r="L1617" s="148">
        <v>1</v>
      </c>
      <c r="M1617" s="152">
        <f t="shared" si="50"/>
        <v>0</v>
      </c>
      <c r="N1617" s="152">
        <f t="shared" si="51"/>
        <v>0</v>
      </c>
      <c r="O1617" s="145">
        <v>121772</v>
      </c>
    </row>
    <row r="1618" spans="1:15" x14ac:dyDescent="0.25">
      <c r="A1618" s="149">
        <v>21171</v>
      </c>
      <c r="B1618" s="149" t="s">
        <v>7683</v>
      </c>
      <c r="C1618" s="149" t="s">
        <v>4813</v>
      </c>
      <c r="D1618" s="149">
        <v>9000</v>
      </c>
      <c r="E1618" s="149" t="s">
        <v>798</v>
      </c>
      <c r="F1618" s="149" t="s">
        <v>4814</v>
      </c>
      <c r="G1618" s="149" t="s">
        <v>7587</v>
      </c>
      <c r="H1618" s="149" t="s">
        <v>7588</v>
      </c>
      <c r="I1618" s="149" t="s">
        <v>7589</v>
      </c>
      <c r="J1618" s="149" t="s">
        <v>7089</v>
      </c>
      <c r="K1618" s="149"/>
      <c r="L1618" s="148">
        <v>1</v>
      </c>
      <c r="M1618" s="152">
        <f t="shared" si="50"/>
        <v>0</v>
      </c>
      <c r="N1618" s="152">
        <f t="shared" si="51"/>
        <v>0</v>
      </c>
      <c r="O1618" s="145">
        <v>121772</v>
      </c>
    </row>
    <row r="1619" spans="1:15" x14ac:dyDescent="0.25">
      <c r="A1619" s="149">
        <v>21196</v>
      </c>
      <c r="B1619" s="149" t="s">
        <v>3444</v>
      </c>
      <c r="C1619" s="149" t="s">
        <v>4815</v>
      </c>
      <c r="D1619" s="149">
        <v>9000</v>
      </c>
      <c r="E1619" s="149" t="s">
        <v>798</v>
      </c>
      <c r="F1619" s="149" t="s">
        <v>4816</v>
      </c>
      <c r="G1619" s="149" t="s">
        <v>7587</v>
      </c>
      <c r="H1619" s="149" t="s">
        <v>7588</v>
      </c>
      <c r="I1619" s="149" t="s">
        <v>7589</v>
      </c>
      <c r="J1619" s="149" t="s">
        <v>7089</v>
      </c>
      <c r="K1619" s="149"/>
      <c r="L1619" s="148">
        <v>1</v>
      </c>
      <c r="M1619" s="152">
        <f t="shared" si="50"/>
        <v>0</v>
      </c>
      <c r="N1619" s="152">
        <f t="shared" si="51"/>
        <v>0</v>
      </c>
      <c r="O1619" s="145">
        <v>121772</v>
      </c>
    </row>
    <row r="1620" spans="1:15" x14ac:dyDescent="0.25">
      <c r="A1620" s="149">
        <v>21204</v>
      </c>
      <c r="B1620" s="149" t="s">
        <v>4817</v>
      </c>
      <c r="C1620" s="149" t="s">
        <v>4818</v>
      </c>
      <c r="D1620" s="149">
        <v>9000</v>
      </c>
      <c r="E1620" s="149" t="s">
        <v>798</v>
      </c>
      <c r="F1620" s="149" t="s">
        <v>4819</v>
      </c>
      <c r="G1620" s="149" t="s">
        <v>364</v>
      </c>
      <c r="H1620" s="149" t="s">
        <v>365</v>
      </c>
      <c r="I1620" s="149" t="s">
        <v>366</v>
      </c>
      <c r="J1620" s="149" t="s">
        <v>7089</v>
      </c>
      <c r="K1620" s="149"/>
      <c r="L1620" s="148">
        <v>1</v>
      </c>
      <c r="M1620" s="152">
        <f t="shared" si="50"/>
        <v>0</v>
      </c>
      <c r="N1620" s="152">
        <f t="shared" si="51"/>
        <v>0</v>
      </c>
      <c r="O1620" s="145">
        <v>122127</v>
      </c>
    </row>
    <row r="1621" spans="1:15" x14ac:dyDescent="0.25">
      <c r="A1621" s="149">
        <v>21212</v>
      </c>
      <c r="B1621" s="149" t="s">
        <v>4820</v>
      </c>
      <c r="C1621" s="149" t="s">
        <v>4821</v>
      </c>
      <c r="D1621" s="149">
        <v>9000</v>
      </c>
      <c r="E1621" s="149" t="s">
        <v>798</v>
      </c>
      <c r="F1621" s="149" t="s">
        <v>4822</v>
      </c>
      <c r="G1621" s="149" t="s">
        <v>7587</v>
      </c>
      <c r="H1621" s="149" t="s">
        <v>7588</v>
      </c>
      <c r="I1621" s="149" t="s">
        <v>7589</v>
      </c>
      <c r="J1621" s="149" t="s">
        <v>7089</v>
      </c>
      <c r="K1621" s="149"/>
      <c r="L1621" s="148">
        <v>1</v>
      </c>
      <c r="M1621" s="152">
        <f t="shared" si="50"/>
        <v>0</v>
      </c>
      <c r="N1621" s="152">
        <f t="shared" si="51"/>
        <v>0</v>
      </c>
      <c r="O1621" s="145">
        <v>120949</v>
      </c>
    </row>
    <row r="1622" spans="1:15" x14ac:dyDescent="0.25">
      <c r="A1622" s="149">
        <v>21221</v>
      </c>
      <c r="B1622" s="149" t="s">
        <v>2107</v>
      </c>
      <c r="C1622" s="149" t="s">
        <v>4823</v>
      </c>
      <c r="D1622" s="149">
        <v>9000</v>
      </c>
      <c r="E1622" s="149" t="s">
        <v>798</v>
      </c>
      <c r="F1622" s="149" t="s">
        <v>4824</v>
      </c>
      <c r="G1622" s="149" t="s">
        <v>364</v>
      </c>
      <c r="H1622" s="149" t="s">
        <v>365</v>
      </c>
      <c r="I1622" s="149" t="s">
        <v>366</v>
      </c>
      <c r="J1622" s="149" t="s">
        <v>7089</v>
      </c>
      <c r="K1622" s="149"/>
      <c r="L1622" s="148">
        <v>1</v>
      </c>
      <c r="M1622" s="152">
        <f t="shared" si="50"/>
        <v>0</v>
      </c>
      <c r="N1622" s="152">
        <f t="shared" si="51"/>
        <v>0</v>
      </c>
      <c r="O1622" s="145">
        <v>138867</v>
      </c>
    </row>
    <row r="1623" spans="1:15" x14ac:dyDescent="0.25">
      <c r="A1623" s="149">
        <v>21238</v>
      </c>
      <c r="B1623" s="149" t="s">
        <v>7409</v>
      </c>
      <c r="C1623" s="149" t="s">
        <v>4825</v>
      </c>
      <c r="D1623" s="149">
        <v>9000</v>
      </c>
      <c r="E1623" s="149" t="s">
        <v>798</v>
      </c>
      <c r="F1623" s="149" t="s">
        <v>4826</v>
      </c>
      <c r="G1623" s="149" t="s">
        <v>7587</v>
      </c>
      <c r="H1623" s="149" t="s">
        <v>7588</v>
      </c>
      <c r="I1623" s="149" t="s">
        <v>7589</v>
      </c>
      <c r="J1623" s="149" t="s">
        <v>7089</v>
      </c>
      <c r="K1623" s="149"/>
      <c r="L1623" s="148">
        <v>1</v>
      </c>
      <c r="M1623" s="152">
        <f t="shared" si="50"/>
        <v>0</v>
      </c>
      <c r="N1623" s="152">
        <f t="shared" si="51"/>
        <v>0</v>
      </c>
      <c r="O1623" s="145">
        <v>125526</v>
      </c>
    </row>
    <row r="1624" spans="1:15" x14ac:dyDescent="0.25">
      <c r="A1624" s="149">
        <v>21246</v>
      </c>
      <c r="B1624" s="149" t="s">
        <v>4827</v>
      </c>
      <c r="C1624" s="149" t="s">
        <v>4828</v>
      </c>
      <c r="D1624" s="149">
        <v>9000</v>
      </c>
      <c r="E1624" s="149" t="s">
        <v>798</v>
      </c>
      <c r="F1624" s="149" t="s">
        <v>4829</v>
      </c>
      <c r="G1624" s="149" t="s">
        <v>7587</v>
      </c>
      <c r="H1624" s="149" t="s">
        <v>7588</v>
      </c>
      <c r="I1624" s="149" t="s">
        <v>7589</v>
      </c>
      <c r="J1624" s="149" t="s">
        <v>7089</v>
      </c>
      <c r="K1624" s="149"/>
      <c r="L1624" s="148">
        <v>3</v>
      </c>
      <c r="M1624" s="152">
        <f t="shared" si="50"/>
        <v>0</v>
      </c>
      <c r="N1624" s="152">
        <f t="shared" si="51"/>
        <v>0</v>
      </c>
      <c r="O1624" s="145">
        <v>120915</v>
      </c>
    </row>
    <row r="1625" spans="1:15" x14ac:dyDescent="0.25">
      <c r="A1625" s="149">
        <v>21261</v>
      </c>
      <c r="B1625" s="149" t="s">
        <v>4830</v>
      </c>
      <c r="C1625" s="149" t="s">
        <v>4831</v>
      </c>
      <c r="D1625" s="149">
        <v>9000</v>
      </c>
      <c r="E1625" s="149" t="s">
        <v>798</v>
      </c>
      <c r="F1625" s="149" t="s">
        <v>4832</v>
      </c>
      <c r="G1625" s="149" t="s">
        <v>7587</v>
      </c>
      <c r="H1625" s="149" t="s">
        <v>7588</v>
      </c>
      <c r="I1625" s="149" t="s">
        <v>7589</v>
      </c>
      <c r="J1625" s="149" t="s">
        <v>7089</v>
      </c>
      <c r="K1625" s="149"/>
      <c r="L1625" s="148">
        <v>1</v>
      </c>
      <c r="M1625" s="152">
        <f t="shared" si="50"/>
        <v>0</v>
      </c>
      <c r="N1625" s="152">
        <f t="shared" si="51"/>
        <v>0</v>
      </c>
      <c r="O1625" s="145">
        <v>139014</v>
      </c>
    </row>
    <row r="1626" spans="1:15" x14ac:dyDescent="0.25">
      <c r="A1626" s="149">
        <v>21287</v>
      </c>
      <c r="B1626" s="149" t="s">
        <v>4833</v>
      </c>
      <c r="C1626" s="149" t="s">
        <v>4834</v>
      </c>
      <c r="D1626" s="149">
        <v>9032</v>
      </c>
      <c r="E1626" s="149" t="s">
        <v>4835</v>
      </c>
      <c r="F1626" s="149" t="s">
        <v>4836</v>
      </c>
      <c r="G1626" s="149" t="s">
        <v>7587</v>
      </c>
      <c r="H1626" s="149" t="s">
        <v>7588</v>
      </c>
      <c r="I1626" s="149" t="s">
        <v>7589</v>
      </c>
      <c r="J1626" s="149" t="s">
        <v>7089</v>
      </c>
      <c r="K1626" s="149"/>
      <c r="L1626" s="148">
        <v>1</v>
      </c>
      <c r="M1626" s="152">
        <f t="shared" si="50"/>
        <v>0</v>
      </c>
      <c r="N1626" s="152">
        <f t="shared" si="51"/>
        <v>0</v>
      </c>
      <c r="O1626" s="145">
        <v>120949</v>
      </c>
    </row>
    <row r="1627" spans="1:15" x14ac:dyDescent="0.25">
      <c r="A1627" s="149">
        <v>21295</v>
      </c>
      <c r="B1627" s="149" t="s">
        <v>4837</v>
      </c>
      <c r="C1627" s="149" t="s">
        <v>4838</v>
      </c>
      <c r="D1627" s="149">
        <v>9032</v>
      </c>
      <c r="E1627" s="149" t="s">
        <v>4835</v>
      </c>
      <c r="F1627" s="149" t="s">
        <v>4839</v>
      </c>
      <c r="G1627" s="149" t="s">
        <v>7587</v>
      </c>
      <c r="H1627" s="149" t="s">
        <v>7588</v>
      </c>
      <c r="I1627" s="149" t="s">
        <v>7589</v>
      </c>
      <c r="J1627" s="149" t="s">
        <v>7089</v>
      </c>
      <c r="K1627" s="149"/>
      <c r="L1627" s="148">
        <v>1</v>
      </c>
      <c r="M1627" s="152">
        <f t="shared" si="50"/>
        <v>0</v>
      </c>
      <c r="N1627" s="152">
        <f t="shared" si="51"/>
        <v>0</v>
      </c>
      <c r="O1627" s="145">
        <v>121798</v>
      </c>
    </row>
    <row r="1628" spans="1:15" x14ac:dyDescent="0.25">
      <c r="A1628" s="149">
        <v>21303</v>
      </c>
      <c r="B1628" s="149" t="s">
        <v>4840</v>
      </c>
      <c r="C1628" s="149" t="s">
        <v>4841</v>
      </c>
      <c r="D1628" s="149">
        <v>9041</v>
      </c>
      <c r="E1628" s="149" t="s">
        <v>802</v>
      </c>
      <c r="F1628" s="149" t="s">
        <v>4842</v>
      </c>
      <c r="G1628" s="149" t="s">
        <v>7587</v>
      </c>
      <c r="H1628" s="149" t="s">
        <v>7588</v>
      </c>
      <c r="I1628" s="149" t="s">
        <v>7589</v>
      </c>
      <c r="J1628" s="149" t="s">
        <v>7090</v>
      </c>
      <c r="K1628" s="149"/>
      <c r="L1628" s="148">
        <v>1</v>
      </c>
      <c r="M1628" s="152">
        <f t="shared" si="50"/>
        <v>0</v>
      </c>
      <c r="N1628" s="152">
        <f t="shared" si="51"/>
        <v>1</v>
      </c>
      <c r="O1628" s="145">
        <v>120964</v>
      </c>
    </row>
    <row r="1629" spans="1:15" x14ac:dyDescent="0.25">
      <c r="A1629" s="149">
        <v>21311</v>
      </c>
      <c r="B1629" s="149" t="s">
        <v>4843</v>
      </c>
      <c r="C1629" s="149" t="s">
        <v>4844</v>
      </c>
      <c r="D1629" s="149">
        <v>9041</v>
      </c>
      <c r="E1629" s="149" t="s">
        <v>802</v>
      </c>
      <c r="F1629" s="149" t="s">
        <v>4845</v>
      </c>
      <c r="G1629" s="149" t="s">
        <v>7587</v>
      </c>
      <c r="H1629" s="149" t="s">
        <v>7588</v>
      </c>
      <c r="I1629" s="149" t="s">
        <v>7589</v>
      </c>
      <c r="J1629" s="149" t="s">
        <v>7089</v>
      </c>
      <c r="K1629" s="149"/>
      <c r="L1629" s="148">
        <v>2</v>
      </c>
      <c r="M1629" s="152">
        <f t="shared" si="50"/>
        <v>0</v>
      </c>
      <c r="N1629" s="152">
        <f t="shared" si="51"/>
        <v>0</v>
      </c>
      <c r="O1629" s="145">
        <v>120964</v>
      </c>
    </row>
    <row r="1630" spans="1:15" x14ac:dyDescent="0.25">
      <c r="A1630" s="149">
        <v>21329</v>
      </c>
      <c r="B1630" s="149" t="s">
        <v>4846</v>
      </c>
      <c r="C1630" s="149" t="s">
        <v>4847</v>
      </c>
      <c r="D1630" s="149">
        <v>9041</v>
      </c>
      <c r="E1630" s="149" t="s">
        <v>802</v>
      </c>
      <c r="F1630" s="149" t="s">
        <v>4848</v>
      </c>
      <c r="G1630" s="149" t="s">
        <v>7587</v>
      </c>
      <c r="H1630" s="149" t="s">
        <v>7588</v>
      </c>
      <c r="I1630" s="149" t="s">
        <v>7589</v>
      </c>
      <c r="J1630" s="149" t="s">
        <v>7091</v>
      </c>
      <c r="K1630" s="149"/>
      <c r="L1630" s="148">
        <v>2</v>
      </c>
      <c r="M1630" s="152">
        <f t="shared" si="50"/>
        <v>0</v>
      </c>
      <c r="N1630" s="152">
        <f t="shared" si="51"/>
        <v>0</v>
      </c>
      <c r="O1630" s="145">
        <v>120964</v>
      </c>
    </row>
    <row r="1631" spans="1:15" x14ac:dyDescent="0.25">
      <c r="A1631" s="149">
        <v>21337</v>
      </c>
      <c r="B1631" s="149" t="s">
        <v>4849</v>
      </c>
      <c r="C1631" s="149" t="s">
        <v>4850</v>
      </c>
      <c r="D1631" s="149">
        <v>9000</v>
      </c>
      <c r="E1631" s="149" t="s">
        <v>798</v>
      </c>
      <c r="F1631" s="149" t="s">
        <v>4851</v>
      </c>
      <c r="G1631" s="149" t="s">
        <v>7587</v>
      </c>
      <c r="H1631" s="149" t="s">
        <v>7588</v>
      </c>
      <c r="I1631" s="149" t="s">
        <v>7589</v>
      </c>
      <c r="J1631" s="149" t="s">
        <v>7089</v>
      </c>
      <c r="K1631" s="149"/>
      <c r="L1631" s="148">
        <v>1</v>
      </c>
      <c r="M1631" s="152">
        <f t="shared" si="50"/>
        <v>0</v>
      </c>
      <c r="N1631" s="152">
        <f t="shared" si="51"/>
        <v>0</v>
      </c>
      <c r="O1631" s="145">
        <v>121798</v>
      </c>
    </row>
    <row r="1632" spans="1:15" x14ac:dyDescent="0.25">
      <c r="A1632" s="149">
        <v>21352</v>
      </c>
      <c r="B1632" s="149" t="s">
        <v>4852</v>
      </c>
      <c r="C1632" s="149" t="s">
        <v>4853</v>
      </c>
      <c r="D1632" s="149">
        <v>9940</v>
      </c>
      <c r="E1632" s="149" t="s">
        <v>805</v>
      </c>
      <c r="F1632" s="149" t="s">
        <v>4854</v>
      </c>
      <c r="G1632" s="149" t="s">
        <v>7587</v>
      </c>
      <c r="H1632" s="149" t="s">
        <v>7588</v>
      </c>
      <c r="I1632" s="149" t="s">
        <v>7589</v>
      </c>
      <c r="J1632" s="149" t="s">
        <v>7089</v>
      </c>
      <c r="K1632" s="149"/>
      <c r="L1632" s="148">
        <v>1</v>
      </c>
      <c r="M1632" s="152">
        <f t="shared" si="50"/>
        <v>0</v>
      </c>
      <c r="N1632" s="152">
        <f t="shared" si="51"/>
        <v>0</v>
      </c>
      <c r="O1632" s="145">
        <v>121376</v>
      </c>
    </row>
    <row r="1633" spans="1:15" x14ac:dyDescent="0.25">
      <c r="A1633" s="149">
        <v>21361</v>
      </c>
      <c r="B1633" s="149" t="s">
        <v>4855</v>
      </c>
      <c r="C1633" s="149" t="s">
        <v>4856</v>
      </c>
      <c r="D1633" s="149">
        <v>9940</v>
      </c>
      <c r="E1633" s="149" t="s">
        <v>805</v>
      </c>
      <c r="F1633" s="149" t="s">
        <v>4857</v>
      </c>
      <c r="G1633" s="149" t="s">
        <v>7587</v>
      </c>
      <c r="H1633" s="149" t="s">
        <v>7588</v>
      </c>
      <c r="I1633" s="149" t="s">
        <v>7589</v>
      </c>
      <c r="J1633" s="149" t="s">
        <v>7089</v>
      </c>
      <c r="K1633" s="149"/>
      <c r="L1633" s="148">
        <v>1</v>
      </c>
      <c r="M1633" s="152">
        <f t="shared" si="50"/>
        <v>0</v>
      </c>
      <c r="N1633" s="152">
        <f t="shared" si="51"/>
        <v>0</v>
      </c>
      <c r="O1633" s="145">
        <v>119156</v>
      </c>
    </row>
    <row r="1634" spans="1:15" x14ac:dyDescent="0.25">
      <c r="A1634" s="149">
        <v>21378</v>
      </c>
      <c r="B1634" s="149" t="s">
        <v>4858</v>
      </c>
      <c r="C1634" s="149" t="s">
        <v>4859</v>
      </c>
      <c r="D1634" s="149">
        <v>9940</v>
      </c>
      <c r="E1634" s="149" t="s">
        <v>805</v>
      </c>
      <c r="F1634" s="149" t="s">
        <v>4860</v>
      </c>
      <c r="G1634" s="149" t="s">
        <v>7587</v>
      </c>
      <c r="H1634" s="149" t="s">
        <v>7588</v>
      </c>
      <c r="I1634" s="149" t="s">
        <v>7589</v>
      </c>
      <c r="J1634" s="149" t="s">
        <v>7089</v>
      </c>
      <c r="K1634" s="149"/>
      <c r="L1634" s="148">
        <v>2</v>
      </c>
      <c r="M1634" s="152">
        <f t="shared" si="50"/>
        <v>0</v>
      </c>
      <c r="N1634" s="152">
        <f t="shared" si="51"/>
        <v>0</v>
      </c>
      <c r="O1634" s="145">
        <v>119156</v>
      </c>
    </row>
    <row r="1635" spans="1:15" x14ac:dyDescent="0.25">
      <c r="A1635" s="149">
        <v>21386</v>
      </c>
      <c r="B1635" s="149" t="s">
        <v>4861</v>
      </c>
      <c r="C1635" s="149" t="s">
        <v>4862</v>
      </c>
      <c r="D1635" s="149">
        <v>9060</v>
      </c>
      <c r="E1635" s="149" t="s">
        <v>808</v>
      </c>
      <c r="F1635" s="149" t="s">
        <v>4863</v>
      </c>
      <c r="G1635" s="149" t="s">
        <v>7587</v>
      </c>
      <c r="H1635" s="149" t="s">
        <v>7588</v>
      </c>
      <c r="I1635" s="149" t="s">
        <v>7589</v>
      </c>
      <c r="J1635" s="149" t="s">
        <v>7089</v>
      </c>
      <c r="K1635" s="149"/>
      <c r="L1635" s="148">
        <v>2</v>
      </c>
      <c r="M1635" s="152">
        <f t="shared" si="50"/>
        <v>0</v>
      </c>
      <c r="N1635" s="152">
        <f t="shared" si="51"/>
        <v>0</v>
      </c>
      <c r="O1635" s="145">
        <v>121236</v>
      </c>
    </row>
    <row r="1636" spans="1:15" x14ac:dyDescent="0.25">
      <c r="A1636" s="149">
        <v>21411</v>
      </c>
      <c r="B1636" s="149" t="s">
        <v>7410</v>
      </c>
      <c r="C1636" s="149" t="s">
        <v>4864</v>
      </c>
      <c r="D1636" s="149">
        <v>9060</v>
      </c>
      <c r="E1636" s="149" t="s">
        <v>808</v>
      </c>
      <c r="F1636" s="149" t="s">
        <v>4865</v>
      </c>
      <c r="G1636" s="149" t="s">
        <v>364</v>
      </c>
      <c r="H1636" s="149" t="s">
        <v>365</v>
      </c>
      <c r="I1636" s="149" t="s">
        <v>366</v>
      </c>
      <c r="J1636" s="149" t="s">
        <v>7089</v>
      </c>
      <c r="K1636" s="149"/>
      <c r="L1636" s="148">
        <v>2</v>
      </c>
      <c r="M1636" s="152">
        <f t="shared" si="50"/>
        <v>0</v>
      </c>
      <c r="N1636" s="152">
        <f t="shared" si="51"/>
        <v>0</v>
      </c>
      <c r="O1636" s="145">
        <v>121418</v>
      </c>
    </row>
    <row r="1637" spans="1:15" x14ac:dyDescent="0.25">
      <c r="A1637" s="149">
        <v>21451</v>
      </c>
      <c r="B1637" s="149" t="s">
        <v>4866</v>
      </c>
      <c r="C1637" s="149" t="s">
        <v>4867</v>
      </c>
      <c r="D1637" s="149">
        <v>9940</v>
      </c>
      <c r="E1637" s="149" t="s">
        <v>811</v>
      </c>
      <c r="F1637" s="149" t="s">
        <v>4868</v>
      </c>
      <c r="G1637" s="149" t="s">
        <v>7587</v>
      </c>
      <c r="H1637" s="149" t="s">
        <v>7588</v>
      </c>
      <c r="I1637" s="149" t="s">
        <v>7589</v>
      </c>
      <c r="J1637" s="149" t="s">
        <v>7089</v>
      </c>
      <c r="K1637" s="149"/>
      <c r="L1637" s="148">
        <v>2</v>
      </c>
      <c r="M1637" s="152">
        <f t="shared" si="50"/>
        <v>0</v>
      </c>
      <c r="N1637" s="152">
        <f t="shared" si="51"/>
        <v>0</v>
      </c>
      <c r="O1637" s="145">
        <v>119156</v>
      </c>
    </row>
    <row r="1638" spans="1:15" x14ac:dyDescent="0.25">
      <c r="A1638" s="149">
        <v>21469</v>
      </c>
      <c r="B1638" s="149" t="s">
        <v>1306</v>
      </c>
      <c r="C1638" s="149" t="s">
        <v>3663</v>
      </c>
      <c r="D1638" s="149">
        <v>9940</v>
      </c>
      <c r="E1638" s="149" t="s">
        <v>4869</v>
      </c>
      <c r="F1638" s="149" t="s">
        <v>4870</v>
      </c>
      <c r="G1638" s="149" t="s">
        <v>7587</v>
      </c>
      <c r="H1638" s="149" t="s">
        <v>7588</v>
      </c>
      <c r="I1638" s="149" t="s">
        <v>7589</v>
      </c>
      <c r="J1638" s="149" t="s">
        <v>7089</v>
      </c>
      <c r="K1638" s="149"/>
      <c r="L1638" s="148">
        <v>1</v>
      </c>
      <c r="M1638" s="152">
        <f t="shared" si="50"/>
        <v>0</v>
      </c>
      <c r="N1638" s="152">
        <f t="shared" si="51"/>
        <v>0</v>
      </c>
      <c r="O1638" s="145">
        <v>119479</v>
      </c>
    </row>
    <row r="1639" spans="1:15" x14ac:dyDescent="0.25">
      <c r="A1639" s="149">
        <v>21477</v>
      </c>
      <c r="B1639" s="149" t="s">
        <v>1185</v>
      </c>
      <c r="C1639" s="149" t="s">
        <v>4871</v>
      </c>
      <c r="D1639" s="149">
        <v>9185</v>
      </c>
      <c r="E1639" s="149" t="s">
        <v>814</v>
      </c>
      <c r="F1639" s="149" t="s">
        <v>4872</v>
      </c>
      <c r="G1639" s="149" t="s">
        <v>364</v>
      </c>
      <c r="H1639" s="149" t="s">
        <v>365</v>
      </c>
      <c r="I1639" s="149" t="s">
        <v>366</v>
      </c>
      <c r="J1639" s="149" t="s">
        <v>7089</v>
      </c>
      <c r="K1639" s="149"/>
      <c r="L1639" s="148">
        <v>1</v>
      </c>
      <c r="M1639" s="152">
        <f t="shared" si="50"/>
        <v>0</v>
      </c>
      <c r="N1639" s="152">
        <f t="shared" si="51"/>
        <v>0</v>
      </c>
      <c r="O1639" s="145">
        <v>121418</v>
      </c>
    </row>
    <row r="1640" spans="1:15" x14ac:dyDescent="0.25">
      <c r="A1640" s="149">
        <v>21485</v>
      </c>
      <c r="B1640" s="149" t="s">
        <v>4873</v>
      </c>
      <c r="C1640" s="149" t="s">
        <v>4874</v>
      </c>
      <c r="D1640" s="149">
        <v>9185</v>
      </c>
      <c r="E1640" s="149" t="s">
        <v>814</v>
      </c>
      <c r="F1640" s="149" t="s">
        <v>4875</v>
      </c>
      <c r="G1640" s="149" t="s">
        <v>364</v>
      </c>
      <c r="H1640" s="149" t="s">
        <v>365</v>
      </c>
      <c r="I1640" s="149" t="s">
        <v>366</v>
      </c>
      <c r="J1640" s="149" t="s">
        <v>7091</v>
      </c>
      <c r="K1640" s="149"/>
      <c r="L1640" s="148">
        <v>2</v>
      </c>
      <c r="M1640" s="152">
        <f t="shared" si="50"/>
        <v>0</v>
      </c>
      <c r="N1640" s="152">
        <f t="shared" si="51"/>
        <v>0</v>
      </c>
      <c r="O1640" s="145">
        <v>121418</v>
      </c>
    </row>
    <row r="1641" spans="1:15" x14ac:dyDescent="0.25">
      <c r="A1641" s="149">
        <v>21493</v>
      </c>
      <c r="B1641" s="149" t="s">
        <v>1185</v>
      </c>
      <c r="C1641" s="149" t="s">
        <v>4876</v>
      </c>
      <c r="D1641" s="149">
        <v>9185</v>
      </c>
      <c r="E1641" s="149" t="s">
        <v>814</v>
      </c>
      <c r="F1641" s="149" t="s">
        <v>4877</v>
      </c>
      <c r="G1641" s="149" t="s">
        <v>364</v>
      </c>
      <c r="H1641" s="149" t="s">
        <v>365</v>
      </c>
      <c r="I1641" s="149" t="s">
        <v>366</v>
      </c>
      <c r="J1641" s="149" t="s">
        <v>7089</v>
      </c>
      <c r="K1641" s="149"/>
      <c r="L1641" s="148">
        <v>1</v>
      </c>
      <c r="M1641" s="152">
        <f t="shared" si="50"/>
        <v>0</v>
      </c>
      <c r="N1641" s="152">
        <f t="shared" si="51"/>
        <v>0</v>
      </c>
      <c r="O1641" s="145">
        <v>124181</v>
      </c>
    </row>
    <row r="1642" spans="1:15" x14ac:dyDescent="0.25">
      <c r="A1642" s="149">
        <v>21501</v>
      </c>
      <c r="B1642" s="149" t="s">
        <v>7411</v>
      </c>
      <c r="C1642" s="149" t="s">
        <v>7684</v>
      </c>
      <c r="D1642" s="149">
        <v>9185</v>
      </c>
      <c r="E1642" s="149" t="s">
        <v>814</v>
      </c>
      <c r="F1642" s="149" t="s">
        <v>4878</v>
      </c>
      <c r="G1642" s="149" t="s">
        <v>364</v>
      </c>
      <c r="H1642" s="149" t="s">
        <v>365</v>
      </c>
      <c r="I1642" s="149" t="s">
        <v>366</v>
      </c>
      <c r="J1642" s="149" t="s">
        <v>7090</v>
      </c>
      <c r="K1642" s="149"/>
      <c r="L1642" s="148">
        <v>3</v>
      </c>
      <c r="M1642" s="152">
        <f t="shared" si="50"/>
        <v>0</v>
      </c>
      <c r="N1642" s="152">
        <f t="shared" si="51"/>
        <v>0</v>
      </c>
      <c r="O1642" s="145">
        <v>121418</v>
      </c>
    </row>
    <row r="1643" spans="1:15" x14ac:dyDescent="0.25">
      <c r="A1643" s="149">
        <v>21527</v>
      </c>
      <c r="B1643" s="149" t="s">
        <v>4879</v>
      </c>
      <c r="C1643" s="149" t="s">
        <v>4880</v>
      </c>
      <c r="D1643" s="149">
        <v>9080</v>
      </c>
      <c r="E1643" s="149" t="s">
        <v>4881</v>
      </c>
      <c r="F1643" s="149" t="s">
        <v>4882</v>
      </c>
      <c r="G1643" s="149" t="s">
        <v>7587</v>
      </c>
      <c r="H1643" s="149" t="s">
        <v>7588</v>
      </c>
      <c r="I1643" s="149" t="s">
        <v>7589</v>
      </c>
      <c r="J1643" s="149" t="s">
        <v>7089</v>
      </c>
      <c r="K1643" s="149"/>
      <c r="L1643" s="148">
        <v>2</v>
      </c>
      <c r="M1643" s="152">
        <f t="shared" si="50"/>
        <v>0</v>
      </c>
      <c r="N1643" s="152">
        <f t="shared" si="51"/>
        <v>0</v>
      </c>
      <c r="O1643" s="145">
        <v>121772</v>
      </c>
    </row>
    <row r="1644" spans="1:15" x14ac:dyDescent="0.25">
      <c r="A1644" s="149">
        <v>21535</v>
      </c>
      <c r="B1644" s="149" t="s">
        <v>4883</v>
      </c>
      <c r="C1644" s="149" t="s">
        <v>4884</v>
      </c>
      <c r="D1644" s="149">
        <v>9080</v>
      </c>
      <c r="E1644" s="149" t="s">
        <v>4885</v>
      </c>
      <c r="F1644" s="149" t="s">
        <v>4886</v>
      </c>
      <c r="G1644" s="149" t="s">
        <v>7587</v>
      </c>
      <c r="H1644" s="149" t="s">
        <v>7588</v>
      </c>
      <c r="I1644" s="149" t="s">
        <v>7589</v>
      </c>
      <c r="J1644" s="149" t="s">
        <v>7089</v>
      </c>
      <c r="K1644" s="149"/>
      <c r="L1644" s="148">
        <v>2</v>
      </c>
      <c r="M1644" s="152">
        <f t="shared" si="50"/>
        <v>0</v>
      </c>
      <c r="N1644" s="152">
        <f t="shared" si="51"/>
        <v>0</v>
      </c>
      <c r="O1644" s="145">
        <v>121772</v>
      </c>
    </row>
    <row r="1645" spans="1:15" x14ac:dyDescent="0.25">
      <c r="A1645" s="149">
        <v>21543</v>
      </c>
      <c r="B1645" s="149" t="s">
        <v>4887</v>
      </c>
      <c r="C1645" s="149" t="s">
        <v>4888</v>
      </c>
      <c r="D1645" s="149">
        <v>9180</v>
      </c>
      <c r="E1645" s="149" t="s">
        <v>4889</v>
      </c>
      <c r="F1645" s="149" t="s">
        <v>4890</v>
      </c>
      <c r="G1645" s="149" t="s">
        <v>364</v>
      </c>
      <c r="H1645" s="149" t="s">
        <v>365</v>
      </c>
      <c r="I1645" s="149" t="s">
        <v>366</v>
      </c>
      <c r="J1645" s="149" t="s">
        <v>7089</v>
      </c>
      <c r="K1645" s="149"/>
      <c r="L1645" s="148">
        <v>1</v>
      </c>
      <c r="M1645" s="152">
        <f t="shared" si="50"/>
        <v>0</v>
      </c>
      <c r="N1645" s="152">
        <f t="shared" si="51"/>
        <v>0</v>
      </c>
      <c r="O1645" s="145">
        <v>120998</v>
      </c>
    </row>
    <row r="1646" spans="1:15" x14ac:dyDescent="0.25">
      <c r="A1646" s="149">
        <v>21551</v>
      </c>
      <c r="B1646" s="149" t="s">
        <v>4891</v>
      </c>
      <c r="C1646" s="149" t="s">
        <v>4892</v>
      </c>
      <c r="D1646" s="149">
        <v>9180</v>
      </c>
      <c r="E1646" s="149" t="s">
        <v>4889</v>
      </c>
      <c r="F1646" s="149" t="s">
        <v>4893</v>
      </c>
      <c r="G1646" s="149" t="s">
        <v>364</v>
      </c>
      <c r="H1646" s="149" t="s">
        <v>365</v>
      </c>
      <c r="I1646" s="149" t="s">
        <v>366</v>
      </c>
      <c r="J1646" s="149" t="s">
        <v>7089</v>
      </c>
      <c r="K1646" s="149"/>
      <c r="L1646" s="148">
        <v>1</v>
      </c>
      <c r="M1646" s="152">
        <f t="shared" si="50"/>
        <v>0</v>
      </c>
      <c r="N1646" s="152">
        <f t="shared" si="51"/>
        <v>0</v>
      </c>
      <c r="O1646" s="145">
        <v>121426</v>
      </c>
    </row>
    <row r="1647" spans="1:15" x14ac:dyDescent="0.25">
      <c r="A1647" s="149">
        <v>21584</v>
      </c>
      <c r="B1647" s="149" t="s">
        <v>4894</v>
      </c>
      <c r="C1647" s="149" t="s">
        <v>4895</v>
      </c>
      <c r="D1647" s="149">
        <v>9190</v>
      </c>
      <c r="E1647" s="149" t="s">
        <v>818</v>
      </c>
      <c r="F1647" s="149" t="s">
        <v>4896</v>
      </c>
      <c r="G1647" s="149" t="s">
        <v>364</v>
      </c>
      <c r="H1647" s="149" t="s">
        <v>365</v>
      </c>
      <c r="I1647" s="149" t="s">
        <v>366</v>
      </c>
      <c r="J1647" s="149" t="s">
        <v>7089</v>
      </c>
      <c r="K1647" s="149"/>
      <c r="L1647" s="148">
        <v>3</v>
      </c>
      <c r="M1647" s="152">
        <f t="shared" si="50"/>
        <v>0</v>
      </c>
      <c r="N1647" s="152">
        <f t="shared" si="51"/>
        <v>0</v>
      </c>
      <c r="O1647" s="145">
        <v>119149</v>
      </c>
    </row>
    <row r="1648" spans="1:15" x14ac:dyDescent="0.25">
      <c r="A1648" s="149">
        <v>21592</v>
      </c>
      <c r="B1648" s="149" t="s">
        <v>4897</v>
      </c>
      <c r="C1648" s="149" t="s">
        <v>4898</v>
      </c>
      <c r="D1648" s="149">
        <v>9190</v>
      </c>
      <c r="E1648" s="149" t="s">
        <v>818</v>
      </c>
      <c r="F1648" s="149" t="s">
        <v>4896</v>
      </c>
      <c r="G1648" s="149" t="s">
        <v>364</v>
      </c>
      <c r="H1648" s="149" t="s">
        <v>365</v>
      </c>
      <c r="I1648" s="149" t="s">
        <v>366</v>
      </c>
      <c r="J1648" s="149" t="s">
        <v>7089</v>
      </c>
      <c r="K1648" s="149"/>
      <c r="L1648" s="148">
        <v>2</v>
      </c>
      <c r="M1648" s="152">
        <f t="shared" si="50"/>
        <v>0</v>
      </c>
      <c r="N1648" s="152">
        <f t="shared" si="51"/>
        <v>0</v>
      </c>
      <c r="O1648" s="145">
        <v>119149</v>
      </c>
    </row>
    <row r="1649" spans="1:15" x14ac:dyDescent="0.25">
      <c r="A1649" s="149">
        <v>21601</v>
      </c>
      <c r="B1649" s="149" t="s">
        <v>4899</v>
      </c>
      <c r="C1649" s="149" t="s">
        <v>4900</v>
      </c>
      <c r="D1649" s="149">
        <v>9190</v>
      </c>
      <c r="E1649" s="149" t="s">
        <v>818</v>
      </c>
      <c r="F1649" s="149" t="s">
        <v>4901</v>
      </c>
      <c r="G1649" s="149" t="s">
        <v>364</v>
      </c>
      <c r="H1649" s="149" t="s">
        <v>365</v>
      </c>
      <c r="I1649" s="149" t="s">
        <v>366</v>
      </c>
      <c r="J1649" s="149" t="s">
        <v>7089</v>
      </c>
      <c r="K1649" s="149"/>
      <c r="L1649" s="148">
        <v>1</v>
      </c>
      <c r="M1649" s="152">
        <f t="shared" si="50"/>
        <v>0</v>
      </c>
      <c r="N1649" s="152">
        <f t="shared" si="51"/>
        <v>0</v>
      </c>
      <c r="O1649" s="145">
        <v>119149</v>
      </c>
    </row>
    <row r="1650" spans="1:15" x14ac:dyDescent="0.25">
      <c r="A1650" s="149">
        <v>21618</v>
      </c>
      <c r="B1650" s="149" t="s">
        <v>4902</v>
      </c>
      <c r="C1650" s="149" t="s">
        <v>4903</v>
      </c>
      <c r="D1650" s="149">
        <v>9190</v>
      </c>
      <c r="E1650" s="149" t="s">
        <v>4904</v>
      </c>
      <c r="F1650" s="149" t="s">
        <v>4905</v>
      </c>
      <c r="G1650" s="149" t="s">
        <v>364</v>
      </c>
      <c r="H1650" s="149" t="s">
        <v>365</v>
      </c>
      <c r="I1650" s="149" t="s">
        <v>366</v>
      </c>
      <c r="J1650" s="149" t="s">
        <v>7089</v>
      </c>
      <c r="K1650" s="149"/>
      <c r="L1650" s="148">
        <v>1</v>
      </c>
      <c r="M1650" s="152">
        <f t="shared" si="50"/>
        <v>0</v>
      </c>
      <c r="N1650" s="152">
        <f t="shared" si="51"/>
        <v>0</v>
      </c>
      <c r="O1650" s="145">
        <v>119149</v>
      </c>
    </row>
    <row r="1651" spans="1:15" x14ac:dyDescent="0.25">
      <c r="A1651" s="149">
        <v>21626</v>
      </c>
      <c r="B1651" s="149" t="s">
        <v>4906</v>
      </c>
      <c r="C1651" s="149" t="s">
        <v>4907</v>
      </c>
      <c r="D1651" s="149">
        <v>9190</v>
      </c>
      <c r="E1651" s="149" t="s">
        <v>818</v>
      </c>
      <c r="F1651" s="149" t="s">
        <v>4908</v>
      </c>
      <c r="G1651" s="149" t="s">
        <v>364</v>
      </c>
      <c r="H1651" s="149" t="s">
        <v>365</v>
      </c>
      <c r="I1651" s="149" t="s">
        <v>366</v>
      </c>
      <c r="J1651" s="149" t="s">
        <v>7089</v>
      </c>
      <c r="K1651" s="149"/>
      <c r="L1651" s="148">
        <v>1</v>
      </c>
      <c r="M1651" s="152">
        <f t="shared" si="50"/>
        <v>0</v>
      </c>
      <c r="N1651" s="152">
        <f t="shared" si="51"/>
        <v>0</v>
      </c>
      <c r="O1651" s="145">
        <v>119149</v>
      </c>
    </row>
    <row r="1652" spans="1:15" x14ac:dyDescent="0.25">
      <c r="A1652" s="149">
        <v>21634</v>
      </c>
      <c r="B1652" s="149" t="s">
        <v>3157</v>
      </c>
      <c r="C1652" s="149" t="s">
        <v>4909</v>
      </c>
      <c r="D1652" s="149">
        <v>9190</v>
      </c>
      <c r="E1652" s="149" t="s">
        <v>818</v>
      </c>
      <c r="F1652" s="149" t="s">
        <v>4910</v>
      </c>
      <c r="G1652" s="149" t="s">
        <v>364</v>
      </c>
      <c r="H1652" s="149" t="s">
        <v>365</v>
      </c>
      <c r="I1652" s="149" t="s">
        <v>366</v>
      </c>
      <c r="J1652" s="149" t="s">
        <v>7089</v>
      </c>
      <c r="K1652" s="149"/>
      <c r="L1652" s="148">
        <v>2</v>
      </c>
      <c r="M1652" s="152">
        <f t="shared" si="50"/>
        <v>0</v>
      </c>
      <c r="N1652" s="152">
        <f t="shared" si="51"/>
        <v>0</v>
      </c>
      <c r="O1652" s="145">
        <v>119149</v>
      </c>
    </row>
    <row r="1653" spans="1:15" x14ac:dyDescent="0.25">
      <c r="A1653" s="149">
        <v>21642</v>
      </c>
      <c r="B1653" s="149" t="s">
        <v>7412</v>
      </c>
      <c r="C1653" s="149" t="s">
        <v>4911</v>
      </c>
      <c r="D1653" s="149">
        <v>9160</v>
      </c>
      <c r="E1653" s="149" t="s">
        <v>4912</v>
      </c>
      <c r="F1653" s="149" t="s">
        <v>4913</v>
      </c>
      <c r="G1653" s="149" t="s">
        <v>364</v>
      </c>
      <c r="H1653" s="149" t="s">
        <v>365</v>
      </c>
      <c r="I1653" s="149" t="s">
        <v>366</v>
      </c>
      <c r="J1653" s="149" t="s">
        <v>7089</v>
      </c>
      <c r="K1653" s="149"/>
      <c r="L1653" s="148">
        <v>2</v>
      </c>
      <c r="M1653" s="152">
        <f t="shared" si="50"/>
        <v>0</v>
      </c>
      <c r="N1653" s="152">
        <f t="shared" si="51"/>
        <v>0</v>
      </c>
      <c r="O1653" s="145">
        <v>120998</v>
      </c>
    </row>
    <row r="1654" spans="1:15" x14ac:dyDescent="0.25">
      <c r="A1654" s="149">
        <v>21667</v>
      </c>
      <c r="B1654" s="149" t="s">
        <v>4914</v>
      </c>
      <c r="C1654" s="149" t="s">
        <v>4915</v>
      </c>
      <c r="D1654" s="149">
        <v>9160</v>
      </c>
      <c r="E1654" s="149" t="s">
        <v>822</v>
      </c>
      <c r="F1654" s="149" t="s">
        <v>4916</v>
      </c>
      <c r="G1654" s="149" t="s">
        <v>364</v>
      </c>
      <c r="H1654" s="149" t="s">
        <v>365</v>
      </c>
      <c r="I1654" s="149" t="s">
        <v>366</v>
      </c>
      <c r="J1654" s="149" t="s">
        <v>7091</v>
      </c>
      <c r="K1654" s="149"/>
      <c r="L1654" s="148">
        <v>1</v>
      </c>
      <c r="M1654" s="152">
        <f t="shared" si="50"/>
        <v>1</v>
      </c>
      <c r="N1654" s="152">
        <f t="shared" si="51"/>
        <v>0</v>
      </c>
      <c r="O1654" s="145">
        <v>120998</v>
      </c>
    </row>
    <row r="1655" spans="1:15" x14ac:dyDescent="0.25">
      <c r="A1655" s="149">
        <v>21675</v>
      </c>
      <c r="B1655" s="149" t="s">
        <v>4917</v>
      </c>
      <c r="C1655" s="149" t="s">
        <v>4918</v>
      </c>
      <c r="D1655" s="149">
        <v>9160</v>
      </c>
      <c r="E1655" s="149" t="s">
        <v>822</v>
      </c>
      <c r="F1655" s="149" t="s">
        <v>4919</v>
      </c>
      <c r="G1655" s="149" t="s">
        <v>364</v>
      </c>
      <c r="H1655" s="149" t="s">
        <v>365</v>
      </c>
      <c r="I1655" s="149" t="s">
        <v>366</v>
      </c>
      <c r="J1655" s="149" t="s">
        <v>7089</v>
      </c>
      <c r="K1655" s="149"/>
      <c r="L1655" s="148">
        <v>2</v>
      </c>
      <c r="M1655" s="152">
        <f t="shared" si="50"/>
        <v>0</v>
      </c>
      <c r="N1655" s="152">
        <f t="shared" si="51"/>
        <v>0</v>
      </c>
      <c r="O1655" s="145">
        <v>120998</v>
      </c>
    </row>
    <row r="1656" spans="1:15" x14ac:dyDescent="0.25">
      <c r="A1656" s="149">
        <v>21683</v>
      </c>
      <c r="B1656" s="149" t="s">
        <v>4920</v>
      </c>
      <c r="C1656" s="149" t="s">
        <v>4921</v>
      </c>
      <c r="D1656" s="149">
        <v>9160</v>
      </c>
      <c r="E1656" s="149" t="s">
        <v>822</v>
      </c>
      <c r="F1656" s="149" t="s">
        <v>4922</v>
      </c>
      <c r="G1656" s="149" t="s">
        <v>364</v>
      </c>
      <c r="H1656" s="149" t="s">
        <v>365</v>
      </c>
      <c r="I1656" s="149" t="s">
        <v>366</v>
      </c>
      <c r="J1656" s="149" t="s">
        <v>7089</v>
      </c>
      <c r="K1656" s="149"/>
      <c r="L1656" s="148">
        <v>1</v>
      </c>
      <c r="M1656" s="152">
        <f t="shared" si="50"/>
        <v>0</v>
      </c>
      <c r="N1656" s="152">
        <f t="shared" si="51"/>
        <v>0</v>
      </c>
      <c r="O1656" s="145">
        <v>120998</v>
      </c>
    </row>
    <row r="1657" spans="1:15" x14ac:dyDescent="0.25">
      <c r="A1657" s="149">
        <v>21691</v>
      </c>
      <c r="B1657" s="149" t="s">
        <v>7413</v>
      </c>
      <c r="C1657" s="149" t="s">
        <v>4923</v>
      </c>
      <c r="D1657" s="149">
        <v>9160</v>
      </c>
      <c r="E1657" s="149" t="s">
        <v>822</v>
      </c>
      <c r="F1657" s="149" t="s">
        <v>4924</v>
      </c>
      <c r="G1657" s="149" t="s">
        <v>364</v>
      </c>
      <c r="H1657" s="149" t="s">
        <v>365</v>
      </c>
      <c r="I1657" s="149" t="s">
        <v>366</v>
      </c>
      <c r="J1657" s="149" t="s">
        <v>7089</v>
      </c>
      <c r="K1657" s="149"/>
      <c r="L1657" s="148">
        <v>1</v>
      </c>
      <c r="M1657" s="152">
        <f t="shared" si="50"/>
        <v>0</v>
      </c>
      <c r="N1657" s="152">
        <f t="shared" si="51"/>
        <v>0</v>
      </c>
      <c r="O1657" s="145">
        <v>120998</v>
      </c>
    </row>
    <row r="1658" spans="1:15" x14ac:dyDescent="0.25">
      <c r="A1658" s="149">
        <v>21709</v>
      </c>
      <c r="B1658" s="149" t="s">
        <v>4925</v>
      </c>
      <c r="C1658" s="149" t="s">
        <v>4926</v>
      </c>
      <c r="D1658" s="149">
        <v>9160</v>
      </c>
      <c r="E1658" s="149" t="s">
        <v>822</v>
      </c>
      <c r="F1658" s="149" t="s">
        <v>4927</v>
      </c>
      <c r="G1658" s="149" t="s">
        <v>364</v>
      </c>
      <c r="H1658" s="149" t="s">
        <v>365</v>
      </c>
      <c r="I1658" s="149" t="s">
        <v>366</v>
      </c>
      <c r="J1658" s="149" t="s">
        <v>7089</v>
      </c>
      <c r="K1658" s="149"/>
      <c r="L1658" s="148">
        <v>1</v>
      </c>
      <c r="M1658" s="152">
        <f t="shared" si="50"/>
        <v>0</v>
      </c>
      <c r="N1658" s="152">
        <f t="shared" si="51"/>
        <v>0</v>
      </c>
      <c r="O1658" s="145">
        <v>120998</v>
      </c>
    </row>
    <row r="1659" spans="1:15" x14ac:dyDescent="0.25">
      <c r="A1659" s="149">
        <v>21717</v>
      </c>
      <c r="B1659" s="149" t="s">
        <v>4928</v>
      </c>
      <c r="C1659" s="149" t="s">
        <v>4929</v>
      </c>
      <c r="D1659" s="149">
        <v>9160</v>
      </c>
      <c r="E1659" s="149" t="s">
        <v>822</v>
      </c>
      <c r="F1659" s="149" t="s">
        <v>4930</v>
      </c>
      <c r="G1659" s="149" t="s">
        <v>364</v>
      </c>
      <c r="H1659" s="149" t="s">
        <v>365</v>
      </c>
      <c r="I1659" s="149" t="s">
        <v>366</v>
      </c>
      <c r="J1659" s="149" t="s">
        <v>7089</v>
      </c>
      <c r="K1659" s="149"/>
      <c r="L1659" s="148">
        <v>1</v>
      </c>
      <c r="M1659" s="152">
        <f t="shared" si="50"/>
        <v>0</v>
      </c>
      <c r="N1659" s="152">
        <f t="shared" si="51"/>
        <v>0</v>
      </c>
      <c r="O1659" s="145">
        <v>120998</v>
      </c>
    </row>
    <row r="1660" spans="1:15" x14ac:dyDescent="0.25">
      <c r="A1660" s="149">
        <v>21725</v>
      </c>
      <c r="B1660" s="149" t="s">
        <v>7414</v>
      </c>
      <c r="C1660" s="149" t="s">
        <v>4931</v>
      </c>
      <c r="D1660" s="149">
        <v>9160</v>
      </c>
      <c r="E1660" s="149" t="s">
        <v>822</v>
      </c>
      <c r="F1660" s="149" t="s">
        <v>4932</v>
      </c>
      <c r="G1660" s="149" t="s">
        <v>364</v>
      </c>
      <c r="H1660" s="149" t="s">
        <v>365</v>
      </c>
      <c r="I1660" s="149" t="s">
        <v>366</v>
      </c>
      <c r="J1660" s="149" t="s">
        <v>7090</v>
      </c>
      <c r="K1660" s="149"/>
      <c r="L1660" s="148">
        <v>1</v>
      </c>
      <c r="M1660" s="152">
        <f t="shared" si="50"/>
        <v>0</v>
      </c>
      <c r="N1660" s="152">
        <f t="shared" si="51"/>
        <v>1</v>
      </c>
      <c r="O1660" s="145">
        <v>120998</v>
      </c>
    </row>
    <row r="1661" spans="1:15" x14ac:dyDescent="0.25">
      <c r="A1661" s="149">
        <v>21758</v>
      </c>
      <c r="B1661" s="149" t="s">
        <v>4034</v>
      </c>
      <c r="C1661" s="149" t="s">
        <v>4933</v>
      </c>
      <c r="D1661" s="149">
        <v>9160</v>
      </c>
      <c r="E1661" s="149" t="s">
        <v>4912</v>
      </c>
      <c r="F1661" s="149" t="s">
        <v>4934</v>
      </c>
      <c r="G1661" s="149" t="s">
        <v>364</v>
      </c>
      <c r="H1661" s="149" t="s">
        <v>365</v>
      </c>
      <c r="I1661" s="149" t="s">
        <v>366</v>
      </c>
      <c r="J1661" s="149" t="s">
        <v>7089</v>
      </c>
      <c r="K1661" s="149"/>
      <c r="L1661" s="148">
        <v>1</v>
      </c>
      <c r="M1661" s="152">
        <f t="shared" si="50"/>
        <v>0</v>
      </c>
      <c r="N1661" s="152">
        <f t="shared" si="51"/>
        <v>0</v>
      </c>
      <c r="O1661" s="145">
        <v>120998</v>
      </c>
    </row>
    <row r="1662" spans="1:15" x14ac:dyDescent="0.25">
      <c r="A1662" s="149">
        <v>21766</v>
      </c>
      <c r="B1662" s="149" t="s">
        <v>4935</v>
      </c>
      <c r="C1662" s="149" t="s">
        <v>4936</v>
      </c>
      <c r="D1662" s="149">
        <v>9040</v>
      </c>
      <c r="E1662" s="149" t="s">
        <v>831</v>
      </c>
      <c r="F1662" s="149" t="s">
        <v>4937</v>
      </c>
      <c r="G1662" s="149" t="s">
        <v>7587</v>
      </c>
      <c r="H1662" s="149" t="s">
        <v>7588</v>
      </c>
      <c r="I1662" s="149" t="s">
        <v>7589</v>
      </c>
      <c r="J1662" s="149" t="s">
        <v>7089</v>
      </c>
      <c r="K1662" s="149"/>
      <c r="L1662" s="148">
        <v>1</v>
      </c>
      <c r="M1662" s="152">
        <f t="shared" si="50"/>
        <v>0</v>
      </c>
      <c r="N1662" s="152">
        <f t="shared" si="51"/>
        <v>0</v>
      </c>
      <c r="O1662" s="145">
        <v>121053</v>
      </c>
    </row>
    <row r="1663" spans="1:15" x14ac:dyDescent="0.25">
      <c r="A1663" s="149">
        <v>21774</v>
      </c>
      <c r="B1663" s="149" t="s">
        <v>7685</v>
      </c>
      <c r="C1663" s="149" t="s">
        <v>7686</v>
      </c>
      <c r="D1663" s="149">
        <v>9040</v>
      </c>
      <c r="E1663" s="149" t="s">
        <v>831</v>
      </c>
      <c r="F1663" s="149" t="s">
        <v>4938</v>
      </c>
      <c r="G1663" s="149" t="s">
        <v>7587</v>
      </c>
      <c r="H1663" s="149" t="s">
        <v>7588</v>
      </c>
      <c r="I1663" s="149" t="s">
        <v>7589</v>
      </c>
      <c r="J1663" s="149" t="s">
        <v>7089</v>
      </c>
      <c r="K1663" s="149"/>
      <c r="L1663" s="148">
        <v>1</v>
      </c>
      <c r="M1663" s="152">
        <f t="shared" si="50"/>
        <v>0</v>
      </c>
      <c r="N1663" s="152">
        <f t="shared" si="51"/>
        <v>0</v>
      </c>
      <c r="O1663" s="145">
        <v>121798</v>
      </c>
    </row>
    <row r="1664" spans="1:15" x14ac:dyDescent="0.25">
      <c r="A1664" s="149">
        <v>21782</v>
      </c>
      <c r="B1664" s="149" t="s">
        <v>4939</v>
      </c>
      <c r="C1664" s="149" t="s">
        <v>4940</v>
      </c>
      <c r="D1664" s="149">
        <v>9040</v>
      </c>
      <c r="E1664" s="149" t="s">
        <v>831</v>
      </c>
      <c r="F1664" s="149" t="s">
        <v>4941</v>
      </c>
      <c r="G1664" s="149" t="s">
        <v>7587</v>
      </c>
      <c r="H1664" s="149" t="s">
        <v>7588</v>
      </c>
      <c r="I1664" s="149" t="s">
        <v>7589</v>
      </c>
      <c r="J1664" s="149" t="s">
        <v>7089</v>
      </c>
      <c r="K1664" s="149"/>
      <c r="L1664" s="148">
        <v>1</v>
      </c>
      <c r="M1664" s="152">
        <f t="shared" si="50"/>
        <v>0</v>
      </c>
      <c r="N1664" s="152">
        <f t="shared" si="51"/>
        <v>0</v>
      </c>
      <c r="O1664" s="145">
        <v>121053</v>
      </c>
    </row>
    <row r="1665" spans="1:15" x14ac:dyDescent="0.25">
      <c r="A1665" s="149">
        <v>21791</v>
      </c>
      <c r="B1665" s="149" t="s">
        <v>4942</v>
      </c>
      <c r="C1665" s="149" t="s">
        <v>4943</v>
      </c>
      <c r="D1665" s="149">
        <v>9040</v>
      </c>
      <c r="E1665" s="149" t="s">
        <v>831</v>
      </c>
      <c r="F1665" s="149" t="s">
        <v>4944</v>
      </c>
      <c r="G1665" s="149" t="s">
        <v>7587</v>
      </c>
      <c r="H1665" s="149" t="s">
        <v>7588</v>
      </c>
      <c r="I1665" s="149" t="s">
        <v>7589</v>
      </c>
      <c r="J1665" s="149" t="s">
        <v>7089</v>
      </c>
      <c r="K1665" s="149"/>
      <c r="L1665" s="148">
        <v>2</v>
      </c>
      <c r="M1665" s="152">
        <f t="shared" si="50"/>
        <v>0</v>
      </c>
      <c r="N1665" s="152">
        <f t="shared" si="51"/>
        <v>0</v>
      </c>
      <c r="O1665" s="145">
        <v>121053</v>
      </c>
    </row>
    <row r="1666" spans="1:15" x14ac:dyDescent="0.25">
      <c r="A1666" s="149">
        <v>21841</v>
      </c>
      <c r="B1666" s="149" t="s">
        <v>1344</v>
      </c>
      <c r="C1666" s="149" t="s">
        <v>4945</v>
      </c>
      <c r="D1666" s="149">
        <v>9070</v>
      </c>
      <c r="E1666" s="149" t="s">
        <v>847</v>
      </c>
      <c r="F1666" s="149" t="s">
        <v>4946</v>
      </c>
      <c r="G1666" s="149" t="s">
        <v>364</v>
      </c>
      <c r="H1666" s="149" t="s">
        <v>365</v>
      </c>
      <c r="I1666" s="149" t="s">
        <v>366</v>
      </c>
      <c r="J1666" s="149" t="s">
        <v>7089</v>
      </c>
      <c r="K1666" s="149"/>
      <c r="L1666" s="148">
        <v>1</v>
      </c>
      <c r="M1666" s="152">
        <f t="shared" si="50"/>
        <v>0</v>
      </c>
      <c r="N1666" s="152">
        <f t="shared" si="51"/>
        <v>0</v>
      </c>
      <c r="O1666" s="145">
        <v>121426</v>
      </c>
    </row>
    <row r="1667" spans="1:15" x14ac:dyDescent="0.25">
      <c r="A1667" s="149">
        <v>21857</v>
      </c>
      <c r="B1667" s="149" t="s">
        <v>3405</v>
      </c>
      <c r="C1667" s="149" t="s">
        <v>4947</v>
      </c>
      <c r="D1667" s="149">
        <v>9070</v>
      </c>
      <c r="E1667" s="149" t="s">
        <v>847</v>
      </c>
      <c r="F1667" s="149" t="s">
        <v>4948</v>
      </c>
      <c r="G1667" s="149" t="s">
        <v>364</v>
      </c>
      <c r="H1667" s="149" t="s">
        <v>365</v>
      </c>
      <c r="I1667" s="149" t="s">
        <v>366</v>
      </c>
      <c r="J1667" s="149" t="s">
        <v>7089</v>
      </c>
      <c r="K1667" s="149"/>
      <c r="L1667" s="148">
        <v>2</v>
      </c>
      <c r="M1667" s="152">
        <f t="shared" ref="M1667:M1730" si="52">IF(AND(J1667="Autonome kleuterschool",L1667=1),1,0)</f>
        <v>0</v>
      </c>
      <c r="N1667" s="152">
        <f t="shared" ref="N1667:N1730" si="53">IF(AND(J1667="Autonome lagere school",L1667=1),1,0)</f>
        <v>0</v>
      </c>
      <c r="O1667" s="145">
        <v>138867</v>
      </c>
    </row>
    <row r="1668" spans="1:15" x14ac:dyDescent="0.25">
      <c r="A1668" s="149">
        <v>21865</v>
      </c>
      <c r="B1668" s="149" t="s">
        <v>4294</v>
      </c>
      <c r="C1668" s="149" t="s">
        <v>4949</v>
      </c>
      <c r="D1668" s="149">
        <v>9070</v>
      </c>
      <c r="E1668" s="149" t="s">
        <v>847</v>
      </c>
      <c r="F1668" s="149" t="s">
        <v>4950</v>
      </c>
      <c r="G1668" s="149" t="s">
        <v>364</v>
      </c>
      <c r="H1668" s="149" t="s">
        <v>365</v>
      </c>
      <c r="I1668" s="149" t="s">
        <v>366</v>
      </c>
      <c r="J1668" s="149" t="s">
        <v>7089</v>
      </c>
      <c r="K1668" s="149"/>
      <c r="L1668" s="148">
        <v>1</v>
      </c>
      <c r="M1668" s="152">
        <f t="shared" si="52"/>
        <v>0</v>
      </c>
      <c r="N1668" s="152">
        <f t="shared" si="53"/>
        <v>0</v>
      </c>
      <c r="O1668" s="145">
        <v>138867</v>
      </c>
    </row>
    <row r="1669" spans="1:15" x14ac:dyDescent="0.25">
      <c r="A1669" s="149">
        <v>21873</v>
      </c>
      <c r="B1669" s="149" t="s">
        <v>1344</v>
      </c>
      <c r="C1669" s="149" t="s">
        <v>3438</v>
      </c>
      <c r="D1669" s="149">
        <v>9080</v>
      </c>
      <c r="E1669" s="149" t="s">
        <v>4951</v>
      </c>
      <c r="F1669" s="149" t="s">
        <v>4952</v>
      </c>
      <c r="G1669" s="149" t="s">
        <v>364</v>
      </c>
      <c r="H1669" s="149" t="s">
        <v>365</v>
      </c>
      <c r="I1669" s="149" t="s">
        <v>366</v>
      </c>
      <c r="J1669" s="149" t="s">
        <v>7089</v>
      </c>
      <c r="K1669" s="149"/>
      <c r="L1669" s="148">
        <v>3</v>
      </c>
      <c r="M1669" s="152">
        <f t="shared" si="52"/>
        <v>0</v>
      </c>
      <c r="N1669" s="152">
        <f t="shared" si="53"/>
        <v>0</v>
      </c>
      <c r="O1669" s="145">
        <v>121426</v>
      </c>
    </row>
    <row r="1670" spans="1:15" x14ac:dyDescent="0.25">
      <c r="A1670" s="149">
        <v>21881</v>
      </c>
      <c r="B1670" s="149" t="s">
        <v>4953</v>
      </c>
      <c r="C1670" s="149" t="s">
        <v>4954</v>
      </c>
      <c r="D1670" s="149">
        <v>9080</v>
      </c>
      <c r="E1670" s="149" t="s">
        <v>4951</v>
      </c>
      <c r="F1670" s="149" t="s">
        <v>4955</v>
      </c>
      <c r="G1670" s="149" t="s">
        <v>364</v>
      </c>
      <c r="H1670" s="149" t="s">
        <v>365</v>
      </c>
      <c r="I1670" s="149" t="s">
        <v>366</v>
      </c>
      <c r="J1670" s="149" t="s">
        <v>7089</v>
      </c>
      <c r="K1670" s="149"/>
      <c r="L1670" s="148">
        <v>1</v>
      </c>
      <c r="M1670" s="152">
        <f t="shared" si="52"/>
        <v>0</v>
      </c>
      <c r="N1670" s="152">
        <f t="shared" si="53"/>
        <v>0</v>
      </c>
      <c r="O1670" s="145">
        <v>124181</v>
      </c>
    </row>
    <row r="1671" spans="1:15" x14ac:dyDescent="0.25">
      <c r="A1671" s="149">
        <v>21899</v>
      </c>
      <c r="B1671" s="149" t="s">
        <v>4956</v>
      </c>
      <c r="C1671" s="149" t="s">
        <v>4957</v>
      </c>
      <c r="D1671" s="149">
        <v>9080</v>
      </c>
      <c r="E1671" s="149" t="s">
        <v>827</v>
      </c>
      <c r="F1671" s="149" t="s">
        <v>4958</v>
      </c>
      <c r="G1671" s="149" t="s">
        <v>364</v>
      </c>
      <c r="H1671" s="149" t="s">
        <v>365</v>
      </c>
      <c r="I1671" s="149" t="s">
        <v>366</v>
      </c>
      <c r="J1671" s="149" t="s">
        <v>7089</v>
      </c>
      <c r="K1671" s="149"/>
      <c r="L1671" s="148">
        <v>1</v>
      </c>
      <c r="M1671" s="152">
        <f t="shared" si="52"/>
        <v>0</v>
      </c>
      <c r="N1671" s="152">
        <f t="shared" si="53"/>
        <v>0</v>
      </c>
      <c r="O1671" s="145">
        <v>124181</v>
      </c>
    </row>
    <row r="1672" spans="1:15" x14ac:dyDescent="0.25">
      <c r="A1672" s="149">
        <v>21907</v>
      </c>
      <c r="B1672" s="149" t="s">
        <v>4959</v>
      </c>
      <c r="C1672" s="149" t="s">
        <v>4960</v>
      </c>
      <c r="D1672" s="149">
        <v>9240</v>
      </c>
      <c r="E1672" s="149" t="s">
        <v>4961</v>
      </c>
      <c r="F1672" s="149" t="s">
        <v>4962</v>
      </c>
      <c r="G1672" s="149" t="s">
        <v>364</v>
      </c>
      <c r="H1672" s="149" t="s">
        <v>365</v>
      </c>
      <c r="I1672" s="149" t="s">
        <v>366</v>
      </c>
      <c r="J1672" s="149" t="s">
        <v>7089</v>
      </c>
      <c r="K1672" s="149"/>
      <c r="L1672" s="148">
        <v>2</v>
      </c>
      <c r="M1672" s="152">
        <f t="shared" si="52"/>
        <v>0</v>
      </c>
      <c r="N1672" s="152">
        <f t="shared" si="53"/>
        <v>0</v>
      </c>
      <c r="O1672" s="145">
        <v>119263</v>
      </c>
    </row>
    <row r="1673" spans="1:15" x14ac:dyDescent="0.25">
      <c r="A1673" s="149">
        <v>21931</v>
      </c>
      <c r="B1673" s="149" t="s">
        <v>4963</v>
      </c>
      <c r="C1673" s="149" t="s">
        <v>4964</v>
      </c>
      <c r="D1673" s="149">
        <v>9240</v>
      </c>
      <c r="E1673" s="149" t="s">
        <v>4961</v>
      </c>
      <c r="F1673" s="149" t="s">
        <v>4965</v>
      </c>
      <c r="G1673" s="149" t="s">
        <v>364</v>
      </c>
      <c r="H1673" s="149" t="s">
        <v>365</v>
      </c>
      <c r="I1673" s="149" t="s">
        <v>366</v>
      </c>
      <c r="J1673" s="149" t="s">
        <v>7089</v>
      </c>
      <c r="K1673" s="149"/>
      <c r="L1673" s="148">
        <v>1</v>
      </c>
      <c r="M1673" s="152">
        <f t="shared" si="52"/>
        <v>0</v>
      </c>
      <c r="N1673" s="152">
        <f t="shared" si="53"/>
        <v>0</v>
      </c>
      <c r="O1673" s="145">
        <v>119263</v>
      </c>
    </row>
    <row r="1674" spans="1:15" x14ac:dyDescent="0.25">
      <c r="A1674" s="149">
        <v>21972</v>
      </c>
      <c r="B1674" s="149" t="s">
        <v>4966</v>
      </c>
      <c r="C1674" s="149" t="s">
        <v>4967</v>
      </c>
      <c r="D1674" s="149">
        <v>9240</v>
      </c>
      <c r="E1674" s="149" t="s">
        <v>4961</v>
      </c>
      <c r="F1674" s="149" t="s">
        <v>4968</v>
      </c>
      <c r="G1674" s="149" t="s">
        <v>364</v>
      </c>
      <c r="H1674" s="149" t="s">
        <v>365</v>
      </c>
      <c r="I1674" s="149" t="s">
        <v>366</v>
      </c>
      <c r="J1674" s="149" t="s">
        <v>7091</v>
      </c>
      <c r="K1674" s="149"/>
      <c r="L1674" s="148">
        <v>2</v>
      </c>
      <c r="M1674" s="152">
        <f t="shared" si="52"/>
        <v>0</v>
      </c>
      <c r="N1674" s="152">
        <f t="shared" si="53"/>
        <v>0</v>
      </c>
      <c r="O1674" s="145">
        <v>119263</v>
      </c>
    </row>
    <row r="1675" spans="1:15" x14ac:dyDescent="0.25">
      <c r="A1675" s="149">
        <v>21981</v>
      </c>
      <c r="B1675" s="149" t="s">
        <v>1344</v>
      </c>
      <c r="C1675" s="149" t="s">
        <v>4969</v>
      </c>
      <c r="D1675" s="149">
        <v>9240</v>
      </c>
      <c r="E1675" s="149" t="s">
        <v>4961</v>
      </c>
      <c r="F1675" s="149" t="s">
        <v>4970</v>
      </c>
      <c r="G1675" s="149" t="s">
        <v>364</v>
      </c>
      <c r="H1675" s="149" t="s">
        <v>365</v>
      </c>
      <c r="I1675" s="149" t="s">
        <v>366</v>
      </c>
      <c r="J1675" s="149" t="s">
        <v>7089</v>
      </c>
      <c r="K1675" s="149"/>
      <c r="L1675" s="148">
        <v>1</v>
      </c>
      <c r="M1675" s="152">
        <f t="shared" si="52"/>
        <v>0</v>
      </c>
      <c r="N1675" s="152">
        <f t="shared" si="53"/>
        <v>0</v>
      </c>
      <c r="O1675" s="145">
        <v>119289</v>
      </c>
    </row>
    <row r="1676" spans="1:15" x14ac:dyDescent="0.25">
      <c r="A1676" s="149">
        <v>21998</v>
      </c>
      <c r="B1676" s="149" t="s">
        <v>1185</v>
      </c>
      <c r="C1676" s="149" t="s">
        <v>4971</v>
      </c>
      <c r="D1676" s="149">
        <v>9200</v>
      </c>
      <c r="E1676" s="149" t="s">
        <v>4972</v>
      </c>
      <c r="F1676" s="149" t="s">
        <v>4973</v>
      </c>
      <c r="G1676" s="149" t="s">
        <v>7587</v>
      </c>
      <c r="H1676" s="149" t="s">
        <v>7588</v>
      </c>
      <c r="I1676" s="149" t="s">
        <v>7589</v>
      </c>
      <c r="J1676" s="149" t="s">
        <v>7089</v>
      </c>
      <c r="K1676" s="149"/>
      <c r="L1676" s="148">
        <v>1</v>
      </c>
      <c r="M1676" s="152">
        <f t="shared" si="52"/>
        <v>0</v>
      </c>
      <c r="N1676" s="152">
        <f t="shared" si="53"/>
        <v>0</v>
      </c>
      <c r="O1676" s="145">
        <v>120501</v>
      </c>
    </row>
    <row r="1677" spans="1:15" x14ac:dyDescent="0.25">
      <c r="A1677" s="149">
        <v>22004</v>
      </c>
      <c r="B1677" s="149" t="s">
        <v>7687</v>
      </c>
      <c r="C1677" s="149" t="s">
        <v>4974</v>
      </c>
      <c r="D1677" s="149">
        <v>9200</v>
      </c>
      <c r="E1677" s="149" t="s">
        <v>4972</v>
      </c>
      <c r="F1677" s="149" t="s">
        <v>4975</v>
      </c>
      <c r="G1677" s="149" t="s">
        <v>7587</v>
      </c>
      <c r="H1677" s="149" t="s">
        <v>7588</v>
      </c>
      <c r="I1677" s="149" t="s">
        <v>7589</v>
      </c>
      <c r="J1677" s="149" t="s">
        <v>7089</v>
      </c>
      <c r="K1677" s="149"/>
      <c r="L1677" s="148">
        <v>1</v>
      </c>
      <c r="M1677" s="152">
        <f t="shared" si="52"/>
        <v>0</v>
      </c>
      <c r="N1677" s="152">
        <f t="shared" si="53"/>
        <v>0</v>
      </c>
      <c r="O1677" s="145">
        <v>119966</v>
      </c>
    </row>
    <row r="1678" spans="1:15" x14ac:dyDescent="0.25">
      <c r="A1678" s="149">
        <v>22012</v>
      </c>
      <c r="B1678" s="149" t="s">
        <v>4976</v>
      </c>
      <c r="C1678" s="149" t="s">
        <v>4977</v>
      </c>
      <c r="D1678" s="149">
        <v>9220</v>
      </c>
      <c r="E1678" s="149" t="s">
        <v>837</v>
      </c>
      <c r="F1678" s="149" t="s">
        <v>4978</v>
      </c>
      <c r="G1678" s="149" t="s">
        <v>7587</v>
      </c>
      <c r="H1678" s="149" t="s">
        <v>7588</v>
      </c>
      <c r="I1678" s="149" t="s">
        <v>7589</v>
      </c>
      <c r="J1678" s="149" t="s">
        <v>7089</v>
      </c>
      <c r="K1678" s="149"/>
      <c r="L1678" s="148">
        <v>2</v>
      </c>
      <c r="M1678" s="152">
        <f t="shared" si="52"/>
        <v>0</v>
      </c>
      <c r="N1678" s="152">
        <f t="shared" si="53"/>
        <v>0</v>
      </c>
      <c r="O1678" s="145">
        <v>121285</v>
      </c>
    </row>
    <row r="1679" spans="1:15" x14ac:dyDescent="0.25">
      <c r="A1679" s="149">
        <v>22021</v>
      </c>
      <c r="B1679" s="149" t="s">
        <v>4979</v>
      </c>
      <c r="C1679" s="149" t="s">
        <v>4980</v>
      </c>
      <c r="D1679" s="149">
        <v>9220</v>
      </c>
      <c r="E1679" s="149" t="s">
        <v>837</v>
      </c>
      <c r="F1679" s="149" t="s">
        <v>4981</v>
      </c>
      <c r="G1679" s="149" t="s">
        <v>7587</v>
      </c>
      <c r="H1679" s="149" t="s">
        <v>7588</v>
      </c>
      <c r="I1679" s="149" t="s">
        <v>7589</v>
      </c>
      <c r="J1679" s="149" t="s">
        <v>7089</v>
      </c>
      <c r="K1679" s="149"/>
      <c r="L1679" s="148">
        <v>2</v>
      </c>
      <c r="M1679" s="152">
        <f t="shared" si="52"/>
        <v>0</v>
      </c>
      <c r="N1679" s="152">
        <f t="shared" si="53"/>
        <v>0</v>
      </c>
      <c r="O1679" s="145">
        <v>121285</v>
      </c>
    </row>
    <row r="1680" spans="1:15" x14ac:dyDescent="0.25">
      <c r="A1680" s="149">
        <v>22038</v>
      </c>
      <c r="B1680" s="149" t="s">
        <v>4982</v>
      </c>
      <c r="C1680" s="149" t="s">
        <v>4983</v>
      </c>
      <c r="D1680" s="149">
        <v>9220</v>
      </c>
      <c r="E1680" s="149" t="s">
        <v>837</v>
      </c>
      <c r="F1680" s="149" t="s">
        <v>4984</v>
      </c>
      <c r="G1680" s="149" t="s">
        <v>7587</v>
      </c>
      <c r="H1680" s="149" t="s">
        <v>7588</v>
      </c>
      <c r="I1680" s="149" t="s">
        <v>7589</v>
      </c>
      <c r="J1680" s="149" t="s">
        <v>7089</v>
      </c>
      <c r="K1680" s="149"/>
      <c r="L1680" s="148">
        <v>2</v>
      </c>
      <c r="M1680" s="152">
        <f t="shared" si="52"/>
        <v>0</v>
      </c>
      <c r="N1680" s="152">
        <f t="shared" si="53"/>
        <v>0</v>
      </c>
      <c r="O1680" s="145">
        <v>121285</v>
      </c>
    </row>
    <row r="1681" spans="1:15" x14ac:dyDescent="0.25">
      <c r="A1681" s="149">
        <v>22046</v>
      </c>
      <c r="B1681" s="149" t="s">
        <v>4985</v>
      </c>
      <c r="C1681" s="149" t="s">
        <v>4986</v>
      </c>
      <c r="D1681" s="149">
        <v>9220</v>
      </c>
      <c r="E1681" s="149" t="s">
        <v>837</v>
      </c>
      <c r="F1681" s="149" t="s">
        <v>4987</v>
      </c>
      <c r="G1681" s="149" t="s">
        <v>7587</v>
      </c>
      <c r="H1681" s="149" t="s">
        <v>7588</v>
      </c>
      <c r="I1681" s="149" t="s">
        <v>7589</v>
      </c>
      <c r="J1681" s="149" t="s">
        <v>7089</v>
      </c>
      <c r="K1681" s="149"/>
      <c r="L1681" s="148">
        <v>2</v>
      </c>
      <c r="M1681" s="152">
        <f t="shared" si="52"/>
        <v>0</v>
      </c>
      <c r="N1681" s="152">
        <f t="shared" si="53"/>
        <v>0</v>
      </c>
      <c r="O1681" s="145">
        <v>121285</v>
      </c>
    </row>
    <row r="1682" spans="1:15" x14ac:dyDescent="0.25">
      <c r="A1682" s="149">
        <v>22061</v>
      </c>
      <c r="B1682" s="149" t="s">
        <v>4988</v>
      </c>
      <c r="C1682" s="149" t="s">
        <v>4989</v>
      </c>
      <c r="D1682" s="149">
        <v>9220</v>
      </c>
      <c r="E1682" s="149" t="s">
        <v>837</v>
      </c>
      <c r="F1682" s="149" t="s">
        <v>4990</v>
      </c>
      <c r="G1682" s="149" t="s">
        <v>7587</v>
      </c>
      <c r="H1682" s="149" t="s">
        <v>7588</v>
      </c>
      <c r="I1682" s="149" t="s">
        <v>7589</v>
      </c>
      <c r="J1682" s="149" t="s">
        <v>7091</v>
      </c>
      <c r="K1682" s="149"/>
      <c r="L1682" s="148">
        <v>1</v>
      </c>
      <c r="M1682" s="152">
        <f t="shared" si="52"/>
        <v>1</v>
      </c>
      <c r="N1682" s="152">
        <f t="shared" si="53"/>
        <v>0</v>
      </c>
      <c r="O1682" s="145">
        <v>120972</v>
      </c>
    </row>
    <row r="1683" spans="1:15" x14ac:dyDescent="0.25">
      <c r="A1683" s="149">
        <v>22079</v>
      </c>
      <c r="B1683" s="149" t="s">
        <v>1185</v>
      </c>
      <c r="C1683" s="149" t="s">
        <v>4991</v>
      </c>
      <c r="D1683" s="149">
        <v>9140</v>
      </c>
      <c r="E1683" s="149" t="s">
        <v>4992</v>
      </c>
      <c r="F1683" s="149" t="s">
        <v>4993</v>
      </c>
      <c r="G1683" s="149" t="s">
        <v>364</v>
      </c>
      <c r="H1683" s="149" t="s">
        <v>365</v>
      </c>
      <c r="I1683" s="149" t="s">
        <v>366</v>
      </c>
      <c r="J1683" s="149" t="s">
        <v>7089</v>
      </c>
      <c r="K1683" s="149"/>
      <c r="L1683" s="148">
        <v>1</v>
      </c>
      <c r="M1683" s="152">
        <f t="shared" si="52"/>
        <v>0</v>
      </c>
      <c r="N1683" s="152">
        <f t="shared" si="53"/>
        <v>0</v>
      </c>
      <c r="O1683" s="145">
        <v>121228</v>
      </c>
    </row>
    <row r="1684" spans="1:15" x14ac:dyDescent="0.25">
      <c r="A1684" s="149">
        <v>22087</v>
      </c>
      <c r="B1684" s="149" t="s">
        <v>4994</v>
      </c>
      <c r="C1684" s="149" t="s">
        <v>4995</v>
      </c>
      <c r="D1684" s="149">
        <v>9220</v>
      </c>
      <c r="E1684" s="149" t="s">
        <v>4996</v>
      </c>
      <c r="F1684" s="149" t="s">
        <v>4997</v>
      </c>
      <c r="G1684" s="149" t="s">
        <v>7587</v>
      </c>
      <c r="H1684" s="149" t="s">
        <v>7588</v>
      </c>
      <c r="I1684" s="149" t="s">
        <v>7589</v>
      </c>
      <c r="J1684" s="149" t="s">
        <v>7089</v>
      </c>
      <c r="K1684" s="149"/>
      <c r="L1684" s="148">
        <v>2</v>
      </c>
      <c r="M1684" s="152">
        <f t="shared" si="52"/>
        <v>0</v>
      </c>
      <c r="N1684" s="152">
        <f t="shared" si="53"/>
        <v>0</v>
      </c>
      <c r="O1684" s="145">
        <v>121285</v>
      </c>
    </row>
    <row r="1685" spans="1:15" x14ac:dyDescent="0.25">
      <c r="A1685" s="149">
        <v>22095</v>
      </c>
      <c r="B1685" s="149" t="s">
        <v>4998</v>
      </c>
      <c r="C1685" s="149" t="s">
        <v>4999</v>
      </c>
      <c r="D1685" s="149">
        <v>9220</v>
      </c>
      <c r="E1685" s="149" t="s">
        <v>4996</v>
      </c>
      <c r="F1685" s="149" t="s">
        <v>5000</v>
      </c>
      <c r="G1685" s="149" t="s">
        <v>7587</v>
      </c>
      <c r="H1685" s="149" t="s">
        <v>7588</v>
      </c>
      <c r="I1685" s="149" t="s">
        <v>7589</v>
      </c>
      <c r="J1685" s="149" t="s">
        <v>7089</v>
      </c>
      <c r="K1685" s="149"/>
      <c r="L1685" s="148">
        <v>1</v>
      </c>
      <c r="M1685" s="152">
        <f t="shared" si="52"/>
        <v>0</v>
      </c>
      <c r="N1685" s="152">
        <f t="shared" si="53"/>
        <v>0</v>
      </c>
      <c r="O1685" s="145">
        <v>120972</v>
      </c>
    </row>
    <row r="1686" spans="1:15" x14ac:dyDescent="0.25">
      <c r="A1686" s="149">
        <v>22103</v>
      </c>
      <c r="B1686" s="149" t="s">
        <v>5001</v>
      </c>
      <c r="C1686" s="149" t="s">
        <v>464</v>
      </c>
      <c r="D1686" s="149">
        <v>9250</v>
      </c>
      <c r="E1686" s="149" t="s">
        <v>840</v>
      </c>
      <c r="F1686" s="149" t="s">
        <v>5002</v>
      </c>
      <c r="G1686" s="149" t="s">
        <v>364</v>
      </c>
      <c r="H1686" s="149" t="s">
        <v>365</v>
      </c>
      <c r="I1686" s="149" t="s">
        <v>366</v>
      </c>
      <c r="J1686" s="149" t="s">
        <v>7089</v>
      </c>
      <c r="K1686" s="149"/>
      <c r="L1686" s="148">
        <v>4</v>
      </c>
      <c r="M1686" s="152">
        <f t="shared" si="52"/>
        <v>0</v>
      </c>
      <c r="N1686" s="152">
        <f t="shared" si="53"/>
        <v>0</v>
      </c>
      <c r="O1686" s="145">
        <v>120956</v>
      </c>
    </row>
    <row r="1687" spans="1:15" x14ac:dyDescent="0.25">
      <c r="A1687" s="149">
        <v>22137</v>
      </c>
      <c r="B1687" s="149" t="s">
        <v>3611</v>
      </c>
      <c r="C1687" s="149" t="s">
        <v>5003</v>
      </c>
      <c r="D1687" s="149">
        <v>9111</v>
      </c>
      <c r="E1687" s="149" t="s">
        <v>2712</v>
      </c>
      <c r="F1687" s="149" t="s">
        <v>5004</v>
      </c>
      <c r="G1687" s="149" t="s">
        <v>364</v>
      </c>
      <c r="H1687" s="149" t="s">
        <v>365</v>
      </c>
      <c r="I1687" s="149" t="s">
        <v>366</v>
      </c>
      <c r="J1687" s="149" t="s">
        <v>7089</v>
      </c>
      <c r="K1687" s="149"/>
      <c r="L1687" s="148">
        <v>1</v>
      </c>
      <c r="M1687" s="152">
        <f t="shared" si="52"/>
        <v>0</v>
      </c>
      <c r="N1687" s="152">
        <f t="shared" si="53"/>
        <v>0</v>
      </c>
      <c r="O1687" s="145">
        <v>130856</v>
      </c>
    </row>
    <row r="1688" spans="1:15" x14ac:dyDescent="0.25">
      <c r="A1688" s="149">
        <v>22145</v>
      </c>
      <c r="B1688" s="149" t="s">
        <v>5005</v>
      </c>
      <c r="C1688" s="149" t="s">
        <v>5006</v>
      </c>
      <c r="D1688" s="149">
        <v>9100</v>
      </c>
      <c r="E1688" s="149" t="s">
        <v>392</v>
      </c>
      <c r="F1688" s="149" t="s">
        <v>5007</v>
      </c>
      <c r="G1688" s="149" t="s">
        <v>364</v>
      </c>
      <c r="H1688" s="149" t="s">
        <v>365</v>
      </c>
      <c r="I1688" s="149" t="s">
        <v>366</v>
      </c>
      <c r="J1688" s="149" t="s">
        <v>7089</v>
      </c>
      <c r="K1688" s="149"/>
      <c r="L1688" s="148">
        <v>1</v>
      </c>
      <c r="M1688" s="152">
        <f t="shared" si="52"/>
        <v>0</v>
      </c>
      <c r="N1688" s="152">
        <f t="shared" si="53"/>
        <v>0</v>
      </c>
      <c r="O1688" s="145">
        <v>120956</v>
      </c>
    </row>
    <row r="1689" spans="1:15" x14ac:dyDescent="0.25">
      <c r="A1689" s="149">
        <v>22152</v>
      </c>
      <c r="B1689" s="149" t="s">
        <v>2020</v>
      </c>
      <c r="C1689" s="149" t="s">
        <v>5008</v>
      </c>
      <c r="D1689" s="149">
        <v>9112</v>
      </c>
      <c r="E1689" s="149" t="s">
        <v>5009</v>
      </c>
      <c r="F1689" s="149" t="s">
        <v>5010</v>
      </c>
      <c r="G1689" s="149" t="s">
        <v>364</v>
      </c>
      <c r="H1689" s="149" t="s">
        <v>365</v>
      </c>
      <c r="I1689" s="149" t="s">
        <v>366</v>
      </c>
      <c r="J1689" s="149" t="s">
        <v>7091</v>
      </c>
      <c r="K1689" s="149"/>
      <c r="L1689" s="148">
        <v>1</v>
      </c>
      <c r="M1689" s="152">
        <f t="shared" si="52"/>
        <v>1</v>
      </c>
      <c r="N1689" s="152">
        <f t="shared" si="53"/>
        <v>0</v>
      </c>
      <c r="O1689" s="145">
        <v>120956</v>
      </c>
    </row>
    <row r="1690" spans="1:15" x14ac:dyDescent="0.25">
      <c r="A1690" s="149">
        <v>22161</v>
      </c>
      <c r="B1690" s="149" t="s">
        <v>1742</v>
      </c>
      <c r="C1690" s="149" t="s">
        <v>7688</v>
      </c>
      <c r="D1690" s="149">
        <v>9112</v>
      </c>
      <c r="E1690" s="149" t="s">
        <v>5009</v>
      </c>
      <c r="F1690" s="149" t="s">
        <v>5011</v>
      </c>
      <c r="G1690" s="149" t="s">
        <v>364</v>
      </c>
      <c r="H1690" s="149" t="s">
        <v>365</v>
      </c>
      <c r="I1690" s="149" t="s">
        <v>366</v>
      </c>
      <c r="J1690" s="149" t="s">
        <v>7090</v>
      </c>
      <c r="K1690" s="149"/>
      <c r="L1690" s="148">
        <v>1</v>
      </c>
      <c r="M1690" s="152">
        <f t="shared" si="52"/>
        <v>0</v>
      </c>
      <c r="N1690" s="152">
        <f t="shared" si="53"/>
        <v>1</v>
      </c>
      <c r="O1690" s="145">
        <v>120956</v>
      </c>
    </row>
    <row r="1691" spans="1:15" x14ac:dyDescent="0.25">
      <c r="A1691" s="149">
        <v>22186</v>
      </c>
      <c r="B1691" s="149" t="s">
        <v>5012</v>
      </c>
      <c r="C1691" s="149" t="s">
        <v>5013</v>
      </c>
      <c r="D1691" s="149">
        <v>9230</v>
      </c>
      <c r="E1691" s="149" t="s">
        <v>844</v>
      </c>
      <c r="F1691" s="149" t="s">
        <v>5014</v>
      </c>
      <c r="G1691" s="149" t="s">
        <v>7587</v>
      </c>
      <c r="H1691" s="149" t="s">
        <v>7588</v>
      </c>
      <c r="I1691" s="149" t="s">
        <v>7589</v>
      </c>
      <c r="J1691" s="149" t="s">
        <v>7091</v>
      </c>
      <c r="K1691" s="149"/>
      <c r="L1691" s="148">
        <v>1</v>
      </c>
      <c r="M1691" s="152">
        <f t="shared" si="52"/>
        <v>1</v>
      </c>
      <c r="N1691" s="152">
        <f t="shared" si="53"/>
        <v>0</v>
      </c>
      <c r="O1691" s="145">
        <v>120972</v>
      </c>
    </row>
    <row r="1692" spans="1:15" x14ac:dyDescent="0.25">
      <c r="A1692" s="149">
        <v>22194</v>
      </c>
      <c r="B1692" s="149" t="s">
        <v>1185</v>
      </c>
      <c r="C1692" s="149" t="s">
        <v>5015</v>
      </c>
      <c r="D1692" s="149">
        <v>9230</v>
      </c>
      <c r="E1692" s="149" t="s">
        <v>844</v>
      </c>
      <c r="F1692" s="149" t="s">
        <v>5016</v>
      </c>
      <c r="G1692" s="149" t="s">
        <v>364</v>
      </c>
      <c r="H1692" s="149" t="s">
        <v>365</v>
      </c>
      <c r="I1692" s="149" t="s">
        <v>366</v>
      </c>
      <c r="J1692" s="149" t="s">
        <v>7089</v>
      </c>
      <c r="K1692" s="149"/>
      <c r="L1692" s="148">
        <v>2</v>
      </c>
      <c r="M1692" s="152">
        <f t="shared" si="52"/>
        <v>0</v>
      </c>
      <c r="N1692" s="152">
        <f t="shared" si="53"/>
        <v>0</v>
      </c>
      <c r="O1692" s="145">
        <v>121161</v>
      </c>
    </row>
    <row r="1693" spans="1:15" x14ac:dyDescent="0.25">
      <c r="A1693" s="149">
        <v>22236</v>
      </c>
      <c r="B1693" s="149" t="s">
        <v>1742</v>
      </c>
      <c r="C1693" s="149" t="s">
        <v>5017</v>
      </c>
      <c r="D1693" s="149">
        <v>9230</v>
      </c>
      <c r="E1693" s="149" t="s">
        <v>844</v>
      </c>
      <c r="F1693" s="149" t="s">
        <v>5018</v>
      </c>
      <c r="G1693" s="149" t="s">
        <v>364</v>
      </c>
      <c r="H1693" s="149" t="s">
        <v>365</v>
      </c>
      <c r="I1693" s="149" t="s">
        <v>366</v>
      </c>
      <c r="J1693" s="149" t="s">
        <v>7090</v>
      </c>
      <c r="K1693" s="149"/>
      <c r="L1693" s="148">
        <v>1</v>
      </c>
      <c r="M1693" s="152">
        <f t="shared" si="52"/>
        <v>0</v>
      </c>
      <c r="N1693" s="152">
        <f t="shared" si="53"/>
        <v>1</v>
      </c>
      <c r="O1693" s="145">
        <v>121277</v>
      </c>
    </row>
    <row r="1694" spans="1:15" x14ac:dyDescent="0.25">
      <c r="A1694" s="149">
        <v>22244</v>
      </c>
      <c r="B1694" s="149" t="s">
        <v>2769</v>
      </c>
      <c r="C1694" s="149" t="s">
        <v>5019</v>
      </c>
      <c r="D1694" s="149">
        <v>9230</v>
      </c>
      <c r="E1694" s="149" t="s">
        <v>844</v>
      </c>
      <c r="F1694" s="149" t="s">
        <v>5020</v>
      </c>
      <c r="G1694" s="149" t="s">
        <v>364</v>
      </c>
      <c r="H1694" s="149" t="s">
        <v>365</v>
      </c>
      <c r="I1694" s="149" t="s">
        <v>366</v>
      </c>
      <c r="J1694" s="149" t="s">
        <v>7089</v>
      </c>
      <c r="K1694" s="149"/>
      <c r="L1694" s="148">
        <v>1</v>
      </c>
      <c r="M1694" s="152">
        <f t="shared" si="52"/>
        <v>0</v>
      </c>
      <c r="N1694" s="152">
        <f t="shared" si="53"/>
        <v>0</v>
      </c>
      <c r="O1694" s="145">
        <v>121277</v>
      </c>
    </row>
    <row r="1695" spans="1:15" x14ac:dyDescent="0.25">
      <c r="A1695" s="149">
        <v>22251</v>
      </c>
      <c r="B1695" s="149" t="s">
        <v>5021</v>
      </c>
      <c r="C1695" s="149" t="s">
        <v>5022</v>
      </c>
      <c r="D1695" s="149">
        <v>9230</v>
      </c>
      <c r="E1695" s="149" t="s">
        <v>844</v>
      </c>
      <c r="F1695" s="149" t="s">
        <v>5023</v>
      </c>
      <c r="G1695" s="149" t="s">
        <v>364</v>
      </c>
      <c r="H1695" s="149" t="s">
        <v>365</v>
      </c>
      <c r="I1695" s="149" t="s">
        <v>366</v>
      </c>
      <c r="J1695" s="149" t="s">
        <v>7091</v>
      </c>
      <c r="K1695" s="149"/>
      <c r="L1695" s="148">
        <v>1</v>
      </c>
      <c r="M1695" s="152">
        <f t="shared" si="52"/>
        <v>1</v>
      </c>
      <c r="N1695" s="152">
        <f t="shared" si="53"/>
        <v>0</v>
      </c>
      <c r="O1695" s="145">
        <v>121277</v>
      </c>
    </row>
    <row r="1696" spans="1:15" x14ac:dyDescent="0.25">
      <c r="A1696" s="149">
        <v>22285</v>
      </c>
      <c r="B1696" s="149" t="s">
        <v>1185</v>
      </c>
      <c r="C1696" s="149" t="s">
        <v>2429</v>
      </c>
      <c r="D1696" s="149">
        <v>9260</v>
      </c>
      <c r="E1696" s="149" t="s">
        <v>5024</v>
      </c>
      <c r="F1696" s="149" t="s">
        <v>5025</v>
      </c>
      <c r="G1696" s="149" t="s">
        <v>364</v>
      </c>
      <c r="H1696" s="149" t="s">
        <v>365</v>
      </c>
      <c r="I1696" s="149" t="s">
        <v>366</v>
      </c>
      <c r="J1696" s="149" t="s">
        <v>7089</v>
      </c>
      <c r="K1696" s="149"/>
      <c r="L1696" s="148">
        <v>1</v>
      </c>
      <c r="M1696" s="152">
        <f t="shared" si="52"/>
        <v>0</v>
      </c>
      <c r="N1696" s="152">
        <f t="shared" si="53"/>
        <v>0</v>
      </c>
      <c r="O1696" s="145">
        <v>121161</v>
      </c>
    </row>
    <row r="1697" spans="1:15" x14ac:dyDescent="0.25">
      <c r="A1697" s="149">
        <v>22293</v>
      </c>
      <c r="B1697" s="149" t="s">
        <v>2020</v>
      </c>
      <c r="C1697" s="149" t="s">
        <v>5026</v>
      </c>
      <c r="D1697" s="149">
        <v>9260</v>
      </c>
      <c r="E1697" s="149" t="s">
        <v>5027</v>
      </c>
      <c r="F1697" s="149" t="s">
        <v>5028</v>
      </c>
      <c r="G1697" s="149" t="s">
        <v>364</v>
      </c>
      <c r="H1697" s="149" t="s">
        <v>365</v>
      </c>
      <c r="I1697" s="149" t="s">
        <v>366</v>
      </c>
      <c r="J1697" s="149" t="s">
        <v>7091</v>
      </c>
      <c r="K1697" s="149"/>
      <c r="L1697" s="148">
        <v>1</v>
      </c>
      <c r="M1697" s="152">
        <f t="shared" si="52"/>
        <v>1</v>
      </c>
      <c r="N1697" s="152">
        <f t="shared" si="53"/>
        <v>0</v>
      </c>
      <c r="O1697" s="145">
        <v>121161</v>
      </c>
    </row>
    <row r="1698" spans="1:15" x14ac:dyDescent="0.25">
      <c r="A1698" s="149">
        <v>22301</v>
      </c>
      <c r="B1698" s="149" t="s">
        <v>5029</v>
      </c>
      <c r="C1698" s="149" t="s">
        <v>920</v>
      </c>
      <c r="D1698" s="149">
        <v>9260</v>
      </c>
      <c r="E1698" s="149" t="s">
        <v>5027</v>
      </c>
      <c r="F1698" s="149" t="s">
        <v>5030</v>
      </c>
      <c r="G1698" s="149" t="s">
        <v>7587</v>
      </c>
      <c r="H1698" s="149" t="s">
        <v>7588</v>
      </c>
      <c r="I1698" s="149" t="s">
        <v>7589</v>
      </c>
      <c r="J1698" s="149" t="s">
        <v>7089</v>
      </c>
      <c r="K1698" s="149"/>
      <c r="L1698" s="148">
        <v>4</v>
      </c>
      <c r="M1698" s="152">
        <f t="shared" si="52"/>
        <v>0</v>
      </c>
      <c r="N1698" s="152">
        <f t="shared" si="53"/>
        <v>0</v>
      </c>
      <c r="O1698" s="145">
        <v>120972</v>
      </c>
    </row>
    <row r="1699" spans="1:15" x14ac:dyDescent="0.25">
      <c r="A1699" s="149">
        <v>22319</v>
      </c>
      <c r="B1699" s="149" t="s">
        <v>7689</v>
      </c>
      <c r="C1699" s="149" t="s">
        <v>5031</v>
      </c>
      <c r="D1699" s="149">
        <v>9070</v>
      </c>
      <c r="E1699" s="149" t="s">
        <v>5032</v>
      </c>
      <c r="F1699" s="149" t="s">
        <v>5033</v>
      </c>
      <c r="G1699" s="149" t="s">
        <v>364</v>
      </c>
      <c r="H1699" s="149" t="s">
        <v>365</v>
      </c>
      <c r="I1699" s="149" t="s">
        <v>366</v>
      </c>
      <c r="J1699" s="149" t="s">
        <v>7089</v>
      </c>
      <c r="K1699" s="149"/>
      <c r="L1699" s="148">
        <v>1</v>
      </c>
      <c r="M1699" s="152">
        <f t="shared" si="52"/>
        <v>0</v>
      </c>
      <c r="N1699" s="152">
        <f t="shared" si="53"/>
        <v>0</v>
      </c>
      <c r="O1699" s="145">
        <v>121426</v>
      </c>
    </row>
    <row r="1700" spans="1:15" x14ac:dyDescent="0.25">
      <c r="A1700" s="149">
        <v>22327</v>
      </c>
      <c r="B1700" s="149" t="s">
        <v>2281</v>
      </c>
      <c r="C1700" s="149" t="s">
        <v>5034</v>
      </c>
      <c r="D1700" s="149">
        <v>9070</v>
      </c>
      <c r="E1700" s="149" t="s">
        <v>5032</v>
      </c>
      <c r="F1700" s="149" t="s">
        <v>5035</v>
      </c>
      <c r="G1700" s="149" t="s">
        <v>364</v>
      </c>
      <c r="H1700" s="149" t="s">
        <v>365</v>
      </c>
      <c r="I1700" s="149" t="s">
        <v>366</v>
      </c>
      <c r="J1700" s="149" t="s">
        <v>7089</v>
      </c>
      <c r="K1700" s="149"/>
      <c r="L1700" s="148">
        <v>2</v>
      </c>
      <c r="M1700" s="152">
        <f t="shared" si="52"/>
        <v>0</v>
      </c>
      <c r="N1700" s="152">
        <f t="shared" si="53"/>
        <v>0</v>
      </c>
      <c r="O1700" s="145">
        <v>138867</v>
      </c>
    </row>
    <row r="1701" spans="1:15" x14ac:dyDescent="0.25">
      <c r="A1701" s="149">
        <v>22335</v>
      </c>
      <c r="B1701" s="149" t="s">
        <v>5036</v>
      </c>
      <c r="C1701" s="149" t="s">
        <v>5037</v>
      </c>
      <c r="D1701" s="149">
        <v>9050</v>
      </c>
      <c r="E1701" s="149" t="s">
        <v>5038</v>
      </c>
      <c r="F1701" s="149" t="s">
        <v>5039</v>
      </c>
      <c r="G1701" s="149" t="s">
        <v>7587</v>
      </c>
      <c r="H1701" s="149" t="s">
        <v>7588</v>
      </c>
      <c r="I1701" s="149" t="s">
        <v>7589</v>
      </c>
      <c r="J1701" s="149" t="s">
        <v>7089</v>
      </c>
      <c r="K1701" s="149"/>
      <c r="L1701" s="148">
        <v>1</v>
      </c>
      <c r="M1701" s="152">
        <f t="shared" si="52"/>
        <v>0</v>
      </c>
      <c r="N1701" s="152">
        <f t="shared" si="53"/>
        <v>0</v>
      </c>
      <c r="O1701" s="145">
        <v>121798</v>
      </c>
    </row>
    <row r="1702" spans="1:15" x14ac:dyDescent="0.25">
      <c r="A1702" s="149">
        <v>22351</v>
      </c>
      <c r="B1702" s="149" t="s">
        <v>1606</v>
      </c>
      <c r="C1702" s="149" t="s">
        <v>5040</v>
      </c>
      <c r="D1702" s="149">
        <v>9050</v>
      </c>
      <c r="E1702" s="149" t="s">
        <v>5038</v>
      </c>
      <c r="F1702" s="149" t="s">
        <v>5041</v>
      </c>
      <c r="G1702" s="149" t="s">
        <v>7587</v>
      </c>
      <c r="H1702" s="149" t="s">
        <v>7588</v>
      </c>
      <c r="I1702" s="149" t="s">
        <v>7589</v>
      </c>
      <c r="J1702" s="149" t="s">
        <v>7089</v>
      </c>
      <c r="K1702" s="149"/>
      <c r="L1702" s="148">
        <v>1</v>
      </c>
      <c r="M1702" s="152">
        <f t="shared" si="52"/>
        <v>0</v>
      </c>
      <c r="N1702" s="152">
        <f t="shared" si="53"/>
        <v>0</v>
      </c>
      <c r="O1702" s="145">
        <v>139014</v>
      </c>
    </row>
    <row r="1703" spans="1:15" x14ac:dyDescent="0.25">
      <c r="A1703" s="149">
        <v>22368</v>
      </c>
      <c r="B1703" s="149" t="s">
        <v>1825</v>
      </c>
      <c r="C1703" s="149" t="s">
        <v>5042</v>
      </c>
      <c r="D1703" s="149">
        <v>9050</v>
      </c>
      <c r="E1703" s="149" t="s">
        <v>850</v>
      </c>
      <c r="F1703" s="149" t="s">
        <v>5043</v>
      </c>
      <c r="G1703" s="149" t="s">
        <v>7587</v>
      </c>
      <c r="H1703" s="149" t="s">
        <v>7588</v>
      </c>
      <c r="I1703" s="149" t="s">
        <v>7589</v>
      </c>
      <c r="J1703" s="149" t="s">
        <v>7089</v>
      </c>
      <c r="K1703" s="149"/>
      <c r="L1703" s="148">
        <v>2</v>
      </c>
      <c r="M1703" s="152">
        <f t="shared" si="52"/>
        <v>0</v>
      </c>
      <c r="N1703" s="152">
        <f t="shared" si="53"/>
        <v>0</v>
      </c>
      <c r="O1703" s="145">
        <v>139014</v>
      </c>
    </row>
    <row r="1704" spans="1:15" x14ac:dyDescent="0.25">
      <c r="A1704" s="149">
        <v>22384</v>
      </c>
      <c r="B1704" s="149" t="s">
        <v>7415</v>
      </c>
      <c r="C1704" s="149" t="s">
        <v>5044</v>
      </c>
      <c r="D1704" s="149">
        <v>9050</v>
      </c>
      <c r="E1704" s="149" t="s">
        <v>850</v>
      </c>
      <c r="F1704" s="149" t="s">
        <v>5045</v>
      </c>
      <c r="G1704" s="149" t="s">
        <v>7587</v>
      </c>
      <c r="H1704" s="149" t="s">
        <v>7588</v>
      </c>
      <c r="I1704" s="149" t="s">
        <v>7589</v>
      </c>
      <c r="J1704" s="149" t="s">
        <v>7089</v>
      </c>
      <c r="K1704" s="149"/>
      <c r="L1704" s="148">
        <v>2</v>
      </c>
      <c r="M1704" s="152">
        <f t="shared" si="52"/>
        <v>0</v>
      </c>
      <c r="N1704" s="152">
        <f t="shared" si="53"/>
        <v>0</v>
      </c>
      <c r="O1704" s="145">
        <v>121319</v>
      </c>
    </row>
    <row r="1705" spans="1:15" x14ac:dyDescent="0.25">
      <c r="A1705" s="149">
        <v>22392</v>
      </c>
      <c r="B1705" s="149" t="s">
        <v>5046</v>
      </c>
      <c r="C1705" s="149" t="s">
        <v>5047</v>
      </c>
      <c r="D1705" s="149">
        <v>9050</v>
      </c>
      <c r="E1705" s="149" t="s">
        <v>850</v>
      </c>
      <c r="F1705" s="149" t="s">
        <v>7416</v>
      </c>
      <c r="G1705" s="149" t="s">
        <v>7587</v>
      </c>
      <c r="H1705" s="149" t="s">
        <v>7588</v>
      </c>
      <c r="I1705" s="149" t="s">
        <v>7589</v>
      </c>
      <c r="J1705" s="149" t="s">
        <v>7089</v>
      </c>
      <c r="K1705" s="149"/>
      <c r="L1705" s="148">
        <v>3</v>
      </c>
      <c r="M1705" s="152">
        <f t="shared" si="52"/>
        <v>0</v>
      </c>
      <c r="N1705" s="152">
        <f t="shared" si="53"/>
        <v>0</v>
      </c>
      <c r="O1705" s="145">
        <v>121798</v>
      </c>
    </row>
    <row r="1706" spans="1:15" x14ac:dyDescent="0.25">
      <c r="A1706" s="149">
        <v>22401</v>
      </c>
      <c r="B1706" s="149" t="s">
        <v>5048</v>
      </c>
      <c r="C1706" s="149" t="s">
        <v>5049</v>
      </c>
      <c r="D1706" s="149">
        <v>9050</v>
      </c>
      <c r="E1706" s="149" t="s">
        <v>850</v>
      </c>
      <c r="F1706" s="149" t="s">
        <v>7417</v>
      </c>
      <c r="G1706" s="149" t="s">
        <v>7587</v>
      </c>
      <c r="H1706" s="149" t="s">
        <v>7588</v>
      </c>
      <c r="I1706" s="149" t="s">
        <v>7589</v>
      </c>
      <c r="J1706" s="149" t="s">
        <v>7089</v>
      </c>
      <c r="K1706" s="149"/>
      <c r="L1706" s="148">
        <v>1</v>
      </c>
      <c r="M1706" s="152">
        <f t="shared" si="52"/>
        <v>0</v>
      </c>
      <c r="N1706" s="152">
        <f t="shared" si="53"/>
        <v>0</v>
      </c>
      <c r="O1706" s="145">
        <v>121798</v>
      </c>
    </row>
    <row r="1707" spans="1:15" x14ac:dyDescent="0.25">
      <c r="A1707" s="149">
        <v>22418</v>
      </c>
      <c r="B1707" s="149" t="s">
        <v>5050</v>
      </c>
      <c r="C1707" s="149" t="s">
        <v>5051</v>
      </c>
      <c r="D1707" s="149">
        <v>9820</v>
      </c>
      <c r="E1707" s="149" t="s">
        <v>853</v>
      </c>
      <c r="F1707" s="149" t="s">
        <v>5052</v>
      </c>
      <c r="G1707" s="149" t="s">
        <v>7587</v>
      </c>
      <c r="H1707" s="149" t="s">
        <v>7588</v>
      </c>
      <c r="I1707" s="149" t="s">
        <v>7589</v>
      </c>
      <c r="J1707" s="149" t="s">
        <v>7089</v>
      </c>
      <c r="K1707" s="149"/>
      <c r="L1707" s="148">
        <v>1</v>
      </c>
      <c r="M1707" s="152">
        <f t="shared" si="52"/>
        <v>0</v>
      </c>
      <c r="N1707" s="152">
        <f t="shared" si="53"/>
        <v>0</v>
      </c>
      <c r="O1707" s="145">
        <v>121319</v>
      </c>
    </row>
    <row r="1708" spans="1:15" x14ac:dyDescent="0.25">
      <c r="A1708" s="149">
        <v>22426</v>
      </c>
      <c r="B1708" s="149" t="s">
        <v>5053</v>
      </c>
      <c r="C1708" s="149" t="s">
        <v>5054</v>
      </c>
      <c r="D1708" s="149">
        <v>9820</v>
      </c>
      <c r="E1708" s="149" t="s">
        <v>853</v>
      </c>
      <c r="F1708" s="149" t="s">
        <v>5055</v>
      </c>
      <c r="G1708" s="149" t="s">
        <v>7587</v>
      </c>
      <c r="H1708" s="149" t="s">
        <v>7588</v>
      </c>
      <c r="I1708" s="149" t="s">
        <v>7589</v>
      </c>
      <c r="J1708" s="149" t="s">
        <v>7089</v>
      </c>
      <c r="K1708" s="149"/>
      <c r="L1708" s="148">
        <v>1</v>
      </c>
      <c r="M1708" s="152">
        <f t="shared" si="52"/>
        <v>0</v>
      </c>
      <c r="N1708" s="152">
        <f t="shared" si="53"/>
        <v>0</v>
      </c>
      <c r="O1708" s="145">
        <v>121319</v>
      </c>
    </row>
    <row r="1709" spans="1:15" x14ac:dyDescent="0.25">
      <c r="A1709" s="149">
        <v>22434</v>
      </c>
      <c r="B1709" s="149" t="s">
        <v>4956</v>
      </c>
      <c r="C1709" s="149" t="s">
        <v>5056</v>
      </c>
      <c r="D1709" s="149">
        <v>9820</v>
      </c>
      <c r="E1709" s="149" t="s">
        <v>853</v>
      </c>
      <c r="F1709" s="149" t="s">
        <v>5057</v>
      </c>
      <c r="G1709" s="149" t="s">
        <v>7587</v>
      </c>
      <c r="H1709" s="149" t="s">
        <v>7588</v>
      </c>
      <c r="I1709" s="149" t="s">
        <v>7589</v>
      </c>
      <c r="J1709" s="149" t="s">
        <v>7089</v>
      </c>
      <c r="K1709" s="149"/>
      <c r="L1709" s="148">
        <v>1</v>
      </c>
      <c r="M1709" s="152">
        <f t="shared" si="52"/>
        <v>0</v>
      </c>
      <c r="N1709" s="152">
        <f t="shared" si="53"/>
        <v>0</v>
      </c>
      <c r="O1709" s="145">
        <v>121319</v>
      </c>
    </row>
    <row r="1710" spans="1:15" x14ac:dyDescent="0.25">
      <c r="A1710" s="149">
        <v>22442</v>
      </c>
      <c r="B1710" s="149" t="s">
        <v>5058</v>
      </c>
      <c r="C1710" s="149" t="s">
        <v>5059</v>
      </c>
      <c r="D1710" s="149">
        <v>9820</v>
      </c>
      <c r="E1710" s="149" t="s">
        <v>853</v>
      </c>
      <c r="F1710" s="149" t="s">
        <v>5060</v>
      </c>
      <c r="G1710" s="149" t="s">
        <v>7587</v>
      </c>
      <c r="H1710" s="149" t="s">
        <v>7588</v>
      </c>
      <c r="I1710" s="149" t="s">
        <v>7589</v>
      </c>
      <c r="J1710" s="149" t="s">
        <v>7089</v>
      </c>
      <c r="K1710" s="149"/>
      <c r="L1710" s="148">
        <v>1</v>
      </c>
      <c r="M1710" s="152">
        <f t="shared" si="52"/>
        <v>0</v>
      </c>
      <c r="N1710" s="152">
        <f t="shared" si="53"/>
        <v>0</v>
      </c>
      <c r="O1710" s="145">
        <v>119487</v>
      </c>
    </row>
    <row r="1711" spans="1:15" x14ac:dyDescent="0.25">
      <c r="A1711" s="149">
        <v>22459</v>
      </c>
      <c r="B1711" s="149" t="s">
        <v>4446</v>
      </c>
      <c r="C1711" s="149" t="s">
        <v>5061</v>
      </c>
      <c r="D1711" s="149">
        <v>9090</v>
      </c>
      <c r="E1711" s="149" t="s">
        <v>5062</v>
      </c>
      <c r="F1711" s="149" t="s">
        <v>5063</v>
      </c>
      <c r="G1711" s="149" t="s">
        <v>364</v>
      </c>
      <c r="H1711" s="149" t="s">
        <v>365</v>
      </c>
      <c r="I1711" s="149" t="s">
        <v>366</v>
      </c>
      <c r="J1711" s="149" t="s">
        <v>7089</v>
      </c>
      <c r="K1711" s="149"/>
      <c r="L1711" s="148">
        <v>3</v>
      </c>
      <c r="M1711" s="152">
        <f t="shared" si="52"/>
        <v>0</v>
      </c>
      <c r="N1711" s="152">
        <f t="shared" si="53"/>
        <v>0</v>
      </c>
      <c r="O1711" s="145">
        <v>138867</v>
      </c>
    </row>
    <row r="1712" spans="1:15" x14ac:dyDescent="0.25">
      <c r="A1712" s="149">
        <v>22475</v>
      </c>
      <c r="B1712" s="149" t="s">
        <v>7418</v>
      </c>
      <c r="C1712" s="149" t="s">
        <v>5064</v>
      </c>
      <c r="D1712" s="149">
        <v>9090</v>
      </c>
      <c r="E1712" s="149" t="s">
        <v>5062</v>
      </c>
      <c r="F1712" s="149" t="s">
        <v>5065</v>
      </c>
      <c r="G1712" s="149" t="s">
        <v>364</v>
      </c>
      <c r="H1712" s="149" t="s">
        <v>365</v>
      </c>
      <c r="I1712" s="149" t="s">
        <v>366</v>
      </c>
      <c r="J1712" s="149" t="s">
        <v>7089</v>
      </c>
      <c r="K1712" s="149"/>
      <c r="L1712" s="148">
        <v>1</v>
      </c>
      <c r="M1712" s="152">
        <f t="shared" si="52"/>
        <v>0</v>
      </c>
      <c r="N1712" s="152">
        <f t="shared" si="53"/>
        <v>0</v>
      </c>
      <c r="O1712" s="145">
        <v>138867</v>
      </c>
    </row>
    <row r="1713" spans="1:15" x14ac:dyDescent="0.25">
      <c r="A1713" s="149">
        <v>22483</v>
      </c>
      <c r="B1713" s="149" t="s">
        <v>7419</v>
      </c>
      <c r="C1713" s="149" t="s">
        <v>5066</v>
      </c>
      <c r="D1713" s="149">
        <v>9090</v>
      </c>
      <c r="E1713" s="149" t="s">
        <v>5062</v>
      </c>
      <c r="F1713" s="149" t="s">
        <v>5067</v>
      </c>
      <c r="G1713" s="149" t="s">
        <v>364</v>
      </c>
      <c r="H1713" s="149" t="s">
        <v>365</v>
      </c>
      <c r="I1713" s="149" t="s">
        <v>366</v>
      </c>
      <c r="J1713" s="149" t="s">
        <v>7090</v>
      </c>
      <c r="K1713" s="149"/>
      <c r="L1713" s="148">
        <v>1</v>
      </c>
      <c r="M1713" s="152">
        <f t="shared" si="52"/>
        <v>0</v>
      </c>
      <c r="N1713" s="152">
        <f t="shared" si="53"/>
        <v>1</v>
      </c>
      <c r="O1713" s="145">
        <v>138867</v>
      </c>
    </row>
    <row r="1714" spans="1:15" x14ac:dyDescent="0.25">
      <c r="A1714" s="149">
        <v>22491</v>
      </c>
      <c r="B1714" s="149" t="s">
        <v>7420</v>
      </c>
      <c r="C1714" s="149" t="s">
        <v>7690</v>
      </c>
      <c r="D1714" s="149">
        <v>9090</v>
      </c>
      <c r="E1714" s="149" t="s">
        <v>5062</v>
      </c>
      <c r="F1714" s="149" t="s">
        <v>5068</v>
      </c>
      <c r="G1714" s="149" t="s">
        <v>364</v>
      </c>
      <c r="H1714" s="149" t="s">
        <v>365</v>
      </c>
      <c r="I1714" s="149" t="s">
        <v>366</v>
      </c>
      <c r="J1714" s="149" t="s">
        <v>7089</v>
      </c>
      <c r="K1714" s="149"/>
      <c r="L1714" s="148">
        <v>1</v>
      </c>
      <c r="M1714" s="152">
        <f t="shared" si="52"/>
        <v>0</v>
      </c>
      <c r="N1714" s="152">
        <f t="shared" si="53"/>
        <v>0</v>
      </c>
      <c r="O1714" s="145">
        <v>121426</v>
      </c>
    </row>
    <row r="1715" spans="1:15" x14ac:dyDescent="0.25">
      <c r="A1715" s="149">
        <v>22509</v>
      </c>
      <c r="B1715" s="149" t="s">
        <v>5069</v>
      </c>
      <c r="C1715" s="149" t="s">
        <v>5070</v>
      </c>
      <c r="D1715" s="149">
        <v>9820</v>
      </c>
      <c r="E1715" s="149" t="s">
        <v>5071</v>
      </c>
      <c r="F1715" s="149" t="s">
        <v>5072</v>
      </c>
      <c r="G1715" s="149" t="s">
        <v>7587</v>
      </c>
      <c r="H1715" s="149" t="s">
        <v>7588</v>
      </c>
      <c r="I1715" s="149" t="s">
        <v>7589</v>
      </c>
      <c r="J1715" s="149" t="s">
        <v>7089</v>
      </c>
      <c r="K1715" s="149"/>
      <c r="L1715" s="148">
        <v>1</v>
      </c>
      <c r="M1715" s="152">
        <f t="shared" si="52"/>
        <v>0</v>
      </c>
      <c r="N1715" s="152">
        <f t="shared" si="53"/>
        <v>0</v>
      </c>
      <c r="O1715" s="145">
        <v>121053</v>
      </c>
    </row>
    <row r="1716" spans="1:15" x14ac:dyDescent="0.25">
      <c r="A1716" s="149">
        <v>22517</v>
      </c>
      <c r="B1716" s="149" t="s">
        <v>7421</v>
      </c>
      <c r="C1716" s="149" t="s">
        <v>5073</v>
      </c>
      <c r="D1716" s="149">
        <v>9820</v>
      </c>
      <c r="E1716" s="149" t="s">
        <v>5074</v>
      </c>
      <c r="F1716" s="149" t="s">
        <v>5075</v>
      </c>
      <c r="G1716" s="149" t="s">
        <v>7587</v>
      </c>
      <c r="H1716" s="149" t="s">
        <v>7588</v>
      </c>
      <c r="I1716" s="149" t="s">
        <v>7589</v>
      </c>
      <c r="J1716" s="149" t="s">
        <v>7089</v>
      </c>
      <c r="K1716" s="149"/>
      <c r="L1716" s="148">
        <v>2</v>
      </c>
      <c r="M1716" s="152">
        <f t="shared" si="52"/>
        <v>0</v>
      </c>
      <c r="N1716" s="152">
        <f t="shared" si="53"/>
        <v>0</v>
      </c>
      <c r="O1716" s="145">
        <v>121319</v>
      </c>
    </row>
    <row r="1717" spans="1:15" x14ac:dyDescent="0.25">
      <c r="A1717" s="149">
        <v>22525</v>
      </c>
      <c r="B1717" s="149" t="s">
        <v>7422</v>
      </c>
      <c r="C1717" s="149" t="s">
        <v>1357</v>
      </c>
      <c r="D1717" s="149">
        <v>9860</v>
      </c>
      <c r="E1717" s="149" t="s">
        <v>856</v>
      </c>
      <c r="F1717" s="149" t="s">
        <v>5076</v>
      </c>
      <c r="G1717" s="149" t="s">
        <v>364</v>
      </c>
      <c r="H1717" s="149" t="s">
        <v>365</v>
      </c>
      <c r="I1717" s="149" t="s">
        <v>366</v>
      </c>
      <c r="J1717" s="149" t="s">
        <v>7089</v>
      </c>
      <c r="K1717" s="149"/>
      <c r="L1717" s="148">
        <v>3</v>
      </c>
      <c r="M1717" s="152">
        <f t="shared" si="52"/>
        <v>0</v>
      </c>
      <c r="N1717" s="152">
        <f t="shared" si="53"/>
        <v>0</v>
      </c>
      <c r="O1717" s="145">
        <v>121277</v>
      </c>
    </row>
    <row r="1718" spans="1:15" x14ac:dyDescent="0.25">
      <c r="A1718" s="149">
        <v>22533</v>
      </c>
      <c r="B1718" s="149" t="s">
        <v>1344</v>
      </c>
      <c r="C1718" s="149" t="s">
        <v>5077</v>
      </c>
      <c r="D1718" s="149">
        <v>9860</v>
      </c>
      <c r="E1718" s="149" t="s">
        <v>856</v>
      </c>
      <c r="F1718" s="149" t="s">
        <v>5078</v>
      </c>
      <c r="G1718" s="149" t="s">
        <v>7587</v>
      </c>
      <c r="H1718" s="149" t="s">
        <v>7588</v>
      </c>
      <c r="I1718" s="149" t="s">
        <v>7589</v>
      </c>
      <c r="J1718" s="149" t="s">
        <v>7089</v>
      </c>
      <c r="K1718" s="149"/>
      <c r="L1718" s="148">
        <v>3</v>
      </c>
      <c r="M1718" s="152">
        <f t="shared" si="52"/>
        <v>0</v>
      </c>
      <c r="N1718" s="152">
        <f t="shared" si="53"/>
        <v>0</v>
      </c>
      <c r="O1718" s="145">
        <v>125583</v>
      </c>
    </row>
    <row r="1719" spans="1:15" x14ac:dyDescent="0.25">
      <c r="A1719" s="149">
        <v>22541</v>
      </c>
      <c r="B1719" s="149" t="s">
        <v>7423</v>
      </c>
      <c r="C1719" s="149" t="s">
        <v>5079</v>
      </c>
      <c r="D1719" s="149">
        <v>9860</v>
      </c>
      <c r="E1719" s="149" t="s">
        <v>5080</v>
      </c>
      <c r="F1719" s="149" t="s">
        <v>5081</v>
      </c>
      <c r="G1719" s="149" t="s">
        <v>364</v>
      </c>
      <c r="H1719" s="149" t="s">
        <v>365</v>
      </c>
      <c r="I1719" s="149" t="s">
        <v>366</v>
      </c>
      <c r="J1719" s="149" t="s">
        <v>7089</v>
      </c>
      <c r="K1719" s="149"/>
      <c r="L1719" s="148">
        <v>2</v>
      </c>
      <c r="M1719" s="152">
        <f t="shared" si="52"/>
        <v>0</v>
      </c>
      <c r="N1719" s="152">
        <f t="shared" si="53"/>
        <v>0</v>
      </c>
      <c r="O1719" s="145">
        <v>121277</v>
      </c>
    </row>
    <row r="1720" spans="1:15" x14ac:dyDescent="0.25">
      <c r="A1720" s="149">
        <v>22558</v>
      </c>
      <c r="B1720" s="149" t="s">
        <v>1230</v>
      </c>
      <c r="C1720" s="149" t="s">
        <v>5082</v>
      </c>
      <c r="D1720" s="149">
        <v>9860</v>
      </c>
      <c r="E1720" s="149" t="s">
        <v>5083</v>
      </c>
      <c r="F1720" s="149" t="s">
        <v>5084</v>
      </c>
      <c r="G1720" s="149" t="s">
        <v>364</v>
      </c>
      <c r="H1720" s="149" t="s">
        <v>365</v>
      </c>
      <c r="I1720" s="149" t="s">
        <v>366</v>
      </c>
      <c r="J1720" s="149" t="s">
        <v>7089</v>
      </c>
      <c r="K1720" s="149"/>
      <c r="L1720" s="148">
        <v>2</v>
      </c>
      <c r="M1720" s="152">
        <f t="shared" si="52"/>
        <v>0</v>
      </c>
      <c r="N1720" s="152">
        <f t="shared" si="53"/>
        <v>0</v>
      </c>
      <c r="O1720" s="145">
        <v>121277</v>
      </c>
    </row>
    <row r="1721" spans="1:15" x14ac:dyDescent="0.25">
      <c r="A1721" s="149">
        <v>22566</v>
      </c>
      <c r="B1721" s="149" t="s">
        <v>7424</v>
      </c>
      <c r="C1721" s="149" t="s">
        <v>5085</v>
      </c>
      <c r="D1721" s="149">
        <v>9340</v>
      </c>
      <c r="E1721" s="149" t="s">
        <v>5086</v>
      </c>
      <c r="F1721" s="149" t="s">
        <v>5087</v>
      </c>
      <c r="G1721" s="149" t="s">
        <v>7587</v>
      </c>
      <c r="H1721" s="149" t="s">
        <v>7588</v>
      </c>
      <c r="I1721" s="149" t="s">
        <v>7589</v>
      </c>
      <c r="J1721" s="149" t="s">
        <v>7089</v>
      </c>
      <c r="K1721" s="149"/>
      <c r="L1721" s="148">
        <v>2</v>
      </c>
      <c r="M1721" s="152">
        <f t="shared" si="52"/>
        <v>0</v>
      </c>
      <c r="N1721" s="152">
        <f t="shared" si="53"/>
        <v>0</v>
      </c>
      <c r="O1721" s="145">
        <v>121194</v>
      </c>
    </row>
    <row r="1722" spans="1:15" x14ac:dyDescent="0.25">
      <c r="A1722" s="149">
        <v>22574</v>
      </c>
      <c r="B1722" s="149" t="s">
        <v>5088</v>
      </c>
      <c r="C1722" s="149" t="s">
        <v>5089</v>
      </c>
      <c r="D1722" s="149">
        <v>9520</v>
      </c>
      <c r="E1722" s="149" t="s">
        <v>5090</v>
      </c>
      <c r="F1722" s="149" t="s">
        <v>5091</v>
      </c>
      <c r="G1722" s="149" t="s">
        <v>7587</v>
      </c>
      <c r="H1722" s="149" t="s">
        <v>7588</v>
      </c>
      <c r="I1722" s="149" t="s">
        <v>7589</v>
      </c>
      <c r="J1722" s="149" t="s">
        <v>7089</v>
      </c>
      <c r="K1722" s="149"/>
      <c r="L1722" s="148">
        <v>2</v>
      </c>
      <c r="M1722" s="152">
        <f t="shared" si="52"/>
        <v>0</v>
      </c>
      <c r="N1722" s="152">
        <f t="shared" si="53"/>
        <v>0</v>
      </c>
      <c r="O1722" s="145">
        <v>125583</v>
      </c>
    </row>
    <row r="1723" spans="1:15" x14ac:dyDescent="0.25">
      <c r="A1723" s="149">
        <v>22582</v>
      </c>
      <c r="B1723" s="149" t="s">
        <v>7425</v>
      </c>
      <c r="C1723" s="149" t="s">
        <v>5092</v>
      </c>
      <c r="D1723" s="149">
        <v>9340</v>
      </c>
      <c r="E1723" s="149" t="s">
        <v>5093</v>
      </c>
      <c r="F1723" s="149" t="s">
        <v>5094</v>
      </c>
      <c r="G1723" s="149" t="s">
        <v>7587</v>
      </c>
      <c r="H1723" s="149" t="s">
        <v>7588</v>
      </c>
      <c r="I1723" s="149" t="s">
        <v>7589</v>
      </c>
      <c r="J1723" s="149" t="s">
        <v>7089</v>
      </c>
      <c r="K1723" s="149"/>
      <c r="L1723" s="148">
        <v>1</v>
      </c>
      <c r="M1723" s="152">
        <f t="shared" si="52"/>
        <v>0</v>
      </c>
      <c r="N1723" s="152">
        <f t="shared" si="53"/>
        <v>0</v>
      </c>
      <c r="O1723" s="145">
        <v>121194</v>
      </c>
    </row>
    <row r="1724" spans="1:15" x14ac:dyDescent="0.25">
      <c r="A1724" s="149">
        <v>22608</v>
      </c>
      <c r="B1724" s="149" t="s">
        <v>5095</v>
      </c>
      <c r="C1724" s="149" t="s">
        <v>3708</v>
      </c>
      <c r="D1724" s="149">
        <v>9270</v>
      </c>
      <c r="E1724" s="149" t="s">
        <v>5096</v>
      </c>
      <c r="F1724" s="149" t="s">
        <v>5097</v>
      </c>
      <c r="G1724" s="149" t="s">
        <v>7587</v>
      </c>
      <c r="H1724" s="149" t="s">
        <v>7588</v>
      </c>
      <c r="I1724" s="149" t="s">
        <v>7589</v>
      </c>
      <c r="J1724" s="149" t="s">
        <v>7089</v>
      </c>
      <c r="K1724" s="149"/>
      <c r="L1724" s="148">
        <v>2</v>
      </c>
      <c r="M1724" s="152">
        <f t="shared" si="52"/>
        <v>0</v>
      </c>
      <c r="N1724" s="152">
        <f t="shared" si="53"/>
        <v>0</v>
      </c>
      <c r="O1724" s="145">
        <v>120972</v>
      </c>
    </row>
    <row r="1725" spans="1:15" x14ac:dyDescent="0.25">
      <c r="A1725" s="149">
        <v>22616</v>
      </c>
      <c r="B1725" s="149" t="s">
        <v>5098</v>
      </c>
      <c r="C1725" s="149" t="s">
        <v>5099</v>
      </c>
      <c r="D1725" s="149">
        <v>9270</v>
      </c>
      <c r="E1725" s="149" t="s">
        <v>5096</v>
      </c>
      <c r="F1725" s="149" t="s">
        <v>5100</v>
      </c>
      <c r="G1725" s="149" t="s">
        <v>364</v>
      </c>
      <c r="H1725" s="149" t="s">
        <v>365</v>
      </c>
      <c r="I1725" s="149" t="s">
        <v>366</v>
      </c>
      <c r="J1725" s="149" t="s">
        <v>7089</v>
      </c>
      <c r="K1725" s="149"/>
      <c r="L1725" s="148">
        <v>2</v>
      </c>
      <c r="M1725" s="152">
        <f t="shared" si="52"/>
        <v>0</v>
      </c>
      <c r="N1725" s="152">
        <f t="shared" si="53"/>
        <v>0</v>
      </c>
      <c r="O1725" s="145">
        <v>121277</v>
      </c>
    </row>
    <row r="1726" spans="1:15" x14ac:dyDescent="0.25">
      <c r="A1726" s="149">
        <v>22632</v>
      </c>
      <c r="B1726" s="149" t="s">
        <v>1087</v>
      </c>
      <c r="C1726" s="149" t="s">
        <v>2254</v>
      </c>
      <c r="D1726" s="149">
        <v>9290</v>
      </c>
      <c r="E1726" s="149" t="s">
        <v>5101</v>
      </c>
      <c r="F1726" s="149" t="s">
        <v>5102</v>
      </c>
      <c r="G1726" s="149" t="s">
        <v>364</v>
      </c>
      <c r="H1726" s="149" t="s">
        <v>365</v>
      </c>
      <c r="I1726" s="149" t="s">
        <v>366</v>
      </c>
      <c r="J1726" s="149" t="s">
        <v>7089</v>
      </c>
      <c r="K1726" s="149"/>
      <c r="L1726" s="148">
        <v>1</v>
      </c>
      <c r="M1726" s="152">
        <f t="shared" si="52"/>
        <v>0</v>
      </c>
      <c r="N1726" s="152">
        <f t="shared" si="53"/>
        <v>0</v>
      </c>
      <c r="O1726" s="145">
        <v>121277</v>
      </c>
    </row>
    <row r="1727" spans="1:15" x14ac:dyDescent="0.25">
      <c r="A1727" s="149">
        <v>22657</v>
      </c>
      <c r="B1727" s="149" t="s">
        <v>5103</v>
      </c>
      <c r="C1727" s="149" t="s">
        <v>5104</v>
      </c>
      <c r="D1727" s="149">
        <v>9270</v>
      </c>
      <c r="E1727" s="149" t="s">
        <v>5105</v>
      </c>
      <c r="F1727" s="149" t="s">
        <v>5106</v>
      </c>
      <c r="G1727" s="149" t="s">
        <v>364</v>
      </c>
      <c r="H1727" s="149" t="s">
        <v>365</v>
      </c>
      <c r="I1727" s="149" t="s">
        <v>366</v>
      </c>
      <c r="J1727" s="149" t="s">
        <v>7089</v>
      </c>
      <c r="K1727" s="149"/>
      <c r="L1727" s="148">
        <v>2</v>
      </c>
      <c r="M1727" s="152">
        <f t="shared" si="52"/>
        <v>0</v>
      </c>
      <c r="N1727" s="152">
        <f t="shared" si="53"/>
        <v>0</v>
      </c>
      <c r="O1727" s="145">
        <v>121277</v>
      </c>
    </row>
    <row r="1728" spans="1:15" x14ac:dyDescent="0.25">
      <c r="A1728" s="149">
        <v>22673</v>
      </c>
      <c r="B1728" s="149" t="s">
        <v>5107</v>
      </c>
      <c r="C1728" s="149" t="s">
        <v>5108</v>
      </c>
      <c r="D1728" s="149">
        <v>9290</v>
      </c>
      <c r="E1728" s="149" t="s">
        <v>862</v>
      </c>
      <c r="F1728" s="149" t="s">
        <v>5109</v>
      </c>
      <c r="G1728" s="149" t="s">
        <v>7587</v>
      </c>
      <c r="H1728" s="149" t="s">
        <v>7588</v>
      </c>
      <c r="I1728" s="149" t="s">
        <v>7589</v>
      </c>
      <c r="J1728" s="149" t="s">
        <v>7089</v>
      </c>
      <c r="K1728" s="149"/>
      <c r="L1728" s="148">
        <v>2</v>
      </c>
      <c r="M1728" s="152">
        <f t="shared" si="52"/>
        <v>0</v>
      </c>
      <c r="N1728" s="152">
        <f t="shared" si="53"/>
        <v>0</v>
      </c>
      <c r="O1728" s="145">
        <v>120501</v>
      </c>
    </row>
    <row r="1729" spans="1:15" x14ac:dyDescent="0.25">
      <c r="A1729" s="149">
        <v>22699</v>
      </c>
      <c r="B1729" s="149" t="s">
        <v>7426</v>
      </c>
      <c r="C1729" s="149" t="s">
        <v>5110</v>
      </c>
      <c r="D1729" s="149">
        <v>9260</v>
      </c>
      <c r="E1729" s="149" t="s">
        <v>5111</v>
      </c>
      <c r="F1729" s="149" t="s">
        <v>5112</v>
      </c>
      <c r="G1729" s="149" t="s">
        <v>364</v>
      </c>
      <c r="H1729" s="149" t="s">
        <v>365</v>
      </c>
      <c r="I1729" s="149" t="s">
        <v>366</v>
      </c>
      <c r="J1729" s="149" t="s">
        <v>7089</v>
      </c>
      <c r="K1729" s="149"/>
      <c r="L1729" s="148">
        <v>2</v>
      </c>
      <c r="M1729" s="152">
        <f t="shared" si="52"/>
        <v>0</v>
      </c>
      <c r="N1729" s="152">
        <f t="shared" si="53"/>
        <v>0</v>
      </c>
      <c r="O1729" s="145">
        <v>121161</v>
      </c>
    </row>
    <row r="1730" spans="1:15" x14ac:dyDescent="0.25">
      <c r="A1730" s="149">
        <v>22715</v>
      </c>
      <c r="B1730" s="149" t="s">
        <v>5113</v>
      </c>
      <c r="C1730" s="149" t="s">
        <v>5114</v>
      </c>
      <c r="D1730" s="149">
        <v>9300</v>
      </c>
      <c r="E1730" s="149" t="s">
        <v>865</v>
      </c>
      <c r="F1730" s="149" t="s">
        <v>5115</v>
      </c>
      <c r="G1730" s="149" t="s">
        <v>7587</v>
      </c>
      <c r="H1730" s="149" t="s">
        <v>7588</v>
      </c>
      <c r="I1730" s="149" t="s">
        <v>7589</v>
      </c>
      <c r="J1730" s="149" t="s">
        <v>7091</v>
      </c>
      <c r="K1730" s="149"/>
      <c r="L1730" s="148">
        <v>3</v>
      </c>
      <c r="M1730" s="152">
        <f t="shared" si="52"/>
        <v>0</v>
      </c>
      <c r="N1730" s="152">
        <f t="shared" si="53"/>
        <v>0</v>
      </c>
      <c r="O1730" s="145">
        <v>121368</v>
      </c>
    </row>
    <row r="1731" spans="1:15" x14ac:dyDescent="0.25">
      <c r="A1731" s="149">
        <v>22723</v>
      </c>
      <c r="B1731" s="149" t="s">
        <v>4119</v>
      </c>
      <c r="C1731" s="149" t="s">
        <v>5116</v>
      </c>
      <c r="D1731" s="149">
        <v>9310</v>
      </c>
      <c r="E1731" s="149" t="s">
        <v>891</v>
      </c>
      <c r="F1731" s="149" t="s">
        <v>5117</v>
      </c>
      <c r="G1731" s="149" t="s">
        <v>7587</v>
      </c>
      <c r="H1731" s="149" t="s">
        <v>7588</v>
      </c>
      <c r="I1731" s="149" t="s">
        <v>7589</v>
      </c>
      <c r="J1731" s="149" t="s">
        <v>7089</v>
      </c>
      <c r="K1731" s="149"/>
      <c r="L1731" s="148">
        <v>2</v>
      </c>
      <c r="M1731" s="152">
        <f t="shared" ref="M1731:M1794" si="54">IF(AND(J1731="Autonome kleuterschool",L1731=1),1,0)</f>
        <v>0</v>
      </c>
      <c r="N1731" s="152">
        <f t="shared" ref="N1731:N1794" si="55">IF(AND(J1731="Autonome lagere school",L1731=1),1,0)</f>
        <v>0</v>
      </c>
      <c r="O1731" s="145">
        <v>121368</v>
      </c>
    </row>
    <row r="1732" spans="1:15" x14ac:dyDescent="0.25">
      <c r="A1732" s="149">
        <v>22764</v>
      </c>
      <c r="B1732" s="149" t="s">
        <v>7427</v>
      </c>
      <c r="C1732" s="149" t="s">
        <v>5118</v>
      </c>
      <c r="D1732" s="149">
        <v>9300</v>
      </c>
      <c r="E1732" s="149" t="s">
        <v>865</v>
      </c>
      <c r="F1732" s="149" t="s">
        <v>5119</v>
      </c>
      <c r="G1732" s="149" t="s">
        <v>7587</v>
      </c>
      <c r="H1732" s="149" t="s">
        <v>7588</v>
      </c>
      <c r="I1732" s="149" t="s">
        <v>7589</v>
      </c>
      <c r="J1732" s="149" t="s">
        <v>7089</v>
      </c>
      <c r="K1732" s="149"/>
      <c r="L1732" s="148">
        <v>1</v>
      </c>
      <c r="M1732" s="152">
        <f t="shared" si="54"/>
        <v>0</v>
      </c>
      <c r="N1732" s="152">
        <f t="shared" si="55"/>
        <v>0</v>
      </c>
      <c r="O1732" s="145">
        <v>138735</v>
      </c>
    </row>
    <row r="1733" spans="1:15" x14ac:dyDescent="0.25">
      <c r="A1733" s="149">
        <v>22772</v>
      </c>
      <c r="B1733" s="149" t="s">
        <v>5120</v>
      </c>
      <c r="C1733" s="149" t="s">
        <v>5121</v>
      </c>
      <c r="D1733" s="149">
        <v>9300</v>
      </c>
      <c r="E1733" s="149" t="s">
        <v>865</v>
      </c>
      <c r="F1733" s="149" t="s">
        <v>5122</v>
      </c>
      <c r="G1733" s="149" t="s">
        <v>7587</v>
      </c>
      <c r="H1733" s="149" t="s">
        <v>7588</v>
      </c>
      <c r="I1733" s="149" t="s">
        <v>7589</v>
      </c>
      <c r="J1733" s="149" t="s">
        <v>7090</v>
      </c>
      <c r="K1733" s="149"/>
      <c r="L1733" s="148">
        <v>1</v>
      </c>
      <c r="M1733" s="152">
        <f t="shared" si="54"/>
        <v>0</v>
      </c>
      <c r="N1733" s="152">
        <f t="shared" si="55"/>
        <v>1</v>
      </c>
      <c r="O1733" s="145">
        <v>138735</v>
      </c>
    </row>
    <row r="1734" spans="1:15" x14ac:dyDescent="0.25">
      <c r="A1734" s="149">
        <v>22781</v>
      </c>
      <c r="B1734" s="149" t="s">
        <v>5123</v>
      </c>
      <c r="C1734" s="149" t="s">
        <v>5124</v>
      </c>
      <c r="D1734" s="149">
        <v>9300</v>
      </c>
      <c r="E1734" s="149" t="s">
        <v>865</v>
      </c>
      <c r="F1734" s="149" t="s">
        <v>5125</v>
      </c>
      <c r="G1734" s="149" t="s">
        <v>7587</v>
      </c>
      <c r="H1734" s="149" t="s">
        <v>7588</v>
      </c>
      <c r="I1734" s="149" t="s">
        <v>7589</v>
      </c>
      <c r="J1734" s="149" t="s">
        <v>7089</v>
      </c>
      <c r="K1734" s="149"/>
      <c r="L1734" s="148">
        <v>1</v>
      </c>
      <c r="M1734" s="152">
        <f t="shared" si="54"/>
        <v>0</v>
      </c>
      <c r="N1734" s="152">
        <f t="shared" si="55"/>
        <v>0</v>
      </c>
      <c r="O1734" s="145">
        <v>138735</v>
      </c>
    </row>
    <row r="1735" spans="1:15" x14ac:dyDescent="0.25">
      <c r="A1735" s="149">
        <v>22798</v>
      </c>
      <c r="B1735" s="149" t="s">
        <v>5126</v>
      </c>
      <c r="C1735" s="149" t="s">
        <v>5127</v>
      </c>
      <c r="D1735" s="149">
        <v>9300</v>
      </c>
      <c r="E1735" s="149" t="s">
        <v>865</v>
      </c>
      <c r="F1735" s="149" t="s">
        <v>5128</v>
      </c>
      <c r="G1735" s="149" t="s">
        <v>7587</v>
      </c>
      <c r="H1735" s="149" t="s">
        <v>7588</v>
      </c>
      <c r="I1735" s="149" t="s">
        <v>7589</v>
      </c>
      <c r="J1735" s="149" t="s">
        <v>7089</v>
      </c>
      <c r="K1735" s="149"/>
      <c r="L1735" s="148">
        <v>1</v>
      </c>
      <c r="M1735" s="152">
        <f t="shared" si="54"/>
        <v>0</v>
      </c>
      <c r="N1735" s="152">
        <f t="shared" si="55"/>
        <v>0</v>
      </c>
      <c r="O1735" s="145">
        <v>121368</v>
      </c>
    </row>
    <row r="1736" spans="1:15" x14ac:dyDescent="0.25">
      <c r="A1736" s="149">
        <v>22806</v>
      </c>
      <c r="B1736" s="149" t="s">
        <v>5129</v>
      </c>
      <c r="C1736" s="149" t="s">
        <v>5130</v>
      </c>
      <c r="D1736" s="149">
        <v>9300</v>
      </c>
      <c r="E1736" s="149" t="s">
        <v>865</v>
      </c>
      <c r="F1736" s="149" t="s">
        <v>5131</v>
      </c>
      <c r="G1736" s="149" t="s">
        <v>7587</v>
      </c>
      <c r="H1736" s="149" t="s">
        <v>7588</v>
      </c>
      <c r="I1736" s="149" t="s">
        <v>7589</v>
      </c>
      <c r="J1736" s="149" t="s">
        <v>7090</v>
      </c>
      <c r="K1736" s="149"/>
      <c r="L1736" s="148">
        <v>1</v>
      </c>
      <c r="M1736" s="152">
        <f t="shared" si="54"/>
        <v>0</v>
      </c>
      <c r="N1736" s="152">
        <f t="shared" si="55"/>
        <v>1</v>
      </c>
      <c r="O1736" s="145">
        <v>121368</v>
      </c>
    </row>
    <row r="1737" spans="1:15" x14ac:dyDescent="0.25">
      <c r="A1737" s="149">
        <v>22822</v>
      </c>
      <c r="B1737" s="149" t="s">
        <v>7691</v>
      </c>
      <c r="C1737" s="149" t="s">
        <v>7692</v>
      </c>
      <c r="D1737" s="149">
        <v>9300</v>
      </c>
      <c r="E1737" s="149" t="s">
        <v>865</v>
      </c>
      <c r="F1737" s="149" t="s">
        <v>7693</v>
      </c>
      <c r="G1737" s="149" t="s">
        <v>7587</v>
      </c>
      <c r="H1737" s="149" t="s">
        <v>7588</v>
      </c>
      <c r="I1737" s="149" t="s">
        <v>7589</v>
      </c>
      <c r="J1737" s="149" t="s">
        <v>7089</v>
      </c>
      <c r="K1737" s="149"/>
      <c r="L1737" s="148">
        <v>3</v>
      </c>
      <c r="M1737" s="152">
        <f t="shared" si="54"/>
        <v>0</v>
      </c>
      <c r="N1737" s="152">
        <f t="shared" si="55"/>
        <v>0</v>
      </c>
      <c r="O1737" s="145">
        <v>119503</v>
      </c>
    </row>
    <row r="1738" spans="1:15" x14ac:dyDescent="0.25">
      <c r="A1738" s="149">
        <v>22831</v>
      </c>
      <c r="B1738" s="149" t="s">
        <v>5132</v>
      </c>
      <c r="C1738" s="149" t="s">
        <v>5133</v>
      </c>
      <c r="D1738" s="149">
        <v>9300</v>
      </c>
      <c r="E1738" s="149" t="s">
        <v>865</v>
      </c>
      <c r="F1738" s="149" t="s">
        <v>5134</v>
      </c>
      <c r="G1738" s="149" t="s">
        <v>7587</v>
      </c>
      <c r="H1738" s="149" t="s">
        <v>7588</v>
      </c>
      <c r="I1738" s="149" t="s">
        <v>7589</v>
      </c>
      <c r="J1738" s="149" t="s">
        <v>7089</v>
      </c>
      <c r="K1738" s="149"/>
      <c r="L1738" s="148">
        <v>1</v>
      </c>
      <c r="M1738" s="152">
        <f t="shared" si="54"/>
        <v>0</v>
      </c>
      <c r="N1738" s="152">
        <f t="shared" si="55"/>
        <v>0</v>
      </c>
      <c r="O1738" s="145">
        <v>119503</v>
      </c>
    </row>
    <row r="1739" spans="1:15" x14ac:dyDescent="0.25">
      <c r="A1739" s="149">
        <v>22863</v>
      </c>
      <c r="B1739" s="149" t="s">
        <v>5135</v>
      </c>
      <c r="C1739" s="149" t="s">
        <v>5136</v>
      </c>
      <c r="D1739" s="149">
        <v>9300</v>
      </c>
      <c r="E1739" s="149" t="s">
        <v>865</v>
      </c>
      <c r="F1739" s="149" t="s">
        <v>7694</v>
      </c>
      <c r="G1739" s="149" t="s">
        <v>7587</v>
      </c>
      <c r="H1739" s="149" t="s">
        <v>7588</v>
      </c>
      <c r="I1739" s="149" t="s">
        <v>7589</v>
      </c>
      <c r="J1739" s="149" t="s">
        <v>7089</v>
      </c>
      <c r="K1739" s="149"/>
      <c r="L1739" s="148">
        <v>3</v>
      </c>
      <c r="M1739" s="152">
        <f t="shared" si="54"/>
        <v>0</v>
      </c>
      <c r="N1739" s="152">
        <f t="shared" si="55"/>
        <v>0</v>
      </c>
      <c r="O1739" s="145">
        <v>119503</v>
      </c>
    </row>
    <row r="1740" spans="1:15" x14ac:dyDescent="0.25">
      <c r="A1740" s="149">
        <v>22871</v>
      </c>
      <c r="B1740" s="149" t="s">
        <v>4843</v>
      </c>
      <c r="C1740" s="149" t="s">
        <v>5137</v>
      </c>
      <c r="D1740" s="149">
        <v>9308</v>
      </c>
      <c r="E1740" s="149" t="s">
        <v>5138</v>
      </c>
      <c r="F1740" s="149" t="s">
        <v>5139</v>
      </c>
      <c r="G1740" s="149" t="s">
        <v>7587</v>
      </c>
      <c r="H1740" s="149" t="s">
        <v>7588</v>
      </c>
      <c r="I1740" s="149" t="s">
        <v>7589</v>
      </c>
      <c r="J1740" s="149" t="s">
        <v>7089</v>
      </c>
      <c r="K1740" s="149"/>
      <c r="L1740" s="148">
        <v>1</v>
      </c>
      <c r="M1740" s="152">
        <f t="shared" si="54"/>
        <v>0</v>
      </c>
      <c r="N1740" s="152">
        <f t="shared" si="55"/>
        <v>0</v>
      </c>
      <c r="O1740" s="145">
        <v>139139</v>
      </c>
    </row>
    <row r="1741" spans="1:15" x14ac:dyDescent="0.25">
      <c r="A1741" s="149">
        <v>22889</v>
      </c>
      <c r="B1741" s="149" t="s">
        <v>5140</v>
      </c>
      <c r="C1741" s="149" t="s">
        <v>5141</v>
      </c>
      <c r="D1741" s="149">
        <v>9308</v>
      </c>
      <c r="E1741" s="149" t="s">
        <v>435</v>
      </c>
      <c r="F1741" s="149" t="s">
        <v>5142</v>
      </c>
      <c r="G1741" s="149" t="s">
        <v>7587</v>
      </c>
      <c r="H1741" s="149" t="s">
        <v>7588</v>
      </c>
      <c r="I1741" s="149" t="s">
        <v>7589</v>
      </c>
      <c r="J1741" s="149" t="s">
        <v>7089</v>
      </c>
      <c r="K1741" s="149"/>
      <c r="L1741" s="148">
        <v>1</v>
      </c>
      <c r="M1741" s="152">
        <f t="shared" si="54"/>
        <v>0</v>
      </c>
      <c r="N1741" s="152">
        <f t="shared" si="55"/>
        <v>0</v>
      </c>
      <c r="O1741" s="145">
        <v>139139</v>
      </c>
    </row>
    <row r="1742" spans="1:15" x14ac:dyDescent="0.25">
      <c r="A1742" s="149">
        <v>22897</v>
      </c>
      <c r="B1742" s="149" t="s">
        <v>5143</v>
      </c>
      <c r="C1742" s="149" t="s">
        <v>5144</v>
      </c>
      <c r="D1742" s="149">
        <v>9308</v>
      </c>
      <c r="E1742" s="149" t="s">
        <v>435</v>
      </c>
      <c r="F1742" s="149" t="s">
        <v>7695</v>
      </c>
      <c r="G1742" s="149" t="s">
        <v>7587</v>
      </c>
      <c r="H1742" s="149" t="s">
        <v>7588</v>
      </c>
      <c r="I1742" s="149" t="s">
        <v>7589</v>
      </c>
      <c r="J1742" s="149" t="s">
        <v>7089</v>
      </c>
      <c r="K1742" s="149"/>
      <c r="L1742" s="148">
        <v>1</v>
      </c>
      <c r="M1742" s="152">
        <f t="shared" si="54"/>
        <v>0</v>
      </c>
      <c r="N1742" s="152">
        <f t="shared" si="55"/>
        <v>0</v>
      </c>
      <c r="O1742" s="145">
        <v>119503</v>
      </c>
    </row>
    <row r="1743" spans="1:15" x14ac:dyDescent="0.25">
      <c r="A1743" s="149">
        <v>22921</v>
      </c>
      <c r="B1743" s="149" t="s">
        <v>7428</v>
      </c>
      <c r="C1743" s="149" t="s">
        <v>5145</v>
      </c>
      <c r="D1743" s="149">
        <v>9340</v>
      </c>
      <c r="E1743" s="149" t="s">
        <v>872</v>
      </c>
      <c r="F1743" s="149" t="s">
        <v>5146</v>
      </c>
      <c r="G1743" s="149" t="s">
        <v>7587</v>
      </c>
      <c r="H1743" s="149" t="s">
        <v>7588</v>
      </c>
      <c r="I1743" s="149" t="s">
        <v>7589</v>
      </c>
      <c r="J1743" s="149" t="s">
        <v>7091</v>
      </c>
      <c r="K1743" s="149"/>
      <c r="L1743" s="148">
        <v>3</v>
      </c>
      <c r="M1743" s="152">
        <f t="shared" si="54"/>
        <v>0</v>
      </c>
      <c r="N1743" s="152">
        <f t="shared" si="55"/>
        <v>0</v>
      </c>
      <c r="O1743" s="145">
        <v>121194</v>
      </c>
    </row>
    <row r="1744" spans="1:15" x14ac:dyDescent="0.25">
      <c r="A1744" s="149">
        <v>22947</v>
      </c>
      <c r="B1744" s="149" t="s">
        <v>7696</v>
      </c>
      <c r="C1744" s="149" t="s">
        <v>5147</v>
      </c>
      <c r="D1744" s="149">
        <v>9200</v>
      </c>
      <c r="E1744" s="149" t="s">
        <v>5148</v>
      </c>
      <c r="F1744" s="149" t="s">
        <v>5149</v>
      </c>
      <c r="G1744" s="149" t="s">
        <v>7587</v>
      </c>
      <c r="H1744" s="149" t="s">
        <v>7588</v>
      </c>
      <c r="I1744" s="149" t="s">
        <v>7589</v>
      </c>
      <c r="J1744" s="149" t="s">
        <v>7089</v>
      </c>
      <c r="K1744" s="149"/>
      <c r="L1744" s="148">
        <v>2</v>
      </c>
      <c r="M1744" s="152">
        <f t="shared" si="54"/>
        <v>0</v>
      </c>
      <c r="N1744" s="152">
        <f t="shared" si="55"/>
        <v>0</v>
      </c>
      <c r="O1744" s="145">
        <v>119966</v>
      </c>
    </row>
    <row r="1745" spans="1:15" x14ac:dyDescent="0.25">
      <c r="A1745" s="149">
        <v>22954</v>
      </c>
      <c r="B1745" s="149" t="s">
        <v>5150</v>
      </c>
      <c r="C1745" s="149" t="s">
        <v>5151</v>
      </c>
      <c r="D1745" s="149">
        <v>9200</v>
      </c>
      <c r="E1745" s="149" t="s">
        <v>876</v>
      </c>
      <c r="F1745" s="149" t="s">
        <v>5152</v>
      </c>
      <c r="G1745" s="149" t="s">
        <v>7587</v>
      </c>
      <c r="H1745" s="149" t="s">
        <v>7588</v>
      </c>
      <c r="I1745" s="149" t="s">
        <v>7589</v>
      </c>
      <c r="J1745" s="149" t="s">
        <v>7089</v>
      </c>
      <c r="K1745" s="149"/>
      <c r="L1745" s="148">
        <v>3</v>
      </c>
      <c r="M1745" s="152">
        <f t="shared" si="54"/>
        <v>0</v>
      </c>
      <c r="N1745" s="152">
        <f t="shared" si="55"/>
        <v>0</v>
      </c>
      <c r="O1745" s="145">
        <v>120501</v>
      </c>
    </row>
    <row r="1746" spans="1:15" x14ac:dyDescent="0.25">
      <c r="A1746" s="149">
        <v>22962</v>
      </c>
      <c r="B1746" s="149" t="s">
        <v>5153</v>
      </c>
      <c r="C1746" s="149" t="s">
        <v>5154</v>
      </c>
      <c r="D1746" s="149">
        <v>9200</v>
      </c>
      <c r="E1746" s="149" t="s">
        <v>5155</v>
      </c>
      <c r="F1746" s="149" t="s">
        <v>5156</v>
      </c>
      <c r="G1746" s="149" t="s">
        <v>7587</v>
      </c>
      <c r="H1746" s="149" t="s">
        <v>7588</v>
      </c>
      <c r="I1746" s="149" t="s">
        <v>7589</v>
      </c>
      <c r="J1746" s="149" t="s">
        <v>7089</v>
      </c>
      <c r="K1746" s="149"/>
      <c r="L1746" s="148">
        <v>1</v>
      </c>
      <c r="M1746" s="152">
        <f t="shared" si="54"/>
        <v>0</v>
      </c>
      <c r="N1746" s="152">
        <f t="shared" si="55"/>
        <v>0</v>
      </c>
      <c r="O1746" s="145">
        <v>120501</v>
      </c>
    </row>
    <row r="1747" spans="1:15" x14ac:dyDescent="0.25">
      <c r="A1747" s="149">
        <v>22988</v>
      </c>
      <c r="B1747" s="149" t="s">
        <v>5157</v>
      </c>
      <c r="C1747" s="149" t="s">
        <v>5158</v>
      </c>
      <c r="D1747" s="149">
        <v>9200</v>
      </c>
      <c r="E1747" s="149" t="s">
        <v>880</v>
      </c>
      <c r="F1747" s="149" t="s">
        <v>5159</v>
      </c>
      <c r="G1747" s="149" t="s">
        <v>7587</v>
      </c>
      <c r="H1747" s="149" t="s">
        <v>7588</v>
      </c>
      <c r="I1747" s="149" t="s">
        <v>7589</v>
      </c>
      <c r="J1747" s="149" t="s">
        <v>7089</v>
      </c>
      <c r="K1747" s="149"/>
      <c r="L1747" s="148">
        <v>3</v>
      </c>
      <c r="M1747" s="152">
        <f t="shared" si="54"/>
        <v>0</v>
      </c>
      <c r="N1747" s="152">
        <f t="shared" si="55"/>
        <v>0</v>
      </c>
      <c r="O1747" s="145">
        <v>120501</v>
      </c>
    </row>
    <row r="1748" spans="1:15" x14ac:dyDescent="0.25">
      <c r="A1748" s="149">
        <v>22996</v>
      </c>
      <c r="B1748" s="149" t="s">
        <v>5160</v>
      </c>
      <c r="C1748" s="149" t="s">
        <v>5161</v>
      </c>
      <c r="D1748" s="149">
        <v>9200</v>
      </c>
      <c r="E1748" s="149" t="s">
        <v>876</v>
      </c>
      <c r="F1748" s="149" t="s">
        <v>5162</v>
      </c>
      <c r="G1748" s="149" t="s">
        <v>7587</v>
      </c>
      <c r="H1748" s="149" t="s">
        <v>7588</v>
      </c>
      <c r="I1748" s="149" t="s">
        <v>7589</v>
      </c>
      <c r="J1748" s="149" t="s">
        <v>7090</v>
      </c>
      <c r="K1748" s="149"/>
      <c r="L1748" s="148">
        <v>2</v>
      </c>
      <c r="M1748" s="152">
        <f t="shared" si="54"/>
        <v>0</v>
      </c>
      <c r="N1748" s="152">
        <f t="shared" si="55"/>
        <v>0</v>
      </c>
      <c r="O1748" s="145">
        <v>120501</v>
      </c>
    </row>
    <row r="1749" spans="1:15" x14ac:dyDescent="0.25">
      <c r="A1749" s="149">
        <v>23002</v>
      </c>
      <c r="B1749" s="149" t="s">
        <v>7697</v>
      </c>
      <c r="C1749" s="149" t="s">
        <v>5163</v>
      </c>
      <c r="D1749" s="149">
        <v>9200</v>
      </c>
      <c r="E1749" s="149" t="s">
        <v>5164</v>
      </c>
      <c r="F1749" s="149" t="s">
        <v>5165</v>
      </c>
      <c r="G1749" s="149" t="s">
        <v>7587</v>
      </c>
      <c r="H1749" s="149" t="s">
        <v>7588</v>
      </c>
      <c r="I1749" s="149" t="s">
        <v>7589</v>
      </c>
      <c r="J1749" s="149" t="s">
        <v>7089</v>
      </c>
      <c r="K1749" s="149"/>
      <c r="L1749" s="148">
        <v>2</v>
      </c>
      <c r="M1749" s="152">
        <f t="shared" si="54"/>
        <v>0</v>
      </c>
      <c r="N1749" s="152">
        <f t="shared" si="55"/>
        <v>0</v>
      </c>
      <c r="O1749" s="145">
        <v>119966</v>
      </c>
    </row>
    <row r="1750" spans="1:15" x14ac:dyDescent="0.25">
      <c r="A1750" s="149">
        <v>23011</v>
      </c>
      <c r="B1750" s="149" t="s">
        <v>5166</v>
      </c>
      <c r="C1750" s="149" t="s">
        <v>5167</v>
      </c>
      <c r="D1750" s="149">
        <v>9200</v>
      </c>
      <c r="E1750" s="149" t="s">
        <v>5164</v>
      </c>
      <c r="F1750" s="149" t="s">
        <v>5168</v>
      </c>
      <c r="G1750" s="149" t="s">
        <v>7587</v>
      </c>
      <c r="H1750" s="149" t="s">
        <v>7588</v>
      </c>
      <c r="I1750" s="149" t="s">
        <v>7589</v>
      </c>
      <c r="J1750" s="149" t="s">
        <v>7089</v>
      </c>
      <c r="K1750" s="149"/>
      <c r="L1750" s="148">
        <v>2</v>
      </c>
      <c r="M1750" s="152">
        <f t="shared" si="54"/>
        <v>0</v>
      </c>
      <c r="N1750" s="152">
        <f t="shared" si="55"/>
        <v>0</v>
      </c>
      <c r="O1750" s="145">
        <v>120501</v>
      </c>
    </row>
    <row r="1751" spans="1:15" x14ac:dyDescent="0.25">
      <c r="A1751" s="149">
        <v>23028</v>
      </c>
      <c r="B1751" s="149" t="s">
        <v>4843</v>
      </c>
      <c r="C1751" s="149" t="s">
        <v>5169</v>
      </c>
      <c r="D1751" s="149">
        <v>9255</v>
      </c>
      <c r="E1751" s="149" t="s">
        <v>884</v>
      </c>
      <c r="F1751" s="149" t="s">
        <v>5170</v>
      </c>
      <c r="G1751" s="149" t="s">
        <v>7587</v>
      </c>
      <c r="H1751" s="149" t="s">
        <v>7588</v>
      </c>
      <c r="I1751" s="149" t="s">
        <v>7589</v>
      </c>
      <c r="J1751" s="149" t="s">
        <v>7089</v>
      </c>
      <c r="K1751" s="149"/>
      <c r="L1751" s="148">
        <v>3</v>
      </c>
      <c r="M1751" s="152">
        <f t="shared" si="54"/>
        <v>0</v>
      </c>
      <c r="N1751" s="152">
        <f t="shared" si="55"/>
        <v>0</v>
      </c>
      <c r="O1751" s="145">
        <v>121335</v>
      </c>
    </row>
    <row r="1752" spans="1:15" x14ac:dyDescent="0.25">
      <c r="A1752" s="149">
        <v>23036</v>
      </c>
      <c r="B1752" s="149" t="s">
        <v>5171</v>
      </c>
      <c r="C1752" s="149" t="s">
        <v>5172</v>
      </c>
      <c r="D1752" s="149">
        <v>9255</v>
      </c>
      <c r="E1752" s="149" t="s">
        <v>884</v>
      </c>
      <c r="F1752" s="149" t="s">
        <v>5173</v>
      </c>
      <c r="G1752" s="149" t="s">
        <v>7587</v>
      </c>
      <c r="H1752" s="149" t="s">
        <v>7588</v>
      </c>
      <c r="I1752" s="149" t="s">
        <v>7589</v>
      </c>
      <c r="J1752" s="149" t="s">
        <v>7089</v>
      </c>
      <c r="K1752" s="149"/>
      <c r="L1752" s="148">
        <v>2</v>
      </c>
      <c r="M1752" s="152">
        <f t="shared" si="54"/>
        <v>0</v>
      </c>
      <c r="N1752" s="152">
        <f t="shared" si="55"/>
        <v>0</v>
      </c>
      <c r="O1752" s="145">
        <v>121335</v>
      </c>
    </row>
    <row r="1753" spans="1:15" x14ac:dyDescent="0.25">
      <c r="A1753" s="149">
        <v>23044</v>
      </c>
      <c r="B1753" s="149" t="s">
        <v>5174</v>
      </c>
      <c r="C1753" s="149" t="s">
        <v>5175</v>
      </c>
      <c r="D1753" s="149">
        <v>9255</v>
      </c>
      <c r="E1753" s="149" t="s">
        <v>5176</v>
      </c>
      <c r="F1753" s="149" t="s">
        <v>5177</v>
      </c>
      <c r="G1753" s="149" t="s">
        <v>7587</v>
      </c>
      <c r="H1753" s="149" t="s">
        <v>7588</v>
      </c>
      <c r="I1753" s="149" t="s">
        <v>7589</v>
      </c>
      <c r="J1753" s="149" t="s">
        <v>7091</v>
      </c>
      <c r="K1753" s="149"/>
      <c r="L1753" s="148">
        <v>1</v>
      </c>
      <c r="M1753" s="152">
        <f t="shared" si="54"/>
        <v>1</v>
      </c>
      <c r="N1753" s="152">
        <f t="shared" si="55"/>
        <v>0</v>
      </c>
      <c r="O1753" s="145">
        <v>121335</v>
      </c>
    </row>
    <row r="1754" spans="1:15" x14ac:dyDescent="0.25">
      <c r="A1754" s="149">
        <v>23051</v>
      </c>
      <c r="B1754" s="149" t="s">
        <v>5178</v>
      </c>
      <c r="C1754" s="149" t="s">
        <v>2535</v>
      </c>
      <c r="D1754" s="149">
        <v>9255</v>
      </c>
      <c r="E1754" s="149" t="s">
        <v>884</v>
      </c>
      <c r="F1754" s="149" t="s">
        <v>5179</v>
      </c>
      <c r="G1754" s="149" t="s">
        <v>364</v>
      </c>
      <c r="H1754" s="149" t="s">
        <v>365</v>
      </c>
      <c r="I1754" s="149" t="s">
        <v>366</v>
      </c>
      <c r="J1754" s="149" t="s">
        <v>7090</v>
      </c>
      <c r="K1754" s="149"/>
      <c r="L1754" s="148">
        <v>1</v>
      </c>
      <c r="M1754" s="152">
        <f t="shared" si="54"/>
        <v>0</v>
      </c>
      <c r="N1754" s="152">
        <f t="shared" si="55"/>
        <v>1</v>
      </c>
      <c r="O1754" s="145">
        <v>121921</v>
      </c>
    </row>
    <row r="1755" spans="1:15" x14ac:dyDescent="0.25">
      <c r="A1755" s="149">
        <v>23051</v>
      </c>
      <c r="B1755" s="149" t="s">
        <v>5178</v>
      </c>
      <c r="C1755" s="149" t="s">
        <v>2535</v>
      </c>
      <c r="D1755" s="149">
        <v>9255</v>
      </c>
      <c r="E1755" s="149" t="s">
        <v>884</v>
      </c>
      <c r="F1755" s="149" t="s">
        <v>5179</v>
      </c>
      <c r="G1755" s="149" t="s">
        <v>160</v>
      </c>
      <c r="H1755" s="149" t="s">
        <v>161</v>
      </c>
      <c r="I1755" s="149" t="s">
        <v>162</v>
      </c>
      <c r="J1755" s="149" t="s">
        <v>7090</v>
      </c>
      <c r="K1755" s="149"/>
      <c r="L1755" s="148">
        <v>1</v>
      </c>
      <c r="M1755" s="152">
        <f t="shared" si="54"/>
        <v>0</v>
      </c>
      <c r="N1755" s="152">
        <f t="shared" si="55"/>
        <v>1</v>
      </c>
      <c r="O1755" s="145">
        <v>121921</v>
      </c>
    </row>
    <row r="1756" spans="1:15" x14ac:dyDescent="0.25">
      <c r="A1756" s="149">
        <v>23069</v>
      </c>
      <c r="B1756" s="149" t="s">
        <v>2321</v>
      </c>
      <c r="C1756" s="149" t="s">
        <v>5180</v>
      </c>
      <c r="D1756" s="149">
        <v>9280</v>
      </c>
      <c r="E1756" s="149" t="s">
        <v>888</v>
      </c>
      <c r="F1756" s="149" t="s">
        <v>5181</v>
      </c>
      <c r="G1756" s="149" t="s">
        <v>364</v>
      </c>
      <c r="H1756" s="149" t="s">
        <v>365</v>
      </c>
      <c r="I1756" s="149" t="s">
        <v>366</v>
      </c>
      <c r="J1756" s="149" t="s">
        <v>7089</v>
      </c>
      <c r="K1756" s="149"/>
      <c r="L1756" s="148">
        <v>2</v>
      </c>
      <c r="M1756" s="152">
        <f t="shared" si="54"/>
        <v>0</v>
      </c>
      <c r="N1756" s="152">
        <f t="shared" si="55"/>
        <v>0</v>
      </c>
      <c r="O1756" s="145">
        <v>121921</v>
      </c>
    </row>
    <row r="1757" spans="1:15" x14ac:dyDescent="0.25">
      <c r="A1757" s="149">
        <v>23077</v>
      </c>
      <c r="B1757" s="149" t="s">
        <v>5182</v>
      </c>
      <c r="C1757" s="149" t="s">
        <v>5183</v>
      </c>
      <c r="D1757" s="149">
        <v>9280</v>
      </c>
      <c r="E1757" s="149" t="s">
        <v>888</v>
      </c>
      <c r="F1757" s="149" t="s">
        <v>5184</v>
      </c>
      <c r="G1757" s="149" t="s">
        <v>7587</v>
      </c>
      <c r="H1757" s="149" t="s">
        <v>7588</v>
      </c>
      <c r="I1757" s="149" t="s">
        <v>7589</v>
      </c>
      <c r="J1757" s="149" t="s">
        <v>7089</v>
      </c>
      <c r="K1757" s="149"/>
      <c r="L1757" s="148">
        <v>1</v>
      </c>
      <c r="M1757" s="152">
        <f t="shared" si="54"/>
        <v>0</v>
      </c>
      <c r="N1757" s="152">
        <f t="shared" si="55"/>
        <v>0</v>
      </c>
      <c r="O1757" s="145">
        <v>121335</v>
      </c>
    </row>
    <row r="1758" spans="1:15" x14ac:dyDescent="0.25">
      <c r="A1758" s="149">
        <v>23085</v>
      </c>
      <c r="B1758" s="149" t="s">
        <v>1185</v>
      </c>
      <c r="C1758" s="149" t="s">
        <v>5185</v>
      </c>
      <c r="D1758" s="149">
        <v>9280</v>
      </c>
      <c r="E1758" s="149" t="s">
        <v>888</v>
      </c>
      <c r="F1758" s="149" t="s">
        <v>5186</v>
      </c>
      <c r="G1758" s="149" t="s">
        <v>7587</v>
      </c>
      <c r="H1758" s="149" t="s">
        <v>7588</v>
      </c>
      <c r="I1758" s="149" t="s">
        <v>7589</v>
      </c>
      <c r="J1758" s="149" t="s">
        <v>7089</v>
      </c>
      <c r="K1758" s="149"/>
      <c r="L1758" s="148">
        <v>1</v>
      </c>
      <c r="M1758" s="152">
        <f t="shared" si="54"/>
        <v>0</v>
      </c>
      <c r="N1758" s="152">
        <f t="shared" si="55"/>
        <v>0</v>
      </c>
      <c r="O1758" s="145">
        <v>121335</v>
      </c>
    </row>
    <row r="1759" spans="1:15" x14ac:dyDescent="0.25">
      <c r="A1759" s="149">
        <v>23093</v>
      </c>
      <c r="B1759" s="149" t="s">
        <v>5187</v>
      </c>
      <c r="C1759" s="149" t="s">
        <v>5183</v>
      </c>
      <c r="D1759" s="149">
        <v>9280</v>
      </c>
      <c r="E1759" s="149" t="s">
        <v>888</v>
      </c>
      <c r="F1759" s="149" t="s">
        <v>5184</v>
      </c>
      <c r="G1759" s="149" t="s">
        <v>7587</v>
      </c>
      <c r="H1759" s="149" t="s">
        <v>7588</v>
      </c>
      <c r="I1759" s="149" t="s">
        <v>7589</v>
      </c>
      <c r="J1759" s="149" t="s">
        <v>7089</v>
      </c>
      <c r="K1759" s="149"/>
      <c r="L1759" s="148">
        <v>2</v>
      </c>
      <c r="M1759" s="152">
        <f t="shared" si="54"/>
        <v>0</v>
      </c>
      <c r="N1759" s="152">
        <f t="shared" si="55"/>
        <v>0</v>
      </c>
      <c r="O1759" s="145">
        <v>121335</v>
      </c>
    </row>
    <row r="1760" spans="1:15" x14ac:dyDescent="0.25">
      <c r="A1760" s="149">
        <v>23119</v>
      </c>
      <c r="B1760" s="149" t="s">
        <v>2478</v>
      </c>
      <c r="C1760" s="149" t="s">
        <v>5188</v>
      </c>
      <c r="D1760" s="149">
        <v>9280</v>
      </c>
      <c r="E1760" s="149" t="s">
        <v>5189</v>
      </c>
      <c r="F1760" s="149" t="s">
        <v>5190</v>
      </c>
      <c r="G1760" s="149" t="s">
        <v>7587</v>
      </c>
      <c r="H1760" s="149" t="s">
        <v>7588</v>
      </c>
      <c r="I1760" s="149" t="s">
        <v>7589</v>
      </c>
      <c r="J1760" s="149" t="s">
        <v>7089</v>
      </c>
      <c r="K1760" s="149"/>
      <c r="L1760" s="148">
        <v>1</v>
      </c>
      <c r="M1760" s="152">
        <f t="shared" si="54"/>
        <v>0</v>
      </c>
      <c r="N1760" s="152">
        <f t="shared" si="55"/>
        <v>0</v>
      </c>
      <c r="O1760" s="145">
        <v>121335</v>
      </c>
    </row>
    <row r="1761" spans="1:15" x14ac:dyDescent="0.25">
      <c r="A1761" s="149">
        <v>23127</v>
      </c>
      <c r="B1761" s="149" t="s">
        <v>5191</v>
      </c>
      <c r="C1761" s="149" t="s">
        <v>5192</v>
      </c>
      <c r="D1761" s="149">
        <v>9310</v>
      </c>
      <c r="E1761" s="149" t="s">
        <v>5193</v>
      </c>
      <c r="F1761" s="149" t="s">
        <v>5194</v>
      </c>
      <c r="G1761" s="149" t="s">
        <v>7587</v>
      </c>
      <c r="H1761" s="149" t="s">
        <v>7588</v>
      </c>
      <c r="I1761" s="149" t="s">
        <v>7589</v>
      </c>
      <c r="J1761" s="149" t="s">
        <v>7089</v>
      </c>
      <c r="K1761" s="149"/>
      <c r="L1761" s="148">
        <v>2</v>
      </c>
      <c r="M1761" s="152">
        <f t="shared" si="54"/>
        <v>0</v>
      </c>
      <c r="N1761" s="152">
        <f t="shared" si="55"/>
        <v>0</v>
      </c>
      <c r="O1761" s="145">
        <v>119503</v>
      </c>
    </row>
    <row r="1762" spans="1:15" x14ac:dyDescent="0.25">
      <c r="A1762" s="149">
        <v>23135</v>
      </c>
      <c r="B1762" s="149" t="s">
        <v>5195</v>
      </c>
      <c r="C1762" s="149" t="s">
        <v>5196</v>
      </c>
      <c r="D1762" s="149">
        <v>9310</v>
      </c>
      <c r="E1762" s="149" t="s">
        <v>5193</v>
      </c>
      <c r="F1762" s="149" t="s">
        <v>5197</v>
      </c>
      <c r="G1762" s="149" t="s">
        <v>7587</v>
      </c>
      <c r="H1762" s="149" t="s">
        <v>7588</v>
      </c>
      <c r="I1762" s="149" t="s">
        <v>7589</v>
      </c>
      <c r="J1762" s="149" t="s">
        <v>7089</v>
      </c>
      <c r="K1762" s="149"/>
      <c r="L1762" s="148">
        <v>1</v>
      </c>
      <c r="M1762" s="152">
        <f t="shared" si="54"/>
        <v>0</v>
      </c>
      <c r="N1762" s="152">
        <f t="shared" si="55"/>
        <v>0</v>
      </c>
      <c r="O1762" s="145">
        <v>138735</v>
      </c>
    </row>
    <row r="1763" spans="1:15" x14ac:dyDescent="0.25">
      <c r="A1763" s="149">
        <v>23151</v>
      </c>
      <c r="B1763" s="149" t="s">
        <v>5198</v>
      </c>
      <c r="C1763" s="149" t="s">
        <v>5199</v>
      </c>
      <c r="D1763" s="149">
        <v>9310</v>
      </c>
      <c r="E1763" s="149" t="s">
        <v>891</v>
      </c>
      <c r="F1763" s="149" t="s">
        <v>5200</v>
      </c>
      <c r="G1763" s="149" t="s">
        <v>7587</v>
      </c>
      <c r="H1763" s="149" t="s">
        <v>7588</v>
      </c>
      <c r="I1763" s="149" t="s">
        <v>7589</v>
      </c>
      <c r="J1763" s="149" t="s">
        <v>7089</v>
      </c>
      <c r="K1763" s="149"/>
      <c r="L1763" s="148">
        <v>1</v>
      </c>
      <c r="M1763" s="152">
        <f t="shared" si="54"/>
        <v>0</v>
      </c>
      <c r="N1763" s="152">
        <f t="shared" si="55"/>
        <v>0</v>
      </c>
      <c r="O1763" s="145">
        <v>119503</v>
      </c>
    </row>
    <row r="1764" spans="1:15" x14ac:dyDescent="0.25">
      <c r="A1764" s="149">
        <v>23218</v>
      </c>
      <c r="B1764" s="149" t="s">
        <v>7698</v>
      </c>
      <c r="C1764" s="149" t="s">
        <v>5201</v>
      </c>
      <c r="D1764" s="149">
        <v>9400</v>
      </c>
      <c r="E1764" s="149" t="s">
        <v>894</v>
      </c>
      <c r="F1764" s="149" t="s">
        <v>5202</v>
      </c>
      <c r="G1764" s="149" t="s">
        <v>7587</v>
      </c>
      <c r="H1764" s="149" t="s">
        <v>7588</v>
      </c>
      <c r="I1764" s="149" t="s">
        <v>7589</v>
      </c>
      <c r="J1764" s="149" t="s">
        <v>7089</v>
      </c>
      <c r="K1764" s="149"/>
      <c r="L1764" s="148">
        <v>2</v>
      </c>
      <c r="M1764" s="152">
        <f t="shared" si="54"/>
        <v>0</v>
      </c>
      <c r="N1764" s="152">
        <f t="shared" si="55"/>
        <v>0</v>
      </c>
      <c r="O1764" s="145">
        <v>120981</v>
      </c>
    </row>
    <row r="1765" spans="1:15" x14ac:dyDescent="0.25">
      <c r="A1765" s="149">
        <v>23226</v>
      </c>
      <c r="B1765" s="149" t="s">
        <v>7699</v>
      </c>
      <c r="C1765" s="149" t="s">
        <v>5203</v>
      </c>
      <c r="D1765" s="149">
        <v>9400</v>
      </c>
      <c r="E1765" s="149" t="s">
        <v>5204</v>
      </c>
      <c r="F1765" s="149" t="s">
        <v>5205</v>
      </c>
      <c r="G1765" s="149" t="s">
        <v>7587</v>
      </c>
      <c r="H1765" s="149" t="s">
        <v>7588</v>
      </c>
      <c r="I1765" s="149" t="s">
        <v>7589</v>
      </c>
      <c r="J1765" s="149" t="s">
        <v>7089</v>
      </c>
      <c r="K1765" s="149"/>
      <c r="L1765" s="148">
        <v>2</v>
      </c>
      <c r="M1765" s="152">
        <f t="shared" si="54"/>
        <v>0</v>
      </c>
      <c r="N1765" s="152">
        <f t="shared" si="55"/>
        <v>0</v>
      </c>
      <c r="O1765" s="145">
        <v>120981</v>
      </c>
    </row>
    <row r="1766" spans="1:15" x14ac:dyDescent="0.25">
      <c r="A1766" s="149">
        <v>23242</v>
      </c>
      <c r="B1766" s="149" t="s">
        <v>7700</v>
      </c>
      <c r="C1766" s="149" t="s">
        <v>5206</v>
      </c>
      <c r="D1766" s="149">
        <v>9400</v>
      </c>
      <c r="E1766" s="149" t="s">
        <v>894</v>
      </c>
      <c r="F1766" s="149" t="s">
        <v>5207</v>
      </c>
      <c r="G1766" s="149" t="s">
        <v>7587</v>
      </c>
      <c r="H1766" s="149" t="s">
        <v>7588</v>
      </c>
      <c r="I1766" s="149" t="s">
        <v>7589</v>
      </c>
      <c r="J1766" s="149" t="s">
        <v>7089</v>
      </c>
      <c r="K1766" s="149"/>
      <c r="L1766" s="148">
        <v>1</v>
      </c>
      <c r="M1766" s="152">
        <f t="shared" si="54"/>
        <v>0</v>
      </c>
      <c r="N1766" s="152">
        <f t="shared" si="55"/>
        <v>0</v>
      </c>
      <c r="O1766" s="145">
        <v>121343</v>
      </c>
    </row>
    <row r="1767" spans="1:15" x14ac:dyDescent="0.25">
      <c r="A1767" s="149">
        <v>23259</v>
      </c>
      <c r="B1767" s="149" t="s">
        <v>5208</v>
      </c>
      <c r="C1767" s="149" t="s">
        <v>5209</v>
      </c>
      <c r="D1767" s="149">
        <v>9400</v>
      </c>
      <c r="E1767" s="149" t="s">
        <v>894</v>
      </c>
      <c r="F1767" s="149" t="s">
        <v>5210</v>
      </c>
      <c r="G1767" s="149" t="s">
        <v>7587</v>
      </c>
      <c r="H1767" s="149" t="s">
        <v>7588</v>
      </c>
      <c r="I1767" s="149" t="s">
        <v>7589</v>
      </c>
      <c r="J1767" s="149" t="s">
        <v>7089</v>
      </c>
      <c r="K1767" s="149"/>
      <c r="L1767" s="148">
        <v>1</v>
      </c>
      <c r="M1767" s="152">
        <f t="shared" si="54"/>
        <v>0</v>
      </c>
      <c r="N1767" s="152">
        <f t="shared" si="55"/>
        <v>0</v>
      </c>
      <c r="O1767" s="145">
        <v>121343</v>
      </c>
    </row>
    <row r="1768" spans="1:15" x14ac:dyDescent="0.25">
      <c r="A1768" s="149">
        <v>23267</v>
      </c>
      <c r="B1768" s="149" t="s">
        <v>5211</v>
      </c>
      <c r="C1768" s="149" t="s">
        <v>5212</v>
      </c>
      <c r="D1768" s="149">
        <v>9402</v>
      </c>
      <c r="E1768" s="149" t="s">
        <v>897</v>
      </c>
      <c r="F1768" s="149" t="s">
        <v>5213</v>
      </c>
      <c r="G1768" s="149" t="s">
        <v>7587</v>
      </c>
      <c r="H1768" s="149" t="s">
        <v>7588</v>
      </c>
      <c r="I1768" s="149" t="s">
        <v>7589</v>
      </c>
      <c r="J1768" s="149" t="s">
        <v>7089</v>
      </c>
      <c r="K1768" s="149"/>
      <c r="L1768" s="148">
        <v>2</v>
      </c>
      <c r="M1768" s="152">
        <f t="shared" si="54"/>
        <v>0</v>
      </c>
      <c r="N1768" s="152">
        <f t="shared" si="55"/>
        <v>0</v>
      </c>
      <c r="O1768" s="145">
        <v>121343</v>
      </c>
    </row>
    <row r="1769" spans="1:15" x14ac:dyDescent="0.25">
      <c r="A1769" s="149">
        <v>23283</v>
      </c>
      <c r="B1769" s="149" t="s">
        <v>7701</v>
      </c>
      <c r="C1769" s="149" t="s">
        <v>5214</v>
      </c>
      <c r="D1769" s="149">
        <v>9404</v>
      </c>
      <c r="E1769" s="149" t="s">
        <v>5215</v>
      </c>
      <c r="F1769" s="149" t="s">
        <v>5216</v>
      </c>
      <c r="G1769" s="149" t="s">
        <v>7587</v>
      </c>
      <c r="H1769" s="149" t="s">
        <v>7588</v>
      </c>
      <c r="I1769" s="149" t="s">
        <v>7589</v>
      </c>
      <c r="J1769" s="149" t="s">
        <v>7089</v>
      </c>
      <c r="K1769" s="149"/>
      <c r="L1769" s="148">
        <v>1</v>
      </c>
      <c r="M1769" s="152">
        <f t="shared" si="54"/>
        <v>0</v>
      </c>
      <c r="N1769" s="152">
        <f t="shared" si="55"/>
        <v>0</v>
      </c>
      <c r="O1769" s="145">
        <v>121343</v>
      </c>
    </row>
    <row r="1770" spans="1:15" x14ac:dyDescent="0.25">
      <c r="A1770" s="149">
        <v>23317</v>
      </c>
      <c r="B1770" s="149" t="s">
        <v>5217</v>
      </c>
      <c r="C1770" s="149" t="s">
        <v>5218</v>
      </c>
      <c r="D1770" s="149">
        <v>9420</v>
      </c>
      <c r="E1770" s="149" t="s">
        <v>5219</v>
      </c>
      <c r="F1770" s="149" t="s">
        <v>5220</v>
      </c>
      <c r="G1770" s="149" t="s">
        <v>7587</v>
      </c>
      <c r="H1770" s="149" t="s">
        <v>7588</v>
      </c>
      <c r="I1770" s="149" t="s">
        <v>7589</v>
      </c>
      <c r="J1770" s="149" t="s">
        <v>7089</v>
      </c>
      <c r="K1770" s="149"/>
      <c r="L1770" s="148">
        <v>2</v>
      </c>
      <c r="M1770" s="152">
        <f t="shared" si="54"/>
        <v>0</v>
      </c>
      <c r="N1770" s="152">
        <f t="shared" si="55"/>
        <v>0</v>
      </c>
      <c r="O1770" s="145">
        <v>138735</v>
      </c>
    </row>
    <row r="1771" spans="1:15" x14ac:dyDescent="0.25">
      <c r="A1771" s="149">
        <v>23333</v>
      </c>
      <c r="B1771" s="149" t="s">
        <v>1087</v>
      </c>
      <c r="C1771" s="149" t="s">
        <v>5221</v>
      </c>
      <c r="D1771" s="149">
        <v>9420</v>
      </c>
      <c r="E1771" s="149" t="s">
        <v>5222</v>
      </c>
      <c r="F1771" s="149" t="s">
        <v>5223</v>
      </c>
      <c r="G1771" s="149" t="s">
        <v>7587</v>
      </c>
      <c r="H1771" s="149" t="s">
        <v>7588</v>
      </c>
      <c r="I1771" s="149" t="s">
        <v>7589</v>
      </c>
      <c r="J1771" s="149" t="s">
        <v>7089</v>
      </c>
      <c r="K1771" s="149"/>
      <c r="L1771" s="148">
        <v>3</v>
      </c>
      <c r="M1771" s="152">
        <f t="shared" si="54"/>
        <v>0</v>
      </c>
      <c r="N1771" s="152">
        <f t="shared" si="55"/>
        <v>0</v>
      </c>
      <c r="O1771" s="145">
        <v>139139</v>
      </c>
    </row>
    <row r="1772" spans="1:15" x14ac:dyDescent="0.25">
      <c r="A1772" s="149">
        <v>23341</v>
      </c>
      <c r="B1772" s="149" t="s">
        <v>1948</v>
      </c>
      <c r="C1772" s="149" t="s">
        <v>5224</v>
      </c>
      <c r="D1772" s="149">
        <v>9320</v>
      </c>
      <c r="E1772" s="149" t="s">
        <v>3727</v>
      </c>
      <c r="F1772" s="149" t="s">
        <v>5225</v>
      </c>
      <c r="G1772" s="149" t="s">
        <v>7587</v>
      </c>
      <c r="H1772" s="149" t="s">
        <v>7588</v>
      </c>
      <c r="I1772" s="149" t="s">
        <v>7589</v>
      </c>
      <c r="J1772" s="149" t="s">
        <v>7089</v>
      </c>
      <c r="K1772" s="149"/>
      <c r="L1772" s="148">
        <v>1</v>
      </c>
      <c r="M1772" s="152">
        <f t="shared" si="54"/>
        <v>0</v>
      </c>
      <c r="N1772" s="152">
        <f t="shared" si="55"/>
        <v>0</v>
      </c>
      <c r="O1772" s="145">
        <v>139139</v>
      </c>
    </row>
    <row r="1773" spans="1:15" x14ac:dyDescent="0.25">
      <c r="A1773" s="149">
        <v>23358</v>
      </c>
      <c r="B1773" s="149" t="s">
        <v>4837</v>
      </c>
      <c r="C1773" s="149" t="s">
        <v>5226</v>
      </c>
      <c r="D1773" s="149">
        <v>9320</v>
      </c>
      <c r="E1773" s="149" t="s">
        <v>900</v>
      </c>
      <c r="F1773" s="149" t="s">
        <v>5227</v>
      </c>
      <c r="G1773" s="149" t="s">
        <v>7587</v>
      </c>
      <c r="H1773" s="149" t="s">
        <v>7588</v>
      </c>
      <c r="I1773" s="149" t="s">
        <v>7589</v>
      </c>
      <c r="J1773" s="149" t="s">
        <v>7089</v>
      </c>
      <c r="K1773" s="149"/>
      <c r="L1773" s="148">
        <v>2</v>
      </c>
      <c r="M1773" s="152">
        <f t="shared" si="54"/>
        <v>0</v>
      </c>
      <c r="N1773" s="152">
        <f t="shared" si="55"/>
        <v>0</v>
      </c>
      <c r="O1773" s="145">
        <v>119503</v>
      </c>
    </row>
    <row r="1774" spans="1:15" x14ac:dyDescent="0.25">
      <c r="A1774" s="149">
        <v>23366</v>
      </c>
      <c r="B1774" s="149" t="s">
        <v>5228</v>
      </c>
      <c r="C1774" s="149" t="s">
        <v>5229</v>
      </c>
      <c r="D1774" s="149">
        <v>9320</v>
      </c>
      <c r="E1774" s="149" t="s">
        <v>900</v>
      </c>
      <c r="F1774" s="149" t="s">
        <v>5230</v>
      </c>
      <c r="G1774" s="149" t="s">
        <v>7587</v>
      </c>
      <c r="H1774" s="149" t="s">
        <v>7588</v>
      </c>
      <c r="I1774" s="149" t="s">
        <v>7589</v>
      </c>
      <c r="J1774" s="149" t="s">
        <v>7089</v>
      </c>
      <c r="K1774" s="149"/>
      <c r="L1774" s="148">
        <v>2</v>
      </c>
      <c r="M1774" s="152">
        <f t="shared" si="54"/>
        <v>0</v>
      </c>
      <c r="N1774" s="152">
        <f t="shared" si="55"/>
        <v>0</v>
      </c>
      <c r="O1774" s="145">
        <v>139139</v>
      </c>
    </row>
    <row r="1775" spans="1:15" x14ac:dyDescent="0.25">
      <c r="A1775" s="149">
        <v>23374</v>
      </c>
      <c r="B1775" s="149" t="s">
        <v>7429</v>
      </c>
      <c r="C1775" s="149" t="s">
        <v>5231</v>
      </c>
      <c r="D1775" s="149">
        <v>9320</v>
      </c>
      <c r="E1775" s="149" t="s">
        <v>900</v>
      </c>
      <c r="F1775" s="149" t="s">
        <v>5232</v>
      </c>
      <c r="G1775" s="149" t="s">
        <v>7587</v>
      </c>
      <c r="H1775" s="149" t="s">
        <v>7588</v>
      </c>
      <c r="I1775" s="149" t="s">
        <v>7589</v>
      </c>
      <c r="J1775" s="149" t="s">
        <v>7089</v>
      </c>
      <c r="K1775" s="149"/>
      <c r="L1775" s="148">
        <v>2</v>
      </c>
      <c r="M1775" s="152">
        <f t="shared" si="54"/>
        <v>0</v>
      </c>
      <c r="N1775" s="152">
        <f t="shared" si="55"/>
        <v>0</v>
      </c>
      <c r="O1775" s="145">
        <v>139139</v>
      </c>
    </row>
    <row r="1776" spans="1:15" x14ac:dyDescent="0.25">
      <c r="A1776" s="149">
        <v>23382</v>
      </c>
      <c r="B1776" s="149" t="s">
        <v>7702</v>
      </c>
      <c r="C1776" s="149" t="s">
        <v>5233</v>
      </c>
      <c r="D1776" s="149">
        <v>9450</v>
      </c>
      <c r="E1776" s="149" t="s">
        <v>904</v>
      </c>
      <c r="F1776" s="149" t="s">
        <v>5234</v>
      </c>
      <c r="G1776" s="149" t="s">
        <v>7587</v>
      </c>
      <c r="H1776" s="149" t="s">
        <v>7588</v>
      </c>
      <c r="I1776" s="149" t="s">
        <v>7589</v>
      </c>
      <c r="J1776" s="149" t="s">
        <v>7089</v>
      </c>
      <c r="K1776" s="149"/>
      <c r="L1776" s="148">
        <v>1</v>
      </c>
      <c r="M1776" s="152">
        <f t="shared" si="54"/>
        <v>0</v>
      </c>
      <c r="N1776" s="152">
        <f t="shared" si="55"/>
        <v>0</v>
      </c>
      <c r="O1776" s="145">
        <v>121012</v>
      </c>
    </row>
    <row r="1777" spans="1:15" x14ac:dyDescent="0.25">
      <c r="A1777" s="149">
        <v>23416</v>
      </c>
      <c r="B1777" s="149" t="s">
        <v>1230</v>
      </c>
      <c r="C1777" s="149" t="s">
        <v>5235</v>
      </c>
      <c r="D1777" s="149">
        <v>9451</v>
      </c>
      <c r="E1777" s="149" t="s">
        <v>5236</v>
      </c>
      <c r="F1777" s="149" t="s">
        <v>5237</v>
      </c>
      <c r="G1777" s="149" t="s">
        <v>7587</v>
      </c>
      <c r="H1777" s="149" t="s">
        <v>7588</v>
      </c>
      <c r="I1777" s="149" t="s">
        <v>7589</v>
      </c>
      <c r="J1777" s="149" t="s">
        <v>7089</v>
      </c>
      <c r="K1777" s="149"/>
      <c r="L1777" s="148">
        <v>1</v>
      </c>
      <c r="M1777" s="152">
        <f t="shared" si="54"/>
        <v>0</v>
      </c>
      <c r="N1777" s="152">
        <f t="shared" si="55"/>
        <v>0</v>
      </c>
      <c r="O1777" s="145">
        <v>121368</v>
      </c>
    </row>
    <row r="1778" spans="1:15" x14ac:dyDescent="0.25">
      <c r="A1778" s="149">
        <v>23424</v>
      </c>
      <c r="B1778" s="149" t="s">
        <v>4843</v>
      </c>
      <c r="C1778" s="149" t="s">
        <v>5238</v>
      </c>
      <c r="D1778" s="149">
        <v>9420</v>
      </c>
      <c r="E1778" s="149" t="s">
        <v>5239</v>
      </c>
      <c r="F1778" s="149" t="s">
        <v>5240</v>
      </c>
      <c r="G1778" s="149" t="s">
        <v>7587</v>
      </c>
      <c r="H1778" s="149" t="s">
        <v>7588</v>
      </c>
      <c r="I1778" s="149" t="s">
        <v>7589</v>
      </c>
      <c r="J1778" s="149" t="s">
        <v>7089</v>
      </c>
      <c r="K1778" s="149"/>
      <c r="L1778" s="148">
        <v>1</v>
      </c>
      <c r="M1778" s="152">
        <f t="shared" si="54"/>
        <v>0</v>
      </c>
      <c r="N1778" s="152">
        <f t="shared" si="55"/>
        <v>0</v>
      </c>
      <c r="O1778" s="145">
        <v>139139</v>
      </c>
    </row>
    <row r="1779" spans="1:15" x14ac:dyDescent="0.25">
      <c r="A1779" s="149">
        <v>23457</v>
      </c>
      <c r="B1779" s="149" t="s">
        <v>5241</v>
      </c>
      <c r="C1779" s="149" t="s">
        <v>5242</v>
      </c>
      <c r="D1779" s="149">
        <v>9470</v>
      </c>
      <c r="E1779" s="149" t="s">
        <v>908</v>
      </c>
      <c r="F1779" s="149" t="s">
        <v>5243</v>
      </c>
      <c r="G1779" s="149" t="s">
        <v>7587</v>
      </c>
      <c r="H1779" s="149" t="s">
        <v>7588</v>
      </c>
      <c r="I1779" s="149" t="s">
        <v>7589</v>
      </c>
      <c r="J1779" s="149" t="s">
        <v>7089</v>
      </c>
      <c r="K1779" s="149"/>
      <c r="L1779" s="148">
        <v>2</v>
      </c>
      <c r="M1779" s="152">
        <f t="shared" si="54"/>
        <v>0</v>
      </c>
      <c r="N1779" s="152">
        <f t="shared" si="55"/>
        <v>0</v>
      </c>
      <c r="O1779" s="145">
        <v>121038</v>
      </c>
    </row>
    <row r="1780" spans="1:15" x14ac:dyDescent="0.25">
      <c r="A1780" s="149">
        <v>23481</v>
      </c>
      <c r="B1780" s="149" t="s">
        <v>5244</v>
      </c>
      <c r="C1780" s="149" t="s">
        <v>5245</v>
      </c>
      <c r="D1780" s="149">
        <v>9473</v>
      </c>
      <c r="E1780" s="149" t="s">
        <v>5246</v>
      </c>
      <c r="F1780" s="149" t="s">
        <v>5247</v>
      </c>
      <c r="G1780" s="149" t="s">
        <v>7587</v>
      </c>
      <c r="H1780" s="149" t="s">
        <v>7588</v>
      </c>
      <c r="I1780" s="149" t="s">
        <v>7589</v>
      </c>
      <c r="J1780" s="149" t="s">
        <v>7089</v>
      </c>
      <c r="K1780" s="149"/>
      <c r="L1780" s="148">
        <v>1</v>
      </c>
      <c r="M1780" s="152">
        <f t="shared" si="54"/>
        <v>0</v>
      </c>
      <c r="N1780" s="152">
        <f t="shared" si="55"/>
        <v>0</v>
      </c>
      <c r="O1780" s="145">
        <v>121038</v>
      </c>
    </row>
    <row r="1781" spans="1:15" x14ac:dyDescent="0.25">
      <c r="A1781" s="149">
        <v>23499</v>
      </c>
      <c r="B1781" s="149" t="s">
        <v>7703</v>
      </c>
      <c r="C1781" s="149" t="s">
        <v>7430</v>
      </c>
      <c r="D1781" s="149">
        <v>9473</v>
      </c>
      <c r="E1781" s="149" t="s">
        <v>5246</v>
      </c>
      <c r="F1781" s="149" t="s">
        <v>5248</v>
      </c>
      <c r="G1781" s="149" t="s">
        <v>7587</v>
      </c>
      <c r="H1781" s="149" t="s">
        <v>7588</v>
      </c>
      <c r="I1781" s="149" t="s">
        <v>7589</v>
      </c>
      <c r="J1781" s="149" t="s">
        <v>7089</v>
      </c>
      <c r="K1781" s="149"/>
      <c r="L1781" s="148">
        <v>1</v>
      </c>
      <c r="M1781" s="152">
        <f t="shared" si="54"/>
        <v>0</v>
      </c>
      <c r="N1781" s="152">
        <f t="shared" si="55"/>
        <v>0</v>
      </c>
      <c r="O1781" s="145">
        <v>125583</v>
      </c>
    </row>
    <row r="1782" spans="1:15" x14ac:dyDescent="0.25">
      <c r="A1782" s="149">
        <v>23523</v>
      </c>
      <c r="B1782" s="149" t="s">
        <v>7704</v>
      </c>
      <c r="C1782" s="149" t="s">
        <v>5249</v>
      </c>
      <c r="D1782" s="149">
        <v>9400</v>
      </c>
      <c r="E1782" s="149" t="s">
        <v>5250</v>
      </c>
      <c r="F1782" s="149" t="s">
        <v>5251</v>
      </c>
      <c r="G1782" s="149" t="s">
        <v>7587</v>
      </c>
      <c r="H1782" s="149" t="s">
        <v>7588</v>
      </c>
      <c r="I1782" s="149" t="s">
        <v>7589</v>
      </c>
      <c r="J1782" s="149" t="s">
        <v>7089</v>
      </c>
      <c r="K1782" s="149"/>
      <c r="L1782" s="148">
        <v>1</v>
      </c>
      <c r="M1782" s="152">
        <f t="shared" si="54"/>
        <v>0</v>
      </c>
      <c r="N1782" s="152">
        <f t="shared" si="55"/>
        <v>0</v>
      </c>
      <c r="O1782" s="145">
        <v>120981</v>
      </c>
    </row>
    <row r="1783" spans="1:15" x14ac:dyDescent="0.25">
      <c r="A1783" s="149">
        <v>23556</v>
      </c>
      <c r="B1783" s="149" t="s">
        <v>1185</v>
      </c>
      <c r="C1783" s="149" t="s">
        <v>5252</v>
      </c>
      <c r="D1783" s="149">
        <v>9500</v>
      </c>
      <c r="E1783" s="149" t="s">
        <v>915</v>
      </c>
      <c r="F1783" s="149" t="s">
        <v>5253</v>
      </c>
      <c r="G1783" s="149" t="s">
        <v>7587</v>
      </c>
      <c r="H1783" s="149" t="s">
        <v>7588</v>
      </c>
      <c r="I1783" s="149" t="s">
        <v>7589</v>
      </c>
      <c r="J1783" s="149" t="s">
        <v>7089</v>
      </c>
      <c r="K1783" s="149"/>
      <c r="L1783" s="148">
        <v>1</v>
      </c>
      <c r="M1783" s="152">
        <f t="shared" si="54"/>
        <v>0</v>
      </c>
      <c r="N1783" s="152">
        <f t="shared" si="55"/>
        <v>0</v>
      </c>
      <c r="O1783" s="145">
        <v>119974</v>
      </c>
    </row>
    <row r="1784" spans="1:15" x14ac:dyDescent="0.25">
      <c r="A1784" s="149">
        <v>23564</v>
      </c>
      <c r="B1784" s="149" t="s">
        <v>1185</v>
      </c>
      <c r="C1784" s="149" t="s">
        <v>5254</v>
      </c>
      <c r="D1784" s="149">
        <v>9500</v>
      </c>
      <c r="E1784" s="149" t="s">
        <v>915</v>
      </c>
      <c r="F1784" s="149" t="s">
        <v>5255</v>
      </c>
      <c r="G1784" s="149" t="s">
        <v>7587</v>
      </c>
      <c r="H1784" s="149" t="s">
        <v>7588</v>
      </c>
      <c r="I1784" s="149" t="s">
        <v>7589</v>
      </c>
      <c r="J1784" s="149" t="s">
        <v>7089</v>
      </c>
      <c r="K1784" s="149"/>
      <c r="L1784" s="148">
        <v>3</v>
      </c>
      <c r="M1784" s="152">
        <f t="shared" si="54"/>
        <v>0</v>
      </c>
      <c r="N1784" s="152">
        <f t="shared" si="55"/>
        <v>0</v>
      </c>
      <c r="O1784" s="145">
        <v>119974</v>
      </c>
    </row>
    <row r="1785" spans="1:15" x14ac:dyDescent="0.25">
      <c r="A1785" s="149">
        <v>23614</v>
      </c>
      <c r="B1785" s="149" t="s">
        <v>1185</v>
      </c>
      <c r="C1785" s="149" t="s">
        <v>5256</v>
      </c>
      <c r="D1785" s="149">
        <v>9570</v>
      </c>
      <c r="E1785" s="149" t="s">
        <v>5257</v>
      </c>
      <c r="F1785" s="149" t="s">
        <v>5258</v>
      </c>
      <c r="G1785" s="149" t="s">
        <v>7587</v>
      </c>
      <c r="H1785" s="149" t="s">
        <v>7588</v>
      </c>
      <c r="I1785" s="149" t="s">
        <v>7589</v>
      </c>
      <c r="J1785" s="149" t="s">
        <v>7089</v>
      </c>
      <c r="K1785" s="149"/>
      <c r="L1785" s="148">
        <v>2</v>
      </c>
      <c r="M1785" s="152">
        <f t="shared" si="54"/>
        <v>0</v>
      </c>
      <c r="N1785" s="152">
        <f t="shared" si="55"/>
        <v>0</v>
      </c>
      <c r="O1785" s="145">
        <v>119974</v>
      </c>
    </row>
    <row r="1786" spans="1:15" x14ac:dyDescent="0.25">
      <c r="A1786" s="149">
        <v>23622</v>
      </c>
      <c r="B1786" s="149" t="s">
        <v>2234</v>
      </c>
      <c r="C1786" s="149" t="s">
        <v>5259</v>
      </c>
      <c r="D1786" s="149">
        <v>9860</v>
      </c>
      <c r="E1786" s="149" t="s">
        <v>5260</v>
      </c>
      <c r="F1786" s="149" t="s">
        <v>5261</v>
      </c>
      <c r="G1786" s="149" t="s">
        <v>364</v>
      </c>
      <c r="H1786" s="149" t="s">
        <v>365</v>
      </c>
      <c r="I1786" s="149" t="s">
        <v>366</v>
      </c>
      <c r="J1786" s="149" t="s">
        <v>7089</v>
      </c>
      <c r="K1786" s="149"/>
      <c r="L1786" s="148">
        <v>1</v>
      </c>
      <c r="M1786" s="152">
        <f t="shared" si="54"/>
        <v>0</v>
      </c>
      <c r="N1786" s="152">
        <f t="shared" si="55"/>
        <v>0</v>
      </c>
      <c r="O1786" s="145">
        <v>121277</v>
      </c>
    </row>
    <row r="1787" spans="1:15" x14ac:dyDescent="0.25">
      <c r="A1787" s="149">
        <v>23655</v>
      </c>
      <c r="B1787" s="149" t="s">
        <v>5262</v>
      </c>
      <c r="C1787" s="149" t="s">
        <v>5263</v>
      </c>
      <c r="D1787" s="149">
        <v>9420</v>
      </c>
      <c r="E1787" s="149" t="s">
        <v>5264</v>
      </c>
      <c r="F1787" s="149" t="s">
        <v>5265</v>
      </c>
      <c r="G1787" s="149" t="s">
        <v>7587</v>
      </c>
      <c r="H1787" s="149" t="s">
        <v>7588</v>
      </c>
      <c r="I1787" s="149" t="s">
        <v>7589</v>
      </c>
      <c r="J1787" s="149" t="s">
        <v>7089</v>
      </c>
      <c r="K1787" s="149"/>
      <c r="L1787" s="148">
        <v>2</v>
      </c>
      <c r="M1787" s="152">
        <f t="shared" si="54"/>
        <v>0</v>
      </c>
      <c r="N1787" s="152">
        <f t="shared" si="55"/>
        <v>0</v>
      </c>
      <c r="O1787" s="145">
        <v>125583</v>
      </c>
    </row>
    <row r="1788" spans="1:15" x14ac:dyDescent="0.25">
      <c r="A1788" s="149">
        <v>23663</v>
      </c>
      <c r="B1788" s="149" t="s">
        <v>5266</v>
      </c>
      <c r="C1788" s="149" t="s">
        <v>5267</v>
      </c>
      <c r="D1788" s="149">
        <v>9420</v>
      </c>
      <c r="E1788" s="149" t="s">
        <v>5268</v>
      </c>
      <c r="F1788" s="149" t="s">
        <v>5269</v>
      </c>
      <c r="G1788" s="149" t="s">
        <v>7587</v>
      </c>
      <c r="H1788" s="149" t="s">
        <v>7588</v>
      </c>
      <c r="I1788" s="149" t="s">
        <v>7589</v>
      </c>
      <c r="J1788" s="149" t="s">
        <v>7089</v>
      </c>
      <c r="K1788" s="149"/>
      <c r="L1788" s="148">
        <v>1</v>
      </c>
      <c r="M1788" s="152">
        <f t="shared" si="54"/>
        <v>0</v>
      </c>
      <c r="N1788" s="152">
        <f t="shared" si="55"/>
        <v>0</v>
      </c>
      <c r="O1788" s="145">
        <v>138735</v>
      </c>
    </row>
    <row r="1789" spans="1:15" x14ac:dyDescent="0.25">
      <c r="A1789" s="149">
        <v>23671</v>
      </c>
      <c r="B1789" s="149" t="s">
        <v>1185</v>
      </c>
      <c r="C1789" s="149" t="s">
        <v>4898</v>
      </c>
      <c r="D1789" s="149">
        <v>9550</v>
      </c>
      <c r="E1789" s="149" t="s">
        <v>924</v>
      </c>
      <c r="F1789" s="149" t="s">
        <v>5270</v>
      </c>
      <c r="G1789" s="149" t="s">
        <v>7587</v>
      </c>
      <c r="H1789" s="149" t="s">
        <v>7588</v>
      </c>
      <c r="I1789" s="149" t="s">
        <v>7589</v>
      </c>
      <c r="J1789" s="149" t="s">
        <v>7089</v>
      </c>
      <c r="K1789" s="149"/>
      <c r="L1789" s="148">
        <v>3</v>
      </c>
      <c r="M1789" s="152">
        <f t="shared" si="54"/>
        <v>0</v>
      </c>
      <c r="N1789" s="152">
        <f t="shared" si="55"/>
        <v>0</v>
      </c>
      <c r="O1789" s="145">
        <v>138751</v>
      </c>
    </row>
    <row r="1790" spans="1:15" x14ac:dyDescent="0.25">
      <c r="A1790" s="149">
        <v>23689</v>
      </c>
      <c r="B1790" s="149" t="s">
        <v>1344</v>
      </c>
      <c r="C1790" s="149" t="s">
        <v>5271</v>
      </c>
      <c r="D1790" s="149">
        <v>9552</v>
      </c>
      <c r="E1790" s="149" t="s">
        <v>5272</v>
      </c>
      <c r="F1790" s="149" t="s">
        <v>5273</v>
      </c>
      <c r="G1790" s="149" t="s">
        <v>7587</v>
      </c>
      <c r="H1790" s="149" t="s">
        <v>7588</v>
      </c>
      <c r="I1790" s="149" t="s">
        <v>7589</v>
      </c>
      <c r="J1790" s="149" t="s">
        <v>7089</v>
      </c>
      <c r="K1790" s="149"/>
      <c r="L1790" s="148">
        <v>3</v>
      </c>
      <c r="M1790" s="152">
        <f t="shared" si="54"/>
        <v>0</v>
      </c>
      <c r="N1790" s="152">
        <f t="shared" si="55"/>
        <v>0</v>
      </c>
      <c r="O1790" s="145">
        <v>125583</v>
      </c>
    </row>
    <row r="1791" spans="1:15" x14ac:dyDescent="0.25">
      <c r="A1791" s="149">
        <v>23739</v>
      </c>
      <c r="B1791" s="149" t="s">
        <v>5274</v>
      </c>
      <c r="C1791" s="149" t="s">
        <v>5275</v>
      </c>
      <c r="D1791" s="149">
        <v>9550</v>
      </c>
      <c r="E1791" s="149" t="s">
        <v>5276</v>
      </c>
      <c r="F1791" s="149" t="s">
        <v>5277</v>
      </c>
      <c r="G1791" s="149" t="s">
        <v>7587</v>
      </c>
      <c r="H1791" s="149" t="s">
        <v>7588</v>
      </c>
      <c r="I1791" s="149" t="s">
        <v>7589</v>
      </c>
      <c r="J1791" s="149" t="s">
        <v>7089</v>
      </c>
      <c r="K1791" s="149"/>
      <c r="L1791" s="148">
        <v>1</v>
      </c>
      <c r="M1791" s="152">
        <f t="shared" si="54"/>
        <v>0</v>
      </c>
      <c r="N1791" s="152">
        <f t="shared" si="55"/>
        <v>0</v>
      </c>
      <c r="O1791" s="145">
        <v>138751</v>
      </c>
    </row>
    <row r="1792" spans="1:15" x14ac:dyDescent="0.25">
      <c r="A1792" s="149">
        <v>23762</v>
      </c>
      <c r="B1792" s="149" t="s">
        <v>5278</v>
      </c>
      <c r="C1792" s="149" t="s">
        <v>5279</v>
      </c>
      <c r="D1792" s="149">
        <v>9571</v>
      </c>
      <c r="E1792" s="149" t="s">
        <v>5280</v>
      </c>
      <c r="F1792" s="149" t="s">
        <v>5281</v>
      </c>
      <c r="G1792" s="149" t="s">
        <v>7587</v>
      </c>
      <c r="H1792" s="149" t="s">
        <v>7588</v>
      </c>
      <c r="I1792" s="149" t="s">
        <v>7589</v>
      </c>
      <c r="J1792" s="149" t="s">
        <v>7091</v>
      </c>
      <c r="K1792" s="149"/>
      <c r="L1792" s="148">
        <v>1</v>
      </c>
      <c r="M1792" s="152">
        <f t="shared" si="54"/>
        <v>1</v>
      </c>
      <c r="N1792" s="152">
        <f t="shared" si="55"/>
        <v>0</v>
      </c>
      <c r="O1792" s="145">
        <v>125583</v>
      </c>
    </row>
    <row r="1793" spans="1:15" x14ac:dyDescent="0.25">
      <c r="A1793" s="149">
        <v>23771</v>
      </c>
      <c r="B1793" s="149" t="s">
        <v>3585</v>
      </c>
      <c r="C1793" s="149" t="s">
        <v>5282</v>
      </c>
      <c r="D1793" s="149">
        <v>9570</v>
      </c>
      <c r="E1793" s="149" t="s">
        <v>5283</v>
      </c>
      <c r="F1793" s="149" t="s">
        <v>5284</v>
      </c>
      <c r="G1793" s="149" t="s">
        <v>7587</v>
      </c>
      <c r="H1793" s="149" t="s">
        <v>7588</v>
      </c>
      <c r="I1793" s="149" t="s">
        <v>7589</v>
      </c>
      <c r="J1793" s="149" t="s">
        <v>7089</v>
      </c>
      <c r="K1793" s="149"/>
      <c r="L1793" s="148">
        <v>1</v>
      </c>
      <c r="M1793" s="152">
        <f t="shared" si="54"/>
        <v>0</v>
      </c>
      <c r="N1793" s="152">
        <f t="shared" si="55"/>
        <v>0</v>
      </c>
      <c r="O1793" s="145">
        <v>121392</v>
      </c>
    </row>
    <row r="1794" spans="1:15" x14ac:dyDescent="0.25">
      <c r="A1794" s="149">
        <v>23788</v>
      </c>
      <c r="B1794" s="149" t="s">
        <v>1185</v>
      </c>
      <c r="C1794" s="149" t="s">
        <v>5285</v>
      </c>
      <c r="D1794" s="149">
        <v>9500</v>
      </c>
      <c r="E1794" s="149" t="s">
        <v>5286</v>
      </c>
      <c r="F1794" s="149" t="s">
        <v>5287</v>
      </c>
      <c r="G1794" s="149" t="s">
        <v>7587</v>
      </c>
      <c r="H1794" s="149" t="s">
        <v>7588</v>
      </c>
      <c r="I1794" s="149" t="s">
        <v>7589</v>
      </c>
      <c r="J1794" s="149" t="s">
        <v>7089</v>
      </c>
      <c r="K1794" s="149"/>
      <c r="L1794" s="148">
        <v>1</v>
      </c>
      <c r="M1794" s="152">
        <f t="shared" si="54"/>
        <v>0</v>
      </c>
      <c r="N1794" s="152">
        <f t="shared" si="55"/>
        <v>0</v>
      </c>
      <c r="O1794" s="145">
        <v>138751</v>
      </c>
    </row>
    <row r="1795" spans="1:15" x14ac:dyDescent="0.25">
      <c r="A1795" s="149">
        <v>23804</v>
      </c>
      <c r="B1795" s="149" t="s">
        <v>7431</v>
      </c>
      <c r="C1795" s="149" t="s">
        <v>5288</v>
      </c>
      <c r="D1795" s="149">
        <v>9506</v>
      </c>
      <c r="E1795" s="149" t="s">
        <v>5289</v>
      </c>
      <c r="F1795" s="149" t="s">
        <v>5290</v>
      </c>
      <c r="G1795" s="149" t="s">
        <v>7587</v>
      </c>
      <c r="H1795" s="149" t="s">
        <v>7588</v>
      </c>
      <c r="I1795" s="149" t="s">
        <v>7589</v>
      </c>
      <c r="J1795" s="149" t="s">
        <v>7091</v>
      </c>
      <c r="K1795" s="149"/>
      <c r="L1795" s="148">
        <v>1</v>
      </c>
      <c r="M1795" s="152">
        <f t="shared" ref="M1795:M1858" si="56">IF(AND(J1795="Autonome kleuterschool",L1795=1),1,0)</f>
        <v>1</v>
      </c>
      <c r="N1795" s="152">
        <f t="shared" ref="N1795:N1858" si="57">IF(AND(J1795="Autonome lagere school",L1795=1),1,0)</f>
        <v>0</v>
      </c>
      <c r="O1795" s="145">
        <v>119974</v>
      </c>
    </row>
    <row r="1796" spans="1:15" x14ac:dyDescent="0.25">
      <c r="A1796" s="149">
        <v>23812</v>
      </c>
      <c r="B1796" s="149" t="s">
        <v>1248</v>
      </c>
      <c r="C1796" s="149" t="s">
        <v>5291</v>
      </c>
      <c r="D1796" s="149">
        <v>9506</v>
      </c>
      <c r="E1796" s="149" t="s">
        <v>927</v>
      </c>
      <c r="F1796" s="149" t="s">
        <v>5292</v>
      </c>
      <c r="G1796" s="149" t="s">
        <v>7587</v>
      </c>
      <c r="H1796" s="149" t="s">
        <v>7588</v>
      </c>
      <c r="I1796" s="149" t="s">
        <v>7589</v>
      </c>
      <c r="J1796" s="149" t="s">
        <v>7089</v>
      </c>
      <c r="K1796" s="149"/>
      <c r="L1796" s="148">
        <v>1</v>
      </c>
      <c r="M1796" s="152">
        <f t="shared" si="56"/>
        <v>0</v>
      </c>
      <c r="N1796" s="152">
        <f t="shared" si="57"/>
        <v>0</v>
      </c>
      <c r="O1796" s="145">
        <v>119974</v>
      </c>
    </row>
    <row r="1797" spans="1:15" x14ac:dyDescent="0.25">
      <c r="A1797" s="149">
        <v>23846</v>
      </c>
      <c r="B1797" s="149" t="s">
        <v>5293</v>
      </c>
      <c r="C1797" s="149" t="s">
        <v>5294</v>
      </c>
      <c r="D1797" s="149">
        <v>9600</v>
      </c>
      <c r="E1797" s="149" t="s">
        <v>930</v>
      </c>
      <c r="F1797" s="149" t="s">
        <v>5295</v>
      </c>
      <c r="G1797" s="149" t="s">
        <v>7595</v>
      </c>
      <c r="H1797" s="149" t="s">
        <v>7596</v>
      </c>
      <c r="I1797" s="149" t="s">
        <v>7597</v>
      </c>
      <c r="J1797" s="149" t="s">
        <v>7089</v>
      </c>
      <c r="K1797" s="149"/>
      <c r="L1797" s="148">
        <v>3</v>
      </c>
      <c r="M1797" s="152">
        <f t="shared" si="56"/>
        <v>0</v>
      </c>
      <c r="N1797" s="152">
        <f t="shared" si="57"/>
        <v>0</v>
      </c>
      <c r="O1797" s="145">
        <v>121129</v>
      </c>
    </row>
    <row r="1798" spans="1:15" x14ac:dyDescent="0.25">
      <c r="A1798" s="149">
        <v>23853</v>
      </c>
      <c r="B1798" s="149" t="s">
        <v>5296</v>
      </c>
      <c r="C1798" s="149" t="s">
        <v>5297</v>
      </c>
      <c r="D1798" s="149">
        <v>9600</v>
      </c>
      <c r="E1798" s="149" t="s">
        <v>930</v>
      </c>
      <c r="F1798" s="149" t="s">
        <v>5298</v>
      </c>
      <c r="G1798" s="149" t="s">
        <v>7595</v>
      </c>
      <c r="H1798" s="149" t="s">
        <v>7596</v>
      </c>
      <c r="I1798" s="149" t="s">
        <v>7597</v>
      </c>
      <c r="J1798" s="149" t="s">
        <v>7089</v>
      </c>
      <c r="K1798" s="149"/>
      <c r="L1798" s="148">
        <v>2</v>
      </c>
      <c r="M1798" s="152">
        <f t="shared" si="56"/>
        <v>0</v>
      </c>
      <c r="N1798" s="152">
        <f t="shared" si="57"/>
        <v>0</v>
      </c>
      <c r="O1798" s="145">
        <v>121129</v>
      </c>
    </row>
    <row r="1799" spans="1:15" x14ac:dyDescent="0.25">
      <c r="A1799" s="149">
        <v>23861</v>
      </c>
      <c r="B1799" s="149" t="s">
        <v>7432</v>
      </c>
      <c r="C1799" s="149" t="s">
        <v>5297</v>
      </c>
      <c r="D1799" s="149">
        <v>9600</v>
      </c>
      <c r="E1799" s="149" t="s">
        <v>930</v>
      </c>
      <c r="F1799" s="149" t="s">
        <v>5299</v>
      </c>
      <c r="G1799" s="149" t="s">
        <v>7595</v>
      </c>
      <c r="H1799" s="149" t="s">
        <v>7596</v>
      </c>
      <c r="I1799" s="149" t="s">
        <v>7597</v>
      </c>
      <c r="J1799" s="149" t="s">
        <v>7089</v>
      </c>
      <c r="K1799" s="149"/>
      <c r="L1799" s="148">
        <v>2</v>
      </c>
      <c r="M1799" s="152">
        <f t="shared" si="56"/>
        <v>0</v>
      </c>
      <c r="N1799" s="152">
        <f t="shared" si="57"/>
        <v>0</v>
      </c>
      <c r="O1799" s="145">
        <v>121129</v>
      </c>
    </row>
    <row r="1800" spans="1:15" x14ac:dyDescent="0.25">
      <c r="A1800" s="149">
        <v>23895</v>
      </c>
      <c r="B1800" s="149" t="s">
        <v>5300</v>
      </c>
      <c r="C1800" s="149" t="s">
        <v>5301</v>
      </c>
      <c r="D1800" s="149">
        <v>9620</v>
      </c>
      <c r="E1800" s="149" t="s">
        <v>934</v>
      </c>
      <c r="F1800" s="149" t="s">
        <v>5302</v>
      </c>
      <c r="G1800" s="149" t="s">
        <v>7587</v>
      </c>
      <c r="H1800" s="149" t="s">
        <v>7588</v>
      </c>
      <c r="I1800" s="149" t="s">
        <v>7589</v>
      </c>
      <c r="J1800" s="149" t="s">
        <v>7089</v>
      </c>
      <c r="K1800" s="149"/>
      <c r="L1800" s="148">
        <v>1</v>
      </c>
      <c r="M1800" s="152">
        <f t="shared" si="56"/>
        <v>0</v>
      </c>
      <c r="N1800" s="152">
        <f t="shared" si="57"/>
        <v>0</v>
      </c>
      <c r="O1800" s="145">
        <v>125583</v>
      </c>
    </row>
    <row r="1801" spans="1:15" x14ac:dyDescent="0.25">
      <c r="A1801" s="149">
        <v>23945</v>
      </c>
      <c r="B1801" s="149" t="s">
        <v>5303</v>
      </c>
      <c r="C1801" s="149" t="s">
        <v>5304</v>
      </c>
      <c r="D1801" s="149">
        <v>9620</v>
      </c>
      <c r="E1801" s="149" t="s">
        <v>5305</v>
      </c>
      <c r="F1801" s="149" t="s">
        <v>5306</v>
      </c>
      <c r="G1801" s="149" t="s">
        <v>7587</v>
      </c>
      <c r="H1801" s="149" t="s">
        <v>7588</v>
      </c>
      <c r="I1801" s="149" t="s">
        <v>7589</v>
      </c>
      <c r="J1801" s="149" t="s">
        <v>7089</v>
      </c>
      <c r="K1801" s="149"/>
      <c r="L1801" s="148">
        <v>2</v>
      </c>
      <c r="M1801" s="152">
        <f t="shared" si="56"/>
        <v>0</v>
      </c>
      <c r="N1801" s="152">
        <f t="shared" si="57"/>
        <v>0</v>
      </c>
      <c r="O1801" s="145">
        <v>138751</v>
      </c>
    </row>
    <row r="1802" spans="1:15" x14ac:dyDescent="0.25">
      <c r="A1802" s="149">
        <v>23952</v>
      </c>
      <c r="B1802" s="149" t="s">
        <v>1185</v>
      </c>
      <c r="C1802" s="149" t="s">
        <v>5307</v>
      </c>
      <c r="D1802" s="149">
        <v>9620</v>
      </c>
      <c r="E1802" s="149" t="s">
        <v>934</v>
      </c>
      <c r="F1802" s="149" t="s">
        <v>5308</v>
      </c>
      <c r="G1802" s="149" t="s">
        <v>7587</v>
      </c>
      <c r="H1802" s="149" t="s">
        <v>7588</v>
      </c>
      <c r="I1802" s="149" t="s">
        <v>7589</v>
      </c>
      <c r="J1802" s="149" t="s">
        <v>7089</v>
      </c>
      <c r="K1802" s="149"/>
      <c r="L1802" s="148">
        <v>2</v>
      </c>
      <c r="M1802" s="152">
        <f t="shared" si="56"/>
        <v>0</v>
      </c>
      <c r="N1802" s="152">
        <f t="shared" si="57"/>
        <v>0</v>
      </c>
      <c r="O1802" s="145">
        <v>138751</v>
      </c>
    </row>
    <row r="1803" spans="1:15" x14ac:dyDescent="0.25">
      <c r="A1803" s="149">
        <v>23961</v>
      </c>
      <c r="B1803" s="149" t="s">
        <v>1185</v>
      </c>
      <c r="C1803" s="149" t="s">
        <v>5309</v>
      </c>
      <c r="D1803" s="149">
        <v>9620</v>
      </c>
      <c r="E1803" s="149" t="s">
        <v>5310</v>
      </c>
      <c r="F1803" s="149" t="s">
        <v>5311</v>
      </c>
      <c r="G1803" s="149" t="s">
        <v>7587</v>
      </c>
      <c r="H1803" s="149" t="s">
        <v>7588</v>
      </c>
      <c r="I1803" s="149" t="s">
        <v>7589</v>
      </c>
      <c r="J1803" s="149" t="s">
        <v>7089</v>
      </c>
      <c r="K1803" s="149"/>
      <c r="L1803" s="148">
        <v>3</v>
      </c>
      <c r="M1803" s="152">
        <f t="shared" si="56"/>
        <v>0</v>
      </c>
      <c r="N1803" s="152">
        <f t="shared" si="57"/>
        <v>0</v>
      </c>
      <c r="O1803" s="145">
        <v>138751</v>
      </c>
    </row>
    <row r="1804" spans="1:15" x14ac:dyDescent="0.25">
      <c r="A1804" s="149">
        <v>23978</v>
      </c>
      <c r="B1804" s="149" t="s">
        <v>5312</v>
      </c>
      <c r="C1804" s="149" t="s">
        <v>5313</v>
      </c>
      <c r="D1804" s="149">
        <v>9630</v>
      </c>
      <c r="E1804" s="149" t="s">
        <v>5314</v>
      </c>
      <c r="F1804" s="149" t="s">
        <v>5315</v>
      </c>
      <c r="G1804" s="149" t="s">
        <v>7587</v>
      </c>
      <c r="H1804" s="149" t="s">
        <v>7588</v>
      </c>
      <c r="I1804" s="149" t="s">
        <v>7589</v>
      </c>
      <c r="J1804" s="149" t="s">
        <v>7089</v>
      </c>
      <c r="K1804" s="149"/>
      <c r="L1804" s="148">
        <v>2</v>
      </c>
      <c r="M1804" s="152">
        <f t="shared" si="56"/>
        <v>0</v>
      </c>
      <c r="N1804" s="152">
        <f t="shared" si="57"/>
        <v>0</v>
      </c>
      <c r="O1804" s="145">
        <v>121392</v>
      </c>
    </row>
    <row r="1805" spans="1:15" x14ac:dyDescent="0.25">
      <c r="A1805" s="149">
        <v>23994</v>
      </c>
      <c r="B1805" s="149" t="s">
        <v>5316</v>
      </c>
      <c r="C1805" s="149" t="s">
        <v>5317</v>
      </c>
      <c r="D1805" s="149">
        <v>9630</v>
      </c>
      <c r="E1805" s="149" t="s">
        <v>5318</v>
      </c>
      <c r="F1805" s="149" t="s">
        <v>5319</v>
      </c>
      <c r="G1805" s="149" t="s">
        <v>7587</v>
      </c>
      <c r="H1805" s="149" t="s">
        <v>7588</v>
      </c>
      <c r="I1805" s="149" t="s">
        <v>7589</v>
      </c>
      <c r="J1805" s="149" t="s">
        <v>7089</v>
      </c>
      <c r="K1805" s="149"/>
      <c r="L1805" s="148">
        <v>1</v>
      </c>
      <c r="M1805" s="152">
        <f t="shared" si="56"/>
        <v>0</v>
      </c>
      <c r="N1805" s="152">
        <f t="shared" si="57"/>
        <v>0</v>
      </c>
      <c r="O1805" s="145">
        <v>121392</v>
      </c>
    </row>
    <row r="1806" spans="1:15" x14ac:dyDescent="0.25">
      <c r="A1806" s="149">
        <v>24001</v>
      </c>
      <c r="B1806" s="149" t="s">
        <v>5320</v>
      </c>
      <c r="C1806" s="149" t="s">
        <v>5321</v>
      </c>
      <c r="D1806" s="149">
        <v>9630</v>
      </c>
      <c r="E1806" s="149" t="s">
        <v>5322</v>
      </c>
      <c r="F1806" s="149" t="s">
        <v>5323</v>
      </c>
      <c r="G1806" s="149" t="s">
        <v>7587</v>
      </c>
      <c r="H1806" s="149" t="s">
        <v>7588</v>
      </c>
      <c r="I1806" s="149" t="s">
        <v>7589</v>
      </c>
      <c r="J1806" s="149" t="s">
        <v>7089</v>
      </c>
      <c r="K1806" s="149"/>
      <c r="L1806" s="148">
        <v>3</v>
      </c>
      <c r="M1806" s="152">
        <f t="shared" si="56"/>
        <v>0</v>
      </c>
      <c r="N1806" s="152">
        <f t="shared" si="57"/>
        <v>0</v>
      </c>
      <c r="O1806" s="145">
        <v>120584</v>
      </c>
    </row>
    <row r="1807" spans="1:15" x14ac:dyDescent="0.25">
      <c r="A1807" s="149">
        <v>24026</v>
      </c>
      <c r="B1807" s="149" t="s">
        <v>5324</v>
      </c>
      <c r="C1807" s="149" t="s">
        <v>5325</v>
      </c>
      <c r="D1807" s="149">
        <v>9620</v>
      </c>
      <c r="E1807" s="149" t="s">
        <v>7705</v>
      </c>
      <c r="F1807" s="149" t="s">
        <v>5326</v>
      </c>
      <c r="G1807" s="149" t="s">
        <v>7587</v>
      </c>
      <c r="H1807" s="149" t="s">
        <v>7588</v>
      </c>
      <c r="I1807" s="149" t="s">
        <v>7589</v>
      </c>
      <c r="J1807" s="149" t="s">
        <v>7089</v>
      </c>
      <c r="K1807" s="149"/>
      <c r="L1807" s="148">
        <v>1</v>
      </c>
      <c r="M1807" s="152">
        <f t="shared" si="56"/>
        <v>0</v>
      </c>
      <c r="N1807" s="152">
        <f t="shared" si="57"/>
        <v>0</v>
      </c>
      <c r="O1807" s="145">
        <v>138751</v>
      </c>
    </row>
    <row r="1808" spans="1:15" x14ac:dyDescent="0.25">
      <c r="A1808" s="149">
        <v>24059</v>
      </c>
      <c r="B1808" s="149" t="s">
        <v>7433</v>
      </c>
      <c r="C1808" s="149" t="s">
        <v>5327</v>
      </c>
      <c r="D1808" s="149">
        <v>9660</v>
      </c>
      <c r="E1808" s="149" t="s">
        <v>5328</v>
      </c>
      <c r="F1808" s="149" t="s">
        <v>5329</v>
      </c>
      <c r="G1808" s="149" t="s">
        <v>7587</v>
      </c>
      <c r="H1808" s="149" t="s">
        <v>7588</v>
      </c>
      <c r="I1808" s="149" t="s">
        <v>7589</v>
      </c>
      <c r="J1808" s="149" t="s">
        <v>7089</v>
      </c>
      <c r="K1808" s="149"/>
      <c r="L1808" s="148">
        <v>3</v>
      </c>
      <c r="M1808" s="152">
        <f t="shared" si="56"/>
        <v>0</v>
      </c>
      <c r="N1808" s="152">
        <f t="shared" si="57"/>
        <v>0</v>
      </c>
      <c r="O1808" s="145">
        <v>120584</v>
      </c>
    </row>
    <row r="1809" spans="1:15" x14ac:dyDescent="0.25">
      <c r="A1809" s="149">
        <v>24075</v>
      </c>
      <c r="B1809" s="149" t="s">
        <v>7706</v>
      </c>
      <c r="C1809" s="149" t="s">
        <v>3486</v>
      </c>
      <c r="D1809" s="149">
        <v>9660</v>
      </c>
      <c r="E1809" s="149" t="s">
        <v>941</v>
      </c>
      <c r="F1809" s="149" t="s">
        <v>5330</v>
      </c>
      <c r="G1809" s="149" t="s">
        <v>7587</v>
      </c>
      <c r="H1809" s="149" t="s">
        <v>7588</v>
      </c>
      <c r="I1809" s="149" t="s">
        <v>7589</v>
      </c>
      <c r="J1809" s="149" t="s">
        <v>7091</v>
      </c>
      <c r="K1809" s="149"/>
      <c r="L1809" s="148">
        <v>1</v>
      </c>
      <c r="M1809" s="152">
        <f t="shared" si="56"/>
        <v>1</v>
      </c>
      <c r="N1809" s="152">
        <f t="shared" si="57"/>
        <v>0</v>
      </c>
      <c r="O1809" s="145">
        <v>121392</v>
      </c>
    </row>
    <row r="1810" spans="1:15" x14ac:dyDescent="0.25">
      <c r="A1810" s="149">
        <v>24083</v>
      </c>
      <c r="B1810" s="149" t="s">
        <v>7707</v>
      </c>
      <c r="C1810" s="149" t="s">
        <v>5331</v>
      </c>
      <c r="D1810" s="149">
        <v>9661</v>
      </c>
      <c r="E1810" s="149" t="s">
        <v>5332</v>
      </c>
      <c r="F1810" s="149" t="s">
        <v>5333</v>
      </c>
      <c r="G1810" s="149" t="s">
        <v>7587</v>
      </c>
      <c r="H1810" s="149" t="s">
        <v>7588</v>
      </c>
      <c r="I1810" s="149" t="s">
        <v>7589</v>
      </c>
      <c r="J1810" s="149" t="s">
        <v>7089</v>
      </c>
      <c r="K1810" s="149"/>
      <c r="L1810" s="148">
        <v>2</v>
      </c>
      <c r="M1810" s="152">
        <f t="shared" si="56"/>
        <v>0</v>
      </c>
      <c r="N1810" s="152">
        <f t="shared" si="57"/>
        <v>0</v>
      </c>
      <c r="O1810" s="145">
        <v>125583</v>
      </c>
    </row>
    <row r="1811" spans="1:15" x14ac:dyDescent="0.25">
      <c r="A1811" s="149">
        <v>24109</v>
      </c>
      <c r="B1811" s="149" t="s">
        <v>5334</v>
      </c>
      <c r="C1811" s="149" t="s">
        <v>5335</v>
      </c>
      <c r="D1811" s="149">
        <v>9667</v>
      </c>
      <c r="E1811" s="149" t="s">
        <v>5336</v>
      </c>
      <c r="F1811" s="149" t="s">
        <v>5337</v>
      </c>
      <c r="G1811" s="149" t="s">
        <v>7587</v>
      </c>
      <c r="H1811" s="149" t="s">
        <v>7588</v>
      </c>
      <c r="I1811" s="149" t="s">
        <v>7589</v>
      </c>
      <c r="J1811" s="149" t="s">
        <v>7089</v>
      </c>
      <c r="K1811" s="149"/>
      <c r="L1811" s="148">
        <v>2</v>
      </c>
      <c r="M1811" s="152">
        <f t="shared" si="56"/>
        <v>0</v>
      </c>
      <c r="N1811" s="152">
        <f t="shared" si="57"/>
        <v>0</v>
      </c>
      <c r="O1811" s="145">
        <v>121392</v>
      </c>
    </row>
    <row r="1812" spans="1:15" x14ac:dyDescent="0.25">
      <c r="A1812" s="149">
        <v>24117</v>
      </c>
      <c r="B1812" s="149" t="s">
        <v>5338</v>
      </c>
      <c r="C1812" s="149" t="s">
        <v>5339</v>
      </c>
      <c r="D1812" s="149">
        <v>9681</v>
      </c>
      <c r="E1812" s="149" t="s">
        <v>5340</v>
      </c>
      <c r="F1812" s="149" t="s">
        <v>5341</v>
      </c>
      <c r="G1812" s="149" t="s">
        <v>7595</v>
      </c>
      <c r="H1812" s="149" t="s">
        <v>7596</v>
      </c>
      <c r="I1812" s="149" t="s">
        <v>7597</v>
      </c>
      <c r="J1812" s="149" t="s">
        <v>7089</v>
      </c>
      <c r="K1812" s="149"/>
      <c r="L1812" s="148">
        <v>1</v>
      </c>
      <c r="M1812" s="152">
        <f t="shared" si="56"/>
        <v>0</v>
      </c>
      <c r="N1812" s="152">
        <f t="shared" si="57"/>
        <v>0</v>
      </c>
      <c r="O1812" s="145">
        <v>121004</v>
      </c>
    </row>
    <row r="1813" spans="1:15" x14ac:dyDescent="0.25">
      <c r="A1813" s="149">
        <v>24133</v>
      </c>
      <c r="B1813" s="149" t="s">
        <v>5342</v>
      </c>
      <c r="C1813" s="149" t="s">
        <v>5343</v>
      </c>
      <c r="D1813" s="149">
        <v>9681</v>
      </c>
      <c r="E1813" s="149" t="s">
        <v>5340</v>
      </c>
      <c r="F1813" s="149" t="s">
        <v>5344</v>
      </c>
      <c r="G1813" s="149" t="s">
        <v>7587</v>
      </c>
      <c r="H1813" s="149" t="s">
        <v>7588</v>
      </c>
      <c r="I1813" s="149" t="s">
        <v>7589</v>
      </c>
      <c r="J1813" s="149" t="s">
        <v>7089</v>
      </c>
      <c r="K1813" s="149"/>
      <c r="L1813" s="148">
        <v>2</v>
      </c>
      <c r="M1813" s="152">
        <f t="shared" si="56"/>
        <v>0</v>
      </c>
      <c r="N1813" s="152">
        <f t="shared" si="57"/>
        <v>0</v>
      </c>
      <c r="O1813" s="145">
        <v>121475</v>
      </c>
    </row>
    <row r="1814" spans="1:15" x14ac:dyDescent="0.25">
      <c r="A1814" s="149">
        <v>24141</v>
      </c>
      <c r="B1814" s="149" t="s">
        <v>5345</v>
      </c>
      <c r="C1814" s="149" t="s">
        <v>5346</v>
      </c>
      <c r="D1814" s="149">
        <v>9690</v>
      </c>
      <c r="E1814" s="149" t="s">
        <v>5347</v>
      </c>
      <c r="F1814" s="149" t="s">
        <v>5348</v>
      </c>
      <c r="G1814" s="149" t="s">
        <v>7587</v>
      </c>
      <c r="H1814" s="149" t="s">
        <v>7588</v>
      </c>
      <c r="I1814" s="149" t="s">
        <v>7589</v>
      </c>
      <c r="J1814" s="149" t="s">
        <v>7089</v>
      </c>
      <c r="K1814" s="149"/>
      <c r="L1814" s="148">
        <v>1</v>
      </c>
      <c r="M1814" s="152">
        <f t="shared" si="56"/>
        <v>0</v>
      </c>
      <c r="N1814" s="152">
        <f t="shared" si="57"/>
        <v>0</v>
      </c>
      <c r="O1814" s="145">
        <v>121475</v>
      </c>
    </row>
    <row r="1815" spans="1:15" x14ac:dyDescent="0.25">
      <c r="A1815" s="149">
        <v>24158</v>
      </c>
      <c r="B1815" s="149" t="s">
        <v>1185</v>
      </c>
      <c r="C1815" s="149" t="s">
        <v>5349</v>
      </c>
      <c r="D1815" s="149">
        <v>9690</v>
      </c>
      <c r="E1815" s="149" t="s">
        <v>5350</v>
      </c>
      <c r="F1815" s="149" t="s">
        <v>5351</v>
      </c>
      <c r="G1815" s="149" t="s">
        <v>7595</v>
      </c>
      <c r="H1815" s="149" t="s">
        <v>7596</v>
      </c>
      <c r="I1815" s="149" t="s">
        <v>7597</v>
      </c>
      <c r="J1815" s="149" t="s">
        <v>7089</v>
      </c>
      <c r="K1815" s="149"/>
      <c r="L1815" s="148">
        <v>1</v>
      </c>
      <c r="M1815" s="152">
        <f t="shared" si="56"/>
        <v>0</v>
      </c>
      <c r="N1815" s="152">
        <f t="shared" si="57"/>
        <v>0</v>
      </c>
      <c r="O1815" s="145">
        <v>121004</v>
      </c>
    </row>
    <row r="1816" spans="1:15" x14ac:dyDescent="0.25">
      <c r="A1816" s="149">
        <v>24166</v>
      </c>
      <c r="B1816" s="149" t="s">
        <v>1185</v>
      </c>
      <c r="C1816" s="149" t="s">
        <v>4880</v>
      </c>
      <c r="D1816" s="149">
        <v>9690</v>
      </c>
      <c r="E1816" s="149" t="s">
        <v>5347</v>
      </c>
      <c r="F1816" s="149" t="s">
        <v>5352</v>
      </c>
      <c r="G1816" s="149" t="s">
        <v>7595</v>
      </c>
      <c r="H1816" s="149" t="s">
        <v>7596</v>
      </c>
      <c r="I1816" s="149" t="s">
        <v>7597</v>
      </c>
      <c r="J1816" s="149" t="s">
        <v>7089</v>
      </c>
      <c r="K1816" s="149"/>
      <c r="L1816" s="148">
        <v>2</v>
      </c>
      <c r="M1816" s="152">
        <f t="shared" si="56"/>
        <v>0</v>
      </c>
      <c r="N1816" s="152">
        <f t="shared" si="57"/>
        <v>0</v>
      </c>
      <c r="O1816" s="145">
        <v>121004</v>
      </c>
    </row>
    <row r="1817" spans="1:15" x14ac:dyDescent="0.25">
      <c r="A1817" s="149">
        <v>24174</v>
      </c>
      <c r="B1817" s="149" t="s">
        <v>5353</v>
      </c>
      <c r="C1817" s="149" t="s">
        <v>5354</v>
      </c>
      <c r="D1817" s="149">
        <v>9700</v>
      </c>
      <c r="E1817" s="149" t="s">
        <v>947</v>
      </c>
      <c r="F1817" s="149" t="s">
        <v>5355</v>
      </c>
      <c r="G1817" s="149" t="s">
        <v>7595</v>
      </c>
      <c r="H1817" s="149" t="s">
        <v>7596</v>
      </c>
      <c r="I1817" s="149" t="s">
        <v>7597</v>
      </c>
      <c r="J1817" s="149" t="s">
        <v>7089</v>
      </c>
      <c r="K1817" s="149"/>
      <c r="L1817" s="148">
        <v>1</v>
      </c>
      <c r="M1817" s="152">
        <f t="shared" si="56"/>
        <v>0</v>
      </c>
      <c r="N1817" s="152">
        <f t="shared" si="57"/>
        <v>0</v>
      </c>
      <c r="O1817" s="145">
        <v>121046</v>
      </c>
    </row>
    <row r="1818" spans="1:15" x14ac:dyDescent="0.25">
      <c r="A1818" s="149">
        <v>24182</v>
      </c>
      <c r="B1818" s="149" t="s">
        <v>5356</v>
      </c>
      <c r="C1818" s="149" t="s">
        <v>5357</v>
      </c>
      <c r="D1818" s="149">
        <v>9700</v>
      </c>
      <c r="E1818" s="149" t="s">
        <v>947</v>
      </c>
      <c r="F1818" s="149" t="s">
        <v>5358</v>
      </c>
      <c r="G1818" s="149" t="s">
        <v>7595</v>
      </c>
      <c r="H1818" s="149" t="s">
        <v>7596</v>
      </c>
      <c r="I1818" s="149" t="s">
        <v>7597</v>
      </c>
      <c r="J1818" s="149" t="s">
        <v>7089</v>
      </c>
      <c r="K1818" s="149"/>
      <c r="L1818" s="148">
        <v>1</v>
      </c>
      <c r="M1818" s="152">
        <f t="shared" si="56"/>
        <v>0</v>
      </c>
      <c r="N1818" s="152">
        <f t="shared" si="57"/>
        <v>0</v>
      </c>
      <c r="O1818" s="145">
        <v>121046</v>
      </c>
    </row>
    <row r="1819" spans="1:15" x14ac:dyDescent="0.25">
      <c r="A1819" s="149">
        <v>24191</v>
      </c>
      <c r="B1819" s="149" t="s">
        <v>5359</v>
      </c>
      <c r="C1819" s="149" t="s">
        <v>5360</v>
      </c>
      <c r="D1819" s="149">
        <v>9700</v>
      </c>
      <c r="E1819" s="149" t="s">
        <v>5361</v>
      </c>
      <c r="F1819" s="149" t="s">
        <v>5362</v>
      </c>
      <c r="G1819" s="149" t="s">
        <v>7595</v>
      </c>
      <c r="H1819" s="149" t="s">
        <v>7596</v>
      </c>
      <c r="I1819" s="149" t="s">
        <v>7597</v>
      </c>
      <c r="J1819" s="149" t="s">
        <v>7089</v>
      </c>
      <c r="K1819" s="149"/>
      <c r="L1819" s="148">
        <v>2</v>
      </c>
      <c r="M1819" s="152">
        <f t="shared" si="56"/>
        <v>0</v>
      </c>
      <c r="N1819" s="152">
        <f t="shared" si="57"/>
        <v>0</v>
      </c>
      <c r="O1819" s="145">
        <v>121046</v>
      </c>
    </row>
    <row r="1820" spans="1:15" x14ac:dyDescent="0.25">
      <c r="A1820" s="149">
        <v>24208</v>
      </c>
      <c r="B1820" s="149" t="s">
        <v>7708</v>
      </c>
      <c r="C1820" s="149" t="s">
        <v>5363</v>
      </c>
      <c r="D1820" s="149">
        <v>9700</v>
      </c>
      <c r="E1820" s="149" t="s">
        <v>5364</v>
      </c>
      <c r="F1820" s="149" t="s">
        <v>5365</v>
      </c>
      <c r="G1820" s="149" t="s">
        <v>7595</v>
      </c>
      <c r="H1820" s="149" t="s">
        <v>7596</v>
      </c>
      <c r="I1820" s="149" t="s">
        <v>7597</v>
      </c>
      <c r="J1820" s="149" t="s">
        <v>7089</v>
      </c>
      <c r="K1820" s="149"/>
      <c r="L1820" s="148">
        <v>1</v>
      </c>
      <c r="M1820" s="152">
        <f t="shared" si="56"/>
        <v>0</v>
      </c>
      <c r="N1820" s="152">
        <f t="shared" si="57"/>
        <v>0</v>
      </c>
      <c r="O1820" s="145">
        <v>121046</v>
      </c>
    </row>
    <row r="1821" spans="1:15" x14ac:dyDescent="0.25">
      <c r="A1821" s="149">
        <v>24216</v>
      </c>
      <c r="B1821" s="149" t="s">
        <v>1185</v>
      </c>
      <c r="C1821" s="149" t="s">
        <v>5366</v>
      </c>
      <c r="D1821" s="149">
        <v>9700</v>
      </c>
      <c r="E1821" s="149" t="s">
        <v>947</v>
      </c>
      <c r="F1821" s="149" t="s">
        <v>5367</v>
      </c>
      <c r="G1821" s="149" t="s">
        <v>7595</v>
      </c>
      <c r="H1821" s="149" t="s">
        <v>7596</v>
      </c>
      <c r="I1821" s="149" t="s">
        <v>7597</v>
      </c>
      <c r="J1821" s="149" t="s">
        <v>7089</v>
      </c>
      <c r="K1821" s="149"/>
      <c r="L1821" s="148">
        <v>1</v>
      </c>
      <c r="M1821" s="152">
        <f t="shared" si="56"/>
        <v>0</v>
      </c>
      <c r="N1821" s="152">
        <f t="shared" si="57"/>
        <v>0</v>
      </c>
      <c r="O1821" s="145">
        <v>121046</v>
      </c>
    </row>
    <row r="1822" spans="1:15" x14ac:dyDescent="0.25">
      <c r="A1822" s="149">
        <v>24224</v>
      </c>
      <c r="B1822" s="149" t="s">
        <v>1185</v>
      </c>
      <c r="C1822" s="149" t="s">
        <v>5368</v>
      </c>
      <c r="D1822" s="149">
        <v>9700</v>
      </c>
      <c r="E1822" s="149" t="s">
        <v>5369</v>
      </c>
      <c r="F1822" s="149" t="s">
        <v>5370</v>
      </c>
      <c r="G1822" s="149" t="s">
        <v>7595</v>
      </c>
      <c r="H1822" s="149" t="s">
        <v>7596</v>
      </c>
      <c r="I1822" s="149" t="s">
        <v>7597</v>
      </c>
      <c r="J1822" s="149" t="s">
        <v>7089</v>
      </c>
      <c r="K1822" s="149"/>
      <c r="L1822" s="148">
        <v>2</v>
      </c>
      <c r="M1822" s="152">
        <f t="shared" si="56"/>
        <v>0</v>
      </c>
      <c r="N1822" s="152">
        <f t="shared" si="57"/>
        <v>0</v>
      </c>
      <c r="O1822" s="145">
        <v>121046</v>
      </c>
    </row>
    <row r="1823" spans="1:15" x14ac:dyDescent="0.25">
      <c r="A1823" s="149">
        <v>24232</v>
      </c>
      <c r="B1823" s="149" t="s">
        <v>5371</v>
      </c>
      <c r="C1823" s="149" t="s">
        <v>5372</v>
      </c>
      <c r="D1823" s="149">
        <v>9700</v>
      </c>
      <c r="E1823" s="149" t="s">
        <v>5373</v>
      </c>
      <c r="F1823" s="149" t="s">
        <v>5374</v>
      </c>
      <c r="G1823" s="149" t="s">
        <v>7595</v>
      </c>
      <c r="H1823" s="149" t="s">
        <v>7596</v>
      </c>
      <c r="I1823" s="149" t="s">
        <v>7597</v>
      </c>
      <c r="J1823" s="149" t="s">
        <v>7089</v>
      </c>
      <c r="K1823" s="149"/>
      <c r="L1823" s="148">
        <v>1</v>
      </c>
      <c r="M1823" s="152">
        <f t="shared" si="56"/>
        <v>0</v>
      </c>
      <c r="N1823" s="152">
        <f t="shared" si="57"/>
        <v>0</v>
      </c>
      <c r="O1823" s="145">
        <v>121046</v>
      </c>
    </row>
    <row r="1824" spans="1:15" x14ac:dyDescent="0.25">
      <c r="A1824" s="149">
        <v>24241</v>
      </c>
      <c r="B1824" s="149" t="s">
        <v>1185</v>
      </c>
      <c r="C1824" s="149" t="s">
        <v>5375</v>
      </c>
      <c r="D1824" s="149">
        <v>9700</v>
      </c>
      <c r="E1824" s="149" t="s">
        <v>5376</v>
      </c>
      <c r="F1824" s="149" t="s">
        <v>5377</v>
      </c>
      <c r="G1824" s="149" t="s">
        <v>7595</v>
      </c>
      <c r="H1824" s="149" t="s">
        <v>7596</v>
      </c>
      <c r="I1824" s="149" t="s">
        <v>7597</v>
      </c>
      <c r="J1824" s="149" t="s">
        <v>7089</v>
      </c>
      <c r="K1824" s="149"/>
      <c r="L1824" s="148">
        <v>2</v>
      </c>
      <c r="M1824" s="152">
        <f t="shared" si="56"/>
        <v>0</v>
      </c>
      <c r="N1824" s="152">
        <f t="shared" si="57"/>
        <v>0</v>
      </c>
      <c r="O1824" s="145">
        <v>121046</v>
      </c>
    </row>
    <row r="1825" spans="1:15" x14ac:dyDescent="0.25">
      <c r="A1825" s="149">
        <v>24257</v>
      </c>
      <c r="B1825" s="149" t="s">
        <v>5378</v>
      </c>
      <c r="C1825" s="149" t="s">
        <v>5379</v>
      </c>
      <c r="D1825" s="149">
        <v>9700</v>
      </c>
      <c r="E1825" s="149" t="s">
        <v>5380</v>
      </c>
      <c r="F1825" s="149" t="s">
        <v>5381</v>
      </c>
      <c r="G1825" s="149" t="s">
        <v>7595</v>
      </c>
      <c r="H1825" s="149" t="s">
        <v>7596</v>
      </c>
      <c r="I1825" s="149" t="s">
        <v>7597</v>
      </c>
      <c r="J1825" s="149" t="s">
        <v>7089</v>
      </c>
      <c r="K1825" s="149"/>
      <c r="L1825" s="148">
        <v>1</v>
      </c>
      <c r="M1825" s="152">
        <f t="shared" si="56"/>
        <v>0</v>
      </c>
      <c r="N1825" s="152">
        <f t="shared" si="57"/>
        <v>0</v>
      </c>
      <c r="O1825" s="145">
        <v>121046</v>
      </c>
    </row>
    <row r="1826" spans="1:15" x14ac:dyDescent="0.25">
      <c r="A1826" s="149">
        <v>24265</v>
      </c>
      <c r="B1826" s="149" t="s">
        <v>4446</v>
      </c>
      <c r="C1826" s="149" t="s">
        <v>5382</v>
      </c>
      <c r="D1826" s="149">
        <v>9052</v>
      </c>
      <c r="E1826" s="149" t="s">
        <v>5383</v>
      </c>
      <c r="F1826" s="149" t="s">
        <v>5384</v>
      </c>
      <c r="G1826" s="149" t="s">
        <v>7587</v>
      </c>
      <c r="H1826" s="149" t="s">
        <v>7588</v>
      </c>
      <c r="I1826" s="149" t="s">
        <v>7589</v>
      </c>
      <c r="J1826" s="149" t="s">
        <v>7089</v>
      </c>
      <c r="K1826" s="149"/>
      <c r="L1826" s="148">
        <v>1</v>
      </c>
      <c r="M1826" s="152">
        <f t="shared" si="56"/>
        <v>0</v>
      </c>
      <c r="N1826" s="152">
        <f t="shared" si="57"/>
        <v>0</v>
      </c>
      <c r="O1826" s="145">
        <v>120915</v>
      </c>
    </row>
    <row r="1827" spans="1:15" x14ac:dyDescent="0.25">
      <c r="A1827" s="149">
        <v>24273</v>
      </c>
      <c r="B1827" s="149" t="s">
        <v>5385</v>
      </c>
      <c r="C1827" s="149" t="s">
        <v>5386</v>
      </c>
      <c r="D1827" s="149">
        <v>9840</v>
      </c>
      <c r="E1827" s="149" t="s">
        <v>950</v>
      </c>
      <c r="F1827" s="149" t="s">
        <v>5387</v>
      </c>
      <c r="G1827" s="149" t="s">
        <v>7587</v>
      </c>
      <c r="H1827" s="149" t="s">
        <v>7588</v>
      </c>
      <c r="I1827" s="149" t="s">
        <v>7589</v>
      </c>
      <c r="J1827" s="149" t="s">
        <v>7089</v>
      </c>
      <c r="K1827" s="149"/>
      <c r="L1827" s="148">
        <v>1</v>
      </c>
      <c r="M1827" s="152">
        <f t="shared" si="56"/>
        <v>0</v>
      </c>
      <c r="N1827" s="152">
        <f t="shared" si="57"/>
        <v>0</v>
      </c>
      <c r="O1827" s="145">
        <v>120915</v>
      </c>
    </row>
    <row r="1828" spans="1:15" x14ac:dyDescent="0.25">
      <c r="A1828" s="149">
        <v>24281</v>
      </c>
      <c r="B1828" s="149" t="s">
        <v>1344</v>
      </c>
      <c r="C1828" s="149" t="s">
        <v>5388</v>
      </c>
      <c r="D1828" s="149">
        <v>9840</v>
      </c>
      <c r="E1828" s="149" t="s">
        <v>950</v>
      </c>
      <c r="F1828" s="149" t="s">
        <v>5389</v>
      </c>
      <c r="G1828" s="149" t="s">
        <v>7587</v>
      </c>
      <c r="H1828" s="149" t="s">
        <v>7588</v>
      </c>
      <c r="I1828" s="149" t="s">
        <v>7589</v>
      </c>
      <c r="J1828" s="149" t="s">
        <v>7089</v>
      </c>
      <c r="K1828" s="149"/>
      <c r="L1828" s="148">
        <v>1</v>
      </c>
      <c r="M1828" s="152">
        <f t="shared" si="56"/>
        <v>0</v>
      </c>
      <c r="N1828" s="152">
        <f t="shared" si="57"/>
        <v>0</v>
      </c>
      <c r="O1828" s="145">
        <v>119991</v>
      </c>
    </row>
    <row r="1829" spans="1:15" x14ac:dyDescent="0.25">
      <c r="A1829" s="149">
        <v>24299</v>
      </c>
      <c r="B1829" s="149" t="s">
        <v>5390</v>
      </c>
      <c r="C1829" s="149" t="s">
        <v>5391</v>
      </c>
      <c r="D1829" s="149">
        <v>9840</v>
      </c>
      <c r="E1829" s="149" t="s">
        <v>5392</v>
      </c>
      <c r="F1829" s="149" t="s">
        <v>5393</v>
      </c>
      <c r="G1829" s="149" t="s">
        <v>7587</v>
      </c>
      <c r="H1829" s="149" t="s">
        <v>7588</v>
      </c>
      <c r="I1829" s="149" t="s">
        <v>7589</v>
      </c>
      <c r="J1829" s="149" t="s">
        <v>7089</v>
      </c>
      <c r="K1829" s="149"/>
      <c r="L1829" s="148">
        <v>1</v>
      </c>
      <c r="M1829" s="152">
        <f t="shared" si="56"/>
        <v>0</v>
      </c>
      <c r="N1829" s="152">
        <f t="shared" si="57"/>
        <v>0</v>
      </c>
      <c r="O1829" s="145">
        <v>120915</v>
      </c>
    </row>
    <row r="1830" spans="1:15" x14ac:dyDescent="0.25">
      <c r="A1830" s="149">
        <v>24307</v>
      </c>
      <c r="B1830" s="149" t="s">
        <v>1344</v>
      </c>
      <c r="C1830" s="149" t="s">
        <v>5394</v>
      </c>
      <c r="D1830" s="149">
        <v>9810</v>
      </c>
      <c r="E1830" s="149" t="s">
        <v>953</v>
      </c>
      <c r="F1830" s="149" t="s">
        <v>5395</v>
      </c>
      <c r="G1830" s="149" t="s">
        <v>7587</v>
      </c>
      <c r="H1830" s="149" t="s">
        <v>7588</v>
      </c>
      <c r="I1830" s="149" t="s">
        <v>7589</v>
      </c>
      <c r="J1830" s="149" t="s">
        <v>7089</v>
      </c>
      <c r="K1830" s="149"/>
      <c r="L1830" s="148">
        <v>1</v>
      </c>
      <c r="M1830" s="152">
        <f t="shared" si="56"/>
        <v>0</v>
      </c>
      <c r="N1830" s="152">
        <f t="shared" si="57"/>
        <v>0</v>
      </c>
      <c r="O1830" s="145">
        <v>121475</v>
      </c>
    </row>
    <row r="1831" spans="1:15" x14ac:dyDescent="0.25">
      <c r="A1831" s="149">
        <v>24315</v>
      </c>
      <c r="B1831" s="149" t="s">
        <v>5396</v>
      </c>
      <c r="C1831" s="149" t="s">
        <v>5397</v>
      </c>
      <c r="D1831" s="149">
        <v>9810</v>
      </c>
      <c r="E1831" s="149" t="s">
        <v>953</v>
      </c>
      <c r="F1831" s="149" t="s">
        <v>5398</v>
      </c>
      <c r="G1831" s="149" t="s">
        <v>7587</v>
      </c>
      <c r="H1831" s="149" t="s">
        <v>7588</v>
      </c>
      <c r="I1831" s="149" t="s">
        <v>7589</v>
      </c>
      <c r="J1831" s="149" t="s">
        <v>7089</v>
      </c>
      <c r="K1831" s="149"/>
      <c r="L1831" s="148">
        <v>1</v>
      </c>
      <c r="M1831" s="152">
        <f t="shared" si="56"/>
        <v>0</v>
      </c>
      <c r="N1831" s="152">
        <f t="shared" si="57"/>
        <v>0</v>
      </c>
      <c r="O1831" s="145">
        <v>121434</v>
      </c>
    </row>
    <row r="1832" spans="1:15" x14ac:dyDescent="0.25">
      <c r="A1832" s="149">
        <v>24323</v>
      </c>
      <c r="B1832" s="149" t="s">
        <v>5399</v>
      </c>
      <c r="C1832" s="149" t="s">
        <v>5400</v>
      </c>
      <c r="D1832" s="149">
        <v>9810</v>
      </c>
      <c r="E1832" s="149" t="s">
        <v>5401</v>
      </c>
      <c r="F1832" s="149" t="s">
        <v>5402</v>
      </c>
      <c r="G1832" s="149" t="s">
        <v>7587</v>
      </c>
      <c r="H1832" s="149" t="s">
        <v>7588</v>
      </c>
      <c r="I1832" s="149" t="s">
        <v>7589</v>
      </c>
      <c r="J1832" s="149" t="s">
        <v>7089</v>
      </c>
      <c r="K1832" s="149"/>
      <c r="L1832" s="148">
        <v>1</v>
      </c>
      <c r="M1832" s="152">
        <f t="shared" si="56"/>
        <v>0</v>
      </c>
      <c r="N1832" s="152">
        <f t="shared" si="57"/>
        <v>0</v>
      </c>
      <c r="O1832" s="145">
        <v>120915</v>
      </c>
    </row>
    <row r="1833" spans="1:15" x14ac:dyDescent="0.25">
      <c r="A1833" s="149">
        <v>24331</v>
      </c>
      <c r="B1833" s="149" t="s">
        <v>5403</v>
      </c>
      <c r="C1833" s="149" t="s">
        <v>5404</v>
      </c>
      <c r="D1833" s="149">
        <v>9890</v>
      </c>
      <c r="E1833" s="149" t="s">
        <v>5405</v>
      </c>
      <c r="F1833" s="149" t="s">
        <v>5406</v>
      </c>
      <c r="G1833" s="149" t="s">
        <v>7587</v>
      </c>
      <c r="H1833" s="149" t="s">
        <v>7588</v>
      </c>
      <c r="I1833" s="149" t="s">
        <v>7589</v>
      </c>
      <c r="J1833" s="149" t="s">
        <v>7089</v>
      </c>
      <c r="K1833" s="149"/>
      <c r="L1833" s="148">
        <v>1</v>
      </c>
      <c r="M1833" s="152">
        <f t="shared" si="56"/>
        <v>0</v>
      </c>
      <c r="N1833" s="152">
        <f t="shared" si="57"/>
        <v>0</v>
      </c>
      <c r="O1833" s="145">
        <v>121269</v>
      </c>
    </row>
    <row r="1834" spans="1:15" x14ac:dyDescent="0.25">
      <c r="A1834" s="149">
        <v>24349</v>
      </c>
      <c r="B1834" s="149" t="s">
        <v>5407</v>
      </c>
      <c r="C1834" s="149" t="s">
        <v>5408</v>
      </c>
      <c r="D1834" s="149">
        <v>9890</v>
      </c>
      <c r="E1834" s="149" t="s">
        <v>5409</v>
      </c>
      <c r="F1834" s="149" t="s">
        <v>5410</v>
      </c>
      <c r="G1834" s="149" t="s">
        <v>7587</v>
      </c>
      <c r="H1834" s="149" t="s">
        <v>7588</v>
      </c>
      <c r="I1834" s="149" t="s">
        <v>7589</v>
      </c>
      <c r="J1834" s="149" t="s">
        <v>7089</v>
      </c>
      <c r="K1834" s="149"/>
      <c r="L1834" s="148">
        <v>1</v>
      </c>
      <c r="M1834" s="152">
        <f t="shared" si="56"/>
        <v>0</v>
      </c>
      <c r="N1834" s="152">
        <f t="shared" si="57"/>
        <v>0</v>
      </c>
      <c r="O1834" s="145">
        <v>119487</v>
      </c>
    </row>
    <row r="1835" spans="1:15" x14ac:dyDescent="0.25">
      <c r="A1835" s="149">
        <v>24356</v>
      </c>
      <c r="B1835" s="149" t="s">
        <v>1185</v>
      </c>
      <c r="C1835" s="149" t="s">
        <v>5411</v>
      </c>
      <c r="D1835" s="149">
        <v>9890</v>
      </c>
      <c r="E1835" s="149" t="s">
        <v>5412</v>
      </c>
      <c r="F1835" s="149" t="s">
        <v>5413</v>
      </c>
      <c r="G1835" s="149" t="s">
        <v>7587</v>
      </c>
      <c r="H1835" s="149" t="s">
        <v>7588</v>
      </c>
      <c r="I1835" s="149" t="s">
        <v>7589</v>
      </c>
      <c r="J1835" s="149" t="s">
        <v>7089</v>
      </c>
      <c r="K1835" s="149"/>
      <c r="L1835" s="148">
        <v>1</v>
      </c>
      <c r="M1835" s="152">
        <f t="shared" si="56"/>
        <v>0</v>
      </c>
      <c r="N1835" s="152">
        <f t="shared" si="57"/>
        <v>0</v>
      </c>
      <c r="O1835" s="145">
        <v>121269</v>
      </c>
    </row>
    <row r="1836" spans="1:15" x14ac:dyDescent="0.25">
      <c r="A1836" s="149">
        <v>24364</v>
      </c>
      <c r="B1836" s="149" t="s">
        <v>2262</v>
      </c>
      <c r="C1836" s="149" t="s">
        <v>5414</v>
      </c>
      <c r="D1836" s="149">
        <v>9750</v>
      </c>
      <c r="E1836" s="149" t="s">
        <v>956</v>
      </c>
      <c r="F1836" s="149" t="s">
        <v>5415</v>
      </c>
      <c r="G1836" s="149" t="s">
        <v>7587</v>
      </c>
      <c r="H1836" s="149" t="s">
        <v>7588</v>
      </c>
      <c r="I1836" s="149" t="s">
        <v>7589</v>
      </c>
      <c r="J1836" s="149" t="s">
        <v>7089</v>
      </c>
      <c r="K1836" s="149"/>
      <c r="L1836" s="148">
        <v>1</v>
      </c>
      <c r="M1836" s="152">
        <f t="shared" si="56"/>
        <v>0</v>
      </c>
      <c r="N1836" s="152">
        <f t="shared" si="57"/>
        <v>0</v>
      </c>
      <c r="O1836" s="145">
        <v>121269</v>
      </c>
    </row>
    <row r="1837" spans="1:15" x14ac:dyDescent="0.25">
      <c r="A1837" s="149">
        <v>24372</v>
      </c>
      <c r="B1837" s="149" t="s">
        <v>7434</v>
      </c>
      <c r="C1837" s="149" t="s">
        <v>5416</v>
      </c>
      <c r="D1837" s="149">
        <v>9750</v>
      </c>
      <c r="E1837" s="149" t="s">
        <v>956</v>
      </c>
      <c r="F1837" s="149" t="s">
        <v>5417</v>
      </c>
      <c r="G1837" s="149" t="s">
        <v>7587</v>
      </c>
      <c r="H1837" s="149" t="s">
        <v>7588</v>
      </c>
      <c r="I1837" s="149" t="s">
        <v>7589</v>
      </c>
      <c r="J1837" s="149" t="s">
        <v>7089</v>
      </c>
      <c r="K1837" s="149"/>
      <c r="L1837" s="148">
        <v>1</v>
      </c>
      <c r="M1837" s="152">
        <f t="shared" si="56"/>
        <v>0</v>
      </c>
      <c r="N1837" s="152">
        <f t="shared" si="57"/>
        <v>0</v>
      </c>
      <c r="O1837" s="145">
        <v>121475</v>
      </c>
    </row>
    <row r="1838" spans="1:15" x14ac:dyDescent="0.25">
      <c r="A1838" s="149">
        <v>24381</v>
      </c>
      <c r="B1838" s="149" t="s">
        <v>1185</v>
      </c>
      <c r="C1838" s="149" t="s">
        <v>5418</v>
      </c>
      <c r="D1838" s="149">
        <v>9890</v>
      </c>
      <c r="E1838" s="149" t="s">
        <v>5409</v>
      </c>
      <c r="F1838" s="149" t="s">
        <v>5419</v>
      </c>
      <c r="G1838" s="149" t="s">
        <v>7587</v>
      </c>
      <c r="H1838" s="149" t="s">
        <v>7588</v>
      </c>
      <c r="I1838" s="149" t="s">
        <v>7589</v>
      </c>
      <c r="J1838" s="149" t="s">
        <v>7089</v>
      </c>
      <c r="K1838" s="149"/>
      <c r="L1838" s="148">
        <v>3</v>
      </c>
      <c r="M1838" s="152">
        <f t="shared" si="56"/>
        <v>0</v>
      </c>
      <c r="N1838" s="152">
        <f t="shared" si="57"/>
        <v>0</v>
      </c>
      <c r="O1838" s="145">
        <v>121269</v>
      </c>
    </row>
    <row r="1839" spans="1:15" x14ac:dyDescent="0.25">
      <c r="A1839" s="149">
        <v>24406</v>
      </c>
      <c r="B1839" s="149" t="s">
        <v>5420</v>
      </c>
      <c r="C1839" s="149" t="s">
        <v>5421</v>
      </c>
      <c r="D1839" s="149">
        <v>9770</v>
      </c>
      <c r="E1839" s="149" t="s">
        <v>956</v>
      </c>
      <c r="F1839" s="149" t="s">
        <v>5422</v>
      </c>
      <c r="G1839" s="149" t="s">
        <v>7587</v>
      </c>
      <c r="H1839" s="149" t="s">
        <v>7588</v>
      </c>
      <c r="I1839" s="149" t="s">
        <v>7589</v>
      </c>
      <c r="J1839" s="149" t="s">
        <v>7091</v>
      </c>
      <c r="K1839" s="149"/>
      <c r="L1839" s="148">
        <v>1</v>
      </c>
      <c r="M1839" s="152">
        <f t="shared" si="56"/>
        <v>1</v>
      </c>
      <c r="N1839" s="152">
        <f t="shared" si="57"/>
        <v>0</v>
      </c>
      <c r="O1839" s="145">
        <v>121269</v>
      </c>
    </row>
    <row r="1840" spans="1:15" x14ac:dyDescent="0.25">
      <c r="A1840" s="149">
        <v>24414</v>
      </c>
      <c r="B1840" s="149" t="s">
        <v>7435</v>
      </c>
      <c r="C1840" s="149" t="s">
        <v>5423</v>
      </c>
      <c r="D1840" s="149">
        <v>9750</v>
      </c>
      <c r="E1840" s="149" t="s">
        <v>5424</v>
      </c>
      <c r="F1840" s="149" t="s">
        <v>5425</v>
      </c>
      <c r="G1840" s="149" t="s">
        <v>7587</v>
      </c>
      <c r="H1840" s="149" t="s">
        <v>7588</v>
      </c>
      <c r="I1840" s="149" t="s">
        <v>7589</v>
      </c>
      <c r="J1840" s="149" t="s">
        <v>7089</v>
      </c>
      <c r="K1840" s="149"/>
      <c r="L1840" s="148">
        <v>1</v>
      </c>
      <c r="M1840" s="152">
        <f t="shared" si="56"/>
        <v>0</v>
      </c>
      <c r="N1840" s="152">
        <f t="shared" si="57"/>
        <v>0</v>
      </c>
      <c r="O1840" s="145">
        <v>121269</v>
      </c>
    </row>
    <row r="1841" spans="1:15" x14ac:dyDescent="0.25">
      <c r="A1841" s="149">
        <v>24448</v>
      </c>
      <c r="B1841" s="149" t="s">
        <v>7436</v>
      </c>
      <c r="C1841" s="149" t="s">
        <v>5426</v>
      </c>
      <c r="D1841" s="149">
        <v>9770</v>
      </c>
      <c r="E1841" s="149" t="s">
        <v>956</v>
      </c>
      <c r="F1841" s="149" t="s">
        <v>5427</v>
      </c>
      <c r="G1841" s="149" t="s">
        <v>7587</v>
      </c>
      <c r="H1841" s="149" t="s">
        <v>7588</v>
      </c>
      <c r="I1841" s="149" t="s">
        <v>7589</v>
      </c>
      <c r="J1841" s="149" t="s">
        <v>7089</v>
      </c>
      <c r="K1841" s="149"/>
      <c r="L1841" s="148">
        <v>1</v>
      </c>
      <c r="M1841" s="152">
        <f t="shared" si="56"/>
        <v>0</v>
      </c>
      <c r="N1841" s="152">
        <f t="shared" si="57"/>
        <v>0</v>
      </c>
      <c r="O1841" s="145">
        <v>121475</v>
      </c>
    </row>
    <row r="1842" spans="1:15" x14ac:dyDescent="0.25">
      <c r="A1842" s="149">
        <v>24455</v>
      </c>
      <c r="B1842" s="149" t="s">
        <v>7437</v>
      </c>
      <c r="C1842" s="149" t="s">
        <v>5428</v>
      </c>
      <c r="D1842" s="149">
        <v>9770</v>
      </c>
      <c r="E1842" s="149" t="s">
        <v>956</v>
      </c>
      <c r="F1842" s="149" t="s">
        <v>5429</v>
      </c>
      <c r="G1842" s="149" t="s">
        <v>7587</v>
      </c>
      <c r="H1842" s="149" t="s">
        <v>7588</v>
      </c>
      <c r="I1842" s="149" t="s">
        <v>7589</v>
      </c>
      <c r="J1842" s="149" t="s">
        <v>7089</v>
      </c>
      <c r="K1842" s="149"/>
      <c r="L1842" s="148">
        <v>2</v>
      </c>
      <c r="M1842" s="152">
        <f t="shared" si="56"/>
        <v>0</v>
      </c>
      <c r="N1842" s="152">
        <f t="shared" si="57"/>
        <v>0</v>
      </c>
      <c r="O1842" s="145">
        <v>121269</v>
      </c>
    </row>
    <row r="1843" spans="1:15" x14ac:dyDescent="0.25">
      <c r="A1843" s="149">
        <v>24463</v>
      </c>
      <c r="B1843" s="149" t="s">
        <v>5430</v>
      </c>
      <c r="C1843" s="149" t="s">
        <v>5431</v>
      </c>
      <c r="D1843" s="149">
        <v>9772</v>
      </c>
      <c r="E1843" s="149" t="s">
        <v>5432</v>
      </c>
      <c r="F1843" s="149" t="s">
        <v>5433</v>
      </c>
      <c r="G1843" s="149" t="s">
        <v>7587</v>
      </c>
      <c r="H1843" s="149" t="s">
        <v>7588</v>
      </c>
      <c r="I1843" s="149" t="s">
        <v>7589</v>
      </c>
      <c r="J1843" s="149" t="s">
        <v>7091</v>
      </c>
      <c r="K1843" s="149"/>
      <c r="L1843" s="148">
        <v>1</v>
      </c>
      <c r="M1843" s="152">
        <f t="shared" si="56"/>
        <v>1</v>
      </c>
      <c r="N1843" s="152">
        <f t="shared" si="57"/>
        <v>0</v>
      </c>
      <c r="O1843" s="145">
        <v>121269</v>
      </c>
    </row>
    <row r="1844" spans="1:15" x14ac:dyDescent="0.25">
      <c r="A1844" s="149">
        <v>24489</v>
      </c>
      <c r="B1844" s="149" t="s">
        <v>7438</v>
      </c>
      <c r="C1844" s="149" t="s">
        <v>5434</v>
      </c>
      <c r="D1844" s="149">
        <v>9870</v>
      </c>
      <c r="E1844" s="149" t="s">
        <v>5435</v>
      </c>
      <c r="F1844" s="149" t="s">
        <v>5436</v>
      </c>
      <c r="G1844" s="149" t="s">
        <v>7587</v>
      </c>
      <c r="H1844" s="149" t="s">
        <v>7588</v>
      </c>
      <c r="I1844" s="149" t="s">
        <v>7589</v>
      </c>
      <c r="J1844" s="149" t="s">
        <v>7089</v>
      </c>
      <c r="K1844" s="149"/>
      <c r="L1844" s="148">
        <v>1</v>
      </c>
      <c r="M1844" s="152">
        <f t="shared" si="56"/>
        <v>0</v>
      </c>
      <c r="N1844" s="152">
        <f t="shared" si="57"/>
        <v>0</v>
      </c>
      <c r="O1844" s="145">
        <v>121475</v>
      </c>
    </row>
    <row r="1845" spans="1:15" x14ac:dyDescent="0.25">
      <c r="A1845" s="149">
        <v>24497</v>
      </c>
      <c r="B1845" s="149" t="s">
        <v>5437</v>
      </c>
      <c r="C1845" s="149" t="s">
        <v>5438</v>
      </c>
      <c r="D1845" s="149">
        <v>9790</v>
      </c>
      <c r="E1845" s="149" t="s">
        <v>5439</v>
      </c>
      <c r="F1845" s="149" t="s">
        <v>5440</v>
      </c>
      <c r="G1845" s="149" t="s">
        <v>7595</v>
      </c>
      <c r="H1845" s="149" t="s">
        <v>7596</v>
      </c>
      <c r="I1845" s="149" t="s">
        <v>7597</v>
      </c>
      <c r="J1845" s="149" t="s">
        <v>7089</v>
      </c>
      <c r="K1845" s="149"/>
      <c r="L1845" s="148">
        <v>1</v>
      </c>
      <c r="M1845" s="152">
        <f t="shared" si="56"/>
        <v>0</v>
      </c>
      <c r="N1845" s="152">
        <f t="shared" si="57"/>
        <v>0</v>
      </c>
      <c r="O1845" s="145">
        <v>121004</v>
      </c>
    </row>
    <row r="1846" spans="1:15" x14ac:dyDescent="0.25">
      <c r="A1846" s="149">
        <v>24505</v>
      </c>
      <c r="B1846" s="149" t="s">
        <v>5441</v>
      </c>
      <c r="C1846" s="149" t="s">
        <v>5442</v>
      </c>
      <c r="D1846" s="149">
        <v>9790</v>
      </c>
      <c r="E1846" s="149" t="s">
        <v>5439</v>
      </c>
      <c r="F1846" s="149" t="s">
        <v>5443</v>
      </c>
      <c r="G1846" s="149" t="s">
        <v>7595</v>
      </c>
      <c r="H1846" s="149" t="s">
        <v>7596</v>
      </c>
      <c r="I1846" s="149" t="s">
        <v>7597</v>
      </c>
      <c r="J1846" s="149" t="s">
        <v>7089</v>
      </c>
      <c r="K1846" s="149"/>
      <c r="L1846" s="148">
        <v>1</v>
      </c>
      <c r="M1846" s="152">
        <f t="shared" si="56"/>
        <v>0</v>
      </c>
      <c r="N1846" s="152">
        <f t="shared" si="57"/>
        <v>0</v>
      </c>
      <c r="O1846" s="145">
        <v>121004</v>
      </c>
    </row>
    <row r="1847" spans="1:15" x14ac:dyDescent="0.25">
      <c r="A1847" s="149">
        <v>24513</v>
      </c>
      <c r="B1847" s="149" t="s">
        <v>5444</v>
      </c>
      <c r="C1847" s="149" t="s">
        <v>5445</v>
      </c>
      <c r="D1847" s="149">
        <v>9790</v>
      </c>
      <c r="E1847" s="149" t="s">
        <v>5439</v>
      </c>
      <c r="F1847" s="149" t="s">
        <v>5446</v>
      </c>
      <c r="G1847" s="149" t="s">
        <v>7587</v>
      </c>
      <c r="H1847" s="149" t="s">
        <v>7588</v>
      </c>
      <c r="I1847" s="149" t="s">
        <v>7589</v>
      </c>
      <c r="J1847" s="149" t="s">
        <v>7089</v>
      </c>
      <c r="K1847" s="149"/>
      <c r="L1847" s="148">
        <v>1</v>
      </c>
      <c r="M1847" s="152">
        <f t="shared" si="56"/>
        <v>0</v>
      </c>
      <c r="N1847" s="152">
        <f t="shared" si="57"/>
        <v>0</v>
      </c>
      <c r="O1847" s="145">
        <v>121475</v>
      </c>
    </row>
    <row r="1848" spans="1:15" x14ac:dyDescent="0.25">
      <c r="A1848" s="149">
        <v>24521</v>
      </c>
      <c r="B1848" s="149" t="s">
        <v>1185</v>
      </c>
      <c r="C1848" s="149" t="s">
        <v>5447</v>
      </c>
      <c r="D1848" s="149">
        <v>9800</v>
      </c>
      <c r="E1848" s="149" t="s">
        <v>959</v>
      </c>
      <c r="F1848" s="149" t="s">
        <v>5448</v>
      </c>
      <c r="G1848" s="149" t="s">
        <v>7587</v>
      </c>
      <c r="H1848" s="149" t="s">
        <v>7588</v>
      </c>
      <c r="I1848" s="149" t="s">
        <v>7589</v>
      </c>
      <c r="J1848" s="149" t="s">
        <v>7089</v>
      </c>
      <c r="K1848" s="149"/>
      <c r="L1848" s="148">
        <v>2</v>
      </c>
      <c r="M1848" s="152">
        <f t="shared" si="56"/>
        <v>0</v>
      </c>
      <c r="N1848" s="152">
        <f t="shared" si="57"/>
        <v>0</v>
      </c>
      <c r="O1848" s="145">
        <v>121434</v>
      </c>
    </row>
    <row r="1849" spans="1:15" x14ac:dyDescent="0.25">
      <c r="A1849" s="149">
        <v>24539</v>
      </c>
      <c r="B1849" s="149" t="s">
        <v>7439</v>
      </c>
      <c r="C1849" s="149" t="s">
        <v>5449</v>
      </c>
      <c r="D1849" s="149">
        <v>9800</v>
      </c>
      <c r="E1849" s="149" t="s">
        <v>5450</v>
      </c>
      <c r="F1849" s="149" t="s">
        <v>5451</v>
      </c>
      <c r="G1849" s="149" t="s">
        <v>7587</v>
      </c>
      <c r="H1849" s="149" t="s">
        <v>7588</v>
      </c>
      <c r="I1849" s="149" t="s">
        <v>7589</v>
      </c>
      <c r="J1849" s="149" t="s">
        <v>7089</v>
      </c>
      <c r="K1849" s="149"/>
      <c r="L1849" s="148">
        <v>2</v>
      </c>
      <c r="M1849" s="152">
        <f t="shared" si="56"/>
        <v>0</v>
      </c>
      <c r="N1849" s="152">
        <f t="shared" si="57"/>
        <v>0</v>
      </c>
      <c r="O1849" s="145">
        <v>121434</v>
      </c>
    </row>
    <row r="1850" spans="1:15" x14ac:dyDescent="0.25">
      <c r="A1850" s="149">
        <v>24562</v>
      </c>
      <c r="B1850" s="149" t="s">
        <v>5452</v>
      </c>
      <c r="C1850" s="149" t="s">
        <v>5453</v>
      </c>
      <c r="D1850" s="149">
        <v>9800</v>
      </c>
      <c r="E1850" s="149" t="s">
        <v>5450</v>
      </c>
      <c r="F1850" s="149" t="s">
        <v>5454</v>
      </c>
      <c r="G1850" s="149" t="s">
        <v>7587</v>
      </c>
      <c r="H1850" s="149" t="s">
        <v>7588</v>
      </c>
      <c r="I1850" s="149" t="s">
        <v>7589</v>
      </c>
      <c r="J1850" s="149" t="s">
        <v>7089</v>
      </c>
      <c r="K1850" s="149"/>
      <c r="L1850" s="148">
        <v>1</v>
      </c>
      <c r="M1850" s="152">
        <f t="shared" si="56"/>
        <v>0</v>
      </c>
      <c r="N1850" s="152">
        <f t="shared" si="57"/>
        <v>0</v>
      </c>
      <c r="O1850" s="145">
        <v>121434</v>
      </c>
    </row>
    <row r="1851" spans="1:15" x14ac:dyDescent="0.25">
      <c r="A1851" s="149">
        <v>24571</v>
      </c>
      <c r="B1851" s="149" t="s">
        <v>5455</v>
      </c>
      <c r="C1851" s="149" t="s">
        <v>5456</v>
      </c>
      <c r="D1851" s="149">
        <v>9031</v>
      </c>
      <c r="E1851" s="149" t="s">
        <v>962</v>
      </c>
      <c r="F1851" s="149" t="s">
        <v>5457</v>
      </c>
      <c r="G1851" s="149" t="s">
        <v>7587</v>
      </c>
      <c r="H1851" s="149" t="s">
        <v>7588</v>
      </c>
      <c r="I1851" s="149" t="s">
        <v>7589</v>
      </c>
      <c r="J1851" s="149" t="s">
        <v>7089</v>
      </c>
      <c r="K1851" s="149"/>
      <c r="L1851" s="148">
        <v>2</v>
      </c>
      <c r="M1851" s="152">
        <f t="shared" si="56"/>
        <v>0</v>
      </c>
      <c r="N1851" s="152">
        <f t="shared" si="57"/>
        <v>0</v>
      </c>
      <c r="O1851" s="145">
        <v>121798</v>
      </c>
    </row>
    <row r="1852" spans="1:15" x14ac:dyDescent="0.25">
      <c r="A1852" s="149">
        <v>24588</v>
      </c>
      <c r="B1852" s="149" t="s">
        <v>1185</v>
      </c>
      <c r="C1852" s="149" t="s">
        <v>5458</v>
      </c>
      <c r="D1852" s="149">
        <v>9031</v>
      </c>
      <c r="E1852" s="149" t="s">
        <v>962</v>
      </c>
      <c r="F1852" s="149" t="s">
        <v>5459</v>
      </c>
      <c r="G1852" s="149" t="s">
        <v>7587</v>
      </c>
      <c r="H1852" s="149" t="s">
        <v>7588</v>
      </c>
      <c r="I1852" s="149" t="s">
        <v>7589</v>
      </c>
      <c r="J1852" s="149" t="s">
        <v>7089</v>
      </c>
      <c r="K1852" s="149"/>
      <c r="L1852" s="148">
        <v>2</v>
      </c>
      <c r="M1852" s="152">
        <f t="shared" si="56"/>
        <v>0</v>
      </c>
      <c r="N1852" s="152">
        <f t="shared" si="57"/>
        <v>0</v>
      </c>
      <c r="O1852" s="145">
        <v>120949</v>
      </c>
    </row>
    <row r="1853" spans="1:15" x14ac:dyDescent="0.25">
      <c r="A1853" s="149">
        <v>24596</v>
      </c>
      <c r="B1853" s="149" t="s">
        <v>1650</v>
      </c>
      <c r="C1853" s="149" t="s">
        <v>5460</v>
      </c>
      <c r="D1853" s="149">
        <v>9031</v>
      </c>
      <c r="E1853" s="149" t="s">
        <v>962</v>
      </c>
      <c r="F1853" s="149" t="s">
        <v>5461</v>
      </c>
      <c r="G1853" s="149" t="s">
        <v>7587</v>
      </c>
      <c r="H1853" s="149" t="s">
        <v>7588</v>
      </c>
      <c r="I1853" s="149" t="s">
        <v>7589</v>
      </c>
      <c r="J1853" s="149" t="s">
        <v>7089</v>
      </c>
      <c r="K1853" s="149"/>
      <c r="L1853" s="148">
        <v>1</v>
      </c>
      <c r="M1853" s="152">
        <f t="shared" si="56"/>
        <v>0</v>
      </c>
      <c r="N1853" s="152">
        <f t="shared" si="57"/>
        <v>0</v>
      </c>
      <c r="O1853" s="145">
        <v>120949</v>
      </c>
    </row>
    <row r="1854" spans="1:15" x14ac:dyDescent="0.25">
      <c r="A1854" s="149">
        <v>24604</v>
      </c>
      <c r="B1854" s="149" t="s">
        <v>5462</v>
      </c>
      <c r="C1854" s="149" t="s">
        <v>5463</v>
      </c>
      <c r="D1854" s="149">
        <v>9051</v>
      </c>
      <c r="E1854" s="149" t="s">
        <v>5464</v>
      </c>
      <c r="F1854" s="149" t="s">
        <v>5465</v>
      </c>
      <c r="G1854" s="149" t="s">
        <v>7587</v>
      </c>
      <c r="H1854" s="149" t="s">
        <v>7588</v>
      </c>
      <c r="I1854" s="149" t="s">
        <v>7589</v>
      </c>
      <c r="J1854" s="149" t="s">
        <v>7089</v>
      </c>
      <c r="K1854" s="149"/>
      <c r="L1854" s="148">
        <v>1</v>
      </c>
      <c r="M1854" s="152">
        <f t="shared" si="56"/>
        <v>0</v>
      </c>
      <c r="N1854" s="152">
        <f t="shared" si="57"/>
        <v>0</v>
      </c>
      <c r="O1854" s="145">
        <v>121798</v>
      </c>
    </row>
    <row r="1855" spans="1:15" x14ac:dyDescent="0.25">
      <c r="A1855" s="149">
        <v>24612</v>
      </c>
      <c r="B1855" s="149" t="s">
        <v>1185</v>
      </c>
      <c r="C1855" s="149" t="s">
        <v>5466</v>
      </c>
      <c r="D1855" s="149">
        <v>9051</v>
      </c>
      <c r="E1855" s="149" t="s">
        <v>5464</v>
      </c>
      <c r="F1855" s="149" t="s">
        <v>5467</v>
      </c>
      <c r="G1855" s="149" t="s">
        <v>7587</v>
      </c>
      <c r="H1855" s="149" t="s">
        <v>7588</v>
      </c>
      <c r="I1855" s="149" t="s">
        <v>7589</v>
      </c>
      <c r="J1855" s="149" t="s">
        <v>7089</v>
      </c>
      <c r="K1855" s="149"/>
      <c r="L1855" s="148">
        <v>1</v>
      </c>
      <c r="M1855" s="152">
        <f t="shared" si="56"/>
        <v>0</v>
      </c>
      <c r="N1855" s="152">
        <f t="shared" si="57"/>
        <v>0</v>
      </c>
      <c r="O1855" s="145">
        <v>120949</v>
      </c>
    </row>
    <row r="1856" spans="1:15" x14ac:dyDescent="0.25">
      <c r="A1856" s="149">
        <v>24621</v>
      </c>
      <c r="B1856" s="149" t="s">
        <v>5468</v>
      </c>
      <c r="C1856" s="149" t="s">
        <v>5469</v>
      </c>
      <c r="D1856" s="149">
        <v>9831</v>
      </c>
      <c r="E1856" s="149" t="s">
        <v>5470</v>
      </c>
      <c r="F1856" s="149" t="s">
        <v>5471</v>
      </c>
      <c r="G1856" s="149" t="s">
        <v>7587</v>
      </c>
      <c r="H1856" s="149" t="s">
        <v>7588</v>
      </c>
      <c r="I1856" s="149" t="s">
        <v>7589</v>
      </c>
      <c r="J1856" s="149" t="s">
        <v>7089</v>
      </c>
      <c r="K1856" s="149"/>
      <c r="L1856" s="148">
        <v>1</v>
      </c>
      <c r="M1856" s="152">
        <f t="shared" si="56"/>
        <v>0</v>
      </c>
      <c r="N1856" s="152">
        <f t="shared" si="57"/>
        <v>0</v>
      </c>
      <c r="O1856" s="145">
        <v>120915</v>
      </c>
    </row>
    <row r="1857" spans="1:15" x14ac:dyDescent="0.25">
      <c r="A1857" s="149">
        <v>24638</v>
      </c>
      <c r="B1857" s="149" t="s">
        <v>5472</v>
      </c>
      <c r="C1857" s="149" t="s">
        <v>5473</v>
      </c>
      <c r="D1857" s="149">
        <v>9830</v>
      </c>
      <c r="E1857" s="149" t="s">
        <v>5474</v>
      </c>
      <c r="F1857" s="149" t="s">
        <v>5475</v>
      </c>
      <c r="G1857" s="149" t="s">
        <v>7587</v>
      </c>
      <c r="H1857" s="149" t="s">
        <v>7588</v>
      </c>
      <c r="I1857" s="149" t="s">
        <v>7589</v>
      </c>
      <c r="J1857" s="149" t="s">
        <v>7089</v>
      </c>
      <c r="K1857" s="149"/>
      <c r="L1857" s="148">
        <v>1</v>
      </c>
      <c r="M1857" s="152">
        <f t="shared" si="56"/>
        <v>0</v>
      </c>
      <c r="N1857" s="152">
        <f t="shared" si="57"/>
        <v>0</v>
      </c>
      <c r="O1857" s="145">
        <v>125526</v>
      </c>
    </row>
    <row r="1858" spans="1:15" x14ac:dyDescent="0.25">
      <c r="A1858" s="149">
        <v>24646</v>
      </c>
      <c r="B1858" s="149" t="s">
        <v>1344</v>
      </c>
      <c r="C1858" s="149" t="s">
        <v>5476</v>
      </c>
      <c r="D1858" s="149">
        <v>9830</v>
      </c>
      <c r="E1858" s="149" t="s">
        <v>5474</v>
      </c>
      <c r="F1858" s="149" t="s">
        <v>5477</v>
      </c>
      <c r="G1858" s="149" t="s">
        <v>7587</v>
      </c>
      <c r="H1858" s="149" t="s">
        <v>7588</v>
      </c>
      <c r="I1858" s="149" t="s">
        <v>7589</v>
      </c>
      <c r="J1858" s="149" t="s">
        <v>7089</v>
      </c>
      <c r="K1858" s="149"/>
      <c r="L1858" s="148">
        <v>2</v>
      </c>
      <c r="M1858" s="152">
        <f t="shared" si="56"/>
        <v>0</v>
      </c>
      <c r="N1858" s="152">
        <f t="shared" si="57"/>
        <v>0</v>
      </c>
      <c r="O1858" s="145">
        <v>119991</v>
      </c>
    </row>
    <row r="1859" spans="1:15" x14ac:dyDescent="0.25">
      <c r="A1859" s="149">
        <v>24653</v>
      </c>
      <c r="B1859" s="149" t="s">
        <v>5478</v>
      </c>
      <c r="C1859" s="149" t="s">
        <v>5479</v>
      </c>
      <c r="D1859" s="149">
        <v>9850</v>
      </c>
      <c r="E1859" s="149" t="s">
        <v>5480</v>
      </c>
      <c r="F1859" s="149" t="s">
        <v>5481</v>
      </c>
      <c r="G1859" s="149" t="s">
        <v>7587</v>
      </c>
      <c r="H1859" s="149" t="s">
        <v>7588</v>
      </c>
      <c r="I1859" s="149" t="s">
        <v>7589</v>
      </c>
      <c r="J1859" s="149" t="s">
        <v>7089</v>
      </c>
      <c r="K1859" s="149"/>
      <c r="L1859" s="148">
        <v>1</v>
      </c>
      <c r="M1859" s="152">
        <f t="shared" ref="M1859:M1922" si="58">IF(AND(J1859="Autonome kleuterschool",L1859=1),1,0)</f>
        <v>0</v>
      </c>
      <c r="N1859" s="152">
        <f t="shared" ref="N1859:N1922" si="59">IF(AND(J1859="Autonome lagere school",L1859=1),1,0)</f>
        <v>0</v>
      </c>
      <c r="O1859" s="145">
        <v>121401</v>
      </c>
    </row>
    <row r="1860" spans="1:15" x14ac:dyDescent="0.25">
      <c r="A1860" s="149">
        <v>24661</v>
      </c>
      <c r="B1860" s="149" t="s">
        <v>5482</v>
      </c>
      <c r="C1860" s="149" t="s">
        <v>5483</v>
      </c>
      <c r="D1860" s="149">
        <v>9850</v>
      </c>
      <c r="E1860" s="149" t="s">
        <v>5484</v>
      </c>
      <c r="F1860" s="149" t="s">
        <v>5485</v>
      </c>
      <c r="G1860" s="149" t="s">
        <v>7587</v>
      </c>
      <c r="H1860" s="149" t="s">
        <v>7588</v>
      </c>
      <c r="I1860" s="149" t="s">
        <v>7589</v>
      </c>
      <c r="J1860" s="149" t="s">
        <v>7089</v>
      </c>
      <c r="K1860" s="149"/>
      <c r="L1860" s="148">
        <v>1</v>
      </c>
      <c r="M1860" s="152">
        <f t="shared" si="58"/>
        <v>0</v>
      </c>
      <c r="N1860" s="152">
        <f t="shared" si="59"/>
        <v>0</v>
      </c>
      <c r="O1860" s="145">
        <v>121401</v>
      </c>
    </row>
    <row r="1861" spans="1:15" x14ac:dyDescent="0.25">
      <c r="A1861" s="149">
        <v>24679</v>
      </c>
      <c r="B1861" s="149" t="s">
        <v>7440</v>
      </c>
      <c r="C1861" s="149" t="s">
        <v>5486</v>
      </c>
      <c r="D1861" s="149">
        <v>9850</v>
      </c>
      <c r="E1861" s="149" t="s">
        <v>5487</v>
      </c>
      <c r="F1861" s="149" t="s">
        <v>5488</v>
      </c>
      <c r="G1861" s="149" t="s">
        <v>7587</v>
      </c>
      <c r="H1861" s="149" t="s">
        <v>7588</v>
      </c>
      <c r="I1861" s="149" t="s">
        <v>7589</v>
      </c>
      <c r="J1861" s="149" t="s">
        <v>7090</v>
      </c>
      <c r="K1861" s="149"/>
      <c r="L1861" s="148">
        <v>1</v>
      </c>
      <c r="M1861" s="152">
        <f t="shared" si="58"/>
        <v>0</v>
      </c>
      <c r="N1861" s="152">
        <f t="shared" si="59"/>
        <v>1</v>
      </c>
      <c r="O1861" s="145">
        <v>119991</v>
      </c>
    </row>
    <row r="1862" spans="1:15" x14ac:dyDescent="0.25">
      <c r="A1862" s="149">
        <v>24695</v>
      </c>
      <c r="B1862" s="149" t="s">
        <v>5489</v>
      </c>
      <c r="C1862" s="149" t="s">
        <v>5490</v>
      </c>
      <c r="D1862" s="149">
        <v>9880</v>
      </c>
      <c r="E1862" s="149" t="s">
        <v>5491</v>
      </c>
      <c r="F1862" s="149" t="s">
        <v>5492</v>
      </c>
      <c r="G1862" s="149" t="s">
        <v>7587</v>
      </c>
      <c r="H1862" s="149" t="s">
        <v>7588</v>
      </c>
      <c r="I1862" s="149" t="s">
        <v>7589</v>
      </c>
      <c r="J1862" s="149" t="s">
        <v>7089</v>
      </c>
      <c r="K1862" s="149"/>
      <c r="L1862" s="148">
        <v>1</v>
      </c>
      <c r="M1862" s="152">
        <f t="shared" si="58"/>
        <v>0</v>
      </c>
      <c r="N1862" s="152">
        <f t="shared" si="59"/>
        <v>0</v>
      </c>
      <c r="O1862" s="145">
        <v>121401</v>
      </c>
    </row>
    <row r="1863" spans="1:15" x14ac:dyDescent="0.25">
      <c r="A1863" s="149">
        <v>24729</v>
      </c>
      <c r="B1863" s="149" t="s">
        <v>7441</v>
      </c>
      <c r="C1863" s="149" t="s">
        <v>5493</v>
      </c>
      <c r="D1863" s="149">
        <v>9870</v>
      </c>
      <c r="E1863" s="149" t="s">
        <v>5494</v>
      </c>
      <c r="F1863" s="149" t="s">
        <v>5495</v>
      </c>
      <c r="G1863" s="149" t="s">
        <v>7587</v>
      </c>
      <c r="H1863" s="149" t="s">
        <v>7588</v>
      </c>
      <c r="I1863" s="149" t="s">
        <v>7589</v>
      </c>
      <c r="J1863" s="149" t="s">
        <v>7089</v>
      </c>
      <c r="K1863" s="149"/>
      <c r="L1863" s="148">
        <v>2</v>
      </c>
      <c r="M1863" s="152">
        <f t="shared" si="58"/>
        <v>0</v>
      </c>
      <c r="N1863" s="152">
        <f t="shared" si="59"/>
        <v>0</v>
      </c>
      <c r="O1863" s="145">
        <v>121434</v>
      </c>
    </row>
    <row r="1864" spans="1:15" x14ac:dyDescent="0.25">
      <c r="A1864" s="149">
        <v>24737</v>
      </c>
      <c r="B1864" s="149" t="s">
        <v>5496</v>
      </c>
      <c r="C1864" s="149" t="s">
        <v>5497</v>
      </c>
      <c r="D1864" s="149">
        <v>9880</v>
      </c>
      <c r="E1864" s="149" t="s">
        <v>964</v>
      </c>
      <c r="F1864" s="149" t="s">
        <v>5498</v>
      </c>
      <c r="G1864" s="149" t="s">
        <v>7587</v>
      </c>
      <c r="H1864" s="149" t="s">
        <v>7588</v>
      </c>
      <c r="I1864" s="149" t="s">
        <v>7589</v>
      </c>
      <c r="J1864" s="149" t="s">
        <v>7090</v>
      </c>
      <c r="K1864" s="149"/>
      <c r="L1864" s="148">
        <v>1</v>
      </c>
      <c r="M1864" s="152">
        <f t="shared" si="58"/>
        <v>0</v>
      </c>
      <c r="N1864" s="152">
        <f t="shared" si="59"/>
        <v>1</v>
      </c>
      <c r="O1864" s="145">
        <v>121401</v>
      </c>
    </row>
    <row r="1865" spans="1:15" x14ac:dyDescent="0.25">
      <c r="A1865" s="149">
        <v>24745</v>
      </c>
      <c r="B1865" s="149" t="s">
        <v>5499</v>
      </c>
      <c r="C1865" s="149" t="s">
        <v>5500</v>
      </c>
      <c r="D1865" s="149">
        <v>9880</v>
      </c>
      <c r="E1865" s="149" t="s">
        <v>964</v>
      </c>
      <c r="F1865" s="149" t="s">
        <v>5498</v>
      </c>
      <c r="G1865" s="149" t="s">
        <v>7587</v>
      </c>
      <c r="H1865" s="149" t="s">
        <v>7588</v>
      </c>
      <c r="I1865" s="149" t="s">
        <v>7589</v>
      </c>
      <c r="J1865" s="149" t="s">
        <v>7091</v>
      </c>
      <c r="K1865" s="149"/>
      <c r="L1865" s="148">
        <v>1</v>
      </c>
      <c r="M1865" s="152">
        <f t="shared" si="58"/>
        <v>1</v>
      </c>
      <c r="N1865" s="152">
        <f t="shared" si="59"/>
        <v>0</v>
      </c>
      <c r="O1865" s="145">
        <v>121401</v>
      </c>
    </row>
    <row r="1866" spans="1:15" x14ac:dyDescent="0.25">
      <c r="A1866" s="149">
        <v>24752</v>
      </c>
      <c r="B1866" s="149" t="s">
        <v>5501</v>
      </c>
      <c r="C1866" s="149" t="s">
        <v>7709</v>
      </c>
      <c r="D1866" s="149">
        <v>9880</v>
      </c>
      <c r="E1866" s="149" t="s">
        <v>964</v>
      </c>
      <c r="F1866" s="149" t="s">
        <v>7710</v>
      </c>
      <c r="G1866" s="149" t="s">
        <v>7587</v>
      </c>
      <c r="H1866" s="149" t="s">
        <v>7588</v>
      </c>
      <c r="I1866" s="149" t="s">
        <v>7589</v>
      </c>
      <c r="J1866" s="149" t="s">
        <v>7089</v>
      </c>
      <c r="K1866" s="149"/>
      <c r="L1866" s="148">
        <v>1</v>
      </c>
      <c r="M1866" s="152">
        <f t="shared" si="58"/>
        <v>0</v>
      </c>
      <c r="N1866" s="152">
        <f t="shared" si="59"/>
        <v>0</v>
      </c>
      <c r="O1866" s="145">
        <v>121401</v>
      </c>
    </row>
    <row r="1867" spans="1:15" x14ac:dyDescent="0.25">
      <c r="A1867" s="149">
        <v>24761</v>
      </c>
      <c r="B1867" s="149" t="s">
        <v>5502</v>
      </c>
      <c r="C1867" s="149" t="s">
        <v>5503</v>
      </c>
      <c r="D1867" s="149">
        <v>9910</v>
      </c>
      <c r="E1867" s="149" t="s">
        <v>964</v>
      </c>
      <c r="F1867" s="149" t="s">
        <v>5504</v>
      </c>
      <c r="G1867" s="149" t="s">
        <v>7587</v>
      </c>
      <c r="H1867" s="149" t="s">
        <v>7588</v>
      </c>
      <c r="I1867" s="149" t="s">
        <v>7589</v>
      </c>
      <c r="J1867" s="149" t="s">
        <v>7089</v>
      </c>
      <c r="K1867" s="149"/>
      <c r="L1867" s="148">
        <v>1</v>
      </c>
      <c r="M1867" s="152">
        <f t="shared" si="58"/>
        <v>0</v>
      </c>
      <c r="N1867" s="152">
        <f t="shared" si="59"/>
        <v>0</v>
      </c>
      <c r="O1867" s="145">
        <v>121401</v>
      </c>
    </row>
    <row r="1868" spans="1:15" x14ac:dyDescent="0.25">
      <c r="A1868" s="149">
        <v>24778</v>
      </c>
      <c r="B1868" s="149" t="s">
        <v>7711</v>
      </c>
      <c r="C1868" s="149" t="s">
        <v>5505</v>
      </c>
      <c r="D1868" s="149">
        <v>9910</v>
      </c>
      <c r="E1868" s="149" t="s">
        <v>964</v>
      </c>
      <c r="F1868" s="149" t="s">
        <v>5506</v>
      </c>
      <c r="G1868" s="149" t="s">
        <v>7587</v>
      </c>
      <c r="H1868" s="149" t="s">
        <v>7588</v>
      </c>
      <c r="I1868" s="149" t="s">
        <v>7589</v>
      </c>
      <c r="J1868" s="149" t="s">
        <v>7089</v>
      </c>
      <c r="K1868" s="149"/>
      <c r="L1868" s="148">
        <v>2</v>
      </c>
      <c r="M1868" s="152">
        <f t="shared" si="58"/>
        <v>0</v>
      </c>
      <c r="N1868" s="152">
        <f t="shared" si="59"/>
        <v>0</v>
      </c>
      <c r="O1868" s="145">
        <v>121401</v>
      </c>
    </row>
    <row r="1869" spans="1:15" x14ac:dyDescent="0.25">
      <c r="A1869" s="149">
        <v>24802</v>
      </c>
      <c r="B1869" s="149" t="s">
        <v>1185</v>
      </c>
      <c r="C1869" s="149" t="s">
        <v>5507</v>
      </c>
      <c r="D1869" s="149">
        <v>9900</v>
      </c>
      <c r="E1869" s="149" t="s">
        <v>970</v>
      </c>
      <c r="F1869" s="149" t="s">
        <v>5508</v>
      </c>
      <c r="G1869" s="149" t="s">
        <v>7587</v>
      </c>
      <c r="H1869" s="149" t="s">
        <v>7588</v>
      </c>
      <c r="I1869" s="149" t="s">
        <v>7589</v>
      </c>
      <c r="J1869" s="149" t="s">
        <v>7089</v>
      </c>
      <c r="K1869" s="149"/>
      <c r="L1869" s="148">
        <v>1</v>
      </c>
      <c r="M1869" s="152">
        <f t="shared" si="58"/>
        <v>0</v>
      </c>
      <c r="N1869" s="152">
        <f t="shared" si="59"/>
        <v>0</v>
      </c>
      <c r="O1869" s="145">
        <v>121152</v>
      </c>
    </row>
    <row r="1870" spans="1:15" x14ac:dyDescent="0.25">
      <c r="A1870" s="149">
        <v>24811</v>
      </c>
      <c r="B1870" s="149" t="s">
        <v>1185</v>
      </c>
      <c r="C1870" s="149" t="s">
        <v>5509</v>
      </c>
      <c r="D1870" s="149">
        <v>9900</v>
      </c>
      <c r="E1870" s="149" t="s">
        <v>970</v>
      </c>
      <c r="F1870" s="149" t="s">
        <v>5510</v>
      </c>
      <c r="G1870" s="149" t="s">
        <v>7587</v>
      </c>
      <c r="H1870" s="149" t="s">
        <v>7588</v>
      </c>
      <c r="I1870" s="149" t="s">
        <v>7589</v>
      </c>
      <c r="J1870" s="149" t="s">
        <v>7089</v>
      </c>
      <c r="K1870" s="149"/>
      <c r="L1870" s="148">
        <v>1</v>
      </c>
      <c r="M1870" s="152">
        <f t="shared" si="58"/>
        <v>0</v>
      </c>
      <c r="N1870" s="152">
        <f t="shared" si="59"/>
        <v>0</v>
      </c>
      <c r="O1870" s="145">
        <v>121152</v>
      </c>
    </row>
    <row r="1871" spans="1:15" x14ac:dyDescent="0.25">
      <c r="A1871" s="149">
        <v>24836</v>
      </c>
      <c r="B1871" s="149" t="s">
        <v>5511</v>
      </c>
      <c r="C1871" s="149" t="s">
        <v>5512</v>
      </c>
      <c r="D1871" s="149">
        <v>9900</v>
      </c>
      <c r="E1871" s="149" t="s">
        <v>970</v>
      </c>
      <c r="F1871" s="149" t="s">
        <v>5513</v>
      </c>
      <c r="G1871" s="149" t="s">
        <v>7587</v>
      </c>
      <c r="H1871" s="149" t="s">
        <v>7588</v>
      </c>
      <c r="I1871" s="149" t="s">
        <v>7589</v>
      </c>
      <c r="J1871" s="149" t="s">
        <v>7089</v>
      </c>
      <c r="K1871" s="149"/>
      <c r="L1871" s="148">
        <v>1</v>
      </c>
      <c r="M1871" s="152">
        <f t="shared" si="58"/>
        <v>0</v>
      </c>
      <c r="N1871" s="152">
        <f t="shared" si="59"/>
        <v>0</v>
      </c>
      <c r="O1871" s="145">
        <v>121152</v>
      </c>
    </row>
    <row r="1872" spans="1:15" x14ac:dyDescent="0.25">
      <c r="A1872" s="149">
        <v>24869</v>
      </c>
      <c r="B1872" s="149" t="s">
        <v>4557</v>
      </c>
      <c r="C1872" s="149" t="s">
        <v>5514</v>
      </c>
      <c r="D1872" s="149">
        <v>9030</v>
      </c>
      <c r="E1872" s="149" t="s">
        <v>974</v>
      </c>
      <c r="F1872" s="149" t="s">
        <v>5515</v>
      </c>
      <c r="G1872" s="149" t="s">
        <v>7587</v>
      </c>
      <c r="H1872" s="149" t="s">
        <v>7588</v>
      </c>
      <c r="I1872" s="149" t="s">
        <v>7589</v>
      </c>
      <c r="J1872" s="149" t="s">
        <v>7089</v>
      </c>
      <c r="K1872" s="149"/>
      <c r="L1872" s="148">
        <v>1</v>
      </c>
      <c r="M1872" s="152">
        <f t="shared" si="58"/>
        <v>0</v>
      </c>
      <c r="N1872" s="152">
        <f t="shared" si="59"/>
        <v>0</v>
      </c>
      <c r="O1872" s="145">
        <v>121798</v>
      </c>
    </row>
    <row r="1873" spans="1:15" x14ac:dyDescent="0.25">
      <c r="A1873" s="149">
        <v>24877</v>
      </c>
      <c r="B1873" s="149" t="s">
        <v>5516</v>
      </c>
      <c r="C1873" s="149" t="s">
        <v>5517</v>
      </c>
      <c r="D1873" s="149">
        <v>9030</v>
      </c>
      <c r="E1873" s="149" t="s">
        <v>974</v>
      </c>
      <c r="F1873" s="149" t="s">
        <v>5518</v>
      </c>
      <c r="G1873" s="149" t="s">
        <v>7587</v>
      </c>
      <c r="H1873" s="149" t="s">
        <v>7588</v>
      </c>
      <c r="I1873" s="149" t="s">
        <v>7589</v>
      </c>
      <c r="J1873" s="149" t="s">
        <v>7090</v>
      </c>
      <c r="K1873" s="149"/>
      <c r="L1873" s="148">
        <v>2</v>
      </c>
      <c r="M1873" s="152">
        <f t="shared" si="58"/>
        <v>0</v>
      </c>
      <c r="N1873" s="152">
        <f t="shared" si="59"/>
        <v>0</v>
      </c>
      <c r="O1873" s="145">
        <v>139014</v>
      </c>
    </row>
    <row r="1874" spans="1:15" x14ac:dyDescent="0.25">
      <c r="A1874" s="149">
        <v>24885</v>
      </c>
      <c r="B1874" s="149" t="s">
        <v>5519</v>
      </c>
      <c r="C1874" s="149" t="s">
        <v>5520</v>
      </c>
      <c r="D1874" s="149">
        <v>9030</v>
      </c>
      <c r="E1874" s="149" t="s">
        <v>974</v>
      </c>
      <c r="F1874" s="149" t="s">
        <v>5521</v>
      </c>
      <c r="G1874" s="149" t="s">
        <v>7587</v>
      </c>
      <c r="H1874" s="149" t="s">
        <v>7588</v>
      </c>
      <c r="I1874" s="149" t="s">
        <v>7589</v>
      </c>
      <c r="J1874" s="149" t="s">
        <v>7091</v>
      </c>
      <c r="K1874" s="149"/>
      <c r="L1874" s="148">
        <v>1</v>
      </c>
      <c r="M1874" s="152">
        <f t="shared" si="58"/>
        <v>1</v>
      </c>
      <c r="N1874" s="152">
        <f t="shared" si="59"/>
        <v>0</v>
      </c>
      <c r="O1874" s="145">
        <v>139014</v>
      </c>
    </row>
    <row r="1875" spans="1:15" x14ac:dyDescent="0.25">
      <c r="A1875" s="149">
        <v>24893</v>
      </c>
      <c r="B1875" s="149" t="s">
        <v>7712</v>
      </c>
      <c r="C1875" s="149" t="s">
        <v>5522</v>
      </c>
      <c r="D1875" s="149">
        <v>9030</v>
      </c>
      <c r="E1875" s="149" t="s">
        <v>974</v>
      </c>
      <c r="F1875" s="149" t="s">
        <v>5523</v>
      </c>
      <c r="G1875" s="149" t="s">
        <v>7587</v>
      </c>
      <c r="H1875" s="149" t="s">
        <v>7588</v>
      </c>
      <c r="I1875" s="149" t="s">
        <v>7589</v>
      </c>
      <c r="J1875" s="149" t="s">
        <v>7089</v>
      </c>
      <c r="K1875" s="149"/>
      <c r="L1875" s="148">
        <v>1</v>
      </c>
      <c r="M1875" s="152">
        <f t="shared" si="58"/>
        <v>0</v>
      </c>
      <c r="N1875" s="152">
        <f t="shared" si="59"/>
        <v>0</v>
      </c>
      <c r="O1875" s="145">
        <v>121053</v>
      </c>
    </row>
    <row r="1876" spans="1:15" x14ac:dyDescent="0.25">
      <c r="A1876" s="149">
        <v>24901</v>
      </c>
      <c r="B1876" s="149" t="s">
        <v>5524</v>
      </c>
      <c r="C1876" s="149" t="s">
        <v>5525</v>
      </c>
      <c r="D1876" s="149">
        <v>9920</v>
      </c>
      <c r="E1876" s="149" t="s">
        <v>977</v>
      </c>
      <c r="F1876" s="149" t="s">
        <v>5526</v>
      </c>
      <c r="G1876" s="149" t="s">
        <v>7587</v>
      </c>
      <c r="H1876" s="149" t="s">
        <v>7588</v>
      </c>
      <c r="I1876" s="149" t="s">
        <v>7589</v>
      </c>
      <c r="J1876" s="149" t="s">
        <v>7089</v>
      </c>
      <c r="K1876" s="149"/>
      <c r="L1876" s="148">
        <v>2</v>
      </c>
      <c r="M1876" s="152">
        <f t="shared" si="58"/>
        <v>0</v>
      </c>
      <c r="N1876" s="152">
        <f t="shared" si="59"/>
        <v>0</v>
      </c>
      <c r="O1876" s="145">
        <v>121236</v>
      </c>
    </row>
    <row r="1877" spans="1:15" x14ac:dyDescent="0.25">
      <c r="A1877" s="149">
        <v>24943</v>
      </c>
      <c r="B1877" s="149" t="s">
        <v>5527</v>
      </c>
      <c r="C1877" s="149" t="s">
        <v>5528</v>
      </c>
      <c r="D1877" s="149">
        <v>9921</v>
      </c>
      <c r="E1877" s="149" t="s">
        <v>5529</v>
      </c>
      <c r="F1877" s="149" t="s">
        <v>5530</v>
      </c>
      <c r="G1877" s="149" t="s">
        <v>7587</v>
      </c>
      <c r="H1877" s="149" t="s">
        <v>7588</v>
      </c>
      <c r="I1877" s="149" t="s">
        <v>7589</v>
      </c>
      <c r="J1877" s="149" t="s">
        <v>7091</v>
      </c>
      <c r="K1877" s="149"/>
      <c r="L1877" s="148">
        <v>1</v>
      </c>
      <c r="M1877" s="152">
        <f t="shared" si="58"/>
        <v>1</v>
      </c>
      <c r="N1877" s="152">
        <f t="shared" si="59"/>
        <v>0</v>
      </c>
      <c r="O1877" s="145">
        <v>138776</v>
      </c>
    </row>
    <row r="1878" spans="1:15" x14ac:dyDescent="0.25">
      <c r="A1878" s="149">
        <v>24951</v>
      </c>
      <c r="B1878" s="149" t="s">
        <v>5531</v>
      </c>
      <c r="C1878" s="149" t="s">
        <v>5532</v>
      </c>
      <c r="D1878" s="149">
        <v>9930</v>
      </c>
      <c r="E1878" s="149" t="s">
        <v>977</v>
      </c>
      <c r="F1878" s="149" t="s">
        <v>5533</v>
      </c>
      <c r="G1878" s="149" t="s">
        <v>7587</v>
      </c>
      <c r="H1878" s="149" t="s">
        <v>7588</v>
      </c>
      <c r="I1878" s="149" t="s">
        <v>7589</v>
      </c>
      <c r="J1878" s="149" t="s">
        <v>7089</v>
      </c>
      <c r="K1878" s="149"/>
      <c r="L1878" s="148">
        <v>1</v>
      </c>
      <c r="M1878" s="152">
        <f t="shared" si="58"/>
        <v>0</v>
      </c>
      <c r="N1878" s="152">
        <f t="shared" si="59"/>
        <v>0</v>
      </c>
      <c r="O1878" s="145">
        <v>138776</v>
      </c>
    </row>
    <row r="1879" spans="1:15" x14ac:dyDescent="0.25">
      <c r="A1879" s="149">
        <v>24984</v>
      </c>
      <c r="B1879" s="149" t="s">
        <v>5534</v>
      </c>
      <c r="C1879" s="149" t="s">
        <v>5535</v>
      </c>
      <c r="D1879" s="149">
        <v>9931</v>
      </c>
      <c r="E1879" s="149" t="s">
        <v>5536</v>
      </c>
      <c r="F1879" s="149" t="s">
        <v>5537</v>
      </c>
      <c r="G1879" s="149" t="s">
        <v>7587</v>
      </c>
      <c r="H1879" s="149" t="s">
        <v>7588</v>
      </c>
      <c r="I1879" s="149" t="s">
        <v>7589</v>
      </c>
      <c r="J1879" s="149" t="s">
        <v>7089</v>
      </c>
      <c r="K1879" s="149"/>
      <c r="L1879" s="148">
        <v>1</v>
      </c>
      <c r="M1879" s="152">
        <f t="shared" si="58"/>
        <v>0</v>
      </c>
      <c r="N1879" s="152">
        <f t="shared" si="59"/>
        <v>0</v>
      </c>
      <c r="O1879" s="145">
        <v>138776</v>
      </c>
    </row>
    <row r="1880" spans="1:15" x14ac:dyDescent="0.25">
      <c r="A1880" s="149">
        <v>24992</v>
      </c>
      <c r="B1880" s="149" t="s">
        <v>5538</v>
      </c>
      <c r="C1880" s="149" t="s">
        <v>5539</v>
      </c>
      <c r="D1880" s="149">
        <v>9940</v>
      </c>
      <c r="E1880" s="149" t="s">
        <v>5540</v>
      </c>
      <c r="F1880" s="149" t="s">
        <v>5541</v>
      </c>
      <c r="G1880" s="149" t="s">
        <v>7587</v>
      </c>
      <c r="H1880" s="149" t="s">
        <v>7588</v>
      </c>
      <c r="I1880" s="149" t="s">
        <v>7589</v>
      </c>
      <c r="J1880" s="149" t="s">
        <v>7089</v>
      </c>
      <c r="K1880" s="149"/>
      <c r="L1880" s="148">
        <v>1</v>
      </c>
      <c r="M1880" s="152">
        <f t="shared" si="58"/>
        <v>0</v>
      </c>
      <c r="N1880" s="152">
        <f t="shared" si="59"/>
        <v>0</v>
      </c>
      <c r="O1880" s="145">
        <v>121376</v>
      </c>
    </row>
    <row r="1881" spans="1:15" x14ac:dyDescent="0.25">
      <c r="A1881" s="149">
        <v>25007</v>
      </c>
      <c r="B1881" s="149" t="s">
        <v>1185</v>
      </c>
      <c r="C1881" s="149" t="s">
        <v>5542</v>
      </c>
      <c r="D1881" s="149">
        <v>9940</v>
      </c>
      <c r="E1881" s="149" t="s">
        <v>5540</v>
      </c>
      <c r="F1881" s="149" t="s">
        <v>5543</v>
      </c>
      <c r="G1881" s="149" t="s">
        <v>7587</v>
      </c>
      <c r="H1881" s="149" t="s">
        <v>7588</v>
      </c>
      <c r="I1881" s="149" t="s">
        <v>7589</v>
      </c>
      <c r="J1881" s="149" t="s">
        <v>7089</v>
      </c>
      <c r="K1881" s="149"/>
      <c r="L1881" s="148">
        <v>1</v>
      </c>
      <c r="M1881" s="152">
        <f t="shared" si="58"/>
        <v>0</v>
      </c>
      <c r="N1881" s="152">
        <f t="shared" si="59"/>
        <v>0</v>
      </c>
      <c r="O1881" s="145">
        <v>119156</v>
      </c>
    </row>
    <row r="1882" spans="1:15" x14ac:dyDescent="0.25">
      <c r="A1882" s="149">
        <v>25015</v>
      </c>
      <c r="B1882" s="149" t="s">
        <v>5544</v>
      </c>
      <c r="C1882" s="149" t="s">
        <v>5545</v>
      </c>
      <c r="D1882" s="149">
        <v>9950</v>
      </c>
      <c r="E1882" s="149" t="s">
        <v>977</v>
      </c>
      <c r="F1882" s="149" t="s">
        <v>5546</v>
      </c>
      <c r="G1882" s="149" t="s">
        <v>7587</v>
      </c>
      <c r="H1882" s="149" t="s">
        <v>7588</v>
      </c>
      <c r="I1882" s="149" t="s">
        <v>7589</v>
      </c>
      <c r="J1882" s="149" t="s">
        <v>7090</v>
      </c>
      <c r="K1882" s="149"/>
      <c r="L1882" s="148">
        <v>1</v>
      </c>
      <c r="M1882" s="152">
        <f t="shared" si="58"/>
        <v>0</v>
      </c>
      <c r="N1882" s="152">
        <f t="shared" si="59"/>
        <v>1</v>
      </c>
      <c r="O1882" s="145">
        <v>138776</v>
      </c>
    </row>
    <row r="1883" spans="1:15" x14ac:dyDescent="0.25">
      <c r="A1883" s="149">
        <v>25023</v>
      </c>
      <c r="B1883" s="149" t="s">
        <v>5547</v>
      </c>
      <c r="C1883" s="149" t="s">
        <v>5548</v>
      </c>
      <c r="D1883" s="149">
        <v>9950</v>
      </c>
      <c r="E1883" s="149" t="s">
        <v>977</v>
      </c>
      <c r="F1883" s="149" t="s">
        <v>5549</v>
      </c>
      <c r="G1883" s="149" t="s">
        <v>7587</v>
      </c>
      <c r="H1883" s="149" t="s">
        <v>7588</v>
      </c>
      <c r="I1883" s="149" t="s">
        <v>7589</v>
      </c>
      <c r="J1883" s="149" t="s">
        <v>7091</v>
      </c>
      <c r="K1883" s="149"/>
      <c r="L1883" s="148">
        <v>2</v>
      </c>
      <c r="M1883" s="152">
        <f t="shared" si="58"/>
        <v>0</v>
      </c>
      <c r="N1883" s="152">
        <f t="shared" si="59"/>
        <v>0</v>
      </c>
      <c r="O1883" s="145">
        <v>138776</v>
      </c>
    </row>
    <row r="1884" spans="1:15" x14ac:dyDescent="0.25">
      <c r="A1884" s="149">
        <v>25072</v>
      </c>
      <c r="B1884" s="149" t="s">
        <v>5550</v>
      </c>
      <c r="C1884" s="149" t="s">
        <v>5551</v>
      </c>
      <c r="D1884" s="149">
        <v>9968</v>
      </c>
      <c r="E1884" s="149" t="s">
        <v>5552</v>
      </c>
      <c r="F1884" s="149" t="s">
        <v>5553</v>
      </c>
      <c r="G1884" s="149" t="s">
        <v>7587</v>
      </c>
      <c r="H1884" s="149" t="s">
        <v>7588</v>
      </c>
      <c r="I1884" s="149" t="s">
        <v>7589</v>
      </c>
      <c r="J1884" s="149" t="s">
        <v>7089</v>
      </c>
      <c r="K1884" s="149"/>
      <c r="L1884" s="148">
        <v>1</v>
      </c>
      <c r="M1884" s="152">
        <f t="shared" si="58"/>
        <v>0</v>
      </c>
      <c r="N1884" s="152">
        <f t="shared" si="59"/>
        <v>0</v>
      </c>
      <c r="O1884" s="145">
        <v>119479</v>
      </c>
    </row>
    <row r="1885" spans="1:15" x14ac:dyDescent="0.25">
      <c r="A1885" s="149">
        <v>25081</v>
      </c>
      <c r="B1885" s="149" t="s">
        <v>3875</v>
      </c>
      <c r="C1885" s="149" t="s">
        <v>5554</v>
      </c>
      <c r="D1885" s="149">
        <v>9968</v>
      </c>
      <c r="E1885" s="149" t="s">
        <v>5552</v>
      </c>
      <c r="F1885" s="149" t="s">
        <v>5555</v>
      </c>
      <c r="G1885" s="149" t="s">
        <v>7587</v>
      </c>
      <c r="H1885" s="149" t="s">
        <v>7588</v>
      </c>
      <c r="I1885" s="149" t="s">
        <v>7589</v>
      </c>
      <c r="J1885" s="149" t="s">
        <v>7089</v>
      </c>
      <c r="K1885" s="149"/>
      <c r="L1885" s="148">
        <v>2</v>
      </c>
      <c r="M1885" s="152">
        <f t="shared" si="58"/>
        <v>0</v>
      </c>
      <c r="N1885" s="152">
        <f t="shared" si="59"/>
        <v>0</v>
      </c>
      <c r="O1885" s="145">
        <v>121236</v>
      </c>
    </row>
    <row r="1886" spans="1:15" x14ac:dyDescent="0.25">
      <c r="A1886" s="149">
        <v>25098</v>
      </c>
      <c r="B1886" s="149" t="s">
        <v>2595</v>
      </c>
      <c r="C1886" s="149" t="s">
        <v>5556</v>
      </c>
      <c r="D1886" s="149">
        <v>9968</v>
      </c>
      <c r="E1886" s="149" t="s">
        <v>5557</v>
      </c>
      <c r="F1886" s="149" t="s">
        <v>5558</v>
      </c>
      <c r="G1886" s="149" t="s">
        <v>7587</v>
      </c>
      <c r="H1886" s="149" t="s">
        <v>7588</v>
      </c>
      <c r="I1886" s="149" t="s">
        <v>7589</v>
      </c>
      <c r="J1886" s="149" t="s">
        <v>7089</v>
      </c>
      <c r="K1886" s="149"/>
      <c r="L1886" s="148">
        <v>2</v>
      </c>
      <c r="M1886" s="152">
        <f t="shared" si="58"/>
        <v>0</v>
      </c>
      <c r="N1886" s="152">
        <f t="shared" si="59"/>
        <v>0</v>
      </c>
      <c r="O1886" s="145">
        <v>119479</v>
      </c>
    </row>
    <row r="1887" spans="1:15" x14ac:dyDescent="0.25">
      <c r="A1887" s="149">
        <v>25122</v>
      </c>
      <c r="B1887" s="149" t="s">
        <v>5559</v>
      </c>
      <c r="C1887" s="149" t="s">
        <v>5560</v>
      </c>
      <c r="D1887" s="149">
        <v>9971</v>
      </c>
      <c r="E1887" s="149" t="s">
        <v>5561</v>
      </c>
      <c r="F1887" s="149" t="s">
        <v>5562</v>
      </c>
      <c r="G1887" s="149" t="s">
        <v>7587</v>
      </c>
      <c r="H1887" s="149" t="s">
        <v>7588</v>
      </c>
      <c r="I1887" s="149" t="s">
        <v>7589</v>
      </c>
      <c r="J1887" s="149" t="s">
        <v>7089</v>
      </c>
      <c r="K1887" s="149"/>
      <c r="L1887" s="148">
        <v>1</v>
      </c>
      <c r="M1887" s="152">
        <f t="shared" si="58"/>
        <v>0</v>
      </c>
      <c r="N1887" s="152">
        <f t="shared" si="59"/>
        <v>0</v>
      </c>
      <c r="O1887" s="145">
        <v>138776</v>
      </c>
    </row>
    <row r="1888" spans="1:15" x14ac:dyDescent="0.25">
      <c r="A1888" s="149">
        <v>25131</v>
      </c>
      <c r="B1888" s="149" t="s">
        <v>3330</v>
      </c>
      <c r="C1888" s="149" t="s">
        <v>5563</v>
      </c>
      <c r="D1888" s="149">
        <v>9980</v>
      </c>
      <c r="E1888" s="149" t="s">
        <v>5564</v>
      </c>
      <c r="F1888" s="149" t="s">
        <v>5565</v>
      </c>
      <c r="G1888" s="149" t="s">
        <v>7587</v>
      </c>
      <c r="H1888" s="149" t="s">
        <v>7588</v>
      </c>
      <c r="I1888" s="149" t="s">
        <v>7589</v>
      </c>
      <c r="J1888" s="149" t="s">
        <v>7089</v>
      </c>
      <c r="K1888" s="149"/>
      <c r="L1888" s="148">
        <v>2</v>
      </c>
      <c r="M1888" s="152">
        <f t="shared" si="58"/>
        <v>0</v>
      </c>
      <c r="N1888" s="152">
        <f t="shared" si="59"/>
        <v>0</v>
      </c>
      <c r="O1888" s="145">
        <v>119479</v>
      </c>
    </row>
    <row r="1889" spans="1:15" x14ac:dyDescent="0.25">
      <c r="A1889" s="149">
        <v>25148</v>
      </c>
      <c r="B1889" s="149" t="s">
        <v>1226</v>
      </c>
      <c r="C1889" s="149" t="s">
        <v>5566</v>
      </c>
      <c r="D1889" s="149">
        <v>9980</v>
      </c>
      <c r="E1889" s="149" t="s">
        <v>5564</v>
      </c>
      <c r="F1889" s="149" t="s">
        <v>5567</v>
      </c>
      <c r="G1889" s="149" t="s">
        <v>7587</v>
      </c>
      <c r="H1889" s="149" t="s">
        <v>7588</v>
      </c>
      <c r="I1889" s="149" t="s">
        <v>7589</v>
      </c>
      <c r="J1889" s="149" t="s">
        <v>7089</v>
      </c>
      <c r="K1889" s="149"/>
      <c r="L1889" s="148">
        <v>2</v>
      </c>
      <c r="M1889" s="152">
        <f t="shared" si="58"/>
        <v>0</v>
      </c>
      <c r="N1889" s="152">
        <f t="shared" si="59"/>
        <v>0</v>
      </c>
      <c r="O1889" s="145">
        <v>121236</v>
      </c>
    </row>
    <row r="1890" spans="1:15" x14ac:dyDescent="0.25">
      <c r="A1890" s="149">
        <v>25155</v>
      </c>
      <c r="B1890" s="149" t="s">
        <v>2040</v>
      </c>
      <c r="C1890" s="149" t="s">
        <v>5568</v>
      </c>
      <c r="D1890" s="149">
        <v>9982</v>
      </c>
      <c r="E1890" s="149" t="s">
        <v>5569</v>
      </c>
      <c r="F1890" s="149" t="s">
        <v>5570</v>
      </c>
      <c r="G1890" s="149" t="s">
        <v>7587</v>
      </c>
      <c r="H1890" s="149" t="s">
        <v>7588</v>
      </c>
      <c r="I1890" s="149" t="s">
        <v>7589</v>
      </c>
      <c r="J1890" s="149" t="s">
        <v>7089</v>
      </c>
      <c r="K1890" s="149"/>
      <c r="L1890" s="148">
        <v>1</v>
      </c>
      <c r="M1890" s="152">
        <f t="shared" si="58"/>
        <v>0</v>
      </c>
      <c r="N1890" s="152">
        <f t="shared" si="59"/>
        <v>0</v>
      </c>
      <c r="O1890" s="145">
        <v>119479</v>
      </c>
    </row>
    <row r="1891" spans="1:15" x14ac:dyDescent="0.25">
      <c r="A1891" s="149">
        <v>25163</v>
      </c>
      <c r="B1891" s="149" t="s">
        <v>7713</v>
      </c>
      <c r="C1891" s="149" t="s">
        <v>3663</v>
      </c>
      <c r="D1891" s="149">
        <v>9988</v>
      </c>
      <c r="E1891" s="149" t="s">
        <v>5571</v>
      </c>
      <c r="F1891" s="149" t="s">
        <v>5572</v>
      </c>
      <c r="G1891" s="149" t="s">
        <v>7587</v>
      </c>
      <c r="H1891" s="149" t="s">
        <v>7588</v>
      </c>
      <c r="I1891" s="149" t="s">
        <v>7589</v>
      </c>
      <c r="J1891" s="149" t="s">
        <v>7091</v>
      </c>
      <c r="K1891" s="149"/>
      <c r="L1891" s="148">
        <v>1</v>
      </c>
      <c r="M1891" s="152">
        <f t="shared" si="58"/>
        <v>1</v>
      </c>
      <c r="N1891" s="152">
        <f t="shared" si="59"/>
        <v>0</v>
      </c>
      <c r="O1891" s="145">
        <v>119479</v>
      </c>
    </row>
    <row r="1892" spans="1:15" x14ac:dyDescent="0.25">
      <c r="A1892" s="149">
        <v>25171</v>
      </c>
      <c r="B1892" s="149" t="s">
        <v>5573</v>
      </c>
      <c r="C1892" s="149" t="s">
        <v>5574</v>
      </c>
      <c r="D1892" s="149">
        <v>9990</v>
      </c>
      <c r="E1892" s="149" t="s">
        <v>980</v>
      </c>
      <c r="F1892" s="149" t="s">
        <v>5575</v>
      </c>
      <c r="G1892" s="149" t="s">
        <v>7587</v>
      </c>
      <c r="H1892" s="149" t="s">
        <v>7588</v>
      </c>
      <c r="I1892" s="149" t="s">
        <v>7589</v>
      </c>
      <c r="J1892" s="149" t="s">
        <v>7091</v>
      </c>
      <c r="K1892" s="149"/>
      <c r="L1892" s="148">
        <v>1</v>
      </c>
      <c r="M1892" s="152">
        <f t="shared" si="58"/>
        <v>1</v>
      </c>
      <c r="N1892" s="152">
        <f t="shared" si="59"/>
        <v>0</v>
      </c>
      <c r="O1892" s="145">
        <v>120261</v>
      </c>
    </row>
    <row r="1893" spans="1:15" x14ac:dyDescent="0.25">
      <c r="A1893" s="149">
        <v>25189</v>
      </c>
      <c r="B1893" s="149" t="s">
        <v>5576</v>
      </c>
      <c r="C1893" s="149" t="s">
        <v>5577</v>
      </c>
      <c r="D1893" s="149">
        <v>9990</v>
      </c>
      <c r="E1893" s="149" t="s">
        <v>980</v>
      </c>
      <c r="F1893" s="149" t="s">
        <v>5578</v>
      </c>
      <c r="G1893" s="149" t="s">
        <v>7587</v>
      </c>
      <c r="H1893" s="149" t="s">
        <v>7588</v>
      </c>
      <c r="I1893" s="149" t="s">
        <v>7589</v>
      </c>
      <c r="J1893" s="149" t="s">
        <v>7089</v>
      </c>
      <c r="K1893" s="149"/>
      <c r="L1893" s="148">
        <v>3</v>
      </c>
      <c r="M1893" s="152">
        <f t="shared" si="58"/>
        <v>0</v>
      </c>
      <c r="N1893" s="152">
        <f t="shared" si="59"/>
        <v>0</v>
      </c>
      <c r="O1893" s="145">
        <v>120261</v>
      </c>
    </row>
    <row r="1894" spans="1:15" x14ac:dyDescent="0.25">
      <c r="A1894" s="149">
        <v>25197</v>
      </c>
      <c r="B1894" s="149" t="s">
        <v>2281</v>
      </c>
      <c r="C1894" s="149" t="s">
        <v>5579</v>
      </c>
      <c r="D1894" s="149">
        <v>9990</v>
      </c>
      <c r="E1894" s="149" t="s">
        <v>980</v>
      </c>
      <c r="F1894" s="149" t="s">
        <v>5580</v>
      </c>
      <c r="G1894" s="149" t="s">
        <v>7587</v>
      </c>
      <c r="H1894" s="149" t="s">
        <v>7588</v>
      </c>
      <c r="I1894" s="149" t="s">
        <v>7589</v>
      </c>
      <c r="J1894" s="149" t="s">
        <v>7089</v>
      </c>
      <c r="K1894" s="149"/>
      <c r="L1894" s="148">
        <v>2</v>
      </c>
      <c r="M1894" s="152">
        <f t="shared" si="58"/>
        <v>0</v>
      </c>
      <c r="N1894" s="152">
        <f t="shared" si="59"/>
        <v>0</v>
      </c>
      <c r="O1894" s="145">
        <v>120261</v>
      </c>
    </row>
    <row r="1895" spans="1:15" x14ac:dyDescent="0.25">
      <c r="A1895" s="149">
        <v>25205</v>
      </c>
      <c r="B1895" s="149" t="s">
        <v>5581</v>
      </c>
      <c r="C1895" s="149" t="s">
        <v>5574</v>
      </c>
      <c r="D1895" s="149">
        <v>9990</v>
      </c>
      <c r="E1895" s="149" t="s">
        <v>980</v>
      </c>
      <c r="F1895" s="149" t="s">
        <v>5582</v>
      </c>
      <c r="G1895" s="149" t="s">
        <v>7587</v>
      </c>
      <c r="H1895" s="149" t="s">
        <v>7588</v>
      </c>
      <c r="I1895" s="149" t="s">
        <v>7589</v>
      </c>
      <c r="J1895" s="149" t="s">
        <v>7089</v>
      </c>
      <c r="K1895" s="149"/>
      <c r="L1895" s="148">
        <v>4</v>
      </c>
      <c r="M1895" s="152">
        <f t="shared" si="58"/>
        <v>0</v>
      </c>
      <c r="N1895" s="152">
        <f t="shared" si="59"/>
        <v>0</v>
      </c>
      <c r="O1895" s="145">
        <v>120261</v>
      </c>
    </row>
    <row r="1896" spans="1:15" x14ac:dyDescent="0.25">
      <c r="A1896" s="149">
        <v>25221</v>
      </c>
      <c r="B1896" s="149" t="s">
        <v>5583</v>
      </c>
      <c r="C1896" s="149" t="s">
        <v>5584</v>
      </c>
      <c r="D1896" s="149">
        <v>9991</v>
      </c>
      <c r="E1896" s="149" t="s">
        <v>5585</v>
      </c>
      <c r="F1896" s="149" t="s">
        <v>5586</v>
      </c>
      <c r="G1896" s="149" t="s">
        <v>7587</v>
      </c>
      <c r="H1896" s="149" t="s">
        <v>7588</v>
      </c>
      <c r="I1896" s="149" t="s">
        <v>7589</v>
      </c>
      <c r="J1896" s="149" t="s">
        <v>7089</v>
      </c>
      <c r="K1896" s="149"/>
      <c r="L1896" s="148">
        <v>2</v>
      </c>
      <c r="M1896" s="152">
        <f t="shared" si="58"/>
        <v>0</v>
      </c>
      <c r="N1896" s="152">
        <f t="shared" si="59"/>
        <v>0</v>
      </c>
      <c r="O1896" s="145">
        <v>120261</v>
      </c>
    </row>
    <row r="1897" spans="1:15" x14ac:dyDescent="0.25">
      <c r="A1897" s="149">
        <v>25239</v>
      </c>
      <c r="B1897" s="149" t="s">
        <v>5587</v>
      </c>
      <c r="C1897" s="149" t="s">
        <v>5588</v>
      </c>
      <c r="D1897" s="149">
        <v>9991</v>
      </c>
      <c r="E1897" s="149" t="s">
        <v>5585</v>
      </c>
      <c r="F1897" s="149" t="s">
        <v>5589</v>
      </c>
      <c r="G1897" s="149" t="s">
        <v>7587</v>
      </c>
      <c r="H1897" s="149" t="s">
        <v>7588</v>
      </c>
      <c r="I1897" s="149" t="s">
        <v>7589</v>
      </c>
      <c r="J1897" s="149" t="s">
        <v>7089</v>
      </c>
      <c r="K1897" s="149"/>
      <c r="L1897" s="148">
        <v>1</v>
      </c>
      <c r="M1897" s="152">
        <f t="shared" si="58"/>
        <v>0</v>
      </c>
      <c r="N1897" s="152">
        <f t="shared" si="59"/>
        <v>0</v>
      </c>
      <c r="O1897" s="145">
        <v>121301</v>
      </c>
    </row>
    <row r="1898" spans="1:15" x14ac:dyDescent="0.25">
      <c r="A1898" s="149">
        <v>44602</v>
      </c>
      <c r="B1898" s="149" t="s">
        <v>7442</v>
      </c>
      <c r="C1898" s="149" t="s">
        <v>5590</v>
      </c>
      <c r="D1898" s="149">
        <v>2660</v>
      </c>
      <c r="E1898" s="149" t="s">
        <v>2645</v>
      </c>
      <c r="F1898" s="149" t="s">
        <v>5591</v>
      </c>
      <c r="G1898" s="149" t="s">
        <v>203</v>
      </c>
      <c r="H1898" s="149" t="s">
        <v>204</v>
      </c>
      <c r="I1898" s="149" t="s">
        <v>205</v>
      </c>
      <c r="J1898" s="149" t="s">
        <v>7089</v>
      </c>
      <c r="K1898" s="149"/>
      <c r="L1898" s="148">
        <v>1</v>
      </c>
      <c r="M1898" s="152">
        <f t="shared" si="58"/>
        <v>0</v>
      </c>
      <c r="N1898" s="152">
        <f t="shared" si="59"/>
        <v>0</v>
      </c>
      <c r="O1898" s="145">
        <v>138784</v>
      </c>
    </row>
    <row r="1899" spans="1:15" x14ac:dyDescent="0.25">
      <c r="A1899" s="149">
        <v>44628</v>
      </c>
      <c r="B1899" s="149" t="s">
        <v>7714</v>
      </c>
      <c r="C1899" s="149" t="s">
        <v>5592</v>
      </c>
      <c r="D1899" s="149">
        <v>2500</v>
      </c>
      <c r="E1899" s="149" t="s">
        <v>325</v>
      </c>
      <c r="F1899" s="149" t="s">
        <v>5593</v>
      </c>
      <c r="G1899" s="149" t="s">
        <v>364</v>
      </c>
      <c r="H1899" s="149" t="s">
        <v>365</v>
      </c>
      <c r="I1899" s="149" t="s">
        <v>366</v>
      </c>
      <c r="J1899" s="149" t="s">
        <v>7089</v>
      </c>
      <c r="K1899" s="149"/>
      <c r="L1899" s="148">
        <v>1</v>
      </c>
      <c r="M1899" s="152">
        <f t="shared" si="58"/>
        <v>0</v>
      </c>
      <c r="N1899" s="152">
        <f t="shared" si="59"/>
        <v>0</v>
      </c>
      <c r="O1899" s="145">
        <v>119925</v>
      </c>
    </row>
    <row r="1900" spans="1:15" x14ac:dyDescent="0.25">
      <c r="A1900" s="149">
        <v>44636</v>
      </c>
      <c r="B1900" s="149" t="s">
        <v>5594</v>
      </c>
      <c r="C1900" s="149" t="s">
        <v>5595</v>
      </c>
      <c r="D1900" s="149">
        <v>1501</v>
      </c>
      <c r="E1900" s="149" t="s">
        <v>5596</v>
      </c>
      <c r="F1900" s="149" t="s">
        <v>5597</v>
      </c>
      <c r="G1900" s="149" t="s">
        <v>160</v>
      </c>
      <c r="H1900" s="149" t="s">
        <v>161</v>
      </c>
      <c r="I1900" s="149" t="s">
        <v>162</v>
      </c>
      <c r="J1900" s="149" t="s">
        <v>7089</v>
      </c>
      <c r="K1900" s="149"/>
      <c r="L1900" s="148">
        <v>1</v>
      </c>
      <c r="M1900" s="152">
        <f t="shared" si="58"/>
        <v>0</v>
      </c>
      <c r="N1900" s="152">
        <f t="shared" si="59"/>
        <v>0</v>
      </c>
      <c r="O1900" s="145">
        <v>119206</v>
      </c>
    </row>
    <row r="1901" spans="1:15" x14ac:dyDescent="0.25">
      <c r="A1901" s="149">
        <v>44644</v>
      </c>
      <c r="B1901" s="149" t="s">
        <v>3296</v>
      </c>
      <c r="C1901" s="149" t="s">
        <v>5598</v>
      </c>
      <c r="D1901" s="149">
        <v>2900</v>
      </c>
      <c r="E1901" s="149" t="s">
        <v>227</v>
      </c>
      <c r="F1901" s="149" t="s">
        <v>5599</v>
      </c>
      <c r="G1901" s="149" t="s">
        <v>364</v>
      </c>
      <c r="H1901" s="149" t="s">
        <v>365</v>
      </c>
      <c r="I1901" s="149" t="s">
        <v>366</v>
      </c>
      <c r="J1901" s="149" t="s">
        <v>7089</v>
      </c>
      <c r="K1901" s="149"/>
      <c r="L1901" s="148">
        <v>1</v>
      </c>
      <c r="M1901" s="152">
        <f t="shared" si="58"/>
        <v>0</v>
      </c>
      <c r="N1901" s="152">
        <f t="shared" si="59"/>
        <v>0</v>
      </c>
      <c r="O1901" s="145">
        <v>125591</v>
      </c>
    </row>
    <row r="1902" spans="1:15" x14ac:dyDescent="0.25">
      <c r="A1902" s="149">
        <v>44651</v>
      </c>
      <c r="B1902" s="149" t="s">
        <v>7715</v>
      </c>
      <c r="C1902" s="149" t="s">
        <v>5600</v>
      </c>
      <c r="D1902" s="149">
        <v>9000</v>
      </c>
      <c r="E1902" s="149" t="s">
        <v>798</v>
      </c>
      <c r="F1902" s="149" t="s">
        <v>5601</v>
      </c>
      <c r="G1902" s="149" t="s">
        <v>364</v>
      </c>
      <c r="H1902" s="149" t="s">
        <v>365</v>
      </c>
      <c r="I1902" s="149" t="s">
        <v>366</v>
      </c>
      <c r="J1902" s="149" t="s">
        <v>7089</v>
      </c>
      <c r="K1902" s="149"/>
      <c r="L1902" s="148">
        <v>1</v>
      </c>
      <c r="M1902" s="152">
        <f t="shared" si="58"/>
        <v>0</v>
      </c>
      <c r="N1902" s="152">
        <f t="shared" si="59"/>
        <v>0</v>
      </c>
      <c r="O1902" s="145">
        <v>119925</v>
      </c>
    </row>
    <row r="1903" spans="1:15" x14ac:dyDescent="0.25">
      <c r="A1903" s="149">
        <v>44677</v>
      </c>
      <c r="B1903" s="149" t="s">
        <v>2345</v>
      </c>
      <c r="C1903" s="149" t="s">
        <v>5602</v>
      </c>
      <c r="D1903" s="149">
        <v>8700</v>
      </c>
      <c r="E1903" s="149" t="s">
        <v>782</v>
      </c>
      <c r="F1903" s="149" t="s">
        <v>5603</v>
      </c>
      <c r="G1903" s="149" t="s">
        <v>7595</v>
      </c>
      <c r="H1903" s="149" t="s">
        <v>7596</v>
      </c>
      <c r="I1903" s="149" t="s">
        <v>7597</v>
      </c>
      <c r="J1903" s="149" t="s">
        <v>7089</v>
      </c>
      <c r="K1903" s="149"/>
      <c r="L1903" s="148">
        <v>1</v>
      </c>
      <c r="M1903" s="152">
        <f t="shared" si="58"/>
        <v>0</v>
      </c>
      <c r="N1903" s="152">
        <f t="shared" si="59"/>
        <v>0</v>
      </c>
      <c r="O1903" s="145">
        <v>120857</v>
      </c>
    </row>
    <row r="1904" spans="1:15" x14ac:dyDescent="0.25">
      <c r="A1904" s="149">
        <v>44693</v>
      </c>
      <c r="B1904" s="149" t="s">
        <v>3412</v>
      </c>
      <c r="C1904" s="149" t="s">
        <v>5604</v>
      </c>
      <c r="D1904" s="149">
        <v>3221</v>
      </c>
      <c r="E1904" s="149" t="s">
        <v>5605</v>
      </c>
      <c r="F1904" s="149" t="s">
        <v>5606</v>
      </c>
      <c r="G1904" s="149" t="s">
        <v>160</v>
      </c>
      <c r="H1904" s="149" t="s">
        <v>161</v>
      </c>
      <c r="I1904" s="149" t="s">
        <v>162</v>
      </c>
      <c r="J1904" s="149" t="s">
        <v>7091</v>
      </c>
      <c r="K1904" s="149"/>
      <c r="L1904" s="148">
        <v>1</v>
      </c>
      <c r="M1904" s="152">
        <f t="shared" si="58"/>
        <v>1</v>
      </c>
      <c r="N1904" s="152">
        <f t="shared" si="59"/>
        <v>0</v>
      </c>
      <c r="O1904" s="145">
        <v>122259</v>
      </c>
    </row>
    <row r="1905" spans="1:15" x14ac:dyDescent="0.25">
      <c r="A1905" s="149">
        <v>44801</v>
      </c>
      <c r="B1905" s="149" t="s">
        <v>5607</v>
      </c>
      <c r="C1905" s="149" t="s">
        <v>5608</v>
      </c>
      <c r="D1905" s="149">
        <v>3110</v>
      </c>
      <c r="E1905" s="149" t="s">
        <v>3032</v>
      </c>
      <c r="F1905" s="149" t="s">
        <v>5609</v>
      </c>
      <c r="G1905" s="149" t="s">
        <v>160</v>
      </c>
      <c r="H1905" s="149" t="s">
        <v>161</v>
      </c>
      <c r="I1905" s="149" t="s">
        <v>162</v>
      </c>
      <c r="J1905" s="149" t="s">
        <v>7089</v>
      </c>
      <c r="K1905" s="149"/>
      <c r="L1905" s="148">
        <v>1</v>
      </c>
      <c r="M1905" s="152">
        <f t="shared" si="58"/>
        <v>0</v>
      </c>
      <c r="N1905" s="152">
        <f t="shared" si="59"/>
        <v>0</v>
      </c>
      <c r="O1905" s="145">
        <v>122259</v>
      </c>
    </row>
    <row r="1906" spans="1:15" x14ac:dyDescent="0.25">
      <c r="A1906" s="149">
        <v>44818</v>
      </c>
      <c r="B1906" s="149" t="s">
        <v>5610</v>
      </c>
      <c r="C1906" s="149" t="s">
        <v>5611</v>
      </c>
      <c r="D1906" s="149">
        <v>3020</v>
      </c>
      <c r="E1906" s="149" t="s">
        <v>5612</v>
      </c>
      <c r="F1906" s="149" t="s">
        <v>5613</v>
      </c>
      <c r="G1906" s="149" t="s">
        <v>160</v>
      </c>
      <c r="H1906" s="149" t="s">
        <v>161</v>
      </c>
      <c r="I1906" s="149" t="s">
        <v>162</v>
      </c>
      <c r="J1906" s="149" t="s">
        <v>7090</v>
      </c>
      <c r="K1906" s="149"/>
      <c r="L1906" s="148">
        <v>1</v>
      </c>
      <c r="M1906" s="152">
        <f t="shared" si="58"/>
        <v>0</v>
      </c>
      <c r="N1906" s="152">
        <f t="shared" si="59"/>
        <v>1</v>
      </c>
      <c r="O1906" s="145">
        <v>120766</v>
      </c>
    </row>
    <row r="1907" spans="1:15" x14ac:dyDescent="0.25">
      <c r="A1907" s="149">
        <v>45211</v>
      </c>
      <c r="B1907" s="149" t="s">
        <v>1975</v>
      </c>
      <c r="C1907" s="149" t="s">
        <v>5614</v>
      </c>
      <c r="D1907" s="149">
        <v>9800</v>
      </c>
      <c r="E1907" s="149" t="s">
        <v>5615</v>
      </c>
      <c r="F1907" s="149" t="s">
        <v>5616</v>
      </c>
      <c r="G1907" s="149" t="s">
        <v>7587</v>
      </c>
      <c r="H1907" s="149" t="s">
        <v>7588</v>
      </c>
      <c r="I1907" s="149" t="s">
        <v>7589</v>
      </c>
      <c r="J1907" s="149" t="s">
        <v>7089</v>
      </c>
      <c r="K1907" s="149"/>
      <c r="L1907" s="148">
        <v>1</v>
      </c>
      <c r="M1907" s="152">
        <f t="shared" si="58"/>
        <v>0</v>
      </c>
      <c r="N1907" s="152">
        <f t="shared" si="59"/>
        <v>0</v>
      </c>
      <c r="O1907" s="145">
        <v>121434</v>
      </c>
    </row>
    <row r="1908" spans="1:15" x14ac:dyDescent="0.25">
      <c r="A1908" s="149">
        <v>45237</v>
      </c>
      <c r="B1908" s="149" t="s">
        <v>7443</v>
      </c>
      <c r="C1908" s="149" t="s">
        <v>5617</v>
      </c>
      <c r="D1908" s="149">
        <v>9340</v>
      </c>
      <c r="E1908" s="149" t="s">
        <v>5618</v>
      </c>
      <c r="F1908" s="149" t="s">
        <v>5619</v>
      </c>
      <c r="G1908" s="149" t="s">
        <v>7587</v>
      </c>
      <c r="H1908" s="149" t="s">
        <v>7588</v>
      </c>
      <c r="I1908" s="149" t="s">
        <v>7589</v>
      </c>
      <c r="J1908" s="149" t="s">
        <v>7089</v>
      </c>
      <c r="K1908" s="149"/>
      <c r="L1908" s="148">
        <v>1</v>
      </c>
      <c r="M1908" s="152">
        <f t="shared" si="58"/>
        <v>0</v>
      </c>
      <c r="N1908" s="152">
        <f t="shared" si="59"/>
        <v>0</v>
      </c>
      <c r="O1908" s="145">
        <v>121194</v>
      </c>
    </row>
    <row r="1909" spans="1:15" x14ac:dyDescent="0.25">
      <c r="A1909" s="149">
        <v>45245</v>
      </c>
      <c r="B1909" s="149" t="s">
        <v>7444</v>
      </c>
      <c r="C1909" s="149" t="s">
        <v>5620</v>
      </c>
      <c r="D1909" s="149">
        <v>9031</v>
      </c>
      <c r="E1909" s="149" t="s">
        <v>962</v>
      </c>
      <c r="F1909" s="149" t="s">
        <v>5621</v>
      </c>
      <c r="G1909" s="149" t="s">
        <v>7587</v>
      </c>
      <c r="H1909" s="149" t="s">
        <v>7588</v>
      </c>
      <c r="I1909" s="149" t="s">
        <v>7589</v>
      </c>
      <c r="J1909" s="149" t="s">
        <v>7089</v>
      </c>
      <c r="K1909" s="149"/>
      <c r="L1909" s="148">
        <v>1</v>
      </c>
      <c r="M1909" s="152">
        <f t="shared" si="58"/>
        <v>0</v>
      </c>
      <c r="N1909" s="152">
        <f t="shared" si="59"/>
        <v>0</v>
      </c>
      <c r="O1909" s="145">
        <v>120949</v>
      </c>
    </row>
    <row r="1910" spans="1:15" x14ac:dyDescent="0.25">
      <c r="A1910" s="149">
        <v>45252</v>
      </c>
      <c r="B1910" s="149" t="s">
        <v>7716</v>
      </c>
      <c r="C1910" s="149" t="s">
        <v>5622</v>
      </c>
      <c r="D1910" s="149">
        <v>9940</v>
      </c>
      <c r="E1910" s="149" t="s">
        <v>805</v>
      </c>
      <c r="F1910" s="149" t="s">
        <v>5623</v>
      </c>
      <c r="G1910" s="149" t="s">
        <v>7587</v>
      </c>
      <c r="H1910" s="149" t="s">
        <v>7588</v>
      </c>
      <c r="I1910" s="149" t="s">
        <v>7589</v>
      </c>
      <c r="J1910" s="149" t="s">
        <v>7089</v>
      </c>
      <c r="K1910" s="149"/>
      <c r="L1910" s="148">
        <v>1</v>
      </c>
      <c r="M1910" s="152">
        <f t="shared" si="58"/>
        <v>0</v>
      </c>
      <c r="N1910" s="152">
        <f t="shared" si="59"/>
        <v>0</v>
      </c>
      <c r="O1910" s="145">
        <v>119156</v>
      </c>
    </row>
    <row r="1911" spans="1:15" x14ac:dyDescent="0.25">
      <c r="A1911" s="149">
        <v>45261</v>
      </c>
      <c r="B1911" s="149" t="s">
        <v>5624</v>
      </c>
      <c r="C1911" s="149" t="s">
        <v>5625</v>
      </c>
      <c r="D1911" s="149">
        <v>9000</v>
      </c>
      <c r="E1911" s="149" t="s">
        <v>798</v>
      </c>
      <c r="F1911" s="149" t="s">
        <v>7445</v>
      </c>
      <c r="G1911" s="149" t="s">
        <v>7587</v>
      </c>
      <c r="H1911" s="149" t="s">
        <v>7588</v>
      </c>
      <c r="I1911" s="149" t="s">
        <v>7589</v>
      </c>
      <c r="J1911" s="149" t="s">
        <v>7089</v>
      </c>
      <c r="K1911" s="149"/>
      <c r="L1911" s="148">
        <v>1</v>
      </c>
      <c r="M1911" s="152">
        <f t="shared" si="58"/>
        <v>0</v>
      </c>
      <c r="N1911" s="152">
        <f t="shared" si="59"/>
        <v>0</v>
      </c>
      <c r="O1911" s="145">
        <v>121798</v>
      </c>
    </row>
    <row r="1912" spans="1:15" x14ac:dyDescent="0.25">
      <c r="A1912" s="149">
        <v>45278</v>
      </c>
      <c r="B1912" s="149" t="s">
        <v>7717</v>
      </c>
      <c r="C1912" s="149" t="s">
        <v>5626</v>
      </c>
      <c r="D1912" s="149">
        <v>1982</v>
      </c>
      <c r="E1912" s="149" t="s">
        <v>5627</v>
      </c>
      <c r="F1912" s="149" t="s">
        <v>5628</v>
      </c>
      <c r="G1912" s="149" t="s">
        <v>364</v>
      </c>
      <c r="H1912" s="149" t="s">
        <v>365</v>
      </c>
      <c r="I1912" s="149" t="s">
        <v>366</v>
      </c>
      <c r="J1912" s="149" t="s">
        <v>7089</v>
      </c>
      <c r="K1912" s="149"/>
      <c r="L1912" s="148">
        <v>1</v>
      </c>
      <c r="M1912" s="152">
        <f t="shared" si="58"/>
        <v>0</v>
      </c>
      <c r="N1912" s="152">
        <f t="shared" si="59"/>
        <v>0</v>
      </c>
      <c r="O1912" s="145">
        <v>119933</v>
      </c>
    </row>
    <row r="1913" spans="1:15" x14ac:dyDescent="0.25">
      <c r="A1913" s="149">
        <v>45286</v>
      </c>
      <c r="B1913" s="149" t="s">
        <v>5629</v>
      </c>
      <c r="C1913" s="149" t="s">
        <v>5630</v>
      </c>
      <c r="D1913" s="149">
        <v>2811</v>
      </c>
      <c r="E1913" s="149" t="s">
        <v>2865</v>
      </c>
      <c r="F1913" s="149" t="s">
        <v>5631</v>
      </c>
      <c r="G1913" s="149" t="s">
        <v>364</v>
      </c>
      <c r="H1913" s="149" t="s">
        <v>365</v>
      </c>
      <c r="I1913" s="149" t="s">
        <v>366</v>
      </c>
      <c r="J1913" s="149" t="s">
        <v>7089</v>
      </c>
      <c r="K1913" s="149"/>
      <c r="L1913" s="148">
        <v>1</v>
      </c>
      <c r="M1913" s="152">
        <f t="shared" si="58"/>
        <v>0</v>
      </c>
      <c r="N1913" s="152">
        <f t="shared" si="59"/>
        <v>0</v>
      </c>
      <c r="O1913" s="145">
        <v>119933</v>
      </c>
    </row>
    <row r="1914" spans="1:15" x14ac:dyDescent="0.25">
      <c r="A1914" s="149">
        <v>45294</v>
      </c>
      <c r="B1914" s="149" t="s">
        <v>7718</v>
      </c>
      <c r="C1914" s="149" t="s">
        <v>5632</v>
      </c>
      <c r="D1914" s="149">
        <v>2930</v>
      </c>
      <c r="E1914" s="149" t="s">
        <v>235</v>
      </c>
      <c r="F1914" s="149" t="s">
        <v>5633</v>
      </c>
      <c r="G1914" s="149" t="s">
        <v>364</v>
      </c>
      <c r="H1914" s="149" t="s">
        <v>365</v>
      </c>
      <c r="I1914" s="149" t="s">
        <v>366</v>
      </c>
      <c r="J1914" s="149" t="s">
        <v>7089</v>
      </c>
      <c r="K1914" s="149"/>
      <c r="L1914" s="148">
        <v>1</v>
      </c>
      <c r="M1914" s="152">
        <f t="shared" si="58"/>
        <v>0</v>
      </c>
      <c r="N1914" s="152">
        <f t="shared" si="59"/>
        <v>0</v>
      </c>
      <c r="O1914" s="145">
        <v>119925</v>
      </c>
    </row>
    <row r="1915" spans="1:15" x14ac:dyDescent="0.25">
      <c r="A1915" s="149">
        <v>45302</v>
      </c>
      <c r="B1915" s="149" t="s">
        <v>5634</v>
      </c>
      <c r="C1915" s="149" t="s">
        <v>5635</v>
      </c>
      <c r="D1915" s="149">
        <v>2440</v>
      </c>
      <c r="E1915" s="149" t="s">
        <v>315</v>
      </c>
      <c r="F1915" s="149" t="s">
        <v>5636</v>
      </c>
      <c r="G1915" s="149" t="s">
        <v>203</v>
      </c>
      <c r="H1915" s="149" t="s">
        <v>204</v>
      </c>
      <c r="I1915" s="149" t="s">
        <v>205</v>
      </c>
      <c r="J1915" s="149" t="s">
        <v>7089</v>
      </c>
      <c r="K1915" s="149"/>
      <c r="L1915" s="148">
        <v>1</v>
      </c>
      <c r="M1915" s="152">
        <f t="shared" si="58"/>
        <v>0</v>
      </c>
      <c r="N1915" s="152">
        <f t="shared" si="59"/>
        <v>0</v>
      </c>
      <c r="O1915" s="145">
        <v>119123</v>
      </c>
    </row>
    <row r="1916" spans="1:15" x14ac:dyDescent="0.25">
      <c r="A1916" s="149">
        <v>45311</v>
      </c>
      <c r="B1916" s="149" t="s">
        <v>5637</v>
      </c>
      <c r="C1916" s="149" t="s">
        <v>5638</v>
      </c>
      <c r="D1916" s="149">
        <v>2440</v>
      </c>
      <c r="E1916" s="149" t="s">
        <v>315</v>
      </c>
      <c r="F1916" s="149" t="s">
        <v>5639</v>
      </c>
      <c r="G1916" s="149" t="s">
        <v>7122</v>
      </c>
      <c r="H1916" s="149" t="s">
        <v>7123</v>
      </c>
      <c r="I1916" s="149" t="s">
        <v>7124</v>
      </c>
      <c r="J1916" s="149" t="s">
        <v>7089</v>
      </c>
      <c r="K1916" s="149"/>
      <c r="L1916" s="148">
        <v>1</v>
      </c>
      <c r="M1916" s="152">
        <f t="shared" si="58"/>
        <v>0</v>
      </c>
      <c r="N1916" s="152">
        <f t="shared" si="59"/>
        <v>0</v>
      </c>
      <c r="O1916" s="145">
        <v>121756</v>
      </c>
    </row>
    <row r="1917" spans="1:15" x14ac:dyDescent="0.25">
      <c r="A1917" s="149">
        <v>45328</v>
      </c>
      <c r="B1917" s="149" t="s">
        <v>5640</v>
      </c>
      <c r="C1917" s="149" t="s">
        <v>5641</v>
      </c>
      <c r="D1917" s="149">
        <v>2440</v>
      </c>
      <c r="E1917" s="149" t="s">
        <v>315</v>
      </c>
      <c r="F1917" s="149" t="s">
        <v>5642</v>
      </c>
      <c r="G1917" s="149" t="s">
        <v>203</v>
      </c>
      <c r="H1917" s="149" t="s">
        <v>204</v>
      </c>
      <c r="I1917" s="149" t="s">
        <v>205</v>
      </c>
      <c r="J1917" s="149" t="s">
        <v>7089</v>
      </c>
      <c r="K1917" s="149"/>
      <c r="L1917" s="148">
        <v>1</v>
      </c>
      <c r="M1917" s="152">
        <f t="shared" si="58"/>
        <v>0</v>
      </c>
      <c r="N1917" s="152">
        <f t="shared" si="59"/>
        <v>0</v>
      </c>
      <c r="O1917" s="145">
        <v>119123</v>
      </c>
    </row>
    <row r="1918" spans="1:15" x14ac:dyDescent="0.25">
      <c r="A1918" s="149">
        <v>45344</v>
      </c>
      <c r="B1918" s="149" t="s">
        <v>5643</v>
      </c>
      <c r="C1918" s="149" t="s">
        <v>5644</v>
      </c>
      <c r="D1918" s="149">
        <v>2990</v>
      </c>
      <c r="E1918" s="149" t="s">
        <v>246</v>
      </c>
      <c r="F1918" s="149" t="s">
        <v>5645</v>
      </c>
      <c r="G1918" s="149" t="s">
        <v>203</v>
      </c>
      <c r="H1918" s="149" t="s">
        <v>204</v>
      </c>
      <c r="I1918" s="149" t="s">
        <v>205</v>
      </c>
      <c r="J1918" s="149" t="s">
        <v>7090</v>
      </c>
      <c r="K1918" s="149"/>
      <c r="L1918" s="148">
        <v>1</v>
      </c>
      <c r="M1918" s="152">
        <f t="shared" si="58"/>
        <v>0</v>
      </c>
      <c r="N1918" s="152">
        <f t="shared" si="59"/>
        <v>1</v>
      </c>
      <c r="O1918" s="145">
        <v>120295</v>
      </c>
    </row>
    <row r="1919" spans="1:15" x14ac:dyDescent="0.25">
      <c r="A1919" s="149">
        <v>45351</v>
      </c>
      <c r="B1919" s="149" t="s">
        <v>5646</v>
      </c>
      <c r="C1919" s="149" t="s">
        <v>5647</v>
      </c>
      <c r="D1919" s="149">
        <v>1790</v>
      </c>
      <c r="E1919" s="149" t="s">
        <v>5648</v>
      </c>
      <c r="F1919" s="149" t="s">
        <v>5649</v>
      </c>
      <c r="G1919" s="149" t="s">
        <v>160</v>
      </c>
      <c r="H1919" s="149" t="s">
        <v>161</v>
      </c>
      <c r="I1919" s="149" t="s">
        <v>162</v>
      </c>
      <c r="J1919" s="149" t="s">
        <v>7089</v>
      </c>
      <c r="K1919" s="149"/>
      <c r="L1919" s="148">
        <v>1</v>
      </c>
      <c r="M1919" s="152">
        <f t="shared" si="58"/>
        <v>0</v>
      </c>
      <c r="N1919" s="152">
        <f t="shared" si="59"/>
        <v>0</v>
      </c>
      <c r="O1919" s="145">
        <v>122192</v>
      </c>
    </row>
    <row r="1920" spans="1:15" x14ac:dyDescent="0.25">
      <c r="A1920" s="149">
        <v>45831</v>
      </c>
      <c r="B1920" s="149" t="s">
        <v>5650</v>
      </c>
      <c r="C1920" s="149" t="s">
        <v>5651</v>
      </c>
      <c r="D1920" s="149">
        <v>3018</v>
      </c>
      <c r="E1920" s="149" t="s">
        <v>5652</v>
      </c>
      <c r="F1920" s="149" t="s">
        <v>5653</v>
      </c>
      <c r="G1920" s="149" t="s">
        <v>160</v>
      </c>
      <c r="H1920" s="149" t="s">
        <v>161</v>
      </c>
      <c r="I1920" s="149" t="s">
        <v>162</v>
      </c>
      <c r="J1920" s="149" t="s">
        <v>7089</v>
      </c>
      <c r="K1920" s="149"/>
      <c r="L1920" s="148">
        <v>1</v>
      </c>
      <c r="M1920" s="152">
        <f t="shared" si="58"/>
        <v>0</v>
      </c>
      <c r="N1920" s="152">
        <f t="shared" si="59"/>
        <v>0</v>
      </c>
      <c r="O1920" s="145">
        <v>139006</v>
      </c>
    </row>
    <row r="1921" spans="1:15" x14ac:dyDescent="0.25">
      <c r="A1921" s="149">
        <v>45898</v>
      </c>
      <c r="B1921" s="149" t="s">
        <v>5654</v>
      </c>
      <c r="C1921" s="149" t="s">
        <v>5655</v>
      </c>
      <c r="D1921" s="149">
        <v>8310</v>
      </c>
      <c r="E1921" s="149" t="s">
        <v>693</v>
      </c>
      <c r="F1921" s="149" t="s">
        <v>5656</v>
      </c>
      <c r="G1921" s="149" t="s">
        <v>7595</v>
      </c>
      <c r="H1921" s="149" t="s">
        <v>7596</v>
      </c>
      <c r="I1921" s="149" t="s">
        <v>7597</v>
      </c>
      <c r="J1921" s="149" t="s">
        <v>7089</v>
      </c>
      <c r="K1921" s="149"/>
      <c r="L1921" s="148">
        <v>1</v>
      </c>
      <c r="M1921" s="152">
        <f t="shared" si="58"/>
        <v>0</v>
      </c>
      <c r="N1921" s="152">
        <f t="shared" si="59"/>
        <v>0</v>
      </c>
      <c r="O1921" s="145">
        <v>138982</v>
      </c>
    </row>
    <row r="1922" spans="1:15" x14ac:dyDescent="0.25">
      <c r="A1922" s="149">
        <v>45922</v>
      </c>
      <c r="B1922" s="149" t="s">
        <v>5657</v>
      </c>
      <c r="C1922" s="149" t="s">
        <v>5658</v>
      </c>
      <c r="D1922" s="149">
        <v>1020</v>
      </c>
      <c r="E1922" s="149" t="s">
        <v>71</v>
      </c>
      <c r="F1922" s="149" t="s">
        <v>5659</v>
      </c>
      <c r="G1922" s="149" t="s">
        <v>160</v>
      </c>
      <c r="H1922" s="149" t="s">
        <v>161</v>
      </c>
      <c r="I1922" s="149" t="s">
        <v>162</v>
      </c>
      <c r="J1922" s="149" t="s">
        <v>7089</v>
      </c>
      <c r="K1922" s="149"/>
      <c r="L1922" s="148">
        <v>1</v>
      </c>
      <c r="M1922" s="152">
        <f t="shared" si="58"/>
        <v>0</v>
      </c>
      <c r="N1922" s="152">
        <f t="shared" si="59"/>
        <v>0</v>
      </c>
      <c r="O1922" s="145">
        <v>122184</v>
      </c>
    </row>
    <row r="1923" spans="1:15" x14ac:dyDescent="0.25">
      <c r="A1923" s="149">
        <v>45931</v>
      </c>
      <c r="B1923" s="149" t="s">
        <v>5660</v>
      </c>
      <c r="C1923" s="149" t="s">
        <v>5661</v>
      </c>
      <c r="D1923" s="149">
        <v>1120</v>
      </c>
      <c r="E1923" s="149" t="s">
        <v>104</v>
      </c>
      <c r="F1923" s="149" t="s">
        <v>5662</v>
      </c>
      <c r="G1923" s="149" t="s">
        <v>160</v>
      </c>
      <c r="H1923" s="149" t="s">
        <v>161</v>
      </c>
      <c r="I1923" s="149" t="s">
        <v>162</v>
      </c>
      <c r="J1923" s="149" t="s">
        <v>7091</v>
      </c>
      <c r="K1923" s="149"/>
      <c r="L1923" s="148">
        <v>1</v>
      </c>
      <c r="M1923" s="152">
        <f t="shared" ref="M1923:M1986" si="60">IF(AND(J1923="Autonome kleuterschool",L1923=1),1,0)</f>
        <v>1</v>
      </c>
      <c r="N1923" s="152">
        <f t="shared" ref="N1923:N1986" si="61">IF(AND(J1923="Autonome lagere school",L1923=1),1,0)</f>
        <v>0</v>
      </c>
      <c r="O1923" s="145">
        <v>122184</v>
      </c>
    </row>
    <row r="1924" spans="1:15" x14ac:dyDescent="0.25">
      <c r="A1924" s="149">
        <v>46045</v>
      </c>
      <c r="B1924" s="149" t="s">
        <v>2062</v>
      </c>
      <c r="C1924" s="149" t="s">
        <v>5663</v>
      </c>
      <c r="D1924" s="149">
        <v>3660</v>
      </c>
      <c r="E1924" s="149" t="s">
        <v>534</v>
      </c>
      <c r="F1924" s="149" t="s">
        <v>5664</v>
      </c>
      <c r="G1924" s="149" t="s">
        <v>7122</v>
      </c>
      <c r="H1924" s="149" t="s">
        <v>7123</v>
      </c>
      <c r="I1924" s="149" t="s">
        <v>7124</v>
      </c>
      <c r="J1924" s="149" t="s">
        <v>7089</v>
      </c>
      <c r="K1924" s="149"/>
      <c r="L1924" s="148">
        <v>1</v>
      </c>
      <c r="M1924" s="152">
        <f t="shared" si="60"/>
        <v>0</v>
      </c>
      <c r="N1924" s="152">
        <f t="shared" si="61"/>
        <v>0</v>
      </c>
      <c r="O1924" s="145">
        <v>119073</v>
      </c>
    </row>
    <row r="1925" spans="1:15" x14ac:dyDescent="0.25">
      <c r="A1925" s="149">
        <v>46052</v>
      </c>
      <c r="B1925" s="149" t="s">
        <v>7446</v>
      </c>
      <c r="C1925" s="149" t="s">
        <v>5665</v>
      </c>
      <c r="D1925" s="149">
        <v>2540</v>
      </c>
      <c r="E1925" s="149" t="s">
        <v>344</v>
      </c>
      <c r="F1925" s="149" t="s">
        <v>5666</v>
      </c>
      <c r="G1925" s="149" t="s">
        <v>203</v>
      </c>
      <c r="H1925" s="149" t="s">
        <v>204</v>
      </c>
      <c r="I1925" s="149" t="s">
        <v>205</v>
      </c>
      <c r="J1925" s="149" t="s">
        <v>7089</v>
      </c>
      <c r="K1925" s="149"/>
      <c r="L1925" s="148">
        <v>1</v>
      </c>
      <c r="M1925" s="152">
        <f t="shared" si="60"/>
        <v>0</v>
      </c>
      <c r="N1925" s="152">
        <f t="shared" si="61"/>
        <v>0</v>
      </c>
      <c r="O1925" s="145">
        <v>119255</v>
      </c>
    </row>
    <row r="1926" spans="1:15" x14ac:dyDescent="0.25">
      <c r="A1926" s="149">
        <v>46086</v>
      </c>
      <c r="B1926" s="149" t="s">
        <v>1641</v>
      </c>
      <c r="C1926" s="149" t="s">
        <v>5667</v>
      </c>
      <c r="D1926" s="149">
        <v>9450</v>
      </c>
      <c r="E1926" s="149" t="s">
        <v>912</v>
      </c>
      <c r="F1926" s="149" t="s">
        <v>5668</v>
      </c>
      <c r="G1926" s="149" t="s">
        <v>7587</v>
      </c>
      <c r="H1926" s="149" t="s">
        <v>7588</v>
      </c>
      <c r="I1926" s="149" t="s">
        <v>7589</v>
      </c>
      <c r="J1926" s="149" t="s">
        <v>7089</v>
      </c>
      <c r="K1926" s="149"/>
      <c r="L1926" s="148">
        <v>1</v>
      </c>
      <c r="M1926" s="152">
        <f t="shared" si="60"/>
        <v>0</v>
      </c>
      <c r="N1926" s="152">
        <f t="shared" si="61"/>
        <v>0</v>
      </c>
      <c r="O1926" s="145">
        <v>121038</v>
      </c>
    </row>
    <row r="1927" spans="1:15" x14ac:dyDescent="0.25">
      <c r="A1927" s="149">
        <v>46128</v>
      </c>
      <c r="B1927" s="149" t="s">
        <v>5001</v>
      </c>
      <c r="C1927" s="149" t="s">
        <v>5669</v>
      </c>
      <c r="D1927" s="149">
        <v>2300</v>
      </c>
      <c r="E1927" s="149" t="s">
        <v>285</v>
      </c>
      <c r="F1927" s="149" t="s">
        <v>5670</v>
      </c>
      <c r="G1927" s="149" t="s">
        <v>7122</v>
      </c>
      <c r="H1927" s="149" t="s">
        <v>7123</v>
      </c>
      <c r="I1927" s="149" t="s">
        <v>7124</v>
      </c>
      <c r="J1927" s="149" t="s">
        <v>7089</v>
      </c>
      <c r="K1927" s="149"/>
      <c r="L1927" s="148">
        <v>1</v>
      </c>
      <c r="M1927" s="152">
        <f t="shared" si="60"/>
        <v>0</v>
      </c>
      <c r="N1927" s="152">
        <f t="shared" si="61"/>
        <v>0</v>
      </c>
      <c r="O1927" s="145">
        <v>124115</v>
      </c>
    </row>
    <row r="1928" spans="1:15" x14ac:dyDescent="0.25">
      <c r="A1928" s="149">
        <v>46177</v>
      </c>
      <c r="B1928" s="149" t="s">
        <v>5671</v>
      </c>
      <c r="C1928" s="149" t="s">
        <v>5672</v>
      </c>
      <c r="D1928" s="149">
        <v>2200</v>
      </c>
      <c r="E1928" s="149" t="s">
        <v>304</v>
      </c>
      <c r="F1928" s="149" t="s">
        <v>5673</v>
      </c>
      <c r="G1928" s="149" t="s">
        <v>7122</v>
      </c>
      <c r="H1928" s="149" t="s">
        <v>7123</v>
      </c>
      <c r="I1928" s="149" t="s">
        <v>7124</v>
      </c>
      <c r="J1928" s="149" t="s">
        <v>7089</v>
      </c>
      <c r="K1928" s="149"/>
      <c r="L1928" s="148">
        <v>2</v>
      </c>
      <c r="M1928" s="152">
        <f t="shared" si="60"/>
        <v>0</v>
      </c>
      <c r="N1928" s="152">
        <f t="shared" si="61"/>
        <v>0</v>
      </c>
      <c r="O1928" s="145">
        <v>122101</v>
      </c>
    </row>
    <row r="1929" spans="1:15" x14ac:dyDescent="0.25">
      <c r="A1929" s="149">
        <v>46185</v>
      </c>
      <c r="B1929" s="149" t="s">
        <v>7447</v>
      </c>
      <c r="C1929" s="149" t="s">
        <v>5674</v>
      </c>
      <c r="D1929" s="149">
        <v>8310</v>
      </c>
      <c r="E1929" s="149" t="s">
        <v>654</v>
      </c>
      <c r="F1929" s="149" t="s">
        <v>5675</v>
      </c>
      <c r="G1929" s="149" t="s">
        <v>364</v>
      </c>
      <c r="H1929" s="149" t="s">
        <v>365</v>
      </c>
      <c r="I1929" s="149" t="s">
        <v>366</v>
      </c>
      <c r="J1929" s="149" t="s">
        <v>7089</v>
      </c>
      <c r="K1929" s="149"/>
      <c r="L1929" s="148">
        <v>1</v>
      </c>
      <c r="M1929" s="152">
        <f t="shared" si="60"/>
        <v>0</v>
      </c>
      <c r="N1929" s="152">
        <f t="shared" si="61"/>
        <v>0</v>
      </c>
      <c r="O1929" s="145">
        <v>119925</v>
      </c>
    </row>
    <row r="1930" spans="1:15" x14ac:dyDescent="0.25">
      <c r="A1930" s="149">
        <v>46193</v>
      </c>
      <c r="B1930" s="149" t="s">
        <v>5676</v>
      </c>
      <c r="C1930" s="149" t="s">
        <v>5677</v>
      </c>
      <c r="D1930" s="149">
        <v>9400</v>
      </c>
      <c r="E1930" s="149" t="s">
        <v>5678</v>
      </c>
      <c r="F1930" s="149" t="s">
        <v>5679</v>
      </c>
      <c r="G1930" s="149" t="s">
        <v>7587</v>
      </c>
      <c r="H1930" s="149" t="s">
        <v>7588</v>
      </c>
      <c r="I1930" s="149" t="s">
        <v>7589</v>
      </c>
      <c r="J1930" s="149" t="s">
        <v>7089</v>
      </c>
      <c r="K1930" s="149"/>
      <c r="L1930" s="148">
        <v>1</v>
      </c>
      <c r="M1930" s="152">
        <f t="shared" si="60"/>
        <v>0</v>
      </c>
      <c r="N1930" s="152">
        <f t="shared" si="61"/>
        <v>0</v>
      </c>
      <c r="O1930" s="145">
        <v>121343</v>
      </c>
    </row>
    <row r="1931" spans="1:15" x14ac:dyDescent="0.25">
      <c r="A1931" s="149">
        <v>46201</v>
      </c>
      <c r="B1931" s="149" t="s">
        <v>7719</v>
      </c>
      <c r="C1931" s="149" t="s">
        <v>5680</v>
      </c>
      <c r="D1931" s="149">
        <v>8200</v>
      </c>
      <c r="E1931" s="149" t="s">
        <v>4032</v>
      </c>
      <c r="F1931" s="149" t="s">
        <v>5681</v>
      </c>
      <c r="G1931" s="149" t="s">
        <v>7595</v>
      </c>
      <c r="H1931" s="149" t="s">
        <v>7596</v>
      </c>
      <c r="I1931" s="149" t="s">
        <v>7597</v>
      </c>
      <c r="J1931" s="149" t="s">
        <v>7089</v>
      </c>
      <c r="K1931" s="149"/>
      <c r="L1931" s="148">
        <v>2</v>
      </c>
      <c r="M1931" s="152">
        <f t="shared" si="60"/>
        <v>0</v>
      </c>
      <c r="N1931" s="152">
        <f t="shared" si="61"/>
        <v>0</v>
      </c>
      <c r="O1931" s="145">
        <v>120071</v>
      </c>
    </row>
    <row r="1932" spans="1:15" x14ac:dyDescent="0.25">
      <c r="A1932" s="149">
        <v>46227</v>
      </c>
      <c r="B1932" s="149" t="s">
        <v>1185</v>
      </c>
      <c r="C1932" s="149" t="s">
        <v>5682</v>
      </c>
      <c r="D1932" s="149">
        <v>9100</v>
      </c>
      <c r="E1932" s="149" t="s">
        <v>392</v>
      </c>
      <c r="F1932" s="149" t="s">
        <v>5683</v>
      </c>
      <c r="G1932" s="149" t="s">
        <v>364</v>
      </c>
      <c r="H1932" s="149" t="s">
        <v>365</v>
      </c>
      <c r="I1932" s="149" t="s">
        <v>366</v>
      </c>
      <c r="J1932" s="149" t="s">
        <v>7089</v>
      </c>
      <c r="K1932" s="149"/>
      <c r="L1932" s="148">
        <v>1</v>
      </c>
      <c r="M1932" s="152">
        <f t="shared" si="60"/>
        <v>0</v>
      </c>
      <c r="N1932" s="152">
        <f t="shared" si="61"/>
        <v>0</v>
      </c>
      <c r="O1932" s="145">
        <v>120956</v>
      </c>
    </row>
    <row r="1933" spans="1:15" x14ac:dyDescent="0.25">
      <c r="A1933" s="149">
        <v>46268</v>
      </c>
      <c r="B1933" s="149" t="s">
        <v>5684</v>
      </c>
      <c r="C1933" s="149" t="s">
        <v>5685</v>
      </c>
      <c r="D1933" s="149">
        <v>2340</v>
      </c>
      <c r="E1933" s="149" t="s">
        <v>292</v>
      </c>
      <c r="F1933" s="149" t="s">
        <v>5686</v>
      </c>
      <c r="G1933" s="149" t="s">
        <v>7122</v>
      </c>
      <c r="H1933" s="149" t="s">
        <v>7123</v>
      </c>
      <c r="I1933" s="149" t="s">
        <v>7124</v>
      </c>
      <c r="J1933" s="149" t="s">
        <v>7089</v>
      </c>
      <c r="K1933" s="149"/>
      <c r="L1933" s="148">
        <v>1</v>
      </c>
      <c r="M1933" s="152">
        <f t="shared" si="60"/>
        <v>0</v>
      </c>
      <c r="N1933" s="152">
        <f t="shared" si="61"/>
        <v>0</v>
      </c>
      <c r="O1933" s="145">
        <v>120659</v>
      </c>
    </row>
    <row r="1934" spans="1:15" x14ac:dyDescent="0.25">
      <c r="A1934" s="149">
        <v>46292</v>
      </c>
      <c r="B1934" s="149" t="s">
        <v>5687</v>
      </c>
      <c r="C1934" s="149" t="s">
        <v>2940</v>
      </c>
      <c r="D1934" s="149">
        <v>3001</v>
      </c>
      <c r="E1934" s="149" t="s">
        <v>446</v>
      </c>
      <c r="F1934" s="149" t="s">
        <v>5688</v>
      </c>
      <c r="G1934" s="149" t="s">
        <v>160</v>
      </c>
      <c r="H1934" s="149" t="s">
        <v>161</v>
      </c>
      <c r="I1934" s="149" t="s">
        <v>162</v>
      </c>
      <c r="J1934" s="149" t="s">
        <v>7091</v>
      </c>
      <c r="K1934" s="149"/>
      <c r="L1934" s="148">
        <v>1</v>
      </c>
      <c r="M1934" s="152">
        <f t="shared" si="60"/>
        <v>1</v>
      </c>
      <c r="N1934" s="152">
        <f t="shared" si="61"/>
        <v>0</v>
      </c>
      <c r="O1934" s="145">
        <v>121939</v>
      </c>
    </row>
    <row r="1935" spans="1:15" x14ac:dyDescent="0.25">
      <c r="A1935" s="149">
        <v>46301</v>
      </c>
      <c r="B1935" s="149" t="s">
        <v>5689</v>
      </c>
      <c r="C1935" s="149" t="s">
        <v>5690</v>
      </c>
      <c r="D1935" s="149">
        <v>9160</v>
      </c>
      <c r="E1935" s="149" t="s">
        <v>4912</v>
      </c>
      <c r="F1935" s="149" t="s">
        <v>7720</v>
      </c>
      <c r="G1935" s="149" t="s">
        <v>364</v>
      </c>
      <c r="H1935" s="149" t="s">
        <v>365</v>
      </c>
      <c r="I1935" s="149" t="s">
        <v>366</v>
      </c>
      <c r="J1935" s="149" t="s">
        <v>7089</v>
      </c>
      <c r="K1935" s="149"/>
      <c r="L1935" s="148">
        <v>1</v>
      </c>
      <c r="M1935" s="152">
        <f t="shared" si="60"/>
        <v>0</v>
      </c>
      <c r="N1935" s="152">
        <f t="shared" si="61"/>
        <v>0</v>
      </c>
      <c r="O1935" s="145">
        <v>119289</v>
      </c>
    </row>
    <row r="1936" spans="1:15" x14ac:dyDescent="0.25">
      <c r="A1936" s="149">
        <v>46631</v>
      </c>
      <c r="B1936" s="149" t="s">
        <v>5691</v>
      </c>
      <c r="C1936" s="149" t="s">
        <v>5692</v>
      </c>
      <c r="D1936" s="149">
        <v>3212</v>
      </c>
      <c r="E1936" s="149" t="s">
        <v>5693</v>
      </c>
      <c r="F1936" s="149" t="s">
        <v>5694</v>
      </c>
      <c r="G1936" s="149" t="s">
        <v>160</v>
      </c>
      <c r="H1936" s="149" t="s">
        <v>161</v>
      </c>
      <c r="I1936" s="149" t="s">
        <v>162</v>
      </c>
      <c r="J1936" s="149" t="s">
        <v>7089</v>
      </c>
      <c r="K1936" s="149"/>
      <c r="L1936" s="148">
        <v>1</v>
      </c>
      <c r="M1936" s="152">
        <f t="shared" si="60"/>
        <v>0</v>
      </c>
      <c r="N1936" s="152">
        <f t="shared" si="61"/>
        <v>0</v>
      </c>
      <c r="O1936" s="145">
        <v>122168</v>
      </c>
    </row>
    <row r="1937" spans="1:15" x14ac:dyDescent="0.25">
      <c r="A1937" s="149">
        <v>46672</v>
      </c>
      <c r="B1937" s="149" t="s">
        <v>5695</v>
      </c>
      <c r="C1937" s="149" t="s">
        <v>5696</v>
      </c>
      <c r="D1937" s="149">
        <v>2020</v>
      </c>
      <c r="E1937" s="149" t="s">
        <v>201</v>
      </c>
      <c r="F1937" s="149" t="s">
        <v>5697</v>
      </c>
      <c r="G1937" s="149" t="s">
        <v>203</v>
      </c>
      <c r="H1937" s="149" t="s">
        <v>204</v>
      </c>
      <c r="I1937" s="149" t="s">
        <v>205</v>
      </c>
      <c r="J1937" s="149" t="s">
        <v>7089</v>
      </c>
      <c r="K1937" s="149"/>
      <c r="L1937" s="148">
        <v>1</v>
      </c>
      <c r="M1937" s="152">
        <f t="shared" si="60"/>
        <v>0</v>
      </c>
      <c r="N1937" s="152">
        <f t="shared" si="61"/>
        <v>0</v>
      </c>
      <c r="O1937" s="145">
        <v>138891</v>
      </c>
    </row>
    <row r="1938" spans="1:15" x14ac:dyDescent="0.25">
      <c r="A1938" s="149">
        <v>46755</v>
      </c>
      <c r="B1938" s="149" t="s">
        <v>5698</v>
      </c>
      <c r="C1938" s="149" t="s">
        <v>5699</v>
      </c>
      <c r="D1938" s="149">
        <v>2000</v>
      </c>
      <c r="E1938" s="149" t="s">
        <v>201</v>
      </c>
      <c r="F1938" s="149" t="s">
        <v>5700</v>
      </c>
      <c r="G1938" s="149" t="s">
        <v>364</v>
      </c>
      <c r="H1938" s="149" t="s">
        <v>365</v>
      </c>
      <c r="I1938" s="149" t="s">
        <v>366</v>
      </c>
      <c r="J1938" s="149" t="s">
        <v>7089</v>
      </c>
      <c r="K1938" s="149"/>
      <c r="L1938" s="148">
        <v>2</v>
      </c>
      <c r="M1938" s="152">
        <f t="shared" si="60"/>
        <v>0</v>
      </c>
      <c r="N1938" s="152">
        <f t="shared" si="61"/>
        <v>0</v>
      </c>
      <c r="O1938" s="145">
        <v>119925</v>
      </c>
    </row>
    <row r="1939" spans="1:15" x14ac:dyDescent="0.25">
      <c r="A1939" s="149">
        <v>46797</v>
      </c>
      <c r="B1939" s="149" t="s">
        <v>4560</v>
      </c>
      <c r="C1939" s="149" t="s">
        <v>5701</v>
      </c>
      <c r="D1939" s="149">
        <v>2100</v>
      </c>
      <c r="E1939" s="149" t="s">
        <v>1786</v>
      </c>
      <c r="F1939" s="149" t="s">
        <v>5702</v>
      </c>
      <c r="G1939" s="149" t="s">
        <v>203</v>
      </c>
      <c r="H1939" s="149" t="s">
        <v>204</v>
      </c>
      <c r="I1939" s="149" t="s">
        <v>205</v>
      </c>
      <c r="J1939" s="149" t="s">
        <v>7089</v>
      </c>
      <c r="K1939" s="149"/>
      <c r="L1939" s="148">
        <v>2</v>
      </c>
      <c r="M1939" s="152">
        <f t="shared" si="60"/>
        <v>0</v>
      </c>
      <c r="N1939" s="152">
        <f t="shared" si="61"/>
        <v>0</v>
      </c>
      <c r="O1939" s="145">
        <v>119701</v>
      </c>
    </row>
    <row r="1940" spans="1:15" x14ac:dyDescent="0.25">
      <c r="A1940" s="149">
        <v>47027</v>
      </c>
      <c r="B1940" s="149" t="s">
        <v>5703</v>
      </c>
      <c r="C1940" s="149" t="s">
        <v>5704</v>
      </c>
      <c r="D1940" s="149">
        <v>2242</v>
      </c>
      <c r="E1940" s="149" t="s">
        <v>5705</v>
      </c>
      <c r="F1940" s="149" t="s">
        <v>5706</v>
      </c>
      <c r="G1940" s="149" t="s">
        <v>203</v>
      </c>
      <c r="H1940" s="149" t="s">
        <v>204</v>
      </c>
      <c r="I1940" s="149" t="s">
        <v>205</v>
      </c>
      <c r="J1940" s="149" t="s">
        <v>7089</v>
      </c>
      <c r="K1940" s="149"/>
      <c r="L1940" s="148">
        <v>1</v>
      </c>
      <c r="M1940" s="152">
        <f t="shared" si="60"/>
        <v>0</v>
      </c>
      <c r="N1940" s="152">
        <f t="shared" si="61"/>
        <v>0</v>
      </c>
      <c r="O1940" s="145">
        <v>121574</v>
      </c>
    </row>
    <row r="1941" spans="1:15" x14ac:dyDescent="0.25">
      <c r="A1941" s="149">
        <v>47035</v>
      </c>
      <c r="B1941" s="149" t="s">
        <v>5707</v>
      </c>
      <c r="C1941" s="149" t="s">
        <v>5708</v>
      </c>
      <c r="D1941" s="149">
        <v>1860</v>
      </c>
      <c r="E1941" s="149" t="s">
        <v>1482</v>
      </c>
      <c r="F1941" s="149" t="s">
        <v>5709</v>
      </c>
      <c r="G1941" s="149" t="s">
        <v>7587</v>
      </c>
      <c r="H1941" s="149" t="s">
        <v>7588</v>
      </c>
      <c r="I1941" s="149" t="s">
        <v>7589</v>
      </c>
      <c r="J1941" s="149" t="s">
        <v>7089</v>
      </c>
      <c r="K1941" s="149"/>
      <c r="L1941" s="148">
        <v>1</v>
      </c>
      <c r="M1941" s="152">
        <f t="shared" si="60"/>
        <v>0</v>
      </c>
      <c r="N1941" s="152">
        <f t="shared" si="61"/>
        <v>0</v>
      </c>
      <c r="O1941" s="145">
        <v>119636</v>
      </c>
    </row>
    <row r="1942" spans="1:15" x14ac:dyDescent="0.25">
      <c r="A1942" s="149">
        <v>47134</v>
      </c>
      <c r="B1942" s="149" t="s">
        <v>5710</v>
      </c>
      <c r="C1942" s="149" t="s">
        <v>5711</v>
      </c>
      <c r="D1942" s="149">
        <v>3001</v>
      </c>
      <c r="E1942" s="149" t="s">
        <v>446</v>
      </c>
      <c r="F1942" s="149" t="s">
        <v>2932</v>
      </c>
      <c r="G1942" s="149" t="s">
        <v>160</v>
      </c>
      <c r="H1942" s="149" t="s">
        <v>161</v>
      </c>
      <c r="I1942" s="149" t="s">
        <v>162</v>
      </c>
      <c r="J1942" s="149" t="s">
        <v>7091</v>
      </c>
      <c r="K1942" s="149"/>
      <c r="L1942" s="148">
        <v>2</v>
      </c>
      <c r="M1942" s="152">
        <f t="shared" si="60"/>
        <v>0</v>
      </c>
      <c r="N1942" s="152">
        <f t="shared" si="61"/>
        <v>0</v>
      </c>
      <c r="O1942" s="145">
        <v>120766</v>
      </c>
    </row>
    <row r="1943" spans="1:15" x14ac:dyDescent="0.25">
      <c r="A1943" s="149">
        <v>47142</v>
      </c>
      <c r="B1943" s="149" t="s">
        <v>5712</v>
      </c>
      <c r="C1943" s="149" t="s">
        <v>7721</v>
      </c>
      <c r="D1943" s="149">
        <v>2323</v>
      </c>
      <c r="E1943" s="149" t="s">
        <v>5713</v>
      </c>
      <c r="F1943" s="149" t="s">
        <v>5714</v>
      </c>
      <c r="G1943" s="149" t="s">
        <v>7122</v>
      </c>
      <c r="H1943" s="149" t="s">
        <v>7123</v>
      </c>
      <c r="I1943" s="149" t="s">
        <v>7124</v>
      </c>
      <c r="J1943" s="149" t="s">
        <v>7089</v>
      </c>
      <c r="K1943" s="149"/>
      <c r="L1943" s="148">
        <v>2</v>
      </c>
      <c r="M1943" s="152">
        <f t="shared" si="60"/>
        <v>0</v>
      </c>
      <c r="N1943" s="152">
        <f t="shared" si="61"/>
        <v>0</v>
      </c>
      <c r="O1943" s="145">
        <v>120758</v>
      </c>
    </row>
    <row r="1944" spans="1:15" x14ac:dyDescent="0.25">
      <c r="A1944" s="149">
        <v>47167</v>
      </c>
      <c r="B1944" s="149" t="s">
        <v>5715</v>
      </c>
      <c r="C1944" s="149" t="s">
        <v>5716</v>
      </c>
      <c r="D1944" s="149">
        <v>3000</v>
      </c>
      <c r="E1944" s="149" t="s">
        <v>442</v>
      </c>
      <c r="F1944" s="149" t="s">
        <v>5717</v>
      </c>
      <c r="G1944" s="149" t="s">
        <v>364</v>
      </c>
      <c r="H1944" s="149" t="s">
        <v>365</v>
      </c>
      <c r="I1944" s="149" t="s">
        <v>366</v>
      </c>
      <c r="J1944" s="149" t="s">
        <v>7089</v>
      </c>
      <c r="K1944" s="149"/>
      <c r="L1944" s="148">
        <v>1</v>
      </c>
      <c r="M1944" s="152">
        <f t="shared" si="60"/>
        <v>0</v>
      </c>
      <c r="N1944" s="152">
        <f t="shared" si="61"/>
        <v>0</v>
      </c>
      <c r="O1944" s="145">
        <v>125591</v>
      </c>
    </row>
    <row r="1945" spans="1:15" x14ac:dyDescent="0.25">
      <c r="A1945" s="149">
        <v>47522</v>
      </c>
      <c r="B1945" s="149" t="s">
        <v>7722</v>
      </c>
      <c r="C1945" s="149" t="s">
        <v>5718</v>
      </c>
      <c r="D1945" s="149">
        <v>3018</v>
      </c>
      <c r="E1945" s="149" t="s">
        <v>5652</v>
      </c>
      <c r="F1945" s="149" t="s">
        <v>5719</v>
      </c>
      <c r="G1945" s="149" t="s">
        <v>364</v>
      </c>
      <c r="H1945" s="149" t="s">
        <v>365</v>
      </c>
      <c r="I1945" s="149" t="s">
        <v>366</v>
      </c>
      <c r="J1945" s="149" t="s">
        <v>7089</v>
      </c>
      <c r="K1945" s="149"/>
      <c r="L1945" s="148">
        <v>1</v>
      </c>
      <c r="M1945" s="152">
        <f t="shared" si="60"/>
        <v>0</v>
      </c>
      <c r="N1945" s="152">
        <f t="shared" si="61"/>
        <v>0</v>
      </c>
      <c r="O1945" s="145">
        <v>119925</v>
      </c>
    </row>
    <row r="1946" spans="1:15" x14ac:dyDescent="0.25">
      <c r="A1946" s="149">
        <v>47985</v>
      </c>
      <c r="B1946" s="149" t="s">
        <v>5720</v>
      </c>
      <c r="C1946" s="149" t="s">
        <v>5721</v>
      </c>
      <c r="D1946" s="149">
        <v>1785</v>
      </c>
      <c r="E1946" s="149" t="s">
        <v>5722</v>
      </c>
      <c r="F1946" s="149" t="s">
        <v>5723</v>
      </c>
      <c r="G1946" s="149" t="s">
        <v>7587</v>
      </c>
      <c r="H1946" s="149" t="s">
        <v>7588</v>
      </c>
      <c r="I1946" s="149" t="s">
        <v>7589</v>
      </c>
      <c r="J1946" s="149" t="s">
        <v>7089</v>
      </c>
      <c r="K1946" s="149"/>
      <c r="L1946" s="148">
        <v>1</v>
      </c>
      <c r="M1946" s="152">
        <f t="shared" si="60"/>
        <v>0</v>
      </c>
      <c r="N1946" s="152">
        <f t="shared" si="61"/>
        <v>0</v>
      </c>
      <c r="O1946" s="145">
        <v>119636</v>
      </c>
    </row>
    <row r="1947" spans="1:15" x14ac:dyDescent="0.25">
      <c r="A1947" s="149">
        <v>48009</v>
      </c>
      <c r="B1947" s="149" t="s">
        <v>7723</v>
      </c>
      <c r="C1947" s="149" t="s">
        <v>5724</v>
      </c>
      <c r="D1947" s="149">
        <v>2610</v>
      </c>
      <c r="E1947" s="149" t="s">
        <v>359</v>
      </c>
      <c r="F1947" s="149" t="s">
        <v>5725</v>
      </c>
      <c r="G1947" s="149" t="s">
        <v>364</v>
      </c>
      <c r="H1947" s="149" t="s">
        <v>365</v>
      </c>
      <c r="I1947" s="149" t="s">
        <v>366</v>
      </c>
      <c r="J1947" s="149" t="s">
        <v>7089</v>
      </c>
      <c r="K1947" s="149"/>
      <c r="L1947" s="148">
        <v>1</v>
      </c>
      <c r="M1947" s="152">
        <f t="shared" si="60"/>
        <v>0</v>
      </c>
      <c r="N1947" s="152">
        <f t="shared" si="61"/>
        <v>0</v>
      </c>
      <c r="O1947" s="145">
        <v>119925</v>
      </c>
    </row>
    <row r="1948" spans="1:15" x14ac:dyDescent="0.25">
      <c r="A1948" s="149">
        <v>48322</v>
      </c>
      <c r="B1948" s="149" t="s">
        <v>2020</v>
      </c>
      <c r="C1948" s="149" t="s">
        <v>5726</v>
      </c>
      <c r="D1948" s="149">
        <v>2170</v>
      </c>
      <c r="E1948" s="149" t="s">
        <v>209</v>
      </c>
      <c r="F1948" s="149" t="s">
        <v>5727</v>
      </c>
      <c r="G1948" s="149" t="s">
        <v>364</v>
      </c>
      <c r="H1948" s="149" t="s">
        <v>365</v>
      </c>
      <c r="I1948" s="149" t="s">
        <v>366</v>
      </c>
      <c r="J1948" s="149" t="s">
        <v>7091</v>
      </c>
      <c r="K1948" s="149"/>
      <c r="L1948" s="148">
        <v>1</v>
      </c>
      <c r="M1948" s="152">
        <f t="shared" si="60"/>
        <v>1</v>
      </c>
      <c r="N1948" s="152">
        <f t="shared" si="61"/>
        <v>0</v>
      </c>
      <c r="O1948" s="145">
        <v>121624</v>
      </c>
    </row>
    <row r="1949" spans="1:15" x14ac:dyDescent="0.25">
      <c r="A1949" s="149">
        <v>48331</v>
      </c>
      <c r="B1949" s="149" t="s">
        <v>1589</v>
      </c>
      <c r="C1949" s="149" t="s">
        <v>5728</v>
      </c>
      <c r="D1949" s="149">
        <v>2018</v>
      </c>
      <c r="E1949" s="149" t="s">
        <v>201</v>
      </c>
      <c r="F1949" s="149" t="s">
        <v>1591</v>
      </c>
      <c r="G1949" s="149" t="s">
        <v>203</v>
      </c>
      <c r="H1949" s="149" t="s">
        <v>204</v>
      </c>
      <c r="I1949" s="149" t="s">
        <v>205</v>
      </c>
      <c r="J1949" s="149" t="s">
        <v>7089</v>
      </c>
      <c r="K1949" s="149"/>
      <c r="L1949" s="148">
        <v>1</v>
      </c>
      <c r="M1949" s="152">
        <f t="shared" si="60"/>
        <v>0</v>
      </c>
      <c r="N1949" s="152">
        <f t="shared" si="61"/>
        <v>0</v>
      </c>
      <c r="O1949" s="145">
        <v>0</v>
      </c>
    </row>
    <row r="1950" spans="1:15" x14ac:dyDescent="0.25">
      <c r="A1950" s="149">
        <v>48355</v>
      </c>
      <c r="B1950" s="149" t="s">
        <v>5729</v>
      </c>
      <c r="C1950" s="149" t="s">
        <v>5730</v>
      </c>
      <c r="D1950" s="149">
        <v>3970</v>
      </c>
      <c r="E1950" s="149" t="s">
        <v>627</v>
      </c>
      <c r="F1950" s="149" t="s">
        <v>3850</v>
      </c>
      <c r="G1950" s="149" t="s">
        <v>7122</v>
      </c>
      <c r="H1950" s="149" t="s">
        <v>7123</v>
      </c>
      <c r="I1950" s="149" t="s">
        <v>7124</v>
      </c>
      <c r="J1950" s="149" t="s">
        <v>7091</v>
      </c>
      <c r="K1950" s="149"/>
      <c r="L1950" s="148">
        <v>2</v>
      </c>
      <c r="M1950" s="152">
        <f t="shared" si="60"/>
        <v>0</v>
      </c>
      <c r="N1950" s="152">
        <f t="shared" si="61"/>
        <v>0</v>
      </c>
      <c r="O1950" s="145">
        <v>118778</v>
      </c>
    </row>
    <row r="1951" spans="1:15" x14ac:dyDescent="0.25">
      <c r="A1951" s="149">
        <v>48363</v>
      </c>
      <c r="B1951" s="149" t="s">
        <v>2660</v>
      </c>
      <c r="C1951" s="149" t="s">
        <v>5731</v>
      </c>
      <c r="D1951" s="149">
        <v>3990</v>
      </c>
      <c r="E1951" s="149" t="s">
        <v>530</v>
      </c>
      <c r="F1951" s="149" t="s">
        <v>5732</v>
      </c>
      <c r="G1951" s="149" t="s">
        <v>7122</v>
      </c>
      <c r="H1951" s="149" t="s">
        <v>7123</v>
      </c>
      <c r="I1951" s="149" t="s">
        <v>7124</v>
      </c>
      <c r="J1951" s="149" t="s">
        <v>7089</v>
      </c>
      <c r="K1951" s="149"/>
      <c r="L1951" s="148">
        <v>1</v>
      </c>
      <c r="M1951" s="152">
        <f t="shared" si="60"/>
        <v>0</v>
      </c>
      <c r="N1951" s="152">
        <f t="shared" si="61"/>
        <v>0</v>
      </c>
      <c r="O1951" s="145">
        <v>125534</v>
      </c>
    </row>
    <row r="1952" spans="1:15" x14ac:dyDescent="0.25">
      <c r="A1952" s="149">
        <v>48371</v>
      </c>
      <c r="B1952" s="149" t="s">
        <v>1185</v>
      </c>
      <c r="C1952" s="149" t="s">
        <v>5733</v>
      </c>
      <c r="D1952" s="149">
        <v>2330</v>
      </c>
      <c r="E1952" s="149" t="s">
        <v>2145</v>
      </c>
      <c r="F1952" s="149" t="s">
        <v>2148</v>
      </c>
      <c r="G1952" s="149" t="s">
        <v>7122</v>
      </c>
      <c r="H1952" s="149" t="s">
        <v>7123</v>
      </c>
      <c r="I1952" s="149" t="s">
        <v>7124</v>
      </c>
      <c r="J1952" s="149" t="s">
        <v>7089</v>
      </c>
      <c r="K1952" s="149"/>
      <c r="L1952" s="148">
        <v>1</v>
      </c>
      <c r="M1952" s="152">
        <f t="shared" si="60"/>
        <v>0</v>
      </c>
      <c r="N1952" s="152">
        <f t="shared" si="61"/>
        <v>0</v>
      </c>
      <c r="O1952" s="145">
        <v>120477</v>
      </c>
    </row>
    <row r="1953" spans="1:15" x14ac:dyDescent="0.25">
      <c r="A1953" s="149">
        <v>48678</v>
      </c>
      <c r="B1953" s="149" t="s">
        <v>5734</v>
      </c>
      <c r="C1953" s="149" t="s">
        <v>5735</v>
      </c>
      <c r="D1953" s="149">
        <v>9990</v>
      </c>
      <c r="E1953" s="149" t="s">
        <v>980</v>
      </c>
      <c r="F1953" s="149" t="s">
        <v>5736</v>
      </c>
      <c r="G1953" s="149" t="s">
        <v>7587</v>
      </c>
      <c r="H1953" s="149" t="s">
        <v>7588</v>
      </c>
      <c r="I1953" s="149" t="s">
        <v>7589</v>
      </c>
      <c r="J1953" s="149" t="s">
        <v>7089</v>
      </c>
      <c r="K1953" s="149"/>
      <c r="L1953" s="148">
        <v>1</v>
      </c>
      <c r="M1953" s="152">
        <f t="shared" si="60"/>
        <v>0</v>
      </c>
      <c r="N1953" s="152">
        <f t="shared" si="61"/>
        <v>0</v>
      </c>
      <c r="O1953" s="145">
        <v>120261</v>
      </c>
    </row>
    <row r="1954" spans="1:15" x14ac:dyDescent="0.25">
      <c r="A1954" s="149">
        <v>48744</v>
      </c>
      <c r="B1954" s="149" t="s">
        <v>5737</v>
      </c>
      <c r="C1954" s="149" t="s">
        <v>5738</v>
      </c>
      <c r="D1954" s="149">
        <v>9220</v>
      </c>
      <c r="E1954" s="149" t="s">
        <v>837</v>
      </c>
      <c r="F1954" s="149" t="s">
        <v>5739</v>
      </c>
      <c r="G1954" s="149" t="s">
        <v>7587</v>
      </c>
      <c r="H1954" s="149" t="s">
        <v>7588</v>
      </c>
      <c r="I1954" s="149" t="s">
        <v>7589</v>
      </c>
      <c r="J1954" s="149" t="s">
        <v>7089</v>
      </c>
      <c r="K1954" s="149"/>
      <c r="L1954" s="148">
        <v>2</v>
      </c>
      <c r="M1954" s="152">
        <f t="shared" si="60"/>
        <v>0</v>
      </c>
      <c r="N1954" s="152">
        <f t="shared" si="61"/>
        <v>0</v>
      </c>
      <c r="O1954" s="145">
        <v>121285</v>
      </c>
    </row>
    <row r="1955" spans="1:15" x14ac:dyDescent="0.25">
      <c r="A1955" s="149">
        <v>48751</v>
      </c>
      <c r="B1955" s="149" t="s">
        <v>1268</v>
      </c>
      <c r="C1955" s="149" t="s">
        <v>5740</v>
      </c>
      <c r="D1955" s="149">
        <v>1630</v>
      </c>
      <c r="E1955" s="149" t="s">
        <v>1273</v>
      </c>
      <c r="F1955" s="149" t="s">
        <v>5741</v>
      </c>
      <c r="G1955" s="149" t="s">
        <v>160</v>
      </c>
      <c r="H1955" s="149" t="s">
        <v>161</v>
      </c>
      <c r="I1955" s="149" t="s">
        <v>162</v>
      </c>
      <c r="J1955" s="149" t="s">
        <v>7089</v>
      </c>
      <c r="K1955" s="149"/>
      <c r="L1955" s="148">
        <v>1</v>
      </c>
      <c r="M1955" s="152">
        <f t="shared" si="60"/>
        <v>0</v>
      </c>
      <c r="N1955" s="152">
        <f t="shared" si="61"/>
        <v>0</v>
      </c>
      <c r="O1955" s="145">
        <v>123232</v>
      </c>
    </row>
    <row r="1956" spans="1:15" x14ac:dyDescent="0.25">
      <c r="A1956" s="149">
        <v>53199</v>
      </c>
      <c r="B1956" s="149" t="s">
        <v>7448</v>
      </c>
      <c r="C1956" s="149" t="s">
        <v>5742</v>
      </c>
      <c r="D1956" s="149">
        <v>3000</v>
      </c>
      <c r="E1956" s="149" t="s">
        <v>442</v>
      </c>
      <c r="F1956" s="149" t="s">
        <v>5743</v>
      </c>
      <c r="G1956" s="149" t="s">
        <v>160</v>
      </c>
      <c r="H1956" s="149" t="s">
        <v>161</v>
      </c>
      <c r="I1956" s="149" t="s">
        <v>162</v>
      </c>
      <c r="J1956" s="149" t="s">
        <v>7089</v>
      </c>
      <c r="K1956" s="149"/>
      <c r="L1956" s="148">
        <v>1</v>
      </c>
      <c r="M1956" s="152">
        <f t="shared" si="60"/>
        <v>0</v>
      </c>
      <c r="N1956" s="152">
        <f t="shared" si="61"/>
        <v>0</v>
      </c>
      <c r="O1956" s="145">
        <v>139006</v>
      </c>
    </row>
    <row r="1957" spans="1:15" x14ac:dyDescent="0.25">
      <c r="A1957" s="149">
        <v>53215</v>
      </c>
      <c r="B1957" s="149" t="s">
        <v>5744</v>
      </c>
      <c r="C1957" s="149" t="s">
        <v>5745</v>
      </c>
      <c r="D1957" s="149">
        <v>9881</v>
      </c>
      <c r="E1957" s="149" t="s">
        <v>5746</v>
      </c>
      <c r="F1957" s="149" t="s">
        <v>5747</v>
      </c>
      <c r="G1957" s="149" t="s">
        <v>7587</v>
      </c>
      <c r="H1957" s="149" t="s">
        <v>7588</v>
      </c>
      <c r="I1957" s="149" t="s">
        <v>7589</v>
      </c>
      <c r="J1957" s="149" t="s">
        <v>7089</v>
      </c>
      <c r="K1957" s="149"/>
      <c r="L1957" s="148">
        <v>2</v>
      </c>
      <c r="M1957" s="152">
        <f t="shared" si="60"/>
        <v>0</v>
      </c>
      <c r="N1957" s="152">
        <f t="shared" si="61"/>
        <v>0</v>
      </c>
      <c r="O1957" s="145">
        <v>121401</v>
      </c>
    </row>
    <row r="1958" spans="1:15" x14ac:dyDescent="0.25">
      <c r="A1958" s="149">
        <v>53306</v>
      </c>
      <c r="B1958" s="149" t="s">
        <v>5748</v>
      </c>
      <c r="C1958" s="149" t="s">
        <v>5749</v>
      </c>
      <c r="D1958" s="149">
        <v>2350</v>
      </c>
      <c r="E1958" s="149" t="s">
        <v>2157</v>
      </c>
      <c r="F1958" s="149" t="s">
        <v>5750</v>
      </c>
      <c r="G1958" s="149" t="s">
        <v>203</v>
      </c>
      <c r="H1958" s="149" t="s">
        <v>204</v>
      </c>
      <c r="I1958" s="149" t="s">
        <v>205</v>
      </c>
      <c r="J1958" s="149" t="s">
        <v>7089</v>
      </c>
      <c r="K1958" s="149"/>
      <c r="L1958" s="148">
        <v>1</v>
      </c>
      <c r="M1958" s="152">
        <f t="shared" si="60"/>
        <v>0</v>
      </c>
      <c r="N1958" s="152">
        <f t="shared" si="61"/>
        <v>0</v>
      </c>
      <c r="O1958" s="145">
        <v>119495</v>
      </c>
    </row>
    <row r="1959" spans="1:15" x14ac:dyDescent="0.25">
      <c r="A1959" s="149">
        <v>53314</v>
      </c>
      <c r="B1959" s="149" t="s">
        <v>5751</v>
      </c>
      <c r="C1959" s="149" t="s">
        <v>5752</v>
      </c>
      <c r="D1959" s="149">
        <v>2290</v>
      </c>
      <c r="E1959" s="149" t="s">
        <v>2084</v>
      </c>
      <c r="F1959" s="149" t="s">
        <v>5753</v>
      </c>
      <c r="G1959" s="149" t="s">
        <v>7122</v>
      </c>
      <c r="H1959" s="149" t="s">
        <v>7123</v>
      </c>
      <c r="I1959" s="149" t="s">
        <v>7124</v>
      </c>
      <c r="J1959" s="149" t="s">
        <v>7091</v>
      </c>
      <c r="K1959" s="149"/>
      <c r="L1959" s="148">
        <v>2</v>
      </c>
      <c r="M1959" s="152">
        <f t="shared" si="60"/>
        <v>0</v>
      </c>
      <c r="N1959" s="152">
        <f t="shared" si="61"/>
        <v>0</v>
      </c>
      <c r="O1959" s="145">
        <v>121566</v>
      </c>
    </row>
    <row r="1960" spans="1:15" x14ac:dyDescent="0.25">
      <c r="A1960" s="149">
        <v>53322</v>
      </c>
      <c r="B1960" s="149" t="s">
        <v>7449</v>
      </c>
      <c r="C1960" s="149" t="s">
        <v>1898</v>
      </c>
      <c r="D1960" s="149">
        <v>2390</v>
      </c>
      <c r="E1960" s="149" t="s">
        <v>1899</v>
      </c>
      <c r="F1960" s="149" t="s">
        <v>5754</v>
      </c>
      <c r="G1960" s="149" t="s">
        <v>7122</v>
      </c>
      <c r="H1960" s="149" t="s">
        <v>7123</v>
      </c>
      <c r="I1960" s="149" t="s">
        <v>7124</v>
      </c>
      <c r="J1960" s="149" t="s">
        <v>7091</v>
      </c>
      <c r="K1960" s="149"/>
      <c r="L1960" s="148">
        <v>2</v>
      </c>
      <c r="M1960" s="152">
        <f t="shared" si="60"/>
        <v>0</v>
      </c>
      <c r="N1960" s="152">
        <f t="shared" si="61"/>
        <v>0</v>
      </c>
      <c r="O1960" s="145">
        <v>121616</v>
      </c>
    </row>
    <row r="1961" spans="1:15" x14ac:dyDescent="0.25">
      <c r="A1961" s="149">
        <v>53348</v>
      </c>
      <c r="B1961" s="149" t="s">
        <v>7450</v>
      </c>
      <c r="C1961" s="149" t="s">
        <v>5755</v>
      </c>
      <c r="D1961" s="149">
        <v>3630</v>
      </c>
      <c r="E1961" s="149" t="s">
        <v>563</v>
      </c>
      <c r="F1961" s="149" t="s">
        <v>5756</v>
      </c>
      <c r="G1961" s="149" t="s">
        <v>7122</v>
      </c>
      <c r="H1961" s="149" t="s">
        <v>7123</v>
      </c>
      <c r="I1961" s="149" t="s">
        <v>7124</v>
      </c>
      <c r="J1961" s="149" t="s">
        <v>7089</v>
      </c>
      <c r="K1961" s="149"/>
      <c r="L1961" s="148">
        <v>1</v>
      </c>
      <c r="M1961" s="152">
        <f t="shared" si="60"/>
        <v>0</v>
      </c>
      <c r="N1961" s="152">
        <f t="shared" si="61"/>
        <v>0</v>
      </c>
      <c r="O1961" s="145">
        <v>139089</v>
      </c>
    </row>
    <row r="1962" spans="1:15" x14ac:dyDescent="0.25">
      <c r="A1962" s="149">
        <v>53439</v>
      </c>
      <c r="B1962" s="149" t="s">
        <v>4637</v>
      </c>
      <c r="C1962" s="149" t="s">
        <v>5757</v>
      </c>
      <c r="D1962" s="149">
        <v>8640</v>
      </c>
      <c r="E1962" s="149" t="s">
        <v>5758</v>
      </c>
      <c r="F1962" s="149" t="s">
        <v>5759</v>
      </c>
      <c r="G1962" s="149" t="s">
        <v>7595</v>
      </c>
      <c r="H1962" s="149" t="s">
        <v>7596</v>
      </c>
      <c r="I1962" s="149" t="s">
        <v>7597</v>
      </c>
      <c r="J1962" s="149" t="s">
        <v>7089</v>
      </c>
      <c r="K1962" s="149"/>
      <c r="L1962" s="148">
        <v>1</v>
      </c>
      <c r="M1962" s="152">
        <f t="shared" si="60"/>
        <v>0</v>
      </c>
      <c r="N1962" s="152">
        <f t="shared" si="61"/>
        <v>0</v>
      </c>
      <c r="O1962" s="145">
        <v>120469</v>
      </c>
    </row>
    <row r="1963" spans="1:15" x14ac:dyDescent="0.25">
      <c r="A1963" s="149">
        <v>53488</v>
      </c>
      <c r="B1963" s="149" t="s">
        <v>1927</v>
      </c>
      <c r="C1963" s="149" t="s">
        <v>5760</v>
      </c>
      <c r="D1963" s="149">
        <v>9250</v>
      </c>
      <c r="E1963" s="149" t="s">
        <v>840</v>
      </c>
      <c r="F1963" s="149" t="s">
        <v>5761</v>
      </c>
      <c r="G1963" s="149" t="s">
        <v>364</v>
      </c>
      <c r="H1963" s="149" t="s">
        <v>365</v>
      </c>
      <c r="I1963" s="149" t="s">
        <v>366</v>
      </c>
      <c r="J1963" s="149" t="s">
        <v>7090</v>
      </c>
      <c r="K1963" s="149"/>
      <c r="L1963" s="148">
        <v>1</v>
      </c>
      <c r="M1963" s="152">
        <f t="shared" si="60"/>
        <v>0</v>
      </c>
      <c r="N1963" s="152">
        <f t="shared" si="61"/>
        <v>1</v>
      </c>
      <c r="O1963" s="145">
        <v>119131</v>
      </c>
    </row>
    <row r="1964" spans="1:15" x14ac:dyDescent="0.25">
      <c r="A1964" s="149">
        <v>53553</v>
      </c>
      <c r="B1964" s="149" t="s">
        <v>5762</v>
      </c>
      <c r="C1964" s="149" t="s">
        <v>5763</v>
      </c>
      <c r="D1964" s="149">
        <v>2540</v>
      </c>
      <c r="E1964" s="149" t="s">
        <v>344</v>
      </c>
      <c r="F1964" s="149" t="s">
        <v>5764</v>
      </c>
      <c r="G1964" s="149" t="s">
        <v>203</v>
      </c>
      <c r="H1964" s="149" t="s">
        <v>204</v>
      </c>
      <c r="I1964" s="149" t="s">
        <v>205</v>
      </c>
      <c r="J1964" s="149" t="s">
        <v>7091</v>
      </c>
      <c r="K1964" s="149"/>
      <c r="L1964" s="148">
        <v>1</v>
      </c>
      <c r="M1964" s="152">
        <f t="shared" si="60"/>
        <v>1</v>
      </c>
      <c r="N1964" s="152">
        <f t="shared" si="61"/>
        <v>0</v>
      </c>
      <c r="O1964" s="145">
        <v>119255</v>
      </c>
    </row>
    <row r="1965" spans="1:15" x14ac:dyDescent="0.25">
      <c r="A1965" s="149">
        <v>53967</v>
      </c>
      <c r="B1965" s="149" t="s">
        <v>5765</v>
      </c>
      <c r="C1965" s="149" t="s">
        <v>5766</v>
      </c>
      <c r="D1965" s="149">
        <v>3511</v>
      </c>
      <c r="E1965" s="149" t="s">
        <v>3317</v>
      </c>
      <c r="F1965" s="149" t="s">
        <v>5767</v>
      </c>
      <c r="G1965" s="149" t="s">
        <v>7122</v>
      </c>
      <c r="H1965" s="149" t="s">
        <v>7123</v>
      </c>
      <c r="I1965" s="149" t="s">
        <v>7124</v>
      </c>
      <c r="J1965" s="149" t="s">
        <v>7089</v>
      </c>
      <c r="K1965" s="149"/>
      <c r="L1965" s="148">
        <v>1</v>
      </c>
      <c r="M1965" s="152">
        <f t="shared" si="60"/>
        <v>0</v>
      </c>
      <c r="N1965" s="152">
        <f t="shared" si="61"/>
        <v>0</v>
      </c>
      <c r="O1965" s="145">
        <v>119776</v>
      </c>
    </row>
    <row r="1966" spans="1:15" x14ac:dyDescent="0.25">
      <c r="A1966" s="149">
        <v>53975</v>
      </c>
      <c r="B1966" s="149" t="s">
        <v>5768</v>
      </c>
      <c r="C1966" s="149" t="s">
        <v>5769</v>
      </c>
      <c r="D1966" s="149">
        <v>3790</v>
      </c>
      <c r="E1966" s="149" t="s">
        <v>5770</v>
      </c>
      <c r="F1966" s="149" t="s">
        <v>5771</v>
      </c>
      <c r="G1966" s="149" t="s">
        <v>7122</v>
      </c>
      <c r="H1966" s="149" t="s">
        <v>7123</v>
      </c>
      <c r="I1966" s="149" t="s">
        <v>7124</v>
      </c>
      <c r="J1966" s="149" t="s">
        <v>7091</v>
      </c>
      <c r="K1966" s="149"/>
      <c r="L1966" s="148">
        <v>3</v>
      </c>
      <c r="M1966" s="152">
        <f t="shared" si="60"/>
        <v>0</v>
      </c>
      <c r="N1966" s="152">
        <f t="shared" si="61"/>
        <v>0</v>
      </c>
      <c r="O1966" s="145">
        <v>119875</v>
      </c>
    </row>
    <row r="1967" spans="1:15" x14ac:dyDescent="0.25">
      <c r="A1967" s="149">
        <v>54692</v>
      </c>
      <c r="B1967" s="149" t="s">
        <v>5772</v>
      </c>
      <c r="C1967" s="149" t="s">
        <v>5773</v>
      </c>
      <c r="D1967" s="149">
        <v>2500</v>
      </c>
      <c r="E1967" s="149" t="s">
        <v>325</v>
      </c>
      <c r="F1967" s="149" t="s">
        <v>5774</v>
      </c>
      <c r="G1967" s="149" t="s">
        <v>364</v>
      </c>
      <c r="H1967" s="149" t="s">
        <v>365</v>
      </c>
      <c r="I1967" s="149" t="s">
        <v>366</v>
      </c>
      <c r="J1967" s="149" t="s">
        <v>7089</v>
      </c>
      <c r="K1967" s="149"/>
      <c r="L1967" s="148">
        <v>1</v>
      </c>
      <c r="M1967" s="152">
        <f t="shared" si="60"/>
        <v>0</v>
      </c>
      <c r="N1967" s="152">
        <f t="shared" si="61"/>
        <v>0</v>
      </c>
      <c r="O1967" s="145">
        <v>121822</v>
      </c>
    </row>
    <row r="1968" spans="1:15" x14ac:dyDescent="0.25">
      <c r="A1968" s="149">
        <v>55301</v>
      </c>
      <c r="B1968" s="149" t="s">
        <v>5775</v>
      </c>
      <c r="C1968" s="149" t="s">
        <v>5776</v>
      </c>
      <c r="D1968" s="149">
        <v>3950</v>
      </c>
      <c r="E1968" s="149" t="s">
        <v>546</v>
      </c>
      <c r="F1968" s="149" t="s">
        <v>5777</v>
      </c>
      <c r="G1968" s="149" t="s">
        <v>7122</v>
      </c>
      <c r="H1968" s="149" t="s">
        <v>7123</v>
      </c>
      <c r="I1968" s="149" t="s">
        <v>7124</v>
      </c>
      <c r="J1968" s="149" t="s">
        <v>7089</v>
      </c>
      <c r="K1968" s="149"/>
      <c r="L1968" s="148">
        <v>3</v>
      </c>
      <c r="M1968" s="152">
        <f t="shared" si="60"/>
        <v>0</v>
      </c>
      <c r="N1968" s="152">
        <f t="shared" si="61"/>
        <v>0</v>
      </c>
      <c r="O1968" s="145">
        <v>118984</v>
      </c>
    </row>
    <row r="1969" spans="1:15" x14ac:dyDescent="0.25">
      <c r="A1969" s="149">
        <v>55335</v>
      </c>
      <c r="B1969" s="149" t="s">
        <v>5778</v>
      </c>
      <c r="C1969" s="149" t="s">
        <v>5779</v>
      </c>
      <c r="D1969" s="149">
        <v>1880</v>
      </c>
      <c r="E1969" s="149" t="s">
        <v>5780</v>
      </c>
      <c r="F1969" s="149" t="s">
        <v>5781</v>
      </c>
      <c r="G1969" s="149" t="s">
        <v>7587</v>
      </c>
      <c r="H1969" s="149" t="s">
        <v>7588</v>
      </c>
      <c r="I1969" s="149" t="s">
        <v>7589</v>
      </c>
      <c r="J1969" s="149" t="s">
        <v>7089</v>
      </c>
      <c r="K1969" s="149"/>
      <c r="L1969" s="148">
        <v>2</v>
      </c>
      <c r="M1969" s="152">
        <f t="shared" si="60"/>
        <v>0</v>
      </c>
      <c r="N1969" s="152">
        <f t="shared" si="61"/>
        <v>0</v>
      </c>
      <c r="O1969" s="145">
        <v>120171</v>
      </c>
    </row>
    <row r="1970" spans="1:15" x14ac:dyDescent="0.25">
      <c r="A1970" s="149">
        <v>55459</v>
      </c>
      <c r="B1970" s="149" t="s">
        <v>5782</v>
      </c>
      <c r="C1970" s="149" t="s">
        <v>5783</v>
      </c>
      <c r="D1970" s="149">
        <v>3400</v>
      </c>
      <c r="E1970" s="149" t="s">
        <v>494</v>
      </c>
      <c r="F1970" s="149" t="s">
        <v>5784</v>
      </c>
      <c r="G1970" s="149" t="s">
        <v>160</v>
      </c>
      <c r="H1970" s="149" t="s">
        <v>161</v>
      </c>
      <c r="I1970" s="149" t="s">
        <v>162</v>
      </c>
      <c r="J1970" s="149" t="s">
        <v>7089</v>
      </c>
      <c r="K1970" s="149"/>
      <c r="L1970" s="148">
        <v>4</v>
      </c>
      <c r="M1970" s="152">
        <f t="shared" si="60"/>
        <v>0</v>
      </c>
      <c r="N1970" s="152">
        <f t="shared" si="61"/>
        <v>0</v>
      </c>
      <c r="O1970" s="145">
        <v>120097</v>
      </c>
    </row>
    <row r="1971" spans="1:15" x14ac:dyDescent="0.25">
      <c r="A1971" s="149">
        <v>55681</v>
      </c>
      <c r="B1971" s="149" t="s">
        <v>5785</v>
      </c>
      <c r="C1971" s="149" t="s">
        <v>5786</v>
      </c>
      <c r="D1971" s="149">
        <v>3500</v>
      </c>
      <c r="E1971" s="149" t="s">
        <v>500</v>
      </c>
      <c r="F1971" s="149" t="s">
        <v>5787</v>
      </c>
      <c r="G1971" s="149" t="s">
        <v>7122</v>
      </c>
      <c r="H1971" s="149" t="s">
        <v>7123</v>
      </c>
      <c r="I1971" s="149" t="s">
        <v>7124</v>
      </c>
      <c r="J1971" s="149" t="s">
        <v>7089</v>
      </c>
      <c r="K1971" s="149"/>
      <c r="L1971" s="148">
        <v>2</v>
      </c>
      <c r="M1971" s="152">
        <f t="shared" si="60"/>
        <v>0</v>
      </c>
      <c r="N1971" s="152">
        <f t="shared" si="61"/>
        <v>0</v>
      </c>
      <c r="O1971" s="145">
        <v>118885</v>
      </c>
    </row>
    <row r="1972" spans="1:15" x14ac:dyDescent="0.25">
      <c r="A1972" s="149">
        <v>55715</v>
      </c>
      <c r="B1972" s="149" t="s">
        <v>5788</v>
      </c>
      <c r="C1972" s="149" t="s">
        <v>5789</v>
      </c>
      <c r="D1972" s="149">
        <v>1070</v>
      </c>
      <c r="E1972" s="149" t="s">
        <v>1049</v>
      </c>
      <c r="F1972" s="149" t="s">
        <v>5790</v>
      </c>
      <c r="G1972" s="149" t="s">
        <v>160</v>
      </c>
      <c r="H1972" s="149" t="s">
        <v>161</v>
      </c>
      <c r="I1972" s="149" t="s">
        <v>162</v>
      </c>
      <c r="J1972" s="149" t="s">
        <v>7089</v>
      </c>
      <c r="K1972" s="149"/>
      <c r="L1972" s="148">
        <v>2</v>
      </c>
      <c r="M1972" s="152">
        <f t="shared" si="60"/>
        <v>0</v>
      </c>
      <c r="N1972" s="152">
        <f t="shared" si="61"/>
        <v>0</v>
      </c>
      <c r="O1972" s="145">
        <v>119222</v>
      </c>
    </row>
    <row r="1973" spans="1:15" x14ac:dyDescent="0.25">
      <c r="A1973" s="149">
        <v>55723</v>
      </c>
      <c r="B1973" s="149" t="s">
        <v>7451</v>
      </c>
      <c r="C1973" s="149" t="s">
        <v>5791</v>
      </c>
      <c r="D1973" s="149">
        <v>1500</v>
      </c>
      <c r="E1973" s="149" t="s">
        <v>128</v>
      </c>
      <c r="F1973" s="149" t="s">
        <v>5792</v>
      </c>
      <c r="G1973" s="149" t="s">
        <v>160</v>
      </c>
      <c r="H1973" s="149" t="s">
        <v>161</v>
      </c>
      <c r="I1973" s="149" t="s">
        <v>162</v>
      </c>
      <c r="J1973" s="149" t="s">
        <v>7089</v>
      </c>
      <c r="K1973" s="149"/>
      <c r="L1973" s="148">
        <v>1</v>
      </c>
      <c r="M1973" s="152">
        <f t="shared" si="60"/>
        <v>0</v>
      </c>
      <c r="N1973" s="152">
        <f t="shared" si="61"/>
        <v>0</v>
      </c>
      <c r="O1973" s="145">
        <v>139071</v>
      </c>
    </row>
    <row r="1974" spans="1:15" x14ac:dyDescent="0.25">
      <c r="A1974" s="149">
        <v>55781</v>
      </c>
      <c r="B1974" s="149" t="s">
        <v>1344</v>
      </c>
      <c r="C1974" s="149" t="s">
        <v>5793</v>
      </c>
      <c r="D1974" s="149">
        <v>2300</v>
      </c>
      <c r="E1974" s="149" t="s">
        <v>285</v>
      </c>
      <c r="F1974" s="149" t="s">
        <v>5794</v>
      </c>
      <c r="G1974" s="149" t="s">
        <v>203</v>
      </c>
      <c r="H1974" s="149" t="s">
        <v>204</v>
      </c>
      <c r="I1974" s="149" t="s">
        <v>205</v>
      </c>
      <c r="J1974" s="149" t="s">
        <v>7089</v>
      </c>
      <c r="K1974" s="149"/>
      <c r="L1974" s="148">
        <v>2</v>
      </c>
      <c r="M1974" s="152">
        <f t="shared" si="60"/>
        <v>0</v>
      </c>
      <c r="N1974" s="152">
        <f t="shared" si="61"/>
        <v>0</v>
      </c>
      <c r="O1974" s="145">
        <v>119495</v>
      </c>
    </row>
    <row r="1975" spans="1:15" x14ac:dyDescent="0.25">
      <c r="A1975" s="149">
        <v>55814</v>
      </c>
      <c r="B1975" s="149" t="s">
        <v>1071</v>
      </c>
      <c r="C1975" s="149" t="s">
        <v>5795</v>
      </c>
      <c r="D1975" s="149">
        <v>1070</v>
      </c>
      <c r="E1975" s="149" t="s">
        <v>1049</v>
      </c>
      <c r="F1975" s="149" t="s">
        <v>1073</v>
      </c>
      <c r="G1975" s="149" t="s">
        <v>160</v>
      </c>
      <c r="H1975" s="149" t="s">
        <v>161</v>
      </c>
      <c r="I1975" s="149" t="s">
        <v>162</v>
      </c>
      <c r="J1975" s="149" t="s">
        <v>7089</v>
      </c>
      <c r="K1975" s="149"/>
      <c r="L1975" s="148">
        <v>1</v>
      </c>
      <c r="M1975" s="152">
        <f t="shared" si="60"/>
        <v>0</v>
      </c>
      <c r="N1975" s="152">
        <f t="shared" si="61"/>
        <v>0</v>
      </c>
      <c r="O1975" s="145">
        <v>119222</v>
      </c>
    </row>
    <row r="1976" spans="1:15" x14ac:dyDescent="0.25">
      <c r="A1976" s="149">
        <v>55822</v>
      </c>
      <c r="B1976" s="149" t="s">
        <v>7452</v>
      </c>
      <c r="C1976" s="149" t="s">
        <v>5796</v>
      </c>
      <c r="D1976" s="149">
        <v>2321</v>
      </c>
      <c r="E1976" s="149" t="s">
        <v>5797</v>
      </c>
      <c r="F1976" s="149" t="s">
        <v>5798</v>
      </c>
      <c r="G1976" s="149" t="s">
        <v>7122</v>
      </c>
      <c r="H1976" s="149" t="s">
        <v>7123</v>
      </c>
      <c r="I1976" s="149" t="s">
        <v>7124</v>
      </c>
      <c r="J1976" s="149" t="s">
        <v>7090</v>
      </c>
      <c r="K1976" s="149"/>
      <c r="L1976" s="148">
        <v>1</v>
      </c>
      <c r="M1976" s="152">
        <f t="shared" si="60"/>
        <v>0</v>
      </c>
      <c r="N1976" s="152">
        <f t="shared" si="61"/>
        <v>1</v>
      </c>
      <c r="O1976" s="145">
        <v>120758</v>
      </c>
    </row>
    <row r="1977" spans="1:15" x14ac:dyDescent="0.25">
      <c r="A1977" s="149">
        <v>55831</v>
      </c>
      <c r="B1977" s="149" t="s">
        <v>1875</v>
      </c>
      <c r="C1977" s="149" t="s">
        <v>5799</v>
      </c>
      <c r="D1977" s="149">
        <v>2930</v>
      </c>
      <c r="E1977" s="149" t="s">
        <v>235</v>
      </c>
      <c r="F1977" s="149" t="s">
        <v>5800</v>
      </c>
      <c r="G1977" s="149" t="s">
        <v>203</v>
      </c>
      <c r="H1977" s="149" t="s">
        <v>204</v>
      </c>
      <c r="I1977" s="149" t="s">
        <v>205</v>
      </c>
      <c r="J1977" s="149" t="s">
        <v>7089</v>
      </c>
      <c r="K1977" s="149"/>
      <c r="L1977" s="148">
        <v>1</v>
      </c>
      <c r="M1977" s="152">
        <f t="shared" si="60"/>
        <v>0</v>
      </c>
      <c r="N1977" s="152">
        <f t="shared" si="61"/>
        <v>0</v>
      </c>
      <c r="O1977" s="145">
        <v>121591</v>
      </c>
    </row>
    <row r="1978" spans="1:15" x14ac:dyDescent="0.25">
      <c r="A1978" s="149">
        <v>55855</v>
      </c>
      <c r="B1978" s="149" t="s">
        <v>1306</v>
      </c>
      <c r="C1978" s="149" t="s">
        <v>5801</v>
      </c>
      <c r="D1978" s="149">
        <v>8930</v>
      </c>
      <c r="E1978" s="149" t="s">
        <v>4367</v>
      </c>
      <c r="F1978" s="149" t="s">
        <v>5802</v>
      </c>
      <c r="G1978" s="149" t="s">
        <v>7595</v>
      </c>
      <c r="H1978" s="149" t="s">
        <v>7596</v>
      </c>
      <c r="I1978" s="149" t="s">
        <v>7597</v>
      </c>
      <c r="J1978" s="149" t="s">
        <v>7089</v>
      </c>
      <c r="K1978" s="149"/>
      <c r="L1978" s="148">
        <v>1</v>
      </c>
      <c r="M1978" s="152">
        <f t="shared" si="60"/>
        <v>0</v>
      </c>
      <c r="N1978" s="152">
        <f t="shared" si="61"/>
        <v>0</v>
      </c>
      <c r="O1978" s="145">
        <v>119412</v>
      </c>
    </row>
    <row r="1979" spans="1:15" x14ac:dyDescent="0.25">
      <c r="A1979" s="149">
        <v>55871</v>
      </c>
      <c r="B1979" s="149" t="s">
        <v>7453</v>
      </c>
      <c r="C1979" s="149" t="s">
        <v>5803</v>
      </c>
      <c r="D1979" s="149">
        <v>9000</v>
      </c>
      <c r="E1979" s="149" t="s">
        <v>798</v>
      </c>
      <c r="F1979" s="149" t="s">
        <v>5804</v>
      </c>
      <c r="G1979" s="149" t="s">
        <v>7587</v>
      </c>
      <c r="H1979" s="149" t="s">
        <v>7588</v>
      </c>
      <c r="I1979" s="149" t="s">
        <v>7589</v>
      </c>
      <c r="J1979" s="149" t="s">
        <v>7089</v>
      </c>
      <c r="K1979" s="149"/>
      <c r="L1979" s="148">
        <v>1</v>
      </c>
      <c r="M1979" s="152">
        <f t="shared" si="60"/>
        <v>0</v>
      </c>
      <c r="N1979" s="152">
        <f t="shared" si="61"/>
        <v>0</v>
      </c>
      <c r="O1979" s="145">
        <v>125526</v>
      </c>
    </row>
    <row r="1980" spans="1:15" x14ac:dyDescent="0.25">
      <c r="A1980" s="149">
        <v>55889</v>
      </c>
      <c r="B1980" s="149" t="s">
        <v>7454</v>
      </c>
      <c r="C1980" s="149" t="s">
        <v>5805</v>
      </c>
      <c r="D1980" s="149">
        <v>2170</v>
      </c>
      <c r="E1980" s="149" t="s">
        <v>209</v>
      </c>
      <c r="F1980" s="149" t="s">
        <v>5806</v>
      </c>
      <c r="G1980" s="149" t="s">
        <v>203</v>
      </c>
      <c r="H1980" s="149" t="s">
        <v>204</v>
      </c>
      <c r="I1980" s="149" t="s">
        <v>205</v>
      </c>
      <c r="J1980" s="149" t="s">
        <v>7089</v>
      </c>
      <c r="K1980" s="149"/>
      <c r="L1980" s="148">
        <v>1</v>
      </c>
      <c r="M1980" s="152">
        <f t="shared" si="60"/>
        <v>0</v>
      </c>
      <c r="N1980" s="152">
        <f t="shared" si="61"/>
        <v>0</v>
      </c>
      <c r="O1980" s="145">
        <v>121831</v>
      </c>
    </row>
    <row r="1981" spans="1:15" x14ac:dyDescent="0.25">
      <c r="A1981" s="149">
        <v>55897</v>
      </c>
      <c r="B1981" s="149" t="s">
        <v>5807</v>
      </c>
      <c r="C1981" s="149" t="s">
        <v>5808</v>
      </c>
      <c r="D1981" s="149">
        <v>3010</v>
      </c>
      <c r="E1981" s="149" t="s">
        <v>470</v>
      </c>
      <c r="F1981" s="149" t="s">
        <v>5809</v>
      </c>
      <c r="G1981" s="149" t="s">
        <v>160</v>
      </c>
      <c r="H1981" s="149" t="s">
        <v>161</v>
      </c>
      <c r="I1981" s="149" t="s">
        <v>162</v>
      </c>
      <c r="J1981" s="149" t="s">
        <v>7089</v>
      </c>
      <c r="K1981" s="149"/>
      <c r="L1981" s="148">
        <v>2</v>
      </c>
      <c r="M1981" s="152">
        <f t="shared" si="60"/>
        <v>0</v>
      </c>
      <c r="N1981" s="152">
        <f t="shared" si="61"/>
        <v>0</v>
      </c>
      <c r="O1981" s="145">
        <v>120841</v>
      </c>
    </row>
    <row r="1982" spans="1:15" x14ac:dyDescent="0.25">
      <c r="A1982" s="149">
        <v>55905</v>
      </c>
      <c r="B1982" s="149" t="s">
        <v>5810</v>
      </c>
      <c r="C1982" s="149" t="s">
        <v>5811</v>
      </c>
      <c r="D1982" s="149">
        <v>1653</v>
      </c>
      <c r="E1982" s="149" t="s">
        <v>1218</v>
      </c>
      <c r="F1982" s="149" t="s">
        <v>5812</v>
      </c>
      <c r="G1982" s="149" t="s">
        <v>160</v>
      </c>
      <c r="H1982" s="149" t="s">
        <v>161</v>
      </c>
      <c r="I1982" s="149" t="s">
        <v>162</v>
      </c>
      <c r="J1982" s="149" t="s">
        <v>7089</v>
      </c>
      <c r="K1982" s="149"/>
      <c r="L1982" s="148">
        <v>1</v>
      </c>
      <c r="M1982" s="152">
        <f t="shared" si="60"/>
        <v>0</v>
      </c>
      <c r="N1982" s="152">
        <f t="shared" si="61"/>
        <v>0</v>
      </c>
      <c r="O1982" s="145">
        <v>122044</v>
      </c>
    </row>
    <row r="1983" spans="1:15" x14ac:dyDescent="0.25">
      <c r="A1983" s="149">
        <v>55939</v>
      </c>
      <c r="B1983" s="149" t="s">
        <v>5813</v>
      </c>
      <c r="C1983" s="149" t="s">
        <v>5814</v>
      </c>
      <c r="D1983" s="149">
        <v>1930</v>
      </c>
      <c r="E1983" s="149" t="s">
        <v>191</v>
      </c>
      <c r="F1983" s="149" t="s">
        <v>5815</v>
      </c>
      <c r="G1983" s="149" t="s">
        <v>364</v>
      </c>
      <c r="H1983" s="149" t="s">
        <v>365</v>
      </c>
      <c r="I1983" s="149" t="s">
        <v>366</v>
      </c>
      <c r="J1983" s="149" t="s">
        <v>7089</v>
      </c>
      <c r="K1983" s="149"/>
      <c r="L1983" s="148">
        <v>2</v>
      </c>
      <c r="M1983" s="152">
        <f t="shared" si="60"/>
        <v>0</v>
      </c>
      <c r="N1983" s="152">
        <f t="shared" si="61"/>
        <v>0</v>
      </c>
      <c r="O1983" s="145">
        <v>120576</v>
      </c>
    </row>
    <row r="1984" spans="1:15" x14ac:dyDescent="0.25">
      <c r="A1984" s="149">
        <v>56011</v>
      </c>
      <c r="B1984" s="149" t="s">
        <v>7455</v>
      </c>
      <c r="C1984" s="149" t="s">
        <v>5816</v>
      </c>
      <c r="D1984" s="149">
        <v>3000</v>
      </c>
      <c r="E1984" s="149" t="s">
        <v>442</v>
      </c>
      <c r="F1984" s="149" t="s">
        <v>5817</v>
      </c>
      <c r="G1984" s="149" t="s">
        <v>160</v>
      </c>
      <c r="H1984" s="149" t="s">
        <v>161</v>
      </c>
      <c r="I1984" s="149" t="s">
        <v>162</v>
      </c>
      <c r="J1984" s="149" t="s">
        <v>7089</v>
      </c>
      <c r="K1984" s="149"/>
      <c r="L1984" s="148">
        <v>1</v>
      </c>
      <c r="M1984" s="152">
        <f t="shared" si="60"/>
        <v>0</v>
      </c>
      <c r="N1984" s="152">
        <f t="shared" si="61"/>
        <v>0</v>
      </c>
      <c r="O1984" s="145">
        <v>120841</v>
      </c>
    </row>
    <row r="1985" spans="1:15" x14ac:dyDescent="0.25">
      <c r="A1985" s="149">
        <v>56077</v>
      </c>
      <c r="B1985" s="149" t="s">
        <v>7456</v>
      </c>
      <c r="C1985" s="149" t="s">
        <v>5818</v>
      </c>
      <c r="D1985" s="149">
        <v>1700</v>
      </c>
      <c r="E1985" s="149" t="s">
        <v>151</v>
      </c>
      <c r="F1985" s="149" t="s">
        <v>5819</v>
      </c>
      <c r="G1985" s="149" t="s">
        <v>160</v>
      </c>
      <c r="H1985" s="149" t="s">
        <v>161</v>
      </c>
      <c r="I1985" s="149" t="s">
        <v>162</v>
      </c>
      <c r="J1985" s="149" t="s">
        <v>7091</v>
      </c>
      <c r="K1985" s="149"/>
      <c r="L1985" s="148">
        <v>1</v>
      </c>
      <c r="M1985" s="152">
        <f t="shared" si="60"/>
        <v>1</v>
      </c>
      <c r="N1985" s="152">
        <f t="shared" si="61"/>
        <v>0</v>
      </c>
      <c r="O1985" s="145">
        <v>122242</v>
      </c>
    </row>
    <row r="1986" spans="1:15" x14ac:dyDescent="0.25">
      <c r="A1986" s="149">
        <v>57174</v>
      </c>
      <c r="B1986" s="149" t="s">
        <v>1658</v>
      </c>
      <c r="C1986" s="149" t="s">
        <v>5820</v>
      </c>
      <c r="D1986" s="149">
        <v>9000</v>
      </c>
      <c r="E1986" s="149" t="s">
        <v>798</v>
      </c>
      <c r="F1986" s="149" t="s">
        <v>5821</v>
      </c>
      <c r="G1986" s="149" t="s">
        <v>7587</v>
      </c>
      <c r="H1986" s="149" t="s">
        <v>7588</v>
      </c>
      <c r="I1986" s="149" t="s">
        <v>7589</v>
      </c>
      <c r="J1986" s="149" t="s">
        <v>7089</v>
      </c>
      <c r="K1986" s="149"/>
      <c r="L1986" s="148">
        <v>1</v>
      </c>
      <c r="M1986" s="152">
        <f t="shared" si="60"/>
        <v>0</v>
      </c>
      <c r="N1986" s="152">
        <f t="shared" si="61"/>
        <v>0</v>
      </c>
      <c r="O1986" s="145">
        <v>139014</v>
      </c>
    </row>
    <row r="1987" spans="1:15" x14ac:dyDescent="0.25">
      <c r="A1987" s="149">
        <v>60988</v>
      </c>
      <c r="B1987" s="149" t="s">
        <v>2436</v>
      </c>
      <c r="C1987" s="149" t="s">
        <v>5822</v>
      </c>
      <c r="D1987" s="149">
        <v>3050</v>
      </c>
      <c r="E1987" s="149" t="s">
        <v>2946</v>
      </c>
      <c r="F1987" s="149" t="s">
        <v>5823</v>
      </c>
      <c r="G1987" s="149" t="s">
        <v>160</v>
      </c>
      <c r="H1987" s="149" t="s">
        <v>161</v>
      </c>
      <c r="I1987" s="149" t="s">
        <v>162</v>
      </c>
      <c r="J1987" s="149" t="s">
        <v>7089</v>
      </c>
      <c r="K1987" s="149"/>
      <c r="L1987" s="148">
        <v>2</v>
      </c>
      <c r="M1987" s="152">
        <f t="shared" ref="M1987:M2049" si="62">IF(AND(J1987="Autonome kleuterschool",L1987=1),1,0)</f>
        <v>0</v>
      </c>
      <c r="N1987" s="152">
        <f t="shared" ref="N1987:N2049" si="63">IF(AND(J1987="Autonome lagere school",L1987=1),1,0)</f>
        <v>0</v>
      </c>
      <c r="O1987" s="145">
        <v>138974</v>
      </c>
    </row>
    <row r="1988" spans="1:15" x14ac:dyDescent="0.25">
      <c r="A1988" s="149">
        <v>60996</v>
      </c>
      <c r="B1988" s="149" t="s">
        <v>5824</v>
      </c>
      <c r="C1988" s="149" t="s">
        <v>5825</v>
      </c>
      <c r="D1988" s="149">
        <v>1070</v>
      </c>
      <c r="E1988" s="149" t="s">
        <v>1049</v>
      </c>
      <c r="F1988" s="149" t="s">
        <v>5826</v>
      </c>
      <c r="G1988" s="149" t="s">
        <v>160</v>
      </c>
      <c r="H1988" s="149" t="s">
        <v>161</v>
      </c>
      <c r="I1988" s="149" t="s">
        <v>162</v>
      </c>
      <c r="J1988" s="149" t="s">
        <v>7089</v>
      </c>
      <c r="K1988" s="149"/>
      <c r="L1988" s="148">
        <v>1</v>
      </c>
      <c r="M1988" s="152">
        <f t="shared" si="62"/>
        <v>0</v>
      </c>
      <c r="N1988" s="152">
        <f t="shared" si="63"/>
        <v>0</v>
      </c>
      <c r="O1988" s="145">
        <v>120329</v>
      </c>
    </row>
    <row r="1989" spans="1:15" x14ac:dyDescent="0.25">
      <c r="A1989" s="149">
        <v>61002</v>
      </c>
      <c r="B1989" s="149" t="s">
        <v>1185</v>
      </c>
      <c r="C1989" s="149" t="s">
        <v>5827</v>
      </c>
      <c r="D1989" s="149">
        <v>1831</v>
      </c>
      <c r="E1989" s="149" t="s">
        <v>1540</v>
      </c>
      <c r="F1989" s="149" t="s">
        <v>5828</v>
      </c>
      <c r="G1989" s="149" t="s">
        <v>160</v>
      </c>
      <c r="H1989" s="149" t="s">
        <v>161</v>
      </c>
      <c r="I1989" s="149" t="s">
        <v>162</v>
      </c>
      <c r="J1989" s="149" t="s">
        <v>7089</v>
      </c>
      <c r="K1989" s="149"/>
      <c r="L1989" s="148">
        <v>1</v>
      </c>
      <c r="M1989" s="152">
        <f t="shared" si="62"/>
        <v>0</v>
      </c>
      <c r="N1989" s="152">
        <f t="shared" si="63"/>
        <v>0</v>
      </c>
      <c r="O1989" s="145">
        <v>122143</v>
      </c>
    </row>
    <row r="1990" spans="1:15" x14ac:dyDescent="0.25">
      <c r="A1990" s="149">
        <v>61077</v>
      </c>
      <c r="B1990" s="149" t="s">
        <v>1087</v>
      </c>
      <c r="C1990" s="149" t="s">
        <v>5829</v>
      </c>
      <c r="D1990" s="149">
        <v>8432</v>
      </c>
      <c r="E1990" s="149" t="s">
        <v>4223</v>
      </c>
      <c r="F1990" s="149" t="s">
        <v>5830</v>
      </c>
      <c r="G1990" s="149" t="s">
        <v>7595</v>
      </c>
      <c r="H1990" s="149" t="s">
        <v>7596</v>
      </c>
      <c r="I1990" s="149" t="s">
        <v>7597</v>
      </c>
      <c r="J1990" s="149" t="s">
        <v>7089</v>
      </c>
      <c r="K1990" s="149"/>
      <c r="L1990" s="148">
        <v>2</v>
      </c>
      <c r="M1990" s="152">
        <f t="shared" si="62"/>
        <v>0</v>
      </c>
      <c r="N1990" s="152">
        <f t="shared" si="63"/>
        <v>0</v>
      </c>
      <c r="O1990" s="145">
        <v>119388</v>
      </c>
    </row>
    <row r="1991" spans="1:15" x14ac:dyDescent="0.25">
      <c r="A1991" s="149">
        <v>61151</v>
      </c>
      <c r="B1991" s="149" t="s">
        <v>2020</v>
      </c>
      <c r="C1991" s="149" t="s">
        <v>5831</v>
      </c>
      <c r="D1991" s="149">
        <v>2550</v>
      </c>
      <c r="E1991" s="149" t="s">
        <v>348</v>
      </c>
      <c r="F1991" s="149" t="s">
        <v>2401</v>
      </c>
      <c r="G1991" s="149" t="s">
        <v>203</v>
      </c>
      <c r="H1991" s="149" t="s">
        <v>204</v>
      </c>
      <c r="I1991" s="149" t="s">
        <v>205</v>
      </c>
      <c r="J1991" s="149" t="s">
        <v>7091</v>
      </c>
      <c r="K1991" s="149"/>
      <c r="L1991" s="148">
        <v>1</v>
      </c>
      <c r="M1991" s="152">
        <f t="shared" si="62"/>
        <v>1</v>
      </c>
      <c r="N1991" s="152">
        <f t="shared" si="63"/>
        <v>0</v>
      </c>
      <c r="O1991" s="145">
        <v>138826</v>
      </c>
    </row>
    <row r="1992" spans="1:15" x14ac:dyDescent="0.25">
      <c r="A1992" s="149">
        <v>61176</v>
      </c>
      <c r="B1992" s="149" t="s">
        <v>7724</v>
      </c>
      <c r="C1992" s="149" t="s">
        <v>5832</v>
      </c>
      <c r="D1992" s="149">
        <v>8530</v>
      </c>
      <c r="E1992" s="149" t="s">
        <v>766</v>
      </c>
      <c r="F1992" s="149" t="s">
        <v>7457</v>
      </c>
      <c r="G1992" s="149" t="s">
        <v>7595</v>
      </c>
      <c r="H1992" s="149" t="s">
        <v>7596</v>
      </c>
      <c r="I1992" s="149" t="s">
        <v>7597</v>
      </c>
      <c r="J1992" s="149" t="s">
        <v>7089</v>
      </c>
      <c r="K1992" s="149"/>
      <c r="L1992" s="148">
        <v>2</v>
      </c>
      <c r="M1992" s="152">
        <f t="shared" si="62"/>
        <v>0</v>
      </c>
      <c r="N1992" s="152">
        <f t="shared" si="63"/>
        <v>0</v>
      </c>
      <c r="O1992" s="145">
        <v>119461</v>
      </c>
    </row>
    <row r="1993" spans="1:15" x14ac:dyDescent="0.25">
      <c r="A1993" s="149">
        <v>61218</v>
      </c>
      <c r="B1993" s="149" t="s">
        <v>7458</v>
      </c>
      <c r="C1993" s="149" t="s">
        <v>5833</v>
      </c>
      <c r="D1993" s="149">
        <v>3640</v>
      </c>
      <c r="E1993" s="149" t="s">
        <v>3572</v>
      </c>
      <c r="F1993" s="149" t="s">
        <v>5834</v>
      </c>
      <c r="G1993" s="149" t="s">
        <v>7122</v>
      </c>
      <c r="H1993" s="149" t="s">
        <v>7123</v>
      </c>
      <c r="I1993" s="149" t="s">
        <v>7124</v>
      </c>
      <c r="J1993" s="149" t="s">
        <v>7089</v>
      </c>
      <c r="K1993" s="149"/>
      <c r="L1993" s="148">
        <v>1</v>
      </c>
      <c r="M1993" s="152">
        <f t="shared" si="62"/>
        <v>0</v>
      </c>
      <c r="N1993" s="152">
        <f t="shared" si="63"/>
        <v>0</v>
      </c>
      <c r="O1993" s="145">
        <v>139089</v>
      </c>
    </row>
    <row r="1994" spans="1:15" x14ac:dyDescent="0.25">
      <c r="A1994" s="149">
        <v>61226</v>
      </c>
      <c r="B1994" s="149" t="s">
        <v>3157</v>
      </c>
      <c r="C1994" s="149" t="s">
        <v>5835</v>
      </c>
      <c r="D1994" s="149">
        <v>8730</v>
      </c>
      <c r="E1994" s="149" t="s">
        <v>651</v>
      </c>
      <c r="F1994" s="149" t="s">
        <v>5836</v>
      </c>
      <c r="G1994" s="149" t="s">
        <v>7595</v>
      </c>
      <c r="H1994" s="149" t="s">
        <v>7596</v>
      </c>
      <c r="I1994" s="149" t="s">
        <v>7597</v>
      </c>
      <c r="J1994" s="149" t="s">
        <v>7089</v>
      </c>
      <c r="K1994" s="149"/>
      <c r="L1994" s="148">
        <v>1</v>
      </c>
      <c r="M1994" s="152">
        <f t="shared" si="62"/>
        <v>0</v>
      </c>
      <c r="N1994" s="152">
        <f t="shared" si="63"/>
        <v>0</v>
      </c>
      <c r="O1994" s="145">
        <v>120253</v>
      </c>
    </row>
    <row r="1995" spans="1:15" x14ac:dyDescent="0.25">
      <c r="A1995" s="149">
        <v>61242</v>
      </c>
      <c r="B1995" s="149" t="s">
        <v>5837</v>
      </c>
      <c r="C1995" s="149" t="s">
        <v>4413</v>
      </c>
      <c r="D1995" s="149">
        <v>3590</v>
      </c>
      <c r="E1995" s="149" t="s">
        <v>3489</v>
      </c>
      <c r="F1995" s="149" t="s">
        <v>5838</v>
      </c>
      <c r="G1995" s="149" t="s">
        <v>7122</v>
      </c>
      <c r="H1995" s="149" t="s">
        <v>7123</v>
      </c>
      <c r="I1995" s="149" t="s">
        <v>7124</v>
      </c>
      <c r="J1995" s="149" t="s">
        <v>7089</v>
      </c>
      <c r="K1995" s="149"/>
      <c r="L1995" s="148">
        <v>1</v>
      </c>
      <c r="M1995" s="152">
        <f t="shared" si="62"/>
        <v>0</v>
      </c>
      <c r="N1995" s="152">
        <f t="shared" si="63"/>
        <v>0</v>
      </c>
      <c r="O1995" s="145">
        <v>119041</v>
      </c>
    </row>
    <row r="1996" spans="1:15" x14ac:dyDescent="0.25">
      <c r="A1996" s="149">
        <v>61267</v>
      </c>
      <c r="B1996" s="149" t="s">
        <v>5839</v>
      </c>
      <c r="C1996" s="149" t="s">
        <v>5840</v>
      </c>
      <c r="D1996" s="149">
        <v>9470</v>
      </c>
      <c r="E1996" s="149" t="s">
        <v>908</v>
      </c>
      <c r="F1996" s="149" t="s">
        <v>5841</v>
      </c>
      <c r="G1996" s="149" t="s">
        <v>7587</v>
      </c>
      <c r="H1996" s="149" t="s">
        <v>7588</v>
      </c>
      <c r="I1996" s="149" t="s">
        <v>7589</v>
      </c>
      <c r="J1996" s="149" t="s">
        <v>7089</v>
      </c>
      <c r="K1996" s="149"/>
      <c r="L1996" s="148">
        <v>1</v>
      </c>
      <c r="M1996" s="152">
        <f t="shared" si="62"/>
        <v>0</v>
      </c>
      <c r="N1996" s="152">
        <f t="shared" si="63"/>
        <v>0</v>
      </c>
      <c r="O1996" s="145">
        <v>121038</v>
      </c>
    </row>
    <row r="1997" spans="1:15" x14ac:dyDescent="0.25">
      <c r="A1997" s="149">
        <v>61325</v>
      </c>
      <c r="B1997" s="149" t="s">
        <v>5842</v>
      </c>
      <c r="C1997" s="149" t="s">
        <v>1371</v>
      </c>
      <c r="D1997" s="149">
        <v>9800</v>
      </c>
      <c r="E1997" s="149" t="s">
        <v>5843</v>
      </c>
      <c r="F1997" s="149" t="s">
        <v>5844</v>
      </c>
      <c r="G1997" s="149" t="s">
        <v>7587</v>
      </c>
      <c r="H1997" s="149" t="s">
        <v>7588</v>
      </c>
      <c r="I1997" s="149" t="s">
        <v>7589</v>
      </c>
      <c r="J1997" s="149" t="s">
        <v>7089</v>
      </c>
      <c r="K1997" s="149"/>
      <c r="L1997" s="148">
        <v>1</v>
      </c>
      <c r="M1997" s="152">
        <f t="shared" si="62"/>
        <v>0</v>
      </c>
      <c r="N1997" s="152">
        <f t="shared" si="63"/>
        <v>0</v>
      </c>
      <c r="O1997" s="145">
        <v>121434</v>
      </c>
    </row>
    <row r="1998" spans="1:15" x14ac:dyDescent="0.25">
      <c r="A1998" s="149">
        <v>61424</v>
      </c>
      <c r="B1998" s="149" t="s">
        <v>1886</v>
      </c>
      <c r="C1998" s="149" t="s">
        <v>5845</v>
      </c>
      <c r="D1998" s="149">
        <v>2930</v>
      </c>
      <c r="E1998" s="149" t="s">
        <v>235</v>
      </c>
      <c r="F1998" s="149" t="s">
        <v>1888</v>
      </c>
      <c r="G1998" s="149" t="s">
        <v>203</v>
      </c>
      <c r="H1998" s="149" t="s">
        <v>204</v>
      </c>
      <c r="I1998" s="149" t="s">
        <v>205</v>
      </c>
      <c r="J1998" s="149" t="s">
        <v>7090</v>
      </c>
      <c r="K1998" s="149"/>
      <c r="L1998" s="148">
        <v>1</v>
      </c>
      <c r="M1998" s="152">
        <f t="shared" si="62"/>
        <v>0</v>
      </c>
      <c r="N1998" s="152">
        <f t="shared" si="63"/>
        <v>1</v>
      </c>
      <c r="O1998" s="145">
        <v>119784</v>
      </c>
    </row>
    <row r="1999" spans="1:15" x14ac:dyDescent="0.25">
      <c r="A1999" s="149">
        <v>61457</v>
      </c>
      <c r="B1999" s="149" t="s">
        <v>7459</v>
      </c>
      <c r="C1999" s="149" t="s">
        <v>5846</v>
      </c>
      <c r="D1999" s="149">
        <v>8770</v>
      </c>
      <c r="E1999" s="149" t="s">
        <v>769</v>
      </c>
      <c r="F1999" s="149" t="s">
        <v>5847</v>
      </c>
      <c r="G1999" s="149" t="s">
        <v>7595</v>
      </c>
      <c r="H1999" s="149" t="s">
        <v>7596</v>
      </c>
      <c r="I1999" s="149" t="s">
        <v>7597</v>
      </c>
      <c r="J1999" s="149" t="s">
        <v>7089</v>
      </c>
      <c r="K1999" s="149"/>
      <c r="L1999" s="148">
        <v>2</v>
      </c>
      <c r="M1999" s="152">
        <f t="shared" si="62"/>
        <v>0</v>
      </c>
      <c r="N1999" s="152">
        <f t="shared" si="63"/>
        <v>0</v>
      </c>
      <c r="O1999" s="145">
        <v>119421</v>
      </c>
    </row>
    <row r="2000" spans="1:15" x14ac:dyDescent="0.25">
      <c r="A2000" s="149">
        <v>61754</v>
      </c>
      <c r="B2000" s="149" t="s">
        <v>5848</v>
      </c>
      <c r="C2000" s="149" t="s">
        <v>5849</v>
      </c>
      <c r="D2000" s="149">
        <v>2030</v>
      </c>
      <c r="E2000" s="149" t="s">
        <v>201</v>
      </c>
      <c r="F2000" s="149" t="s">
        <v>5850</v>
      </c>
      <c r="G2000" s="149" t="s">
        <v>203</v>
      </c>
      <c r="H2000" s="149" t="s">
        <v>204</v>
      </c>
      <c r="I2000" s="149" t="s">
        <v>205</v>
      </c>
      <c r="J2000" s="149" t="s">
        <v>7089</v>
      </c>
      <c r="K2000" s="149"/>
      <c r="L2000" s="148">
        <v>2</v>
      </c>
      <c r="M2000" s="152">
        <f t="shared" si="62"/>
        <v>0</v>
      </c>
      <c r="N2000" s="152">
        <f t="shared" si="63"/>
        <v>0</v>
      </c>
      <c r="O2000" s="145">
        <v>119735</v>
      </c>
    </row>
    <row r="2001" spans="1:15" x14ac:dyDescent="0.25">
      <c r="A2001" s="149">
        <v>61903</v>
      </c>
      <c r="B2001" s="149" t="s">
        <v>5851</v>
      </c>
      <c r="C2001" s="149" t="s">
        <v>920</v>
      </c>
      <c r="D2001" s="149">
        <v>2930</v>
      </c>
      <c r="E2001" s="149" t="s">
        <v>235</v>
      </c>
      <c r="F2001" s="149" t="s">
        <v>5852</v>
      </c>
      <c r="G2001" s="149" t="s">
        <v>203</v>
      </c>
      <c r="H2001" s="149" t="s">
        <v>204</v>
      </c>
      <c r="I2001" s="149" t="s">
        <v>205</v>
      </c>
      <c r="J2001" s="149" t="s">
        <v>7091</v>
      </c>
      <c r="K2001" s="149"/>
      <c r="L2001" s="148">
        <v>1</v>
      </c>
      <c r="M2001" s="152">
        <f t="shared" si="62"/>
        <v>1</v>
      </c>
      <c r="N2001" s="152">
        <f t="shared" si="63"/>
        <v>0</v>
      </c>
      <c r="O2001" s="145">
        <v>120006</v>
      </c>
    </row>
    <row r="2002" spans="1:15" x14ac:dyDescent="0.25">
      <c r="A2002" s="149">
        <v>61961</v>
      </c>
      <c r="B2002" s="149" t="s">
        <v>5853</v>
      </c>
      <c r="C2002" s="149" t="s">
        <v>5854</v>
      </c>
      <c r="D2002" s="149">
        <v>1020</v>
      </c>
      <c r="E2002" s="149" t="s">
        <v>71</v>
      </c>
      <c r="F2002" s="149" t="s">
        <v>5855</v>
      </c>
      <c r="G2002" s="149" t="s">
        <v>160</v>
      </c>
      <c r="H2002" s="149" t="s">
        <v>161</v>
      </c>
      <c r="I2002" s="149" t="s">
        <v>162</v>
      </c>
      <c r="J2002" s="149" t="s">
        <v>7089</v>
      </c>
      <c r="K2002" s="149"/>
      <c r="L2002" s="148">
        <v>2</v>
      </c>
      <c r="M2002" s="152">
        <f t="shared" si="62"/>
        <v>0</v>
      </c>
      <c r="N2002" s="152">
        <f t="shared" si="63"/>
        <v>0</v>
      </c>
      <c r="O2002" s="145">
        <v>122184</v>
      </c>
    </row>
    <row r="2003" spans="1:15" x14ac:dyDescent="0.25">
      <c r="A2003" s="149">
        <v>61978</v>
      </c>
      <c r="B2003" s="149" t="s">
        <v>5856</v>
      </c>
      <c r="C2003" s="149" t="s">
        <v>5857</v>
      </c>
      <c r="D2003" s="149">
        <v>1090</v>
      </c>
      <c r="E2003" s="149" t="s">
        <v>1125</v>
      </c>
      <c r="F2003" s="149" t="s">
        <v>5858</v>
      </c>
      <c r="G2003" s="149" t="s">
        <v>160</v>
      </c>
      <c r="H2003" s="149" t="s">
        <v>161</v>
      </c>
      <c r="I2003" s="149" t="s">
        <v>162</v>
      </c>
      <c r="J2003" s="149" t="s">
        <v>7089</v>
      </c>
      <c r="K2003" s="149"/>
      <c r="L2003" s="148">
        <v>4</v>
      </c>
      <c r="M2003" s="152">
        <f t="shared" si="62"/>
        <v>0</v>
      </c>
      <c r="N2003" s="152">
        <f t="shared" si="63"/>
        <v>0</v>
      </c>
      <c r="O2003" s="145">
        <v>120221</v>
      </c>
    </row>
    <row r="2004" spans="1:15" x14ac:dyDescent="0.25">
      <c r="A2004" s="149">
        <v>61986</v>
      </c>
      <c r="B2004" s="149" t="s">
        <v>5859</v>
      </c>
      <c r="C2004" s="149" t="s">
        <v>5860</v>
      </c>
      <c r="D2004" s="149">
        <v>1502</v>
      </c>
      <c r="E2004" s="149" t="s">
        <v>1221</v>
      </c>
      <c r="F2004" s="149" t="s">
        <v>5861</v>
      </c>
      <c r="G2004" s="149" t="s">
        <v>364</v>
      </c>
      <c r="H2004" s="149" t="s">
        <v>365</v>
      </c>
      <c r="I2004" s="149" t="s">
        <v>366</v>
      </c>
      <c r="J2004" s="149" t="s">
        <v>7090</v>
      </c>
      <c r="K2004" s="149"/>
      <c r="L2004" s="148">
        <v>1</v>
      </c>
      <c r="M2004" s="152">
        <f t="shared" si="62"/>
        <v>0</v>
      </c>
      <c r="N2004" s="152">
        <f t="shared" si="63"/>
        <v>1</v>
      </c>
      <c r="O2004" s="145">
        <v>139048</v>
      </c>
    </row>
    <row r="2005" spans="1:15" x14ac:dyDescent="0.25">
      <c r="A2005" s="149">
        <v>62166</v>
      </c>
      <c r="B2005" s="149" t="s">
        <v>7460</v>
      </c>
      <c r="C2005" s="149" t="s">
        <v>5862</v>
      </c>
      <c r="D2005" s="149">
        <v>2160</v>
      </c>
      <c r="E2005" s="149" t="s">
        <v>262</v>
      </c>
      <c r="F2005" s="149" t="s">
        <v>7461</v>
      </c>
      <c r="G2005" s="149" t="s">
        <v>203</v>
      </c>
      <c r="H2005" s="149" t="s">
        <v>204</v>
      </c>
      <c r="I2005" s="149" t="s">
        <v>205</v>
      </c>
      <c r="J2005" s="149" t="s">
        <v>7089</v>
      </c>
      <c r="K2005" s="149"/>
      <c r="L2005" s="148">
        <v>1</v>
      </c>
      <c r="M2005" s="152">
        <f t="shared" si="62"/>
        <v>0</v>
      </c>
      <c r="N2005" s="152">
        <f t="shared" si="63"/>
        <v>0</v>
      </c>
      <c r="O2005" s="145">
        <v>120543</v>
      </c>
    </row>
    <row r="2006" spans="1:15" x14ac:dyDescent="0.25">
      <c r="A2006" s="149">
        <v>62331</v>
      </c>
      <c r="B2006" s="149" t="s">
        <v>5863</v>
      </c>
      <c r="C2006" s="149" t="s">
        <v>5864</v>
      </c>
      <c r="D2006" s="149">
        <v>9250</v>
      </c>
      <c r="E2006" s="149" t="s">
        <v>840</v>
      </c>
      <c r="F2006" s="149" t="s">
        <v>5865</v>
      </c>
      <c r="G2006" s="149" t="s">
        <v>364</v>
      </c>
      <c r="H2006" s="149" t="s">
        <v>365</v>
      </c>
      <c r="I2006" s="149" t="s">
        <v>366</v>
      </c>
      <c r="J2006" s="149" t="s">
        <v>7089</v>
      </c>
      <c r="K2006" s="149"/>
      <c r="L2006" s="148">
        <v>1</v>
      </c>
      <c r="M2006" s="152">
        <f t="shared" si="62"/>
        <v>0</v>
      </c>
      <c r="N2006" s="152">
        <f t="shared" si="63"/>
        <v>0</v>
      </c>
      <c r="O2006" s="145">
        <v>119131</v>
      </c>
    </row>
    <row r="2007" spans="1:15" x14ac:dyDescent="0.25">
      <c r="A2007" s="149">
        <v>62364</v>
      </c>
      <c r="B2007" s="149" t="s">
        <v>5866</v>
      </c>
      <c r="C2007" s="149" t="s">
        <v>5867</v>
      </c>
      <c r="D2007" s="149">
        <v>2440</v>
      </c>
      <c r="E2007" s="149" t="s">
        <v>315</v>
      </c>
      <c r="F2007" s="149" t="s">
        <v>2257</v>
      </c>
      <c r="G2007" s="149" t="s">
        <v>7122</v>
      </c>
      <c r="H2007" s="149" t="s">
        <v>7123</v>
      </c>
      <c r="I2007" s="149" t="s">
        <v>7124</v>
      </c>
      <c r="J2007" s="149" t="s">
        <v>7090</v>
      </c>
      <c r="K2007" s="149"/>
      <c r="L2007" s="148">
        <v>1</v>
      </c>
      <c r="M2007" s="152">
        <f t="shared" si="62"/>
        <v>0</v>
      </c>
      <c r="N2007" s="152">
        <f t="shared" si="63"/>
        <v>1</v>
      </c>
      <c r="O2007" s="145">
        <v>121756</v>
      </c>
    </row>
    <row r="2008" spans="1:15" x14ac:dyDescent="0.25">
      <c r="A2008" s="149">
        <v>62372</v>
      </c>
      <c r="B2008" s="149" t="s">
        <v>5868</v>
      </c>
      <c r="C2008" s="149" t="s">
        <v>5869</v>
      </c>
      <c r="D2008" s="149">
        <v>3920</v>
      </c>
      <c r="E2008" s="149" t="s">
        <v>3768</v>
      </c>
      <c r="F2008" s="149" t="s">
        <v>5870</v>
      </c>
      <c r="G2008" s="149" t="s">
        <v>364</v>
      </c>
      <c r="H2008" s="149" t="s">
        <v>365</v>
      </c>
      <c r="I2008" s="149" t="s">
        <v>366</v>
      </c>
      <c r="J2008" s="149" t="s">
        <v>7089</v>
      </c>
      <c r="K2008" s="149"/>
      <c r="L2008" s="148">
        <v>1</v>
      </c>
      <c r="M2008" s="152">
        <f t="shared" si="62"/>
        <v>0</v>
      </c>
      <c r="N2008" s="152">
        <f t="shared" si="63"/>
        <v>0</v>
      </c>
      <c r="O2008" s="145">
        <v>122127</v>
      </c>
    </row>
    <row r="2009" spans="1:15" x14ac:dyDescent="0.25">
      <c r="A2009" s="149">
        <v>102525</v>
      </c>
      <c r="B2009" s="149" t="s">
        <v>7462</v>
      </c>
      <c r="C2009" s="149" t="s">
        <v>5871</v>
      </c>
      <c r="D2009" s="149">
        <v>1640</v>
      </c>
      <c r="E2009" s="149" t="s">
        <v>1276</v>
      </c>
      <c r="F2009" s="149" t="s">
        <v>1277</v>
      </c>
      <c r="G2009" s="149" t="s">
        <v>160</v>
      </c>
      <c r="H2009" s="149" t="s">
        <v>161</v>
      </c>
      <c r="I2009" s="149" t="s">
        <v>162</v>
      </c>
      <c r="J2009" s="149" t="s">
        <v>7091</v>
      </c>
      <c r="K2009" s="149"/>
      <c r="L2009" s="148">
        <v>1</v>
      </c>
      <c r="M2009" s="152">
        <f t="shared" si="62"/>
        <v>1</v>
      </c>
      <c r="N2009" s="152">
        <f t="shared" si="63"/>
        <v>0</v>
      </c>
      <c r="O2009" s="145">
        <v>139071</v>
      </c>
    </row>
    <row r="2010" spans="1:15" x14ac:dyDescent="0.25">
      <c r="A2010" s="149">
        <v>102533</v>
      </c>
      <c r="B2010" s="149" t="s">
        <v>7725</v>
      </c>
      <c r="C2010" s="149" t="s">
        <v>5872</v>
      </c>
      <c r="D2010" s="149">
        <v>9290</v>
      </c>
      <c r="E2010" s="149" t="s">
        <v>5873</v>
      </c>
      <c r="F2010" s="149" t="s">
        <v>7726</v>
      </c>
      <c r="G2010" s="149" t="s">
        <v>7587</v>
      </c>
      <c r="H2010" s="149" t="s">
        <v>7588</v>
      </c>
      <c r="I2010" s="149" t="s">
        <v>7589</v>
      </c>
      <c r="J2010" s="149" t="s">
        <v>7089</v>
      </c>
      <c r="K2010" s="149"/>
      <c r="L2010" s="148">
        <v>1</v>
      </c>
      <c r="M2010" s="152">
        <f t="shared" si="62"/>
        <v>0</v>
      </c>
      <c r="N2010" s="152">
        <f t="shared" si="63"/>
        <v>0</v>
      </c>
      <c r="O2010" s="145">
        <v>121012</v>
      </c>
    </row>
    <row r="2011" spans="1:15" x14ac:dyDescent="0.25">
      <c r="A2011" s="149">
        <v>102566</v>
      </c>
      <c r="B2011" s="149" t="s">
        <v>7463</v>
      </c>
      <c r="C2011" s="149" t="s">
        <v>5874</v>
      </c>
      <c r="D2011" s="149">
        <v>9600</v>
      </c>
      <c r="E2011" s="149" t="s">
        <v>930</v>
      </c>
      <c r="F2011" s="149" t="s">
        <v>5875</v>
      </c>
      <c r="G2011" s="149" t="s">
        <v>7595</v>
      </c>
      <c r="H2011" s="149" t="s">
        <v>7596</v>
      </c>
      <c r="I2011" s="149" t="s">
        <v>7597</v>
      </c>
      <c r="J2011" s="149" t="s">
        <v>7091</v>
      </c>
      <c r="K2011" s="149"/>
      <c r="L2011" s="148">
        <v>4</v>
      </c>
      <c r="M2011" s="152">
        <f t="shared" si="62"/>
        <v>0</v>
      </c>
      <c r="N2011" s="152">
        <f t="shared" si="63"/>
        <v>0</v>
      </c>
      <c r="O2011" s="145">
        <v>121061</v>
      </c>
    </row>
    <row r="2012" spans="1:15" x14ac:dyDescent="0.25">
      <c r="A2012" s="149">
        <v>102574</v>
      </c>
      <c r="B2012" s="149" t="s">
        <v>5876</v>
      </c>
      <c r="C2012" s="149" t="s">
        <v>7727</v>
      </c>
      <c r="D2012" s="149">
        <v>2950</v>
      </c>
      <c r="E2012" s="149" t="s">
        <v>217</v>
      </c>
      <c r="F2012" s="149" t="s">
        <v>1768</v>
      </c>
      <c r="G2012" s="149" t="s">
        <v>203</v>
      </c>
      <c r="H2012" s="149" t="s">
        <v>204</v>
      </c>
      <c r="I2012" s="149" t="s">
        <v>205</v>
      </c>
      <c r="J2012" s="149" t="s">
        <v>7091</v>
      </c>
      <c r="K2012" s="149"/>
      <c r="L2012" s="148">
        <v>2</v>
      </c>
      <c r="M2012" s="152">
        <f t="shared" si="62"/>
        <v>0</v>
      </c>
      <c r="N2012" s="152">
        <f t="shared" si="63"/>
        <v>0</v>
      </c>
      <c r="O2012" s="145">
        <v>121541</v>
      </c>
    </row>
    <row r="2013" spans="1:15" x14ac:dyDescent="0.25">
      <c r="A2013" s="149">
        <v>102591</v>
      </c>
      <c r="B2013" s="149" t="s">
        <v>5877</v>
      </c>
      <c r="C2013" s="149" t="s">
        <v>5878</v>
      </c>
      <c r="D2013" s="149">
        <v>3290</v>
      </c>
      <c r="E2013" s="149" t="s">
        <v>483</v>
      </c>
      <c r="F2013" s="149" t="s">
        <v>5879</v>
      </c>
      <c r="G2013" s="149" t="s">
        <v>160</v>
      </c>
      <c r="H2013" s="149" t="s">
        <v>161</v>
      </c>
      <c r="I2013" s="149" t="s">
        <v>162</v>
      </c>
      <c r="J2013" s="149" t="s">
        <v>7091</v>
      </c>
      <c r="K2013" s="149"/>
      <c r="L2013" s="148">
        <v>2</v>
      </c>
      <c r="M2013" s="152">
        <f t="shared" si="62"/>
        <v>0</v>
      </c>
      <c r="N2013" s="152">
        <f t="shared" si="63"/>
        <v>0</v>
      </c>
      <c r="O2013" s="145">
        <v>138727</v>
      </c>
    </row>
    <row r="2014" spans="1:15" x14ac:dyDescent="0.25">
      <c r="A2014" s="149">
        <v>102641</v>
      </c>
      <c r="B2014" s="149" t="s">
        <v>5880</v>
      </c>
      <c r="C2014" s="149" t="s">
        <v>5881</v>
      </c>
      <c r="D2014" s="149">
        <v>2180</v>
      </c>
      <c r="E2014" s="149" t="s">
        <v>213</v>
      </c>
      <c r="F2014" s="149" t="s">
        <v>5882</v>
      </c>
      <c r="G2014" s="149" t="s">
        <v>364</v>
      </c>
      <c r="H2014" s="149" t="s">
        <v>365</v>
      </c>
      <c r="I2014" s="149" t="s">
        <v>366</v>
      </c>
      <c r="J2014" s="149" t="s">
        <v>7091</v>
      </c>
      <c r="K2014" s="149"/>
      <c r="L2014" s="148">
        <v>2</v>
      </c>
      <c r="M2014" s="152">
        <f t="shared" si="62"/>
        <v>0</v>
      </c>
      <c r="N2014" s="152">
        <f t="shared" si="63"/>
        <v>0</v>
      </c>
      <c r="O2014" s="145">
        <v>121814</v>
      </c>
    </row>
    <row r="2015" spans="1:15" x14ac:dyDescent="0.25">
      <c r="A2015" s="149">
        <v>102673</v>
      </c>
      <c r="B2015" s="149" t="s">
        <v>2088</v>
      </c>
      <c r="C2015" s="149" t="s">
        <v>5883</v>
      </c>
      <c r="D2015" s="149">
        <v>2300</v>
      </c>
      <c r="E2015" s="149" t="s">
        <v>285</v>
      </c>
      <c r="F2015" s="149" t="s">
        <v>5884</v>
      </c>
      <c r="G2015" s="149" t="s">
        <v>7122</v>
      </c>
      <c r="H2015" s="149" t="s">
        <v>7123</v>
      </c>
      <c r="I2015" s="149" t="s">
        <v>7124</v>
      </c>
      <c r="J2015" s="149" t="s">
        <v>7089</v>
      </c>
      <c r="K2015" s="149"/>
      <c r="L2015" s="148">
        <v>2</v>
      </c>
      <c r="M2015" s="152">
        <f t="shared" si="62"/>
        <v>0</v>
      </c>
      <c r="N2015" s="152">
        <f t="shared" si="63"/>
        <v>0</v>
      </c>
      <c r="O2015" s="145">
        <v>121781</v>
      </c>
    </row>
    <row r="2016" spans="1:15" x14ac:dyDescent="0.25">
      <c r="A2016" s="149">
        <v>102681</v>
      </c>
      <c r="B2016" s="149" t="s">
        <v>5885</v>
      </c>
      <c r="C2016" s="149" t="s">
        <v>5886</v>
      </c>
      <c r="D2016" s="149">
        <v>2960</v>
      </c>
      <c r="E2016" s="149" t="s">
        <v>1918</v>
      </c>
      <c r="F2016" s="149" t="s">
        <v>1921</v>
      </c>
      <c r="G2016" s="149" t="s">
        <v>203</v>
      </c>
      <c r="H2016" s="149" t="s">
        <v>204</v>
      </c>
      <c r="I2016" s="149" t="s">
        <v>205</v>
      </c>
      <c r="J2016" s="149" t="s">
        <v>7091</v>
      </c>
      <c r="K2016" s="149"/>
      <c r="L2016" s="148">
        <v>2</v>
      </c>
      <c r="M2016" s="152">
        <f t="shared" si="62"/>
        <v>0</v>
      </c>
      <c r="N2016" s="152">
        <f t="shared" si="63"/>
        <v>0</v>
      </c>
      <c r="O2016" s="145">
        <v>121558</v>
      </c>
    </row>
    <row r="2017" spans="1:15" x14ac:dyDescent="0.25">
      <c r="A2017" s="149">
        <v>103242</v>
      </c>
      <c r="B2017" s="149" t="s">
        <v>5887</v>
      </c>
      <c r="C2017" s="149" t="s">
        <v>5888</v>
      </c>
      <c r="D2017" s="149">
        <v>2018</v>
      </c>
      <c r="E2017" s="149" t="s">
        <v>201</v>
      </c>
      <c r="F2017" s="149" t="s">
        <v>5889</v>
      </c>
      <c r="G2017" s="149" t="s">
        <v>203</v>
      </c>
      <c r="H2017" s="149" t="s">
        <v>204</v>
      </c>
      <c r="I2017" s="149" t="s">
        <v>205</v>
      </c>
      <c r="J2017" s="149" t="s">
        <v>7089</v>
      </c>
      <c r="K2017" s="149"/>
      <c r="L2017" s="148">
        <v>1</v>
      </c>
      <c r="M2017" s="152">
        <f t="shared" si="62"/>
        <v>0</v>
      </c>
      <c r="N2017" s="152">
        <f t="shared" si="63"/>
        <v>0</v>
      </c>
      <c r="O2017" s="145">
        <v>138891</v>
      </c>
    </row>
    <row r="2018" spans="1:15" x14ac:dyDescent="0.25">
      <c r="A2018" s="149">
        <v>103549</v>
      </c>
      <c r="B2018" s="149" t="s">
        <v>4588</v>
      </c>
      <c r="C2018" s="149" t="s">
        <v>5890</v>
      </c>
      <c r="D2018" s="149">
        <v>9000</v>
      </c>
      <c r="E2018" s="149" t="s">
        <v>798</v>
      </c>
      <c r="F2018" s="149" t="s">
        <v>7464</v>
      </c>
      <c r="G2018" s="149" t="s">
        <v>7587</v>
      </c>
      <c r="H2018" s="149" t="s">
        <v>7588</v>
      </c>
      <c r="I2018" s="149" t="s">
        <v>7589</v>
      </c>
      <c r="J2018" s="149" t="s">
        <v>7089</v>
      </c>
      <c r="K2018" s="149"/>
      <c r="L2018" s="148">
        <v>1</v>
      </c>
      <c r="M2018" s="152">
        <f t="shared" si="62"/>
        <v>0</v>
      </c>
      <c r="N2018" s="152">
        <f t="shared" si="63"/>
        <v>0</v>
      </c>
      <c r="O2018" s="145">
        <v>121798</v>
      </c>
    </row>
    <row r="2019" spans="1:15" x14ac:dyDescent="0.25">
      <c r="A2019" s="149">
        <v>103887</v>
      </c>
      <c r="B2019" s="149" t="s">
        <v>5891</v>
      </c>
      <c r="C2019" s="149" t="s">
        <v>5892</v>
      </c>
      <c r="D2019" s="149">
        <v>1652</v>
      </c>
      <c r="E2019" s="149" t="s">
        <v>1288</v>
      </c>
      <c r="F2019" s="149" t="s">
        <v>5893</v>
      </c>
      <c r="G2019" s="149" t="s">
        <v>7587</v>
      </c>
      <c r="H2019" s="149" t="s">
        <v>7588</v>
      </c>
      <c r="I2019" s="149" t="s">
        <v>7589</v>
      </c>
      <c r="J2019" s="149" t="s">
        <v>7089</v>
      </c>
      <c r="K2019" s="149"/>
      <c r="L2019" s="148">
        <v>1</v>
      </c>
      <c r="M2019" s="152">
        <f t="shared" si="62"/>
        <v>0</v>
      </c>
      <c r="N2019" s="152">
        <f t="shared" si="63"/>
        <v>0</v>
      </c>
      <c r="O2019" s="145">
        <v>119719</v>
      </c>
    </row>
    <row r="2020" spans="1:15" x14ac:dyDescent="0.25">
      <c r="A2020" s="149">
        <v>104241</v>
      </c>
      <c r="B2020" s="149" t="s">
        <v>5894</v>
      </c>
      <c r="C2020" s="149" t="s">
        <v>5895</v>
      </c>
      <c r="D2020" s="149">
        <v>3111</v>
      </c>
      <c r="E2020" s="149" t="s">
        <v>3037</v>
      </c>
      <c r="F2020" s="149" t="s">
        <v>3041</v>
      </c>
      <c r="G2020" s="149" t="s">
        <v>160</v>
      </c>
      <c r="H2020" s="149" t="s">
        <v>161</v>
      </c>
      <c r="I2020" s="149" t="s">
        <v>162</v>
      </c>
      <c r="J2020" s="149" t="s">
        <v>7090</v>
      </c>
      <c r="K2020" s="149"/>
      <c r="L2020" s="148">
        <v>1</v>
      </c>
      <c r="M2020" s="152">
        <f t="shared" si="62"/>
        <v>0</v>
      </c>
      <c r="N2020" s="152">
        <f t="shared" si="63"/>
        <v>1</v>
      </c>
      <c r="O2020" s="145">
        <v>122259</v>
      </c>
    </row>
    <row r="2021" spans="1:15" x14ac:dyDescent="0.25">
      <c r="A2021" s="149">
        <v>104265</v>
      </c>
      <c r="B2021" s="149" t="s">
        <v>7465</v>
      </c>
      <c r="C2021" s="149" t="s">
        <v>5896</v>
      </c>
      <c r="D2021" s="149">
        <v>1840</v>
      </c>
      <c r="E2021" s="149" t="s">
        <v>2836</v>
      </c>
      <c r="F2021" s="149" t="s">
        <v>5897</v>
      </c>
      <c r="G2021" s="149" t="s">
        <v>7587</v>
      </c>
      <c r="H2021" s="149" t="s">
        <v>7588</v>
      </c>
      <c r="I2021" s="149" t="s">
        <v>7589</v>
      </c>
      <c r="J2021" s="149" t="s">
        <v>7091</v>
      </c>
      <c r="K2021" s="149"/>
      <c r="L2021" s="148">
        <v>1</v>
      </c>
      <c r="M2021" s="152">
        <f t="shared" si="62"/>
        <v>1</v>
      </c>
      <c r="N2021" s="152">
        <f t="shared" si="63"/>
        <v>0</v>
      </c>
      <c r="O2021" s="145">
        <v>120171</v>
      </c>
    </row>
    <row r="2022" spans="1:15" x14ac:dyDescent="0.25">
      <c r="A2022" s="149">
        <v>104299</v>
      </c>
      <c r="B2022" s="149" t="s">
        <v>5898</v>
      </c>
      <c r="C2022" s="149" t="s">
        <v>5899</v>
      </c>
      <c r="D2022" s="149">
        <v>1083</v>
      </c>
      <c r="E2022" s="149" t="s">
        <v>94</v>
      </c>
      <c r="F2022" s="149" t="s">
        <v>5900</v>
      </c>
      <c r="G2022" s="149" t="s">
        <v>160</v>
      </c>
      <c r="H2022" s="149" t="s">
        <v>161</v>
      </c>
      <c r="I2022" s="149" t="s">
        <v>162</v>
      </c>
      <c r="J2022" s="149" t="s">
        <v>7089</v>
      </c>
      <c r="K2022" s="149"/>
      <c r="L2022" s="148">
        <v>1</v>
      </c>
      <c r="M2022" s="152">
        <f t="shared" si="62"/>
        <v>0</v>
      </c>
      <c r="N2022" s="152">
        <f t="shared" si="63"/>
        <v>0</v>
      </c>
      <c r="O2022" s="145">
        <v>129049</v>
      </c>
    </row>
    <row r="2023" spans="1:15" x14ac:dyDescent="0.25">
      <c r="A2023" s="149">
        <v>104307</v>
      </c>
      <c r="B2023" s="149" t="s">
        <v>7466</v>
      </c>
      <c r="C2023" s="149" t="s">
        <v>5901</v>
      </c>
      <c r="D2023" s="149">
        <v>1030</v>
      </c>
      <c r="E2023" s="149" t="s">
        <v>74</v>
      </c>
      <c r="F2023" s="149" t="s">
        <v>5902</v>
      </c>
      <c r="G2023" s="149" t="s">
        <v>160</v>
      </c>
      <c r="H2023" s="149" t="s">
        <v>161</v>
      </c>
      <c r="I2023" s="149" t="s">
        <v>162</v>
      </c>
      <c r="J2023" s="149" t="s">
        <v>7089</v>
      </c>
      <c r="K2023" s="149"/>
      <c r="L2023" s="148">
        <v>1</v>
      </c>
      <c r="M2023" s="152">
        <f t="shared" si="62"/>
        <v>0</v>
      </c>
      <c r="N2023" s="152">
        <f t="shared" si="63"/>
        <v>0</v>
      </c>
      <c r="O2023" s="145">
        <v>124149</v>
      </c>
    </row>
    <row r="2024" spans="1:15" x14ac:dyDescent="0.25">
      <c r="A2024" s="149">
        <v>104315</v>
      </c>
      <c r="B2024" s="149" t="s">
        <v>5903</v>
      </c>
      <c r="C2024" s="149" t="s">
        <v>5904</v>
      </c>
      <c r="D2024" s="149">
        <v>9000</v>
      </c>
      <c r="E2024" s="149" t="s">
        <v>798</v>
      </c>
      <c r="F2024" s="149" t="s">
        <v>5905</v>
      </c>
      <c r="G2024" s="149" t="s">
        <v>7587</v>
      </c>
      <c r="H2024" s="149" t="s">
        <v>7588</v>
      </c>
      <c r="I2024" s="149" t="s">
        <v>7589</v>
      </c>
      <c r="J2024" s="149" t="s">
        <v>7089</v>
      </c>
      <c r="K2024" s="149"/>
      <c r="L2024" s="148">
        <v>1</v>
      </c>
      <c r="M2024" s="152">
        <f t="shared" si="62"/>
        <v>0</v>
      </c>
      <c r="N2024" s="152">
        <f t="shared" si="63"/>
        <v>0</v>
      </c>
      <c r="O2024" s="145">
        <v>121053</v>
      </c>
    </row>
    <row r="2025" spans="1:15" x14ac:dyDescent="0.25">
      <c r="A2025" s="149">
        <v>104372</v>
      </c>
      <c r="B2025" s="149" t="s">
        <v>5906</v>
      </c>
      <c r="C2025" s="149" t="s">
        <v>5907</v>
      </c>
      <c r="D2025" s="149">
        <v>8582</v>
      </c>
      <c r="E2025" s="149" t="s">
        <v>5908</v>
      </c>
      <c r="F2025" s="149" t="s">
        <v>5909</v>
      </c>
      <c r="G2025" s="149" t="s">
        <v>7595</v>
      </c>
      <c r="H2025" s="149" t="s">
        <v>7596</v>
      </c>
      <c r="I2025" s="149" t="s">
        <v>7597</v>
      </c>
      <c r="J2025" s="149" t="s">
        <v>7089</v>
      </c>
      <c r="K2025" s="149"/>
      <c r="L2025" s="148">
        <v>2</v>
      </c>
      <c r="M2025" s="152">
        <f t="shared" si="62"/>
        <v>0</v>
      </c>
      <c r="N2025" s="152">
        <f t="shared" si="63"/>
        <v>0</v>
      </c>
      <c r="O2025" s="145">
        <v>119511</v>
      </c>
    </row>
    <row r="2026" spans="1:15" x14ac:dyDescent="0.25">
      <c r="A2026" s="149">
        <v>104381</v>
      </c>
      <c r="B2026" s="149" t="s">
        <v>5910</v>
      </c>
      <c r="C2026" s="149" t="s">
        <v>5911</v>
      </c>
      <c r="D2026" s="149">
        <v>3630</v>
      </c>
      <c r="E2026" s="149" t="s">
        <v>563</v>
      </c>
      <c r="F2026" s="149" t="s">
        <v>5912</v>
      </c>
      <c r="G2026" s="149" t="s">
        <v>7122</v>
      </c>
      <c r="H2026" s="149" t="s">
        <v>7123</v>
      </c>
      <c r="I2026" s="149" t="s">
        <v>7124</v>
      </c>
      <c r="J2026" s="149" t="s">
        <v>7089</v>
      </c>
      <c r="K2026" s="149"/>
      <c r="L2026" s="148">
        <v>1</v>
      </c>
      <c r="M2026" s="152">
        <f t="shared" si="62"/>
        <v>0</v>
      </c>
      <c r="N2026" s="152">
        <f t="shared" si="63"/>
        <v>0</v>
      </c>
      <c r="O2026" s="145">
        <v>118951</v>
      </c>
    </row>
    <row r="2027" spans="1:15" x14ac:dyDescent="0.25">
      <c r="A2027" s="149">
        <v>104398</v>
      </c>
      <c r="B2027" s="149" t="s">
        <v>5913</v>
      </c>
      <c r="C2027" s="149" t="s">
        <v>5914</v>
      </c>
      <c r="D2027" s="149">
        <v>8800</v>
      </c>
      <c r="E2027" s="149" t="s">
        <v>774</v>
      </c>
      <c r="F2027" s="149" t="s">
        <v>5915</v>
      </c>
      <c r="G2027" s="149" t="s">
        <v>7595</v>
      </c>
      <c r="H2027" s="149" t="s">
        <v>7596</v>
      </c>
      <c r="I2027" s="149" t="s">
        <v>7597</v>
      </c>
      <c r="J2027" s="149" t="s">
        <v>7091</v>
      </c>
      <c r="K2027" s="149"/>
      <c r="L2027" s="148">
        <v>1</v>
      </c>
      <c r="M2027" s="152">
        <f t="shared" si="62"/>
        <v>1</v>
      </c>
      <c r="N2027" s="152">
        <f t="shared" si="63"/>
        <v>0</v>
      </c>
      <c r="O2027" s="145">
        <v>120345</v>
      </c>
    </row>
    <row r="2028" spans="1:15" x14ac:dyDescent="0.25">
      <c r="A2028" s="149">
        <v>104431</v>
      </c>
      <c r="B2028" s="149" t="s">
        <v>5916</v>
      </c>
      <c r="C2028" s="149" t="s">
        <v>5917</v>
      </c>
      <c r="D2028" s="149">
        <v>3560</v>
      </c>
      <c r="E2028" s="149" t="s">
        <v>3814</v>
      </c>
      <c r="F2028" s="149" t="s">
        <v>5918</v>
      </c>
      <c r="G2028" s="149" t="s">
        <v>7122</v>
      </c>
      <c r="H2028" s="149" t="s">
        <v>7123</v>
      </c>
      <c r="I2028" s="149" t="s">
        <v>7124</v>
      </c>
      <c r="J2028" s="149" t="s">
        <v>7090</v>
      </c>
      <c r="K2028" s="149"/>
      <c r="L2028" s="148">
        <v>1</v>
      </c>
      <c r="M2028" s="152">
        <f t="shared" si="62"/>
        <v>0</v>
      </c>
      <c r="N2028" s="152">
        <f t="shared" si="63"/>
        <v>1</v>
      </c>
      <c r="O2028" s="145">
        <v>118935</v>
      </c>
    </row>
    <row r="2029" spans="1:15" x14ac:dyDescent="0.25">
      <c r="A2029" s="149">
        <v>104513</v>
      </c>
      <c r="B2029" s="149" t="s">
        <v>5919</v>
      </c>
      <c r="C2029" s="149" t="s">
        <v>3308</v>
      </c>
      <c r="D2029" s="149">
        <v>3500</v>
      </c>
      <c r="E2029" s="149" t="s">
        <v>500</v>
      </c>
      <c r="F2029" s="149" t="s">
        <v>3309</v>
      </c>
      <c r="G2029" s="149" t="s">
        <v>7122</v>
      </c>
      <c r="H2029" s="149" t="s">
        <v>7123</v>
      </c>
      <c r="I2029" s="149" t="s">
        <v>7124</v>
      </c>
      <c r="J2029" s="149" t="s">
        <v>7090</v>
      </c>
      <c r="K2029" s="149"/>
      <c r="L2029" s="148">
        <v>2</v>
      </c>
      <c r="M2029" s="152">
        <f t="shared" si="62"/>
        <v>0</v>
      </c>
      <c r="N2029" s="152">
        <f t="shared" si="63"/>
        <v>0</v>
      </c>
      <c r="O2029" s="145">
        <v>118885</v>
      </c>
    </row>
    <row r="2030" spans="1:15" x14ac:dyDescent="0.25">
      <c r="A2030" s="149">
        <v>104521</v>
      </c>
      <c r="B2030" s="149" t="s">
        <v>5920</v>
      </c>
      <c r="C2030" s="149" t="s">
        <v>5921</v>
      </c>
      <c r="D2030" s="149">
        <v>1820</v>
      </c>
      <c r="E2030" s="149" t="s">
        <v>5922</v>
      </c>
      <c r="F2030" s="149" t="s">
        <v>5923</v>
      </c>
      <c r="G2030" s="149" t="s">
        <v>364</v>
      </c>
      <c r="H2030" s="149" t="s">
        <v>365</v>
      </c>
      <c r="I2030" s="149" t="s">
        <v>366</v>
      </c>
      <c r="J2030" s="149" t="s">
        <v>7089</v>
      </c>
      <c r="K2030" s="149"/>
      <c r="L2030" s="148">
        <v>2</v>
      </c>
      <c r="M2030" s="152">
        <f t="shared" si="62"/>
        <v>0</v>
      </c>
      <c r="N2030" s="152">
        <f t="shared" si="63"/>
        <v>0</v>
      </c>
      <c r="O2030" s="145">
        <v>120576</v>
      </c>
    </row>
    <row r="2031" spans="1:15" x14ac:dyDescent="0.25">
      <c r="A2031" s="149">
        <v>104547</v>
      </c>
      <c r="B2031" s="149" t="s">
        <v>5924</v>
      </c>
      <c r="C2031" s="149" t="s">
        <v>5925</v>
      </c>
      <c r="D2031" s="149">
        <v>8970</v>
      </c>
      <c r="E2031" s="149" t="s">
        <v>795</v>
      </c>
      <c r="F2031" s="149" t="s">
        <v>5926</v>
      </c>
      <c r="G2031" s="149" t="s">
        <v>364</v>
      </c>
      <c r="H2031" s="149" t="s">
        <v>365</v>
      </c>
      <c r="I2031" s="149" t="s">
        <v>366</v>
      </c>
      <c r="J2031" s="149" t="s">
        <v>7089</v>
      </c>
      <c r="K2031" s="149"/>
      <c r="L2031" s="148">
        <v>1</v>
      </c>
      <c r="M2031" s="152">
        <f t="shared" si="62"/>
        <v>0</v>
      </c>
      <c r="N2031" s="152">
        <f t="shared" si="63"/>
        <v>0</v>
      </c>
      <c r="O2031" s="145">
        <v>125591</v>
      </c>
    </row>
    <row r="2032" spans="1:15" x14ac:dyDescent="0.25">
      <c r="A2032" s="149">
        <v>104571</v>
      </c>
      <c r="B2032" s="149" t="s">
        <v>7467</v>
      </c>
      <c r="C2032" s="149" t="s">
        <v>5927</v>
      </c>
      <c r="D2032" s="149">
        <v>2870</v>
      </c>
      <c r="E2032" s="149" t="s">
        <v>379</v>
      </c>
      <c r="F2032" s="149" t="s">
        <v>5928</v>
      </c>
      <c r="G2032" s="149" t="s">
        <v>364</v>
      </c>
      <c r="H2032" s="149" t="s">
        <v>365</v>
      </c>
      <c r="I2032" s="149" t="s">
        <v>366</v>
      </c>
      <c r="J2032" s="149" t="s">
        <v>7089</v>
      </c>
      <c r="K2032" s="149"/>
      <c r="L2032" s="148">
        <v>2</v>
      </c>
      <c r="M2032" s="152">
        <f t="shared" si="62"/>
        <v>0</v>
      </c>
      <c r="N2032" s="152">
        <f t="shared" si="63"/>
        <v>0</v>
      </c>
      <c r="O2032" s="145">
        <v>119545</v>
      </c>
    </row>
    <row r="2033" spans="1:15" x14ac:dyDescent="0.25">
      <c r="A2033" s="149">
        <v>104588</v>
      </c>
      <c r="B2033" s="149" t="s">
        <v>5929</v>
      </c>
      <c r="C2033" s="149" t="s">
        <v>5930</v>
      </c>
      <c r="D2033" s="149">
        <v>2221</v>
      </c>
      <c r="E2033" s="149" t="s">
        <v>3062</v>
      </c>
      <c r="F2033" s="149" t="s">
        <v>5931</v>
      </c>
      <c r="G2033" s="149" t="s">
        <v>203</v>
      </c>
      <c r="H2033" s="149" t="s">
        <v>204</v>
      </c>
      <c r="I2033" s="149" t="s">
        <v>205</v>
      </c>
      <c r="J2033" s="149" t="s">
        <v>7089</v>
      </c>
      <c r="K2033" s="149"/>
      <c r="L2033" s="148">
        <v>1</v>
      </c>
      <c r="M2033" s="152">
        <f t="shared" si="62"/>
        <v>0</v>
      </c>
      <c r="N2033" s="152">
        <f t="shared" si="63"/>
        <v>0</v>
      </c>
      <c r="O2033" s="145">
        <v>122119</v>
      </c>
    </row>
    <row r="2034" spans="1:15" x14ac:dyDescent="0.25">
      <c r="A2034" s="149">
        <v>104596</v>
      </c>
      <c r="B2034" s="149" t="s">
        <v>1185</v>
      </c>
      <c r="C2034" s="149" t="s">
        <v>5932</v>
      </c>
      <c r="D2034" s="149">
        <v>2550</v>
      </c>
      <c r="E2034" s="149" t="s">
        <v>348</v>
      </c>
      <c r="F2034" s="149" t="s">
        <v>5933</v>
      </c>
      <c r="G2034" s="149" t="s">
        <v>203</v>
      </c>
      <c r="H2034" s="149" t="s">
        <v>204</v>
      </c>
      <c r="I2034" s="149" t="s">
        <v>205</v>
      </c>
      <c r="J2034" s="149" t="s">
        <v>7089</v>
      </c>
      <c r="K2034" s="149"/>
      <c r="L2034" s="148">
        <v>2</v>
      </c>
      <c r="M2034" s="152">
        <f t="shared" si="62"/>
        <v>0</v>
      </c>
      <c r="N2034" s="152">
        <f t="shared" si="63"/>
        <v>0</v>
      </c>
      <c r="O2034" s="145">
        <v>119255</v>
      </c>
    </row>
    <row r="2035" spans="1:15" x14ac:dyDescent="0.25">
      <c r="A2035" s="149">
        <v>104604</v>
      </c>
      <c r="B2035" s="149" t="s">
        <v>5934</v>
      </c>
      <c r="C2035" s="149" t="s">
        <v>5935</v>
      </c>
      <c r="D2035" s="149">
        <v>3630</v>
      </c>
      <c r="E2035" s="149" t="s">
        <v>563</v>
      </c>
      <c r="F2035" s="149" t="s">
        <v>5936</v>
      </c>
      <c r="G2035" s="149" t="s">
        <v>7122</v>
      </c>
      <c r="H2035" s="149" t="s">
        <v>7123</v>
      </c>
      <c r="I2035" s="149" t="s">
        <v>7124</v>
      </c>
      <c r="J2035" s="149" t="s">
        <v>7089</v>
      </c>
      <c r="K2035" s="149"/>
      <c r="L2035" s="148">
        <v>2</v>
      </c>
      <c r="M2035" s="152">
        <f t="shared" si="62"/>
        <v>0</v>
      </c>
      <c r="N2035" s="152">
        <f t="shared" si="63"/>
        <v>0</v>
      </c>
      <c r="O2035" s="145">
        <v>118802</v>
      </c>
    </row>
    <row r="2036" spans="1:15" x14ac:dyDescent="0.25">
      <c r="A2036" s="149">
        <v>104638</v>
      </c>
      <c r="B2036" s="149" t="s">
        <v>3319</v>
      </c>
      <c r="C2036" s="149" t="s">
        <v>5937</v>
      </c>
      <c r="D2036" s="149">
        <v>2387</v>
      </c>
      <c r="E2036" s="149" t="s">
        <v>2150</v>
      </c>
      <c r="F2036" s="149" t="s">
        <v>5938</v>
      </c>
      <c r="G2036" s="149" t="s">
        <v>7122</v>
      </c>
      <c r="H2036" s="149" t="s">
        <v>7123</v>
      </c>
      <c r="I2036" s="149" t="s">
        <v>7124</v>
      </c>
      <c r="J2036" s="149" t="s">
        <v>7089</v>
      </c>
      <c r="K2036" s="149"/>
      <c r="L2036" s="148">
        <v>2</v>
      </c>
      <c r="M2036" s="152">
        <f t="shared" si="62"/>
        <v>0</v>
      </c>
      <c r="N2036" s="152">
        <f t="shared" si="63"/>
        <v>0</v>
      </c>
      <c r="O2036" s="145">
        <v>121781</v>
      </c>
    </row>
    <row r="2037" spans="1:15" x14ac:dyDescent="0.25">
      <c r="A2037" s="149">
        <v>104711</v>
      </c>
      <c r="B2037" s="149" t="s">
        <v>1377</v>
      </c>
      <c r="C2037" s="149" t="s">
        <v>5939</v>
      </c>
      <c r="D2037" s="149">
        <v>2440</v>
      </c>
      <c r="E2037" s="149" t="s">
        <v>315</v>
      </c>
      <c r="F2037" s="149" t="s">
        <v>5940</v>
      </c>
      <c r="G2037" s="149" t="s">
        <v>203</v>
      </c>
      <c r="H2037" s="149" t="s">
        <v>204</v>
      </c>
      <c r="I2037" s="149" t="s">
        <v>205</v>
      </c>
      <c r="J2037" s="149" t="s">
        <v>7089</v>
      </c>
      <c r="K2037" s="149"/>
      <c r="L2037" s="148">
        <v>2</v>
      </c>
      <c r="M2037" s="152">
        <f t="shared" si="62"/>
        <v>0</v>
      </c>
      <c r="N2037" s="152">
        <f t="shared" si="63"/>
        <v>0</v>
      </c>
      <c r="O2037" s="145">
        <v>119651</v>
      </c>
    </row>
    <row r="2038" spans="1:15" x14ac:dyDescent="0.25">
      <c r="A2038" s="149">
        <v>104851</v>
      </c>
      <c r="B2038" s="149" t="s">
        <v>5941</v>
      </c>
      <c r="C2038" s="149" t="s">
        <v>5942</v>
      </c>
      <c r="D2038" s="149">
        <v>9300</v>
      </c>
      <c r="E2038" s="149" t="s">
        <v>865</v>
      </c>
      <c r="F2038" s="149" t="s">
        <v>5943</v>
      </c>
      <c r="G2038" s="149" t="s">
        <v>7587</v>
      </c>
      <c r="H2038" s="149" t="s">
        <v>7588</v>
      </c>
      <c r="I2038" s="149" t="s">
        <v>7589</v>
      </c>
      <c r="J2038" s="149" t="s">
        <v>7089</v>
      </c>
      <c r="K2038" s="149"/>
      <c r="L2038" s="148">
        <v>2</v>
      </c>
      <c r="M2038" s="152">
        <f t="shared" si="62"/>
        <v>0</v>
      </c>
      <c r="N2038" s="152">
        <f t="shared" si="63"/>
        <v>0</v>
      </c>
      <c r="O2038" s="145">
        <v>139139</v>
      </c>
    </row>
    <row r="2039" spans="1:15" x14ac:dyDescent="0.25">
      <c r="A2039" s="149">
        <v>105379</v>
      </c>
      <c r="B2039" s="149" t="s">
        <v>7468</v>
      </c>
      <c r="C2039" s="149" t="s">
        <v>5944</v>
      </c>
      <c r="D2039" s="149">
        <v>9600</v>
      </c>
      <c r="E2039" s="149" t="s">
        <v>930</v>
      </c>
      <c r="F2039" s="149" t="s">
        <v>5945</v>
      </c>
      <c r="G2039" s="149" t="s">
        <v>7595</v>
      </c>
      <c r="H2039" s="149" t="s">
        <v>7596</v>
      </c>
      <c r="I2039" s="149" t="s">
        <v>7597</v>
      </c>
      <c r="J2039" s="149" t="s">
        <v>7089</v>
      </c>
      <c r="K2039" s="149"/>
      <c r="L2039" s="148">
        <v>3</v>
      </c>
      <c r="M2039" s="152">
        <f t="shared" si="62"/>
        <v>0</v>
      </c>
      <c r="N2039" s="152">
        <f t="shared" si="63"/>
        <v>0</v>
      </c>
      <c r="O2039" s="145">
        <v>121129</v>
      </c>
    </row>
    <row r="2040" spans="1:15" x14ac:dyDescent="0.25">
      <c r="A2040" s="149">
        <v>105445</v>
      </c>
      <c r="B2040" s="149" t="s">
        <v>7469</v>
      </c>
      <c r="C2040" s="149" t="s">
        <v>5946</v>
      </c>
      <c r="D2040" s="149">
        <v>9120</v>
      </c>
      <c r="E2040" s="149" t="s">
        <v>5947</v>
      </c>
      <c r="F2040" s="149" t="s">
        <v>5948</v>
      </c>
      <c r="G2040" s="149" t="s">
        <v>364</v>
      </c>
      <c r="H2040" s="149" t="s">
        <v>365</v>
      </c>
      <c r="I2040" s="149" t="s">
        <v>366</v>
      </c>
      <c r="J2040" s="149" t="s">
        <v>7089</v>
      </c>
      <c r="K2040" s="149"/>
      <c r="L2040" s="148">
        <v>2</v>
      </c>
      <c r="M2040" s="152">
        <f t="shared" si="62"/>
        <v>0</v>
      </c>
      <c r="N2040" s="152">
        <f t="shared" si="63"/>
        <v>0</v>
      </c>
      <c r="O2040" s="145">
        <v>121137</v>
      </c>
    </row>
    <row r="2041" spans="1:15" x14ac:dyDescent="0.25">
      <c r="A2041" s="149">
        <v>105461</v>
      </c>
      <c r="B2041" s="149" t="s">
        <v>5949</v>
      </c>
      <c r="C2041" s="149" t="s">
        <v>5950</v>
      </c>
      <c r="D2041" s="149">
        <v>3680</v>
      </c>
      <c r="E2041" s="149" t="s">
        <v>3557</v>
      </c>
      <c r="F2041" s="149" t="s">
        <v>5951</v>
      </c>
      <c r="G2041" s="149" t="s">
        <v>7122</v>
      </c>
      <c r="H2041" s="149" t="s">
        <v>7123</v>
      </c>
      <c r="I2041" s="149" t="s">
        <v>7124</v>
      </c>
      <c r="J2041" s="149" t="s">
        <v>7089</v>
      </c>
      <c r="K2041" s="149"/>
      <c r="L2041" s="148">
        <v>3</v>
      </c>
      <c r="M2041" s="152">
        <f t="shared" si="62"/>
        <v>0</v>
      </c>
      <c r="N2041" s="152">
        <f t="shared" si="63"/>
        <v>0</v>
      </c>
      <c r="O2041" s="145">
        <v>138991</v>
      </c>
    </row>
    <row r="2042" spans="1:15" x14ac:dyDescent="0.25">
      <c r="A2042" s="149">
        <v>105478</v>
      </c>
      <c r="B2042" s="149" t="s">
        <v>5952</v>
      </c>
      <c r="C2042" s="149" t="s">
        <v>5953</v>
      </c>
      <c r="D2042" s="149">
        <v>8370</v>
      </c>
      <c r="E2042" s="149" t="s">
        <v>697</v>
      </c>
      <c r="F2042" s="149" t="s">
        <v>5954</v>
      </c>
      <c r="G2042" s="149" t="s">
        <v>7595</v>
      </c>
      <c r="H2042" s="149" t="s">
        <v>7596</v>
      </c>
      <c r="I2042" s="149" t="s">
        <v>7597</v>
      </c>
      <c r="J2042" s="149" t="s">
        <v>7089</v>
      </c>
      <c r="K2042" s="149"/>
      <c r="L2042" s="148">
        <v>2</v>
      </c>
      <c r="M2042" s="152">
        <f t="shared" si="62"/>
        <v>0</v>
      </c>
      <c r="N2042" s="152">
        <f t="shared" si="63"/>
        <v>0</v>
      </c>
      <c r="O2042" s="145">
        <v>120667</v>
      </c>
    </row>
    <row r="2043" spans="1:15" x14ac:dyDescent="0.25">
      <c r="A2043" s="149">
        <v>105742</v>
      </c>
      <c r="B2043" s="149" t="s">
        <v>3672</v>
      </c>
      <c r="C2043" s="149" t="s">
        <v>5955</v>
      </c>
      <c r="D2043" s="149">
        <v>3040</v>
      </c>
      <c r="E2043" s="149" t="s">
        <v>5956</v>
      </c>
      <c r="F2043" s="149" t="s">
        <v>5957</v>
      </c>
      <c r="G2043" s="149" t="s">
        <v>160</v>
      </c>
      <c r="H2043" s="149" t="s">
        <v>161</v>
      </c>
      <c r="I2043" s="149" t="s">
        <v>162</v>
      </c>
      <c r="J2043" s="149" t="s">
        <v>7089</v>
      </c>
      <c r="K2043" s="149"/>
      <c r="L2043" s="148">
        <v>1</v>
      </c>
      <c r="M2043" s="152">
        <f t="shared" si="62"/>
        <v>0</v>
      </c>
      <c r="N2043" s="152">
        <f t="shared" si="63"/>
        <v>0</v>
      </c>
      <c r="O2043" s="145">
        <v>121939</v>
      </c>
    </row>
    <row r="2044" spans="1:15" x14ac:dyDescent="0.25">
      <c r="A2044" s="149">
        <v>105817</v>
      </c>
      <c r="B2044" s="149" t="s">
        <v>5958</v>
      </c>
      <c r="C2044" s="149" t="s">
        <v>5959</v>
      </c>
      <c r="D2044" s="149">
        <v>9450</v>
      </c>
      <c r="E2044" s="149" t="s">
        <v>904</v>
      </c>
      <c r="F2044" s="149" t="s">
        <v>5960</v>
      </c>
      <c r="G2044" s="149" t="s">
        <v>7587</v>
      </c>
      <c r="H2044" s="149" t="s">
        <v>7588</v>
      </c>
      <c r="I2044" s="149" t="s">
        <v>7589</v>
      </c>
      <c r="J2044" s="149" t="s">
        <v>7089</v>
      </c>
      <c r="K2044" s="149"/>
      <c r="L2044" s="148">
        <v>2</v>
      </c>
      <c r="M2044" s="152">
        <f t="shared" si="62"/>
        <v>0</v>
      </c>
      <c r="N2044" s="152">
        <f t="shared" si="63"/>
        <v>0</v>
      </c>
      <c r="O2044" s="145">
        <v>121368</v>
      </c>
    </row>
    <row r="2045" spans="1:15" x14ac:dyDescent="0.25">
      <c r="A2045" s="149">
        <v>105825</v>
      </c>
      <c r="B2045" s="149" t="s">
        <v>5961</v>
      </c>
      <c r="C2045" s="149" t="s">
        <v>5962</v>
      </c>
      <c r="D2045" s="149">
        <v>8000</v>
      </c>
      <c r="E2045" s="149" t="s">
        <v>643</v>
      </c>
      <c r="F2045" s="149" t="s">
        <v>5963</v>
      </c>
      <c r="G2045" s="149" t="s">
        <v>7595</v>
      </c>
      <c r="H2045" s="149" t="s">
        <v>7596</v>
      </c>
      <c r="I2045" s="149" t="s">
        <v>7597</v>
      </c>
      <c r="J2045" s="149" t="s">
        <v>7089</v>
      </c>
      <c r="K2045" s="149"/>
      <c r="L2045" s="148">
        <v>2</v>
      </c>
      <c r="M2045" s="152">
        <f t="shared" si="62"/>
        <v>0</v>
      </c>
      <c r="N2045" s="152">
        <f t="shared" si="63"/>
        <v>0</v>
      </c>
      <c r="O2045" s="145">
        <v>120601</v>
      </c>
    </row>
    <row r="2046" spans="1:15" x14ac:dyDescent="0.25">
      <c r="A2046" s="149">
        <v>105833</v>
      </c>
      <c r="B2046" s="149" t="s">
        <v>5964</v>
      </c>
      <c r="C2046" s="149" t="s">
        <v>1424</v>
      </c>
      <c r="D2046" s="149">
        <v>1800</v>
      </c>
      <c r="E2046" s="149" t="s">
        <v>165</v>
      </c>
      <c r="F2046" s="149" t="s">
        <v>1425</v>
      </c>
      <c r="G2046" s="149" t="s">
        <v>160</v>
      </c>
      <c r="H2046" s="149" t="s">
        <v>161</v>
      </c>
      <c r="I2046" s="149" t="s">
        <v>162</v>
      </c>
      <c r="J2046" s="149" t="s">
        <v>7089</v>
      </c>
      <c r="K2046" s="149"/>
      <c r="L2046" s="148">
        <v>1</v>
      </c>
      <c r="M2046" s="152">
        <f t="shared" si="62"/>
        <v>0</v>
      </c>
      <c r="N2046" s="152">
        <f t="shared" si="63"/>
        <v>0</v>
      </c>
      <c r="O2046" s="145">
        <v>122143</v>
      </c>
    </row>
    <row r="2047" spans="1:15" x14ac:dyDescent="0.25">
      <c r="A2047" s="149">
        <v>105882</v>
      </c>
      <c r="B2047" s="149" t="s">
        <v>7470</v>
      </c>
      <c r="C2047" s="149" t="s">
        <v>5965</v>
      </c>
      <c r="D2047" s="149">
        <v>3580</v>
      </c>
      <c r="E2047" s="149" t="s">
        <v>3828</v>
      </c>
      <c r="F2047" s="149" t="s">
        <v>5966</v>
      </c>
      <c r="G2047" s="149" t="s">
        <v>7122</v>
      </c>
      <c r="H2047" s="149" t="s">
        <v>7123</v>
      </c>
      <c r="I2047" s="149" t="s">
        <v>7124</v>
      </c>
      <c r="J2047" s="149" t="s">
        <v>7089</v>
      </c>
      <c r="K2047" s="149"/>
      <c r="L2047" s="148">
        <v>1</v>
      </c>
      <c r="M2047" s="152">
        <f t="shared" si="62"/>
        <v>0</v>
      </c>
      <c r="N2047" s="152">
        <f t="shared" si="63"/>
        <v>0</v>
      </c>
      <c r="O2047" s="145">
        <v>118828</v>
      </c>
    </row>
    <row r="2048" spans="1:15" x14ac:dyDescent="0.25">
      <c r="A2048" s="149">
        <v>105932</v>
      </c>
      <c r="B2048" s="149" t="s">
        <v>7471</v>
      </c>
      <c r="C2048" s="149" t="s">
        <v>5967</v>
      </c>
      <c r="D2048" s="149">
        <v>3500</v>
      </c>
      <c r="E2048" s="149" t="s">
        <v>500</v>
      </c>
      <c r="F2048" s="149" t="s">
        <v>5968</v>
      </c>
      <c r="G2048" s="149" t="s">
        <v>7122</v>
      </c>
      <c r="H2048" s="149" t="s">
        <v>7123</v>
      </c>
      <c r="I2048" s="149" t="s">
        <v>7124</v>
      </c>
      <c r="J2048" s="149" t="s">
        <v>7089</v>
      </c>
      <c r="K2048" s="149"/>
      <c r="L2048" s="148">
        <v>1</v>
      </c>
      <c r="M2048" s="152">
        <f t="shared" si="62"/>
        <v>0</v>
      </c>
      <c r="N2048" s="152">
        <f t="shared" si="63"/>
        <v>0</v>
      </c>
      <c r="O2048" s="145">
        <v>118885</v>
      </c>
    </row>
    <row r="2049" spans="1:15" x14ac:dyDescent="0.25">
      <c r="A2049" s="149">
        <v>105941</v>
      </c>
      <c r="B2049" s="149" t="s">
        <v>3412</v>
      </c>
      <c r="C2049" s="149" t="s">
        <v>5969</v>
      </c>
      <c r="D2049" s="149">
        <v>3800</v>
      </c>
      <c r="E2049" s="149" t="s">
        <v>604</v>
      </c>
      <c r="F2049" s="149" t="s">
        <v>5970</v>
      </c>
      <c r="G2049" s="149" t="s">
        <v>7122</v>
      </c>
      <c r="H2049" s="149" t="s">
        <v>7123</v>
      </c>
      <c r="I2049" s="149" t="s">
        <v>7124</v>
      </c>
      <c r="J2049" s="149" t="s">
        <v>7089</v>
      </c>
      <c r="K2049" s="149"/>
      <c r="L2049" s="148">
        <v>3</v>
      </c>
      <c r="M2049" s="152">
        <f t="shared" si="62"/>
        <v>0</v>
      </c>
      <c r="N2049" s="152">
        <f t="shared" si="63"/>
        <v>0</v>
      </c>
      <c r="O2049" s="145">
        <v>120139</v>
      </c>
    </row>
    <row r="2050" spans="1:15" x14ac:dyDescent="0.25">
      <c r="A2050" s="149">
        <v>105957</v>
      </c>
      <c r="B2050" s="149" t="s">
        <v>7472</v>
      </c>
      <c r="C2050" s="149" t="s">
        <v>5971</v>
      </c>
      <c r="D2050" s="149">
        <v>3800</v>
      </c>
      <c r="E2050" s="149" t="s">
        <v>604</v>
      </c>
      <c r="F2050" s="149" t="s">
        <v>5972</v>
      </c>
      <c r="G2050" s="149" t="s">
        <v>7122</v>
      </c>
      <c r="H2050" s="149" t="s">
        <v>7123</v>
      </c>
      <c r="I2050" s="149" t="s">
        <v>7124</v>
      </c>
      <c r="J2050" s="149" t="s">
        <v>7089</v>
      </c>
      <c r="K2050" s="149"/>
      <c r="L2050" s="148">
        <v>4</v>
      </c>
      <c r="M2050" s="152">
        <f t="shared" ref="M2050:M2113" si="64">IF(AND(J2050="Autonome kleuterschool",L2050=1),1,0)</f>
        <v>0</v>
      </c>
      <c r="N2050" s="152">
        <f t="shared" ref="N2050:N2113" si="65">IF(AND(J2050="Autonome lagere school",L2050=1),1,0)</f>
        <v>0</v>
      </c>
      <c r="O2050" s="145">
        <v>120139</v>
      </c>
    </row>
    <row r="2051" spans="1:15" x14ac:dyDescent="0.25">
      <c r="A2051" s="149">
        <v>105965</v>
      </c>
      <c r="B2051" s="149" t="s">
        <v>5973</v>
      </c>
      <c r="C2051" s="149" t="s">
        <v>5974</v>
      </c>
      <c r="D2051" s="149">
        <v>3620</v>
      </c>
      <c r="E2051" s="149" t="s">
        <v>3670</v>
      </c>
      <c r="F2051" s="149" t="s">
        <v>5975</v>
      </c>
      <c r="G2051" s="149" t="s">
        <v>7122</v>
      </c>
      <c r="H2051" s="149" t="s">
        <v>7123</v>
      </c>
      <c r="I2051" s="149" t="s">
        <v>7124</v>
      </c>
      <c r="J2051" s="149" t="s">
        <v>7089</v>
      </c>
      <c r="K2051" s="149"/>
      <c r="L2051" s="148">
        <v>2</v>
      </c>
      <c r="M2051" s="152">
        <f t="shared" si="64"/>
        <v>0</v>
      </c>
      <c r="N2051" s="152">
        <f t="shared" si="65"/>
        <v>0</v>
      </c>
      <c r="O2051" s="145">
        <v>119065</v>
      </c>
    </row>
    <row r="2052" spans="1:15" x14ac:dyDescent="0.25">
      <c r="A2052" s="149">
        <v>105973</v>
      </c>
      <c r="B2052" s="149" t="s">
        <v>1185</v>
      </c>
      <c r="C2052" s="149" t="s">
        <v>5976</v>
      </c>
      <c r="D2052" s="149">
        <v>3724</v>
      </c>
      <c r="E2052" s="149" t="s">
        <v>5977</v>
      </c>
      <c r="F2052" s="149" t="s">
        <v>5978</v>
      </c>
      <c r="G2052" s="149" t="s">
        <v>7122</v>
      </c>
      <c r="H2052" s="149" t="s">
        <v>7123</v>
      </c>
      <c r="I2052" s="149" t="s">
        <v>7124</v>
      </c>
      <c r="J2052" s="149" t="s">
        <v>7089</v>
      </c>
      <c r="K2052" s="149"/>
      <c r="L2052" s="148">
        <v>2</v>
      </c>
      <c r="M2052" s="152">
        <f t="shared" si="64"/>
        <v>0</v>
      </c>
      <c r="N2052" s="152">
        <f t="shared" si="65"/>
        <v>0</v>
      </c>
      <c r="O2052" s="145">
        <v>119041</v>
      </c>
    </row>
    <row r="2053" spans="1:15" x14ac:dyDescent="0.25">
      <c r="A2053" s="149">
        <v>105981</v>
      </c>
      <c r="B2053" s="149" t="s">
        <v>5979</v>
      </c>
      <c r="C2053" s="149" t="s">
        <v>5980</v>
      </c>
      <c r="D2053" s="149">
        <v>3990</v>
      </c>
      <c r="E2053" s="149" t="s">
        <v>530</v>
      </c>
      <c r="F2053" s="149" t="s">
        <v>5981</v>
      </c>
      <c r="G2053" s="149" t="s">
        <v>7122</v>
      </c>
      <c r="H2053" s="149" t="s">
        <v>7123</v>
      </c>
      <c r="I2053" s="149" t="s">
        <v>7124</v>
      </c>
      <c r="J2053" s="149" t="s">
        <v>7089</v>
      </c>
      <c r="K2053" s="149"/>
      <c r="L2053" s="148">
        <v>1</v>
      </c>
      <c r="M2053" s="152">
        <f t="shared" si="64"/>
        <v>0</v>
      </c>
      <c r="N2053" s="152">
        <f t="shared" si="65"/>
        <v>0</v>
      </c>
      <c r="O2053" s="145">
        <v>125534</v>
      </c>
    </row>
    <row r="2054" spans="1:15" x14ac:dyDescent="0.25">
      <c r="A2054" s="149">
        <v>105999</v>
      </c>
      <c r="B2054" s="149" t="s">
        <v>5982</v>
      </c>
      <c r="C2054" s="149" t="s">
        <v>5983</v>
      </c>
      <c r="D2054" s="149">
        <v>9970</v>
      </c>
      <c r="E2054" s="149" t="s">
        <v>5984</v>
      </c>
      <c r="F2054" s="149" t="s">
        <v>5985</v>
      </c>
      <c r="G2054" s="149" t="s">
        <v>7587</v>
      </c>
      <c r="H2054" s="149" t="s">
        <v>7588</v>
      </c>
      <c r="I2054" s="149" t="s">
        <v>7589</v>
      </c>
      <c r="J2054" s="149" t="s">
        <v>7089</v>
      </c>
      <c r="K2054" s="149"/>
      <c r="L2054" s="148">
        <v>2</v>
      </c>
      <c r="M2054" s="152">
        <f t="shared" si="64"/>
        <v>0</v>
      </c>
      <c r="N2054" s="152">
        <f t="shared" si="65"/>
        <v>0</v>
      </c>
      <c r="O2054" s="145">
        <v>138776</v>
      </c>
    </row>
    <row r="2055" spans="1:15" x14ac:dyDescent="0.25">
      <c r="A2055" s="149">
        <v>106005</v>
      </c>
      <c r="B2055" s="149" t="s">
        <v>7473</v>
      </c>
      <c r="C2055" s="149" t="s">
        <v>5986</v>
      </c>
      <c r="D2055" s="149">
        <v>9230</v>
      </c>
      <c r="E2055" s="149" t="s">
        <v>5987</v>
      </c>
      <c r="F2055" s="149" t="s">
        <v>5988</v>
      </c>
      <c r="G2055" s="149" t="s">
        <v>364</v>
      </c>
      <c r="H2055" s="149" t="s">
        <v>365</v>
      </c>
      <c r="I2055" s="149" t="s">
        <v>366</v>
      </c>
      <c r="J2055" s="149" t="s">
        <v>7089</v>
      </c>
      <c r="K2055" s="149"/>
      <c r="L2055" s="148">
        <v>1</v>
      </c>
      <c r="M2055" s="152">
        <f t="shared" si="64"/>
        <v>0</v>
      </c>
      <c r="N2055" s="152">
        <f t="shared" si="65"/>
        <v>0</v>
      </c>
      <c r="O2055" s="145">
        <v>121161</v>
      </c>
    </row>
    <row r="2056" spans="1:15" x14ac:dyDescent="0.25">
      <c r="A2056" s="149">
        <v>106013</v>
      </c>
      <c r="B2056" s="149" t="s">
        <v>7474</v>
      </c>
      <c r="C2056" s="149" t="s">
        <v>5989</v>
      </c>
      <c r="D2056" s="149">
        <v>9100</v>
      </c>
      <c r="E2056" s="149" t="s">
        <v>392</v>
      </c>
      <c r="F2056" s="149" t="s">
        <v>5990</v>
      </c>
      <c r="G2056" s="149" t="s">
        <v>364</v>
      </c>
      <c r="H2056" s="149" t="s">
        <v>365</v>
      </c>
      <c r="I2056" s="149" t="s">
        <v>366</v>
      </c>
      <c r="J2056" s="149" t="s">
        <v>7089</v>
      </c>
      <c r="K2056" s="149"/>
      <c r="L2056" s="148">
        <v>1</v>
      </c>
      <c r="M2056" s="152">
        <f t="shared" si="64"/>
        <v>0</v>
      </c>
      <c r="N2056" s="152">
        <f t="shared" si="65"/>
        <v>0</v>
      </c>
      <c r="O2056" s="145">
        <v>130856</v>
      </c>
    </row>
    <row r="2057" spans="1:15" x14ac:dyDescent="0.25">
      <c r="A2057" s="149">
        <v>106021</v>
      </c>
      <c r="B2057" s="149" t="s">
        <v>1328</v>
      </c>
      <c r="C2057" s="149" t="s">
        <v>5991</v>
      </c>
      <c r="D2057" s="149">
        <v>9920</v>
      </c>
      <c r="E2057" s="149" t="s">
        <v>977</v>
      </c>
      <c r="F2057" s="149" t="s">
        <v>5992</v>
      </c>
      <c r="G2057" s="149" t="s">
        <v>7587</v>
      </c>
      <c r="H2057" s="149" t="s">
        <v>7588</v>
      </c>
      <c r="I2057" s="149" t="s">
        <v>7589</v>
      </c>
      <c r="J2057" s="149" t="s">
        <v>7089</v>
      </c>
      <c r="K2057" s="149"/>
      <c r="L2057" s="148">
        <v>2</v>
      </c>
      <c r="M2057" s="152">
        <f t="shared" si="64"/>
        <v>0</v>
      </c>
      <c r="N2057" s="152">
        <f t="shared" si="65"/>
        <v>0</v>
      </c>
      <c r="O2057" s="145">
        <v>138776</v>
      </c>
    </row>
    <row r="2058" spans="1:15" x14ac:dyDescent="0.25">
      <c r="A2058" s="149">
        <v>106039</v>
      </c>
      <c r="B2058" s="149" t="s">
        <v>1091</v>
      </c>
      <c r="C2058" s="149" t="s">
        <v>5993</v>
      </c>
      <c r="D2058" s="149">
        <v>9930</v>
      </c>
      <c r="E2058" s="149" t="s">
        <v>977</v>
      </c>
      <c r="F2058" s="149" t="s">
        <v>5994</v>
      </c>
      <c r="G2058" s="149" t="s">
        <v>7587</v>
      </c>
      <c r="H2058" s="149" t="s">
        <v>7588</v>
      </c>
      <c r="I2058" s="149" t="s">
        <v>7589</v>
      </c>
      <c r="J2058" s="149" t="s">
        <v>7089</v>
      </c>
      <c r="K2058" s="149"/>
      <c r="L2058" s="148">
        <v>2</v>
      </c>
      <c r="M2058" s="152">
        <f t="shared" si="64"/>
        <v>0</v>
      </c>
      <c r="N2058" s="152">
        <f t="shared" si="65"/>
        <v>0</v>
      </c>
      <c r="O2058" s="145">
        <v>138776</v>
      </c>
    </row>
    <row r="2059" spans="1:15" x14ac:dyDescent="0.25">
      <c r="A2059" s="149">
        <v>106047</v>
      </c>
      <c r="B2059" s="149" t="s">
        <v>5995</v>
      </c>
      <c r="C2059" s="149" t="s">
        <v>5996</v>
      </c>
      <c r="D2059" s="149">
        <v>9870</v>
      </c>
      <c r="E2059" s="149" t="s">
        <v>5435</v>
      </c>
      <c r="F2059" s="149" t="s">
        <v>5997</v>
      </c>
      <c r="G2059" s="149" t="s">
        <v>7587</v>
      </c>
      <c r="H2059" s="149" t="s">
        <v>7588</v>
      </c>
      <c r="I2059" s="149" t="s">
        <v>7589</v>
      </c>
      <c r="J2059" s="149" t="s">
        <v>7089</v>
      </c>
      <c r="K2059" s="149"/>
      <c r="L2059" s="148">
        <v>3</v>
      </c>
      <c r="M2059" s="152">
        <f t="shared" si="64"/>
        <v>0</v>
      </c>
      <c r="N2059" s="152">
        <f t="shared" si="65"/>
        <v>0</v>
      </c>
      <c r="O2059" s="145">
        <v>120361</v>
      </c>
    </row>
    <row r="2060" spans="1:15" x14ac:dyDescent="0.25">
      <c r="A2060" s="149">
        <v>106088</v>
      </c>
      <c r="B2060" s="149" t="s">
        <v>5998</v>
      </c>
      <c r="C2060" s="149" t="s">
        <v>5999</v>
      </c>
      <c r="D2060" s="149">
        <v>2180</v>
      </c>
      <c r="E2060" s="149" t="s">
        <v>213</v>
      </c>
      <c r="F2060" s="149" t="s">
        <v>6000</v>
      </c>
      <c r="G2060" s="149" t="s">
        <v>203</v>
      </c>
      <c r="H2060" s="149" t="s">
        <v>204</v>
      </c>
      <c r="I2060" s="149" t="s">
        <v>205</v>
      </c>
      <c r="J2060" s="149" t="s">
        <v>7089</v>
      </c>
      <c r="K2060" s="149"/>
      <c r="L2060" s="148">
        <v>1</v>
      </c>
      <c r="M2060" s="152">
        <f t="shared" si="64"/>
        <v>0</v>
      </c>
      <c r="N2060" s="152">
        <f t="shared" si="65"/>
        <v>0</v>
      </c>
      <c r="O2060" s="145">
        <v>121831</v>
      </c>
    </row>
    <row r="2061" spans="1:15" x14ac:dyDescent="0.25">
      <c r="A2061" s="149">
        <v>106112</v>
      </c>
      <c r="B2061" s="149" t="s">
        <v>2197</v>
      </c>
      <c r="C2061" s="149" t="s">
        <v>6001</v>
      </c>
      <c r="D2061" s="149">
        <v>1000</v>
      </c>
      <c r="E2061" s="149" t="s">
        <v>68</v>
      </c>
      <c r="F2061" s="149" t="s">
        <v>984</v>
      </c>
      <c r="G2061" s="149" t="s">
        <v>160</v>
      </c>
      <c r="H2061" s="149" t="s">
        <v>161</v>
      </c>
      <c r="I2061" s="149" t="s">
        <v>162</v>
      </c>
      <c r="J2061" s="149" t="s">
        <v>7090</v>
      </c>
      <c r="K2061" s="149"/>
      <c r="L2061" s="148">
        <v>1</v>
      </c>
      <c r="M2061" s="152">
        <f t="shared" si="64"/>
        <v>0</v>
      </c>
      <c r="N2061" s="152">
        <f t="shared" si="65"/>
        <v>1</v>
      </c>
      <c r="O2061" s="145">
        <v>119339</v>
      </c>
    </row>
    <row r="2062" spans="1:15" x14ac:dyDescent="0.25">
      <c r="A2062" s="149">
        <v>106121</v>
      </c>
      <c r="B2062" s="149" t="s">
        <v>1927</v>
      </c>
      <c r="C2062" s="149" t="s">
        <v>6002</v>
      </c>
      <c r="D2062" s="149">
        <v>8550</v>
      </c>
      <c r="E2062" s="149" t="s">
        <v>735</v>
      </c>
      <c r="F2062" s="149" t="s">
        <v>4329</v>
      </c>
      <c r="G2062" s="149" t="s">
        <v>7595</v>
      </c>
      <c r="H2062" s="149" t="s">
        <v>7596</v>
      </c>
      <c r="I2062" s="149" t="s">
        <v>7597</v>
      </c>
      <c r="J2062" s="149" t="s">
        <v>7090</v>
      </c>
      <c r="K2062" s="149"/>
      <c r="L2062" s="148">
        <v>2</v>
      </c>
      <c r="M2062" s="152">
        <f t="shared" si="64"/>
        <v>0</v>
      </c>
      <c r="N2062" s="152">
        <f t="shared" si="65"/>
        <v>0</v>
      </c>
      <c r="O2062" s="145">
        <v>119371</v>
      </c>
    </row>
    <row r="2063" spans="1:15" x14ac:dyDescent="0.25">
      <c r="A2063" s="149">
        <v>106138</v>
      </c>
      <c r="B2063" s="149" t="s">
        <v>6003</v>
      </c>
      <c r="C2063" s="149" t="s">
        <v>6004</v>
      </c>
      <c r="D2063" s="149">
        <v>8510</v>
      </c>
      <c r="E2063" s="149" t="s">
        <v>729</v>
      </c>
      <c r="F2063" s="149" t="s">
        <v>6005</v>
      </c>
      <c r="G2063" s="149" t="s">
        <v>364</v>
      </c>
      <c r="H2063" s="149" t="s">
        <v>365</v>
      </c>
      <c r="I2063" s="149" t="s">
        <v>366</v>
      </c>
      <c r="J2063" s="149" t="s">
        <v>7089</v>
      </c>
      <c r="K2063" s="149"/>
      <c r="L2063" s="148">
        <v>1</v>
      </c>
      <c r="M2063" s="152">
        <f t="shared" si="64"/>
        <v>0</v>
      </c>
      <c r="N2063" s="152">
        <f t="shared" si="65"/>
        <v>0</v>
      </c>
      <c r="O2063" s="145">
        <v>122127</v>
      </c>
    </row>
    <row r="2064" spans="1:15" x14ac:dyDescent="0.25">
      <c r="A2064" s="149">
        <v>106153</v>
      </c>
      <c r="B2064" s="149" t="s">
        <v>6006</v>
      </c>
      <c r="C2064" s="149" t="s">
        <v>6007</v>
      </c>
      <c r="D2064" s="149">
        <v>9200</v>
      </c>
      <c r="E2064" s="149" t="s">
        <v>876</v>
      </c>
      <c r="F2064" s="149" t="s">
        <v>6008</v>
      </c>
      <c r="G2064" s="149" t="s">
        <v>7587</v>
      </c>
      <c r="H2064" s="149" t="s">
        <v>7588</v>
      </c>
      <c r="I2064" s="149" t="s">
        <v>7589</v>
      </c>
      <c r="J2064" s="149" t="s">
        <v>7089</v>
      </c>
      <c r="K2064" s="149"/>
      <c r="L2064" s="148">
        <v>1</v>
      </c>
      <c r="M2064" s="152">
        <f t="shared" si="64"/>
        <v>0</v>
      </c>
      <c r="N2064" s="152">
        <f t="shared" si="65"/>
        <v>0</v>
      </c>
      <c r="O2064" s="145">
        <v>119966</v>
      </c>
    </row>
    <row r="2065" spans="1:15" x14ac:dyDescent="0.25">
      <c r="A2065" s="149">
        <v>106161</v>
      </c>
      <c r="B2065" s="149" t="s">
        <v>7475</v>
      </c>
      <c r="C2065" s="149" t="s">
        <v>6009</v>
      </c>
      <c r="D2065" s="149">
        <v>8400</v>
      </c>
      <c r="E2065" s="149" t="s">
        <v>702</v>
      </c>
      <c r="F2065" s="149" t="s">
        <v>6010</v>
      </c>
      <c r="G2065" s="149" t="s">
        <v>364</v>
      </c>
      <c r="H2065" s="149" t="s">
        <v>365</v>
      </c>
      <c r="I2065" s="149" t="s">
        <v>366</v>
      </c>
      <c r="J2065" s="149" t="s">
        <v>7089</v>
      </c>
      <c r="K2065" s="149"/>
      <c r="L2065" s="148">
        <v>1</v>
      </c>
      <c r="M2065" s="152">
        <f t="shared" si="64"/>
        <v>0</v>
      </c>
      <c r="N2065" s="152">
        <f t="shared" si="65"/>
        <v>0</v>
      </c>
      <c r="O2065" s="145">
        <v>119834</v>
      </c>
    </row>
    <row r="2066" spans="1:15" x14ac:dyDescent="0.25">
      <c r="A2066" s="149">
        <v>106179</v>
      </c>
      <c r="B2066" s="149" t="s">
        <v>1185</v>
      </c>
      <c r="C2066" s="149" t="s">
        <v>6011</v>
      </c>
      <c r="D2066" s="149">
        <v>3020</v>
      </c>
      <c r="E2066" s="149" t="s">
        <v>6012</v>
      </c>
      <c r="F2066" s="149" t="s">
        <v>5613</v>
      </c>
      <c r="G2066" s="149" t="s">
        <v>160</v>
      </c>
      <c r="H2066" s="149" t="s">
        <v>161</v>
      </c>
      <c r="I2066" s="149" t="s">
        <v>162</v>
      </c>
      <c r="J2066" s="149" t="s">
        <v>7089</v>
      </c>
      <c r="K2066" s="149"/>
      <c r="L2066" s="148">
        <v>1</v>
      </c>
      <c r="M2066" s="152">
        <f t="shared" si="64"/>
        <v>0</v>
      </c>
      <c r="N2066" s="152">
        <f t="shared" si="65"/>
        <v>0</v>
      </c>
      <c r="O2066" s="145">
        <v>120766</v>
      </c>
    </row>
    <row r="2067" spans="1:15" x14ac:dyDescent="0.25">
      <c r="A2067" s="149">
        <v>106187</v>
      </c>
      <c r="B2067" s="149" t="s">
        <v>6013</v>
      </c>
      <c r="C2067" s="149" t="s">
        <v>6014</v>
      </c>
      <c r="D2067" s="149">
        <v>8510</v>
      </c>
      <c r="E2067" s="149" t="s">
        <v>6015</v>
      </c>
      <c r="F2067" s="149" t="s">
        <v>6016</v>
      </c>
      <c r="G2067" s="149" t="s">
        <v>7595</v>
      </c>
      <c r="H2067" s="149" t="s">
        <v>7596</v>
      </c>
      <c r="I2067" s="149" t="s">
        <v>7597</v>
      </c>
      <c r="J2067" s="149" t="s">
        <v>7089</v>
      </c>
      <c r="K2067" s="149"/>
      <c r="L2067" s="148">
        <v>1</v>
      </c>
      <c r="M2067" s="152">
        <f t="shared" si="64"/>
        <v>0</v>
      </c>
      <c r="N2067" s="152">
        <f t="shared" si="65"/>
        <v>0</v>
      </c>
      <c r="O2067" s="145">
        <v>121111</v>
      </c>
    </row>
    <row r="2068" spans="1:15" x14ac:dyDescent="0.25">
      <c r="A2068" s="149">
        <v>106195</v>
      </c>
      <c r="B2068" s="149" t="s">
        <v>2555</v>
      </c>
      <c r="C2068" s="149" t="s">
        <v>6017</v>
      </c>
      <c r="D2068" s="149">
        <v>2950</v>
      </c>
      <c r="E2068" s="149" t="s">
        <v>217</v>
      </c>
      <c r="F2068" s="149" t="s">
        <v>6018</v>
      </c>
      <c r="G2068" s="149" t="s">
        <v>364</v>
      </c>
      <c r="H2068" s="149" t="s">
        <v>365</v>
      </c>
      <c r="I2068" s="149" t="s">
        <v>366</v>
      </c>
      <c r="J2068" s="149" t="s">
        <v>7089</v>
      </c>
      <c r="K2068" s="149"/>
      <c r="L2068" s="148">
        <v>3</v>
      </c>
      <c r="M2068" s="152">
        <f t="shared" si="64"/>
        <v>0</v>
      </c>
      <c r="N2068" s="152">
        <f t="shared" si="65"/>
        <v>0</v>
      </c>
      <c r="O2068" s="145">
        <v>121814</v>
      </c>
    </row>
    <row r="2069" spans="1:15" x14ac:dyDescent="0.25">
      <c r="A2069" s="149">
        <v>106203</v>
      </c>
      <c r="B2069" s="149" t="s">
        <v>2020</v>
      </c>
      <c r="C2069" s="149" t="s">
        <v>6019</v>
      </c>
      <c r="D2069" s="149">
        <v>8400</v>
      </c>
      <c r="E2069" s="149" t="s">
        <v>702</v>
      </c>
      <c r="F2069" s="149" t="s">
        <v>6020</v>
      </c>
      <c r="G2069" s="149" t="s">
        <v>7595</v>
      </c>
      <c r="H2069" s="149" t="s">
        <v>7596</v>
      </c>
      <c r="I2069" s="149" t="s">
        <v>7597</v>
      </c>
      <c r="J2069" s="149" t="s">
        <v>7091</v>
      </c>
      <c r="K2069" s="149"/>
      <c r="L2069" s="148">
        <v>1</v>
      </c>
      <c r="M2069" s="152">
        <f t="shared" si="64"/>
        <v>1</v>
      </c>
      <c r="N2069" s="152">
        <f t="shared" si="65"/>
        <v>0</v>
      </c>
      <c r="O2069" s="145">
        <v>120741</v>
      </c>
    </row>
    <row r="2070" spans="1:15" x14ac:dyDescent="0.25">
      <c r="A2070" s="149">
        <v>106815</v>
      </c>
      <c r="B2070" s="149" t="s">
        <v>6021</v>
      </c>
      <c r="C2070" s="149" t="s">
        <v>6022</v>
      </c>
      <c r="D2070" s="149">
        <v>2180</v>
      </c>
      <c r="E2070" s="149" t="s">
        <v>213</v>
      </c>
      <c r="F2070" s="149" t="s">
        <v>6023</v>
      </c>
      <c r="G2070" s="149" t="s">
        <v>364</v>
      </c>
      <c r="H2070" s="149" t="s">
        <v>365</v>
      </c>
      <c r="I2070" s="149" t="s">
        <v>366</v>
      </c>
      <c r="J2070" s="149" t="s">
        <v>7089</v>
      </c>
      <c r="K2070" s="149"/>
      <c r="L2070" s="148">
        <v>2</v>
      </c>
      <c r="M2070" s="152">
        <f t="shared" si="64"/>
        <v>0</v>
      </c>
      <c r="N2070" s="152">
        <f t="shared" si="65"/>
        <v>0</v>
      </c>
      <c r="O2070" s="145">
        <v>125591</v>
      </c>
    </row>
    <row r="2071" spans="1:15" x14ac:dyDescent="0.25">
      <c r="A2071" s="149">
        <v>107524</v>
      </c>
      <c r="B2071" s="149" t="s">
        <v>6024</v>
      </c>
      <c r="C2071" s="149" t="s">
        <v>6025</v>
      </c>
      <c r="D2071" s="149">
        <v>1040</v>
      </c>
      <c r="E2071" s="149" t="s">
        <v>77</v>
      </c>
      <c r="F2071" s="149" t="s">
        <v>6026</v>
      </c>
      <c r="G2071" s="149" t="s">
        <v>160</v>
      </c>
      <c r="H2071" s="149" t="s">
        <v>161</v>
      </c>
      <c r="I2071" s="149" t="s">
        <v>162</v>
      </c>
      <c r="J2071" s="149" t="s">
        <v>7089</v>
      </c>
      <c r="K2071" s="149"/>
      <c r="L2071" s="148">
        <v>1</v>
      </c>
      <c r="M2071" s="152">
        <f t="shared" si="64"/>
        <v>0</v>
      </c>
      <c r="N2071" s="152">
        <f t="shared" si="65"/>
        <v>0</v>
      </c>
      <c r="O2071" s="145">
        <v>0</v>
      </c>
    </row>
    <row r="2072" spans="1:15" x14ac:dyDescent="0.25">
      <c r="A2072" s="149">
        <v>107532</v>
      </c>
      <c r="B2072" s="149" t="s">
        <v>1875</v>
      </c>
      <c r="C2072" s="149" t="s">
        <v>6027</v>
      </c>
      <c r="D2072" s="149">
        <v>1780</v>
      </c>
      <c r="E2072" s="149" t="s">
        <v>1444</v>
      </c>
      <c r="F2072" s="149" t="s">
        <v>6028</v>
      </c>
      <c r="G2072" s="149" t="s">
        <v>160</v>
      </c>
      <c r="H2072" s="149" t="s">
        <v>161</v>
      </c>
      <c r="I2072" s="149" t="s">
        <v>162</v>
      </c>
      <c r="J2072" s="149" t="s">
        <v>7089</v>
      </c>
      <c r="K2072" s="149"/>
      <c r="L2072" s="148">
        <v>1</v>
      </c>
      <c r="M2072" s="152">
        <f t="shared" si="64"/>
        <v>0</v>
      </c>
      <c r="N2072" s="152">
        <f t="shared" si="65"/>
        <v>0</v>
      </c>
      <c r="O2072" s="145">
        <v>123034</v>
      </c>
    </row>
    <row r="2073" spans="1:15" x14ac:dyDescent="0.25">
      <c r="A2073" s="149">
        <v>107541</v>
      </c>
      <c r="B2073" s="149" t="s">
        <v>6029</v>
      </c>
      <c r="C2073" s="149" t="s">
        <v>6030</v>
      </c>
      <c r="D2073" s="149">
        <v>2900</v>
      </c>
      <c r="E2073" s="149" t="s">
        <v>227</v>
      </c>
      <c r="F2073" s="149" t="s">
        <v>6031</v>
      </c>
      <c r="G2073" s="149" t="s">
        <v>203</v>
      </c>
      <c r="H2073" s="149" t="s">
        <v>204</v>
      </c>
      <c r="I2073" s="149" t="s">
        <v>205</v>
      </c>
      <c r="J2073" s="149" t="s">
        <v>7089</v>
      </c>
      <c r="K2073" s="149"/>
      <c r="L2073" s="148">
        <v>1</v>
      </c>
      <c r="M2073" s="152">
        <f t="shared" si="64"/>
        <v>0</v>
      </c>
      <c r="N2073" s="152">
        <f t="shared" si="65"/>
        <v>0</v>
      </c>
      <c r="O2073" s="145">
        <v>0</v>
      </c>
    </row>
    <row r="2074" spans="1:15" x14ac:dyDescent="0.25">
      <c r="A2074" s="149">
        <v>107557</v>
      </c>
      <c r="B2074" s="149" t="s">
        <v>6032</v>
      </c>
      <c r="C2074" s="149" t="s">
        <v>6033</v>
      </c>
      <c r="D2074" s="149">
        <v>1860</v>
      </c>
      <c r="E2074" s="149" t="s">
        <v>1482</v>
      </c>
      <c r="F2074" s="149" t="s">
        <v>6034</v>
      </c>
      <c r="G2074" s="149" t="s">
        <v>160</v>
      </c>
      <c r="H2074" s="149" t="s">
        <v>161</v>
      </c>
      <c r="I2074" s="149" t="s">
        <v>162</v>
      </c>
      <c r="J2074" s="149" t="s">
        <v>7089</v>
      </c>
      <c r="K2074" s="149"/>
      <c r="L2074" s="148">
        <v>1</v>
      </c>
      <c r="M2074" s="152">
        <f t="shared" si="64"/>
        <v>0</v>
      </c>
      <c r="N2074" s="152">
        <f t="shared" si="65"/>
        <v>0</v>
      </c>
      <c r="O2074" s="145">
        <v>122036</v>
      </c>
    </row>
    <row r="2075" spans="1:15" x14ac:dyDescent="0.25">
      <c r="A2075" s="149">
        <v>107623</v>
      </c>
      <c r="B2075" s="149" t="s">
        <v>1185</v>
      </c>
      <c r="C2075" s="149" t="s">
        <v>576</v>
      </c>
      <c r="D2075" s="149">
        <v>3600</v>
      </c>
      <c r="E2075" s="149" t="s">
        <v>550</v>
      </c>
      <c r="F2075" s="149" t="s">
        <v>6035</v>
      </c>
      <c r="G2075" s="149" t="s">
        <v>7122</v>
      </c>
      <c r="H2075" s="149" t="s">
        <v>7123</v>
      </c>
      <c r="I2075" s="149" t="s">
        <v>7124</v>
      </c>
      <c r="J2075" s="149" t="s">
        <v>7089</v>
      </c>
      <c r="K2075" s="149"/>
      <c r="L2075" s="148">
        <v>2</v>
      </c>
      <c r="M2075" s="152">
        <f t="shared" si="64"/>
        <v>0</v>
      </c>
      <c r="N2075" s="152">
        <f t="shared" si="65"/>
        <v>0</v>
      </c>
      <c r="O2075" s="145">
        <v>122291</v>
      </c>
    </row>
    <row r="2076" spans="1:15" x14ac:dyDescent="0.25">
      <c r="A2076" s="149">
        <v>107631</v>
      </c>
      <c r="B2076" s="149" t="s">
        <v>6036</v>
      </c>
      <c r="C2076" s="149" t="s">
        <v>6037</v>
      </c>
      <c r="D2076" s="149">
        <v>3630</v>
      </c>
      <c r="E2076" s="149" t="s">
        <v>563</v>
      </c>
      <c r="F2076" s="149" t="s">
        <v>7476</v>
      </c>
      <c r="G2076" s="149" t="s">
        <v>7122</v>
      </c>
      <c r="H2076" s="149" t="s">
        <v>7123</v>
      </c>
      <c r="I2076" s="149" t="s">
        <v>7124</v>
      </c>
      <c r="J2076" s="149" t="s">
        <v>7089</v>
      </c>
      <c r="K2076" s="149"/>
      <c r="L2076" s="148">
        <v>1</v>
      </c>
      <c r="M2076" s="152">
        <f t="shared" si="64"/>
        <v>0</v>
      </c>
      <c r="N2076" s="152">
        <f t="shared" si="65"/>
        <v>0</v>
      </c>
      <c r="O2076" s="145">
        <v>118951</v>
      </c>
    </row>
    <row r="2077" spans="1:15" x14ac:dyDescent="0.25">
      <c r="A2077" s="149">
        <v>107649</v>
      </c>
      <c r="B2077" s="149" t="s">
        <v>6038</v>
      </c>
      <c r="C2077" s="149" t="s">
        <v>6039</v>
      </c>
      <c r="D2077" s="149">
        <v>9040</v>
      </c>
      <c r="E2077" s="149" t="s">
        <v>831</v>
      </c>
      <c r="F2077" s="149" t="s">
        <v>7477</v>
      </c>
      <c r="G2077" s="149" t="s">
        <v>7587</v>
      </c>
      <c r="H2077" s="149" t="s">
        <v>7588</v>
      </c>
      <c r="I2077" s="149" t="s">
        <v>7589</v>
      </c>
      <c r="J2077" s="149" t="s">
        <v>7089</v>
      </c>
      <c r="K2077" s="149"/>
      <c r="L2077" s="148">
        <v>2</v>
      </c>
      <c r="M2077" s="152">
        <f t="shared" si="64"/>
        <v>0</v>
      </c>
      <c r="N2077" s="152">
        <f t="shared" si="65"/>
        <v>0</v>
      </c>
      <c r="O2077" s="145">
        <v>121053</v>
      </c>
    </row>
    <row r="2078" spans="1:15" x14ac:dyDescent="0.25">
      <c r="A2078" s="149">
        <v>107656</v>
      </c>
      <c r="B2078" s="149" t="s">
        <v>3266</v>
      </c>
      <c r="C2078" s="149" t="s">
        <v>5917</v>
      </c>
      <c r="D2078" s="149">
        <v>3560</v>
      </c>
      <c r="E2078" s="149" t="s">
        <v>3814</v>
      </c>
      <c r="F2078" s="149" t="s">
        <v>5918</v>
      </c>
      <c r="G2078" s="149" t="s">
        <v>7122</v>
      </c>
      <c r="H2078" s="149" t="s">
        <v>7123</v>
      </c>
      <c r="I2078" s="149" t="s">
        <v>7124</v>
      </c>
      <c r="J2078" s="149" t="s">
        <v>7091</v>
      </c>
      <c r="K2078" s="149"/>
      <c r="L2078" s="148">
        <v>2</v>
      </c>
      <c r="M2078" s="152">
        <f t="shared" si="64"/>
        <v>0</v>
      </c>
      <c r="N2078" s="152">
        <f t="shared" si="65"/>
        <v>0</v>
      </c>
      <c r="O2078" s="145">
        <v>118935</v>
      </c>
    </row>
    <row r="2079" spans="1:15" x14ac:dyDescent="0.25">
      <c r="A2079" s="149">
        <v>107681</v>
      </c>
      <c r="B2079" s="149" t="s">
        <v>6040</v>
      </c>
      <c r="C2079" s="149" t="s">
        <v>6041</v>
      </c>
      <c r="D2079" s="149">
        <v>3500</v>
      </c>
      <c r="E2079" s="149" t="s">
        <v>500</v>
      </c>
      <c r="F2079" s="149" t="s">
        <v>6042</v>
      </c>
      <c r="G2079" s="149" t="s">
        <v>7122</v>
      </c>
      <c r="H2079" s="149" t="s">
        <v>7123</v>
      </c>
      <c r="I2079" s="149" t="s">
        <v>7124</v>
      </c>
      <c r="J2079" s="149" t="s">
        <v>7089</v>
      </c>
      <c r="K2079" s="149"/>
      <c r="L2079" s="148">
        <v>2</v>
      </c>
      <c r="M2079" s="152">
        <f t="shared" si="64"/>
        <v>0</v>
      </c>
      <c r="N2079" s="152">
        <f t="shared" si="65"/>
        <v>0</v>
      </c>
      <c r="O2079" s="145">
        <v>120147</v>
      </c>
    </row>
    <row r="2080" spans="1:15" x14ac:dyDescent="0.25">
      <c r="A2080" s="149">
        <v>107698</v>
      </c>
      <c r="B2080" s="149" t="s">
        <v>7478</v>
      </c>
      <c r="C2080" s="149" t="s">
        <v>6043</v>
      </c>
      <c r="D2080" s="149">
        <v>3800</v>
      </c>
      <c r="E2080" s="149" t="s">
        <v>604</v>
      </c>
      <c r="F2080" s="149" t="s">
        <v>6044</v>
      </c>
      <c r="G2080" s="149" t="s">
        <v>7122</v>
      </c>
      <c r="H2080" s="149" t="s">
        <v>7123</v>
      </c>
      <c r="I2080" s="149" t="s">
        <v>7124</v>
      </c>
      <c r="J2080" s="149" t="s">
        <v>7089</v>
      </c>
      <c r="K2080" s="149"/>
      <c r="L2080" s="148">
        <v>2</v>
      </c>
      <c r="M2080" s="152">
        <f t="shared" si="64"/>
        <v>0</v>
      </c>
      <c r="N2080" s="152">
        <f t="shared" si="65"/>
        <v>0</v>
      </c>
      <c r="O2080" s="145">
        <v>138966</v>
      </c>
    </row>
    <row r="2081" spans="1:15" x14ac:dyDescent="0.25">
      <c r="A2081" s="149">
        <v>107789</v>
      </c>
      <c r="B2081" s="149" t="s">
        <v>4785</v>
      </c>
      <c r="C2081" s="149" t="s">
        <v>6045</v>
      </c>
      <c r="D2081" s="149">
        <v>9000</v>
      </c>
      <c r="E2081" s="149" t="s">
        <v>798</v>
      </c>
      <c r="F2081" s="149" t="s">
        <v>6046</v>
      </c>
      <c r="G2081" s="149" t="s">
        <v>7587</v>
      </c>
      <c r="H2081" s="149" t="s">
        <v>7588</v>
      </c>
      <c r="I2081" s="149" t="s">
        <v>7589</v>
      </c>
      <c r="J2081" s="149" t="s">
        <v>7090</v>
      </c>
      <c r="K2081" s="149"/>
      <c r="L2081" s="148">
        <v>2</v>
      </c>
      <c r="M2081" s="152">
        <f t="shared" si="64"/>
        <v>0</v>
      </c>
      <c r="N2081" s="152">
        <f t="shared" si="65"/>
        <v>0</v>
      </c>
      <c r="O2081" s="145">
        <v>139014</v>
      </c>
    </row>
    <row r="2082" spans="1:15" x14ac:dyDescent="0.25">
      <c r="A2082" s="149">
        <v>107797</v>
      </c>
      <c r="B2082" s="149" t="s">
        <v>1185</v>
      </c>
      <c r="C2082" s="149" t="s">
        <v>6047</v>
      </c>
      <c r="D2082" s="149">
        <v>9000</v>
      </c>
      <c r="E2082" s="149" t="s">
        <v>798</v>
      </c>
      <c r="F2082" s="149" t="s">
        <v>6048</v>
      </c>
      <c r="G2082" s="149" t="s">
        <v>7587</v>
      </c>
      <c r="H2082" s="149" t="s">
        <v>7588</v>
      </c>
      <c r="I2082" s="149" t="s">
        <v>7589</v>
      </c>
      <c r="J2082" s="149" t="s">
        <v>7089</v>
      </c>
      <c r="K2082" s="149"/>
      <c r="L2082" s="148">
        <v>1</v>
      </c>
      <c r="M2082" s="152">
        <f t="shared" si="64"/>
        <v>0</v>
      </c>
      <c r="N2082" s="152">
        <f t="shared" si="65"/>
        <v>0</v>
      </c>
      <c r="O2082" s="145">
        <v>120949</v>
      </c>
    </row>
    <row r="2083" spans="1:15" x14ac:dyDescent="0.25">
      <c r="A2083" s="149">
        <v>107805</v>
      </c>
      <c r="B2083" s="149" t="s">
        <v>6049</v>
      </c>
      <c r="C2083" s="149" t="s">
        <v>6050</v>
      </c>
      <c r="D2083" s="149">
        <v>9000</v>
      </c>
      <c r="E2083" s="149" t="s">
        <v>798</v>
      </c>
      <c r="F2083" s="149" t="s">
        <v>7728</v>
      </c>
      <c r="G2083" s="149" t="s">
        <v>7587</v>
      </c>
      <c r="H2083" s="149" t="s">
        <v>7588</v>
      </c>
      <c r="I2083" s="149" t="s">
        <v>7589</v>
      </c>
      <c r="J2083" s="149" t="s">
        <v>7089</v>
      </c>
      <c r="K2083" s="149"/>
      <c r="L2083" s="148">
        <v>2</v>
      </c>
      <c r="M2083" s="152">
        <f t="shared" si="64"/>
        <v>0</v>
      </c>
      <c r="N2083" s="152">
        <f t="shared" si="65"/>
        <v>0</v>
      </c>
      <c r="O2083" s="145">
        <v>121798</v>
      </c>
    </row>
    <row r="2084" spans="1:15" x14ac:dyDescent="0.25">
      <c r="A2084" s="149">
        <v>107813</v>
      </c>
      <c r="B2084" s="149" t="s">
        <v>1185</v>
      </c>
      <c r="C2084" s="149" t="s">
        <v>6051</v>
      </c>
      <c r="D2084" s="149">
        <v>9230</v>
      </c>
      <c r="E2084" s="149" t="s">
        <v>844</v>
      </c>
      <c r="F2084" s="149" t="s">
        <v>6052</v>
      </c>
      <c r="G2084" s="149" t="s">
        <v>364</v>
      </c>
      <c r="H2084" s="149" t="s">
        <v>365</v>
      </c>
      <c r="I2084" s="149" t="s">
        <v>366</v>
      </c>
      <c r="J2084" s="149" t="s">
        <v>7089</v>
      </c>
      <c r="K2084" s="149"/>
      <c r="L2084" s="148">
        <v>2</v>
      </c>
      <c r="M2084" s="152">
        <f t="shared" si="64"/>
        <v>0</v>
      </c>
      <c r="N2084" s="152">
        <f t="shared" si="65"/>
        <v>0</v>
      </c>
      <c r="O2084" s="145">
        <v>121161</v>
      </c>
    </row>
    <row r="2085" spans="1:15" x14ac:dyDescent="0.25">
      <c r="A2085" s="149">
        <v>107821</v>
      </c>
      <c r="B2085" s="149" t="s">
        <v>6053</v>
      </c>
      <c r="C2085" s="149" t="s">
        <v>6054</v>
      </c>
      <c r="D2085" s="149">
        <v>9280</v>
      </c>
      <c r="E2085" s="149" t="s">
        <v>6055</v>
      </c>
      <c r="F2085" s="149" t="s">
        <v>6056</v>
      </c>
      <c r="G2085" s="149" t="s">
        <v>7587</v>
      </c>
      <c r="H2085" s="149" t="s">
        <v>7588</v>
      </c>
      <c r="I2085" s="149" t="s">
        <v>7589</v>
      </c>
      <c r="J2085" s="149" t="s">
        <v>7089</v>
      </c>
      <c r="K2085" s="149"/>
      <c r="L2085" s="148">
        <v>1</v>
      </c>
      <c r="M2085" s="152">
        <f t="shared" si="64"/>
        <v>0</v>
      </c>
      <c r="N2085" s="152">
        <f t="shared" si="65"/>
        <v>0</v>
      </c>
      <c r="O2085" s="145">
        <v>121335</v>
      </c>
    </row>
    <row r="2086" spans="1:15" x14ac:dyDescent="0.25">
      <c r="A2086" s="149">
        <v>107839</v>
      </c>
      <c r="B2086" s="149" t="s">
        <v>6057</v>
      </c>
      <c r="C2086" s="149" t="s">
        <v>6058</v>
      </c>
      <c r="D2086" s="149">
        <v>9100</v>
      </c>
      <c r="E2086" s="149" t="s">
        <v>392</v>
      </c>
      <c r="F2086" s="149" t="s">
        <v>6059</v>
      </c>
      <c r="G2086" s="149" t="s">
        <v>364</v>
      </c>
      <c r="H2086" s="149" t="s">
        <v>365</v>
      </c>
      <c r="I2086" s="149" t="s">
        <v>366</v>
      </c>
      <c r="J2086" s="149" t="s">
        <v>7089</v>
      </c>
      <c r="K2086" s="149"/>
      <c r="L2086" s="148">
        <v>1</v>
      </c>
      <c r="M2086" s="152">
        <f t="shared" si="64"/>
        <v>0</v>
      </c>
      <c r="N2086" s="152">
        <f t="shared" si="65"/>
        <v>0</v>
      </c>
      <c r="O2086" s="145">
        <v>130856</v>
      </c>
    </row>
    <row r="2087" spans="1:15" x14ac:dyDescent="0.25">
      <c r="A2087" s="149">
        <v>107847</v>
      </c>
      <c r="B2087" s="149" t="s">
        <v>7479</v>
      </c>
      <c r="C2087" s="149" t="s">
        <v>6060</v>
      </c>
      <c r="D2087" s="149">
        <v>9060</v>
      </c>
      <c r="E2087" s="149" t="s">
        <v>808</v>
      </c>
      <c r="F2087" s="149" t="s">
        <v>6061</v>
      </c>
      <c r="G2087" s="149" t="s">
        <v>364</v>
      </c>
      <c r="H2087" s="149" t="s">
        <v>365</v>
      </c>
      <c r="I2087" s="149" t="s">
        <v>366</v>
      </c>
      <c r="J2087" s="149" t="s">
        <v>7089</v>
      </c>
      <c r="K2087" s="149"/>
      <c r="L2087" s="148">
        <v>2</v>
      </c>
      <c r="M2087" s="152">
        <f t="shared" si="64"/>
        <v>0</v>
      </c>
      <c r="N2087" s="152">
        <f t="shared" si="65"/>
        <v>0</v>
      </c>
      <c r="O2087" s="145">
        <v>121418</v>
      </c>
    </row>
    <row r="2088" spans="1:15" x14ac:dyDescent="0.25">
      <c r="A2088" s="149">
        <v>107862</v>
      </c>
      <c r="B2088" s="149" t="s">
        <v>7480</v>
      </c>
      <c r="C2088" s="149" t="s">
        <v>6062</v>
      </c>
      <c r="D2088" s="149">
        <v>9140</v>
      </c>
      <c r="E2088" s="149" t="s">
        <v>389</v>
      </c>
      <c r="F2088" s="149" t="s">
        <v>6063</v>
      </c>
      <c r="G2088" s="149" t="s">
        <v>364</v>
      </c>
      <c r="H2088" s="149" t="s">
        <v>365</v>
      </c>
      <c r="I2088" s="149" t="s">
        <v>366</v>
      </c>
      <c r="J2088" s="149" t="s">
        <v>7089</v>
      </c>
      <c r="K2088" s="149"/>
      <c r="L2088" s="148">
        <v>2</v>
      </c>
      <c r="M2088" s="152">
        <f t="shared" si="64"/>
        <v>0</v>
      </c>
      <c r="N2088" s="152">
        <f t="shared" si="65"/>
        <v>0</v>
      </c>
      <c r="O2088" s="145">
        <v>121228</v>
      </c>
    </row>
    <row r="2089" spans="1:15" x14ac:dyDescent="0.25">
      <c r="A2089" s="149">
        <v>107904</v>
      </c>
      <c r="B2089" s="149" t="s">
        <v>7481</v>
      </c>
      <c r="C2089" s="149" t="s">
        <v>6064</v>
      </c>
      <c r="D2089" s="149">
        <v>9800</v>
      </c>
      <c r="E2089" s="149" t="s">
        <v>959</v>
      </c>
      <c r="F2089" s="149" t="s">
        <v>6065</v>
      </c>
      <c r="G2089" s="149" t="s">
        <v>7587</v>
      </c>
      <c r="H2089" s="149" t="s">
        <v>7588</v>
      </c>
      <c r="I2089" s="149" t="s">
        <v>7589</v>
      </c>
      <c r="J2089" s="149" t="s">
        <v>7089</v>
      </c>
      <c r="K2089" s="149"/>
      <c r="L2089" s="148">
        <v>2</v>
      </c>
      <c r="M2089" s="152">
        <f t="shared" si="64"/>
        <v>0</v>
      </c>
      <c r="N2089" s="152">
        <f t="shared" si="65"/>
        <v>0</v>
      </c>
      <c r="O2089" s="145">
        <v>121434</v>
      </c>
    </row>
    <row r="2090" spans="1:15" x14ac:dyDescent="0.25">
      <c r="A2090" s="149">
        <v>107912</v>
      </c>
      <c r="B2090" s="149" t="s">
        <v>6066</v>
      </c>
      <c r="C2090" s="149" t="s">
        <v>6067</v>
      </c>
      <c r="D2090" s="149">
        <v>9870</v>
      </c>
      <c r="E2090" s="149" t="s">
        <v>172</v>
      </c>
      <c r="F2090" s="149" t="s">
        <v>6068</v>
      </c>
      <c r="G2090" s="149" t="s">
        <v>7587</v>
      </c>
      <c r="H2090" s="149" t="s">
        <v>7588</v>
      </c>
      <c r="I2090" s="149" t="s">
        <v>7589</v>
      </c>
      <c r="J2090" s="149" t="s">
        <v>7089</v>
      </c>
      <c r="K2090" s="149"/>
      <c r="L2090" s="148">
        <v>2</v>
      </c>
      <c r="M2090" s="152">
        <f t="shared" si="64"/>
        <v>0</v>
      </c>
      <c r="N2090" s="152">
        <f t="shared" si="65"/>
        <v>0</v>
      </c>
      <c r="O2090" s="145">
        <v>121434</v>
      </c>
    </row>
    <row r="2091" spans="1:15" x14ac:dyDescent="0.25">
      <c r="A2091" s="149">
        <v>107921</v>
      </c>
      <c r="B2091" s="149" t="s">
        <v>6069</v>
      </c>
      <c r="C2091" s="149" t="s">
        <v>6070</v>
      </c>
      <c r="D2091" s="149">
        <v>3220</v>
      </c>
      <c r="E2091" s="149" t="s">
        <v>3114</v>
      </c>
      <c r="F2091" s="149" t="s">
        <v>6071</v>
      </c>
      <c r="G2091" s="149" t="s">
        <v>7587</v>
      </c>
      <c r="H2091" s="149" t="s">
        <v>7588</v>
      </c>
      <c r="I2091" s="149" t="s">
        <v>7589</v>
      </c>
      <c r="J2091" s="149" t="s">
        <v>7089</v>
      </c>
      <c r="K2091" s="149"/>
      <c r="L2091" s="148">
        <v>1</v>
      </c>
      <c r="M2091" s="152">
        <f t="shared" si="64"/>
        <v>0</v>
      </c>
      <c r="N2091" s="152">
        <f t="shared" si="65"/>
        <v>0</v>
      </c>
      <c r="O2091" s="145">
        <v>120162</v>
      </c>
    </row>
    <row r="2092" spans="1:15" x14ac:dyDescent="0.25">
      <c r="A2092" s="149">
        <v>107938</v>
      </c>
      <c r="B2092" s="149" t="s">
        <v>6072</v>
      </c>
      <c r="C2092" s="149" t="s">
        <v>6073</v>
      </c>
      <c r="D2092" s="149">
        <v>9240</v>
      </c>
      <c r="E2092" s="149" t="s">
        <v>4961</v>
      </c>
      <c r="F2092" s="149" t="s">
        <v>6074</v>
      </c>
      <c r="G2092" s="149" t="s">
        <v>364</v>
      </c>
      <c r="H2092" s="149" t="s">
        <v>365</v>
      </c>
      <c r="I2092" s="149" t="s">
        <v>366</v>
      </c>
      <c r="J2092" s="149" t="s">
        <v>7089</v>
      </c>
      <c r="K2092" s="149"/>
      <c r="L2092" s="148">
        <v>3</v>
      </c>
      <c r="M2092" s="152">
        <f t="shared" si="64"/>
        <v>0</v>
      </c>
      <c r="N2092" s="152">
        <f t="shared" si="65"/>
        <v>0</v>
      </c>
      <c r="O2092" s="145">
        <v>119263</v>
      </c>
    </row>
    <row r="2093" spans="1:15" x14ac:dyDescent="0.25">
      <c r="A2093" s="149">
        <v>107946</v>
      </c>
      <c r="B2093" s="149" t="s">
        <v>6075</v>
      </c>
      <c r="C2093" s="149" t="s">
        <v>6076</v>
      </c>
      <c r="D2093" s="149">
        <v>1020</v>
      </c>
      <c r="E2093" s="149" t="s">
        <v>71</v>
      </c>
      <c r="F2093" s="149" t="s">
        <v>6077</v>
      </c>
      <c r="G2093" s="149" t="s">
        <v>160</v>
      </c>
      <c r="H2093" s="149" t="s">
        <v>161</v>
      </c>
      <c r="I2093" s="149" t="s">
        <v>162</v>
      </c>
      <c r="J2093" s="149" t="s">
        <v>7089</v>
      </c>
      <c r="K2093" s="149"/>
      <c r="L2093" s="148">
        <v>1</v>
      </c>
      <c r="M2093" s="152">
        <f t="shared" si="64"/>
        <v>0</v>
      </c>
      <c r="N2093" s="152">
        <f t="shared" si="65"/>
        <v>0</v>
      </c>
      <c r="O2093" s="145">
        <v>119214</v>
      </c>
    </row>
    <row r="2094" spans="1:15" x14ac:dyDescent="0.25">
      <c r="A2094" s="149">
        <v>107953</v>
      </c>
      <c r="B2094" s="149" t="s">
        <v>6078</v>
      </c>
      <c r="C2094" s="149" t="s">
        <v>6079</v>
      </c>
      <c r="D2094" s="149">
        <v>2220</v>
      </c>
      <c r="E2094" s="149" t="s">
        <v>458</v>
      </c>
      <c r="F2094" s="149" t="s">
        <v>6080</v>
      </c>
      <c r="G2094" s="149" t="s">
        <v>7122</v>
      </c>
      <c r="H2094" s="149" t="s">
        <v>7123</v>
      </c>
      <c r="I2094" s="149" t="s">
        <v>7124</v>
      </c>
      <c r="J2094" s="149" t="s">
        <v>7089</v>
      </c>
      <c r="K2094" s="149"/>
      <c r="L2094" s="148">
        <v>2</v>
      </c>
      <c r="M2094" s="152">
        <f t="shared" si="64"/>
        <v>0</v>
      </c>
      <c r="N2094" s="152">
        <f t="shared" si="65"/>
        <v>0</v>
      </c>
      <c r="O2094" s="145">
        <v>121863</v>
      </c>
    </row>
    <row r="2095" spans="1:15" x14ac:dyDescent="0.25">
      <c r="A2095" s="149">
        <v>107995</v>
      </c>
      <c r="B2095" s="149" t="s">
        <v>4119</v>
      </c>
      <c r="C2095" s="149" t="s">
        <v>6081</v>
      </c>
      <c r="D2095" s="149">
        <v>9300</v>
      </c>
      <c r="E2095" s="149" t="s">
        <v>865</v>
      </c>
      <c r="F2095" s="149" t="s">
        <v>6082</v>
      </c>
      <c r="G2095" s="149" t="s">
        <v>7587</v>
      </c>
      <c r="H2095" s="149" t="s">
        <v>7588</v>
      </c>
      <c r="I2095" s="149" t="s">
        <v>7589</v>
      </c>
      <c r="J2095" s="149" t="s">
        <v>7089</v>
      </c>
      <c r="K2095" s="149"/>
      <c r="L2095" s="148">
        <v>2</v>
      </c>
      <c r="M2095" s="152">
        <f t="shared" si="64"/>
        <v>0</v>
      </c>
      <c r="N2095" s="152">
        <f t="shared" si="65"/>
        <v>0</v>
      </c>
      <c r="O2095" s="145">
        <v>121368</v>
      </c>
    </row>
    <row r="2096" spans="1:15" x14ac:dyDescent="0.25">
      <c r="A2096" s="149">
        <v>108027</v>
      </c>
      <c r="B2096" s="149" t="s">
        <v>6083</v>
      </c>
      <c r="C2096" s="149" t="s">
        <v>6084</v>
      </c>
      <c r="D2096" s="149">
        <v>1080</v>
      </c>
      <c r="E2096" s="149" t="s">
        <v>90</v>
      </c>
      <c r="F2096" s="149" t="s">
        <v>6085</v>
      </c>
      <c r="G2096" s="149" t="s">
        <v>160</v>
      </c>
      <c r="H2096" s="149" t="s">
        <v>161</v>
      </c>
      <c r="I2096" s="149" t="s">
        <v>162</v>
      </c>
      <c r="J2096" s="149" t="s">
        <v>7091</v>
      </c>
      <c r="K2096" s="149"/>
      <c r="L2096" s="148">
        <v>1</v>
      </c>
      <c r="M2096" s="152">
        <f t="shared" si="64"/>
        <v>1</v>
      </c>
      <c r="N2096" s="152">
        <f t="shared" si="65"/>
        <v>0</v>
      </c>
      <c r="O2096" s="145">
        <v>129049</v>
      </c>
    </row>
    <row r="2097" spans="1:15" x14ac:dyDescent="0.25">
      <c r="A2097" s="149">
        <v>108043</v>
      </c>
      <c r="B2097" s="149" t="s">
        <v>6086</v>
      </c>
      <c r="C2097" s="149" t="s">
        <v>6087</v>
      </c>
      <c r="D2097" s="149">
        <v>2920</v>
      </c>
      <c r="E2097" s="149" t="s">
        <v>250</v>
      </c>
      <c r="F2097" s="149" t="s">
        <v>6088</v>
      </c>
      <c r="G2097" s="149" t="s">
        <v>203</v>
      </c>
      <c r="H2097" s="149" t="s">
        <v>204</v>
      </c>
      <c r="I2097" s="149" t="s">
        <v>205</v>
      </c>
      <c r="J2097" s="149" t="s">
        <v>7089</v>
      </c>
      <c r="K2097" s="149"/>
      <c r="L2097" s="148">
        <v>1</v>
      </c>
      <c r="M2097" s="152">
        <f t="shared" si="64"/>
        <v>0</v>
      </c>
      <c r="N2097" s="152">
        <f t="shared" si="65"/>
        <v>0</v>
      </c>
      <c r="O2097" s="145">
        <v>0</v>
      </c>
    </row>
    <row r="2098" spans="1:15" x14ac:dyDescent="0.25">
      <c r="A2098" s="149">
        <v>108051</v>
      </c>
      <c r="B2098" s="149" t="s">
        <v>6089</v>
      </c>
      <c r="C2098" s="149" t="s">
        <v>6090</v>
      </c>
      <c r="D2098" s="149">
        <v>1040</v>
      </c>
      <c r="E2098" s="149" t="s">
        <v>77</v>
      </c>
      <c r="F2098" s="149" t="s">
        <v>6091</v>
      </c>
      <c r="G2098" s="149" t="s">
        <v>160</v>
      </c>
      <c r="H2098" s="149" t="s">
        <v>161</v>
      </c>
      <c r="I2098" s="149" t="s">
        <v>162</v>
      </c>
      <c r="J2098" s="149" t="s">
        <v>7089</v>
      </c>
      <c r="K2098" s="149"/>
      <c r="L2098" s="148">
        <v>1</v>
      </c>
      <c r="M2098" s="152">
        <f t="shared" si="64"/>
        <v>0</v>
      </c>
      <c r="N2098" s="152">
        <f t="shared" si="65"/>
        <v>0</v>
      </c>
      <c r="O2098" s="145">
        <v>122069</v>
      </c>
    </row>
    <row r="2099" spans="1:15" x14ac:dyDescent="0.25">
      <c r="A2099" s="149">
        <v>108225</v>
      </c>
      <c r="B2099" s="149" t="s">
        <v>7482</v>
      </c>
      <c r="C2099" s="149" t="s">
        <v>6092</v>
      </c>
      <c r="D2099" s="149">
        <v>8860</v>
      </c>
      <c r="E2099" s="149" t="s">
        <v>4509</v>
      </c>
      <c r="F2099" s="149" t="s">
        <v>6093</v>
      </c>
      <c r="G2099" s="149" t="s">
        <v>7595</v>
      </c>
      <c r="H2099" s="149" t="s">
        <v>7596</v>
      </c>
      <c r="I2099" s="149" t="s">
        <v>7597</v>
      </c>
      <c r="J2099" s="149" t="s">
        <v>7089</v>
      </c>
      <c r="K2099" s="149"/>
      <c r="L2099" s="148">
        <v>2</v>
      </c>
      <c r="M2099" s="152">
        <f t="shared" si="64"/>
        <v>0</v>
      </c>
      <c r="N2099" s="152">
        <f t="shared" si="65"/>
        <v>0</v>
      </c>
      <c r="O2099" s="145">
        <v>119362</v>
      </c>
    </row>
    <row r="2100" spans="1:15" x14ac:dyDescent="0.25">
      <c r="A2100" s="149">
        <v>109851</v>
      </c>
      <c r="B2100" s="149" t="s">
        <v>6094</v>
      </c>
      <c r="C2100" s="149" t="s">
        <v>6095</v>
      </c>
      <c r="D2100" s="149">
        <v>8310</v>
      </c>
      <c r="E2100" s="149" t="s">
        <v>693</v>
      </c>
      <c r="F2100" s="149" t="s">
        <v>6096</v>
      </c>
      <c r="G2100" s="149" t="s">
        <v>7595</v>
      </c>
      <c r="H2100" s="149" t="s">
        <v>7596</v>
      </c>
      <c r="I2100" s="149" t="s">
        <v>7597</v>
      </c>
      <c r="J2100" s="149" t="s">
        <v>7089</v>
      </c>
      <c r="K2100" s="149"/>
      <c r="L2100" s="148">
        <v>1</v>
      </c>
      <c r="M2100" s="152">
        <f t="shared" si="64"/>
        <v>0</v>
      </c>
      <c r="N2100" s="152">
        <f t="shared" si="65"/>
        <v>0</v>
      </c>
      <c r="O2100" s="145">
        <v>120634</v>
      </c>
    </row>
    <row r="2101" spans="1:15" x14ac:dyDescent="0.25">
      <c r="A2101" s="149">
        <v>110064</v>
      </c>
      <c r="B2101" s="149" t="s">
        <v>6097</v>
      </c>
      <c r="C2101" s="149" t="s">
        <v>6098</v>
      </c>
      <c r="D2101" s="149">
        <v>9900</v>
      </c>
      <c r="E2101" s="149" t="s">
        <v>970</v>
      </c>
      <c r="F2101" s="149" t="s">
        <v>7483</v>
      </c>
      <c r="G2101" s="149" t="s">
        <v>7587</v>
      </c>
      <c r="H2101" s="149" t="s">
        <v>7588</v>
      </c>
      <c r="I2101" s="149" t="s">
        <v>7589</v>
      </c>
      <c r="J2101" s="149" t="s">
        <v>7089</v>
      </c>
      <c r="K2101" s="149"/>
      <c r="L2101" s="148">
        <v>1</v>
      </c>
      <c r="M2101" s="152">
        <f t="shared" si="64"/>
        <v>0</v>
      </c>
      <c r="N2101" s="152">
        <f t="shared" si="65"/>
        <v>0</v>
      </c>
      <c r="O2101" s="145">
        <v>121152</v>
      </c>
    </row>
    <row r="2102" spans="1:15" x14ac:dyDescent="0.25">
      <c r="A2102" s="149">
        <v>110072</v>
      </c>
      <c r="B2102" s="149" t="s">
        <v>1185</v>
      </c>
      <c r="C2102" s="149" t="s">
        <v>6099</v>
      </c>
      <c r="D2102" s="149">
        <v>9150</v>
      </c>
      <c r="E2102" s="149" t="s">
        <v>6100</v>
      </c>
      <c r="F2102" s="149" t="s">
        <v>6101</v>
      </c>
      <c r="G2102" s="149" t="s">
        <v>364</v>
      </c>
      <c r="H2102" s="149" t="s">
        <v>365</v>
      </c>
      <c r="I2102" s="149" t="s">
        <v>366</v>
      </c>
      <c r="J2102" s="149" t="s">
        <v>7089</v>
      </c>
      <c r="K2102" s="149"/>
      <c r="L2102" s="148">
        <v>2</v>
      </c>
      <c r="M2102" s="152">
        <f t="shared" si="64"/>
        <v>0</v>
      </c>
      <c r="N2102" s="152">
        <f t="shared" si="65"/>
        <v>0</v>
      </c>
      <c r="O2102" s="145">
        <v>121665</v>
      </c>
    </row>
    <row r="2103" spans="1:15" x14ac:dyDescent="0.25">
      <c r="A2103" s="149">
        <v>110081</v>
      </c>
      <c r="B2103" s="149" t="s">
        <v>7484</v>
      </c>
      <c r="C2103" s="149" t="s">
        <v>6102</v>
      </c>
      <c r="D2103" s="149">
        <v>9940</v>
      </c>
      <c r="E2103" s="149" t="s">
        <v>811</v>
      </c>
      <c r="F2103" s="149" t="s">
        <v>6103</v>
      </c>
      <c r="G2103" s="149" t="s">
        <v>7587</v>
      </c>
      <c r="H2103" s="149" t="s">
        <v>7588</v>
      </c>
      <c r="I2103" s="149" t="s">
        <v>7589</v>
      </c>
      <c r="J2103" s="149" t="s">
        <v>7089</v>
      </c>
      <c r="K2103" s="149"/>
      <c r="L2103" s="148">
        <v>3</v>
      </c>
      <c r="M2103" s="152">
        <f t="shared" si="64"/>
        <v>0</v>
      </c>
      <c r="N2103" s="152">
        <f t="shared" si="65"/>
        <v>0</v>
      </c>
      <c r="O2103" s="145">
        <v>119156</v>
      </c>
    </row>
    <row r="2104" spans="1:15" x14ac:dyDescent="0.25">
      <c r="A2104" s="149">
        <v>110098</v>
      </c>
      <c r="B2104" s="149" t="s">
        <v>6104</v>
      </c>
      <c r="C2104" s="149" t="s">
        <v>6105</v>
      </c>
      <c r="D2104" s="149">
        <v>9500</v>
      </c>
      <c r="E2104" s="149" t="s">
        <v>915</v>
      </c>
      <c r="F2104" s="149" t="s">
        <v>6106</v>
      </c>
      <c r="G2104" s="149" t="s">
        <v>7587</v>
      </c>
      <c r="H2104" s="149" t="s">
        <v>7588</v>
      </c>
      <c r="I2104" s="149" t="s">
        <v>7589</v>
      </c>
      <c r="J2104" s="149" t="s">
        <v>7089</v>
      </c>
      <c r="K2104" s="149"/>
      <c r="L2104" s="148">
        <v>2</v>
      </c>
      <c r="M2104" s="152">
        <f t="shared" si="64"/>
        <v>0</v>
      </c>
      <c r="N2104" s="152">
        <f t="shared" si="65"/>
        <v>0</v>
      </c>
      <c r="O2104" s="145">
        <v>119974</v>
      </c>
    </row>
    <row r="2105" spans="1:15" x14ac:dyDescent="0.25">
      <c r="A2105" s="149">
        <v>110106</v>
      </c>
      <c r="B2105" s="149" t="s">
        <v>7485</v>
      </c>
      <c r="C2105" s="149" t="s">
        <v>6107</v>
      </c>
      <c r="D2105" s="149">
        <v>9552</v>
      </c>
      <c r="E2105" s="149" t="s">
        <v>5272</v>
      </c>
      <c r="F2105" s="149" t="s">
        <v>6108</v>
      </c>
      <c r="G2105" s="149" t="s">
        <v>7587</v>
      </c>
      <c r="H2105" s="149" t="s">
        <v>7588</v>
      </c>
      <c r="I2105" s="149" t="s">
        <v>7589</v>
      </c>
      <c r="J2105" s="149" t="s">
        <v>7089</v>
      </c>
      <c r="K2105" s="149"/>
      <c r="L2105" s="148">
        <v>1</v>
      </c>
      <c r="M2105" s="152">
        <f t="shared" si="64"/>
        <v>0</v>
      </c>
      <c r="N2105" s="152">
        <f t="shared" si="65"/>
        <v>0</v>
      </c>
      <c r="O2105" s="145">
        <v>138751</v>
      </c>
    </row>
    <row r="2106" spans="1:15" x14ac:dyDescent="0.25">
      <c r="A2106" s="149">
        <v>110205</v>
      </c>
      <c r="B2106" s="149" t="s">
        <v>6109</v>
      </c>
      <c r="C2106" s="149" t="s">
        <v>6110</v>
      </c>
      <c r="D2106" s="149">
        <v>3680</v>
      </c>
      <c r="E2106" s="149" t="s">
        <v>581</v>
      </c>
      <c r="F2106" s="149" t="s">
        <v>6111</v>
      </c>
      <c r="G2106" s="149" t="s">
        <v>7122</v>
      </c>
      <c r="H2106" s="149" t="s">
        <v>7123</v>
      </c>
      <c r="I2106" s="149" t="s">
        <v>7124</v>
      </c>
      <c r="J2106" s="149" t="s">
        <v>7090</v>
      </c>
      <c r="K2106" s="149"/>
      <c r="L2106" s="148">
        <v>1</v>
      </c>
      <c r="M2106" s="152">
        <f t="shared" si="64"/>
        <v>0</v>
      </c>
      <c r="N2106" s="152">
        <f t="shared" si="65"/>
        <v>1</v>
      </c>
      <c r="O2106" s="145">
        <v>138991</v>
      </c>
    </row>
    <row r="2107" spans="1:15" x14ac:dyDescent="0.25">
      <c r="A2107" s="149">
        <v>110213</v>
      </c>
      <c r="B2107" s="149" t="s">
        <v>7486</v>
      </c>
      <c r="C2107" s="149" t="s">
        <v>6112</v>
      </c>
      <c r="D2107" s="149">
        <v>3740</v>
      </c>
      <c r="E2107" s="149" t="s">
        <v>6113</v>
      </c>
      <c r="F2107" s="149" t="s">
        <v>6114</v>
      </c>
      <c r="G2107" s="149" t="s">
        <v>7122</v>
      </c>
      <c r="H2107" s="149" t="s">
        <v>7123</v>
      </c>
      <c r="I2107" s="149" t="s">
        <v>7124</v>
      </c>
      <c r="J2107" s="149" t="s">
        <v>7089</v>
      </c>
      <c r="K2107" s="149"/>
      <c r="L2107" s="148">
        <v>2</v>
      </c>
      <c r="M2107" s="152">
        <f t="shared" si="64"/>
        <v>0</v>
      </c>
      <c r="N2107" s="152">
        <f t="shared" si="65"/>
        <v>0</v>
      </c>
      <c r="O2107" s="145">
        <v>119875</v>
      </c>
    </row>
    <row r="2108" spans="1:15" x14ac:dyDescent="0.25">
      <c r="A2108" s="149">
        <v>110221</v>
      </c>
      <c r="B2108" s="149" t="s">
        <v>6115</v>
      </c>
      <c r="C2108" s="149" t="s">
        <v>6116</v>
      </c>
      <c r="D2108" s="149">
        <v>3600</v>
      </c>
      <c r="E2108" s="149" t="s">
        <v>550</v>
      </c>
      <c r="F2108" s="149" t="s">
        <v>6117</v>
      </c>
      <c r="G2108" s="149" t="s">
        <v>7122</v>
      </c>
      <c r="H2108" s="149" t="s">
        <v>7123</v>
      </c>
      <c r="I2108" s="149" t="s">
        <v>7124</v>
      </c>
      <c r="J2108" s="149" t="s">
        <v>7089</v>
      </c>
      <c r="K2108" s="149"/>
      <c r="L2108" s="148">
        <v>1</v>
      </c>
      <c r="M2108" s="152">
        <f t="shared" si="64"/>
        <v>0</v>
      </c>
      <c r="N2108" s="152">
        <f t="shared" si="65"/>
        <v>0</v>
      </c>
      <c r="O2108" s="145">
        <v>122291</v>
      </c>
    </row>
    <row r="2109" spans="1:15" x14ac:dyDescent="0.25">
      <c r="A2109" s="149">
        <v>110239</v>
      </c>
      <c r="B2109" s="149" t="s">
        <v>1195</v>
      </c>
      <c r="C2109" s="149" t="s">
        <v>6118</v>
      </c>
      <c r="D2109" s="149">
        <v>9660</v>
      </c>
      <c r="E2109" s="149" t="s">
        <v>6119</v>
      </c>
      <c r="F2109" s="149" t="s">
        <v>6120</v>
      </c>
      <c r="G2109" s="149" t="s">
        <v>7587</v>
      </c>
      <c r="H2109" s="149" t="s">
        <v>7588</v>
      </c>
      <c r="I2109" s="149" t="s">
        <v>7589</v>
      </c>
      <c r="J2109" s="149" t="s">
        <v>7089</v>
      </c>
      <c r="K2109" s="149"/>
      <c r="L2109" s="148">
        <v>1</v>
      </c>
      <c r="M2109" s="152">
        <f t="shared" si="64"/>
        <v>0</v>
      </c>
      <c r="N2109" s="152">
        <f t="shared" si="65"/>
        <v>0</v>
      </c>
      <c r="O2109" s="145">
        <v>121392</v>
      </c>
    </row>
    <row r="2110" spans="1:15" x14ac:dyDescent="0.25">
      <c r="A2110" s="149">
        <v>110254</v>
      </c>
      <c r="B2110" s="149" t="s">
        <v>6121</v>
      </c>
      <c r="C2110" s="149" t="s">
        <v>6122</v>
      </c>
      <c r="D2110" s="149">
        <v>3020</v>
      </c>
      <c r="E2110" s="149" t="s">
        <v>5612</v>
      </c>
      <c r="F2110" s="149" t="s">
        <v>5613</v>
      </c>
      <c r="G2110" s="149" t="s">
        <v>160</v>
      </c>
      <c r="H2110" s="149" t="s">
        <v>161</v>
      </c>
      <c r="I2110" s="149" t="s">
        <v>162</v>
      </c>
      <c r="J2110" s="149" t="s">
        <v>7091</v>
      </c>
      <c r="K2110" s="149"/>
      <c r="L2110" s="148">
        <v>1</v>
      </c>
      <c r="M2110" s="152">
        <f t="shared" si="64"/>
        <v>1</v>
      </c>
      <c r="N2110" s="152">
        <f t="shared" si="65"/>
        <v>0</v>
      </c>
      <c r="O2110" s="145">
        <v>120766</v>
      </c>
    </row>
    <row r="2111" spans="1:15" x14ac:dyDescent="0.25">
      <c r="A2111" s="149">
        <v>110271</v>
      </c>
      <c r="B2111" s="149" t="s">
        <v>6036</v>
      </c>
      <c r="C2111" s="149" t="s">
        <v>6123</v>
      </c>
      <c r="D2111" s="149">
        <v>8310</v>
      </c>
      <c r="E2111" s="149" t="s">
        <v>693</v>
      </c>
      <c r="F2111" s="149" t="s">
        <v>6124</v>
      </c>
      <c r="G2111" s="149" t="s">
        <v>7595</v>
      </c>
      <c r="H2111" s="149" t="s">
        <v>7596</v>
      </c>
      <c r="I2111" s="149" t="s">
        <v>7597</v>
      </c>
      <c r="J2111" s="149" t="s">
        <v>7089</v>
      </c>
      <c r="K2111" s="149"/>
      <c r="L2111" s="148">
        <v>2</v>
      </c>
      <c r="M2111" s="152">
        <f t="shared" si="64"/>
        <v>0</v>
      </c>
      <c r="N2111" s="152">
        <f t="shared" si="65"/>
        <v>0</v>
      </c>
      <c r="O2111" s="145">
        <v>138982</v>
      </c>
    </row>
    <row r="2112" spans="1:15" x14ac:dyDescent="0.25">
      <c r="A2112" s="149">
        <v>110429</v>
      </c>
      <c r="B2112" s="149" t="s">
        <v>6125</v>
      </c>
      <c r="C2112" s="149" t="s">
        <v>6126</v>
      </c>
      <c r="D2112" s="149">
        <v>8000</v>
      </c>
      <c r="E2112" s="149" t="s">
        <v>643</v>
      </c>
      <c r="F2112" s="149" t="s">
        <v>6127</v>
      </c>
      <c r="G2112" s="149" t="s">
        <v>7595</v>
      </c>
      <c r="H2112" s="149" t="s">
        <v>7596</v>
      </c>
      <c r="I2112" s="149" t="s">
        <v>7597</v>
      </c>
      <c r="J2112" s="149" t="s">
        <v>7089</v>
      </c>
      <c r="K2112" s="149"/>
      <c r="L2112" s="148">
        <v>1</v>
      </c>
      <c r="M2112" s="152">
        <f t="shared" si="64"/>
        <v>0</v>
      </c>
      <c r="N2112" s="152">
        <f t="shared" si="65"/>
        <v>0</v>
      </c>
      <c r="O2112" s="145">
        <v>138982</v>
      </c>
    </row>
    <row r="2113" spans="1:15" x14ac:dyDescent="0.25">
      <c r="A2113" s="149">
        <v>110437</v>
      </c>
      <c r="B2113" s="149" t="s">
        <v>7487</v>
      </c>
      <c r="C2113" s="149" t="s">
        <v>6128</v>
      </c>
      <c r="D2113" s="149">
        <v>8870</v>
      </c>
      <c r="E2113" s="149" t="s">
        <v>756</v>
      </c>
      <c r="F2113" s="149" t="s">
        <v>6129</v>
      </c>
      <c r="G2113" s="149" t="s">
        <v>7595</v>
      </c>
      <c r="H2113" s="149" t="s">
        <v>7596</v>
      </c>
      <c r="I2113" s="149" t="s">
        <v>7597</v>
      </c>
      <c r="J2113" s="149" t="s">
        <v>7089</v>
      </c>
      <c r="K2113" s="149"/>
      <c r="L2113" s="148">
        <v>2</v>
      </c>
      <c r="M2113" s="152">
        <f t="shared" si="64"/>
        <v>0</v>
      </c>
      <c r="N2113" s="152">
        <f t="shared" si="65"/>
        <v>0</v>
      </c>
      <c r="O2113" s="145">
        <v>119421</v>
      </c>
    </row>
    <row r="2114" spans="1:15" x14ac:dyDescent="0.25">
      <c r="A2114" s="149">
        <v>110445</v>
      </c>
      <c r="B2114" s="149" t="s">
        <v>5005</v>
      </c>
      <c r="C2114" s="149" t="s">
        <v>6130</v>
      </c>
      <c r="D2114" s="149">
        <v>8980</v>
      </c>
      <c r="E2114" s="149" t="s">
        <v>6131</v>
      </c>
      <c r="F2114" s="149" t="s">
        <v>6132</v>
      </c>
      <c r="G2114" s="149" t="s">
        <v>7595</v>
      </c>
      <c r="H2114" s="149" t="s">
        <v>7596</v>
      </c>
      <c r="I2114" s="149" t="s">
        <v>7597</v>
      </c>
      <c r="J2114" s="149" t="s">
        <v>7089</v>
      </c>
      <c r="K2114" s="149"/>
      <c r="L2114" s="148">
        <v>1</v>
      </c>
      <c r="M2114" s="152">
        <f t="shared" ref="M2114:M2177" si="66">IF(AND(J2114="Autonome kleuterschool",L2114=1),1,0)</f>
        <v>0</v>
      </c>
      <c r="N2114" s="152">
        <f t="shared" ref="N2114:N2177" si="67">IF(AND(J2114="Autonome lagere school",L2114=1),1,0)</f>
        <v>0</v>
      </c>
      <c r="O2114" s="145">
        <v>120493</v>
      </c>
    </row>
    <row r="2115" spans="1:15" x14ac:dyDescent="0.25">
      <c r="A2115" s="149">
        <v>110452</v>
      </c>
      <c r="B2115" s="149" t="s">
        <v>6133</v>
      </c>
      <c r="C2115" s="149" t="s">
        <v>6134</v>
      </c>
      <c r="D2115" s="149">
        <v>1740</v>
      </c>
      <c r="E2115" s="149" t="s">
        <v>155</v>
      </c>
      <c r="F2115" s="149" t="s">
        <v>6135</v>
      </c>
      <c r="G2115" s="149" t="s">
        <v>160</v>
      </c>
      <c r="H2115" s="149" t="s">
        <v>161</v>
      </c>
      <c r="I2115" s="149" t="s">
        <v>162</v>
      </c>
      <c r="J2115" s="149" t="s">
        <v>7089</v>
      </c>
      <c r="K2115" s="149"/>
      <c r="L2115" s="148">
        <v>2</v>
      </c>
      <c r="M2115" s="152">
        <f t="shared" si="66"/>
        <v>0</v>
      </c>
      <c r="N2115" s="152">
        <f t="shared" si="67"/>
        <v>0</v>
      </c>
      <c r="O2115" s="145">
        <v>122242</v>
      </c>
    </row>
    <row r="2116" spans="1:15" x14ac:dyDescent="0.25">
      <c r="A2116" s="149">
        <v>110461</v>
      </c>
      <c r="B2116" s="149" t="s">
        <v>4492</v>
      </c>
      <c r="C2116" s="149" t="s">
        <v>6136</v>
      </c>
      <c r="D2116" s="149">
        <v>8792</v>
      </c>
      <c r="E2116" s="149" t="s">
        <v>4490</v>
      </c>
      <c r="F2116" s="149" t="s">
        <v>6137</v>
      </c>
      <c r="G2116" s="149" t="s">
        <v>7595</v>
      </c>
      <c r="H2116" s="149" t="s">
        <v>7596</v>
      </c>
      <c r="I2116" s="149" t="s">
        <v>7597</v>
      </c>
      <c r="J2116" s="149" t="s">
        <v>7089</v>
      </c>
      <c r="K2116" s="149"/>
      <c r="L2116" s="148">
        <v>1</v>
      </c>
      <c r="M2116" s="152">
        <f t="shared" si="66"/>
        <v>0</v>
      </c>
      <c r="N2116" s="152">
        <f t="shared" si="67"/>
        <v>0</v>
      </c>
      <c r="O2116" s="145">
        <v>122135</v>
      </c>
    </row>
    <row r="2117" spans="1:15" x14ac:dyDescent="0.25">
      <c r="A2117" s="149">
        <v>110478</v>
      </c>
      <c r="B2117" s="149" t="s">
        <v>6138</v>
      </c>
      <c r="C2117" s="149" t="s">
        <v>6139</v>
      </c>
      <c r="D2117" s="149">
        <v>8760</v>
      </c>
      <c r="E2117" s="149" t="s">
        <v>4622</v>
      </c>
      <c r="F2117" s="149" t="s">
        <v>6140</v>
      </c>
      <c r="G2117" s="149" t="s">
        <v>7595</v>
      </c>
      <c r="H2117" s="149" t="s">
        <v>7596</v>
      </c>
      <c r="I2117" s="149" t="s">
        <v>7597</v>
      </c>
      <c r="J2117" s="149" t="s">
        <v>7090</v>
      </c>
      <c r="K2117" s="149"/>
      <c r="L2117" s="148">
        <v>2</v>
      </c>
      <c r="M2117" s="152">
        <f t="shared" si="66"/>
        <v>0</v>
      </c>
      <c r="N2117" s="152">
        <f t="shared" si="67"/>
        <v>0</v>
      </c>
      <c r="O2117" s="145">
        <v>119552</v>
      </c>
    </row>
    <row r="2118" spans="1:15" x14ac:dyDescent="0.25">
      <c r="A2118" s="149">
        <v>110494</v>
      </c>
      <c r="B2118" s="149" t="s">
        <v>6141</v>
      </c>
      <c r="C2118" s="149" t="s">
        <v>6142</v>
      </c>
      <c r="D2118" s="149">
        <v>2018</v>
      </c>
      <c r="E2118" s="149" t="s">
        <v>201</v>
      </c>
      <c r="F2118" s="149" t="s">
        <v>6143</v>
      </c>
      <c r="G2118" s="149" t="s">
        <v>203</v>
      </c>
      <c r="H2118" s="149" t="s">
        <v>204</v>
      </c>
      <c r="I2118" s="149" t="s">
        <v>205</v>
      </c>
      <c r="J2118" s="149" t="s">
        <v>7089</v>
      </c>
      <c r="K2118" s="149"/>
      <c r="L2118" s="148">
        <v>1</v>
      </c>
      <c r="M2118" s="152">
        <f t="shared" si="66"/>
        <v>0</v>
      </c>
      <c r="N2118" s="152">
        <f t="shared" si="67"/>
        <v>0</v>
      </c>
      <c r="O2118" s="145">
        <v>0</v>
      </c>
    </row>
    <row r="2119" spans="1:15" x14ac:dyDescent="0.25">
      <c r="A2119" s="149">
        <v>110511</v>
      </c>
      <c r="B2119" s="149" t="s">
        <v>6144</v>
      </c>
      <c r="C2119" s="149" t="s">
        <v>6145</v>
      </c>
      <c r="D2119" s="149">
        <v>2170</v>
      </c>
      <c r="E2119" s="149" t="s">
        <v>209</v>
      </c>
      <c r="F2119" s="149" t="s">
        <v>7729</v>
      </c>
      <c r="G2119" s="149" t="s">
        <v>364</v>
      </c>
      <c r="H2119" s="149" t="s">
        <v>365</v>
      </c>
      <c r="I2119" s="149" t="s">
        <v>366</v>
      </c>
      <c r="J2119" s="149" t="s">
        <v>7090</v>
      </c>
      <c r="K2119" s="149"/>
      <c r="L2119" s="148">
        <v>2</v>
      </c>
      <c r="M2119" s="152">
        <f t="shared" si="66"/>
        <v>0</v>
      </c>
      <c r="N2119" s="152">
        <f t="shared" si="67"/>
        <v>0</v>
      </c>
      <c r="O2119" s="145">
        <v>121624</v>
      </c>
    </row>
    <row r="2120" spans="1:15" x14ac:dyDescent="0.25">
      <c r="A2120" s="149">
        <v>110528</v>
      </c>
      <c r="B2120" s="149" t="s">
        <v>6146</v>
      </c>
      <c r="C2120" s="149" t="s">
        <v>6147</v>
      </c>
      <c r="D2120" s="149">
        <v>2220</v>
      </c>
      <c r="E2120" s="149" t="s">
        <v>458</v>
      </c>
      <c r="F2120" s="149" t="s">
        <v>6148</v>
      </c>
      <c r="G2120" s="149" t="s">
        <v>203</v>
      </c>
      <c r="H2120" s="149" t="s">
        <v>204</v>
      </c>
      <c r="I2120" s="149" t="s">
        <v>205</v>
      </c>
      <c r="J2120" s="149" t="s">
        <v>7089</v>
      </c>
      <c r="K2120" s="149"/>
      <c r="L2120" s="148">
        <v>1</v>
      </c>
      <c r="M2120" s="152">
        <f t="shared" si="66"/>
        <v>0</v>
      </c>
      <c r="N2120" s="152">
        <f t="shared" si="67"/>
        <v>0</v>
      </c>
      <c r="O2120" s="145">
        <v>122119</v>
      </c>
    </row>
    <row r="2121" spans="1:15" x14ac:dyDescent="0.25">
      <c r="A2121" s="149">
        <v>110551</v>
      </c>
      <c r="B2121" s="149" t="s">
        <v>1600</v>
      </c>
      <c r="C2121" s="149" t="s">
        <v>6149</v>
      </c>
      <c r="D2121" s="149">
        <v>2000</v>
      </c>
      <c r="E2121" s="149" t="s">
        <v>201</v>
      </c>
      <c r="F2121" s="149" t="s">
        <v>1602</v>
      </c>
      <c r="G2121" s="149" t="s">
        <v>203</v>
      </c>
      <c r="H2121" s="149" t="s">
        <v>204</v>
      </c>
      <c r="I2121" s="149" t="s">
        <v>205</v>
      </c>
      <c r="J2121" s="149" t="s">
        <v>7089</v>
      </c>
      <c r="K2121" s="149"/>
      <c r="L2121" s="148">
        <v>1</v>
      </c>
      <c r="M2121" s="152">
        <f t="shared" si="66"/>
        <v>0</v>
      </c>
      <c r="N2121" s="152">
        <f t="shared" si="67"/>
        <v>0</v>
      </c>
      <c r="O2121" s="145">
        <v>119784</v>
      </c>
    </row>
    <row r="2122" spans="1:15" x14ac:dyDescent="0.25">
      <c r="A2122" s="149">
        <v>110569</v>
      </c>
      <c r="B2122" s="149" t="s">
        <v>6150</v>
      </c>
      <c r="C2122" s="149" t="s">
        <v>6151</v>
      </c>
      <c r="D2122" s="149">
        <v>2600</v>
      </c>
      <c r="E2122" s="149" t="s">
        <v>2464</v>
      </c>
      <c r="F2122" s="149" t="s">
        <v>6152</v>
      </c>
      <c r="G2122" s="149" t="s">
        <v>203</v>
      </c>
      <c r="H2122" s="149" t="s">
        <v>204</v>
      </c>
      <c r="I2122" s="149" t="s">
        <v>205</v>
      </c>
      <c r="J2122" s="149" t="s">
        <v>7089</v>
      </c>
      <c r="K2122" s="149"/>
      <c r="L2122" s="148">
        <v>1</v>
      </c>
      <c r="M2122" s="152">
        <f t="shared" si="66"/>
        <v>0</v>
      </c>
      <c r="N2122" s="152">
        <f t="shared" si="67"/>
        <v>0</v>
      </c>
      <c r="O2122" s="145">
        <v>121681</v>
      </c>
    </row>
    <row r="2123" spans="1:15" x14ac:dyDescent="0.25">
      <c r="A2123" s="149">
        <v>110577</v>
      </c>
      <c r="B2123" s="149" t="s">
        <v>7730</v>
      </c>
      <c r="C2123" s="149" t="s">
        <v>6153</v>
      </c>
      <c r="D2123" s="149">
        <v>2222</v>
      </c>
      <c r="E2123" s="149" t="s">
        <v>6154</v>
      </c>
      <c r="F2123" s="149" t="s">
        <v>6155</v>
      </c>
      <c r="G2123" s="149" t="s">
        <v>364</v>
      </c>
      <c r="H2123" s="149" t="s">
        <v>365</v>
      </c>
      <c r="I2123" s="149" t="s">
        <v>366</v>
      </c>
      <c r="J2123" s="149" t="s">
        <v>7089</v>
      </c>
      <c r="K2123" s="149"/>
      <c r="L2123" s="148">
        <v>2</v>
      </c>
      <c r="M2123" s="152">
        <f t="shared" si="66"/>
        <v>0</v>
      </c>
      <c r="N2123" s="152">
        <f t="shared" si="67"/>
        <v>0</v>
      </c>
      <c r="O2123" s="145">
        <v>121483</v>
      </c>
    </row>
    <row r="2124" spans="1:15" x14ac:dyDescent="0.25">
      <c r="A2124" s="149">
        <v>110601</v>
      </c>
      <c r="B2124" s="149" t="s">
        <v>6156</v>
      </c>
      <c r="C2124" s="149" t="s">
        <v>6157</v>
      </c>
      <c r="D2124" s="149">
        <v>2880</v>
      </c>
      <c r="E2124" s="149" t="s">
        <v>383</v>
      </c>
      <c r="F2124" s="149" t="s">
        <v>6158</v>
      </c>
      <c r="G2124" s="149" t="s">
        <v>364</v>
      </c>
      <c r="H2124" s="149" t="s">
        <v>365</v>
      </c>
      <c r="I2124" s="149" t="s">
        <v>366</v>
      </c>
      <c r="J2124" s="149" t="s">
        <v>7090</v>
      </c>
      <c r="K2124" s="149"/>
      <c r="L2124" s="148">
        <v>1</v>
      </c>
      <c r="M2124" s="152">
        <f t="shared" si="66"/>
        <v>0</v>
      </c>
      <c r="N2124" s="152">
        <f t="shared" si="67"/>
        <v>1</v>
      </c>
      <c r="O2124" s="145">
        <v>120113</v>
      </c>
    </row>
    <row r="2125" spans="1:15" x14ac:dyDescent="0.25">
      <c r="A2125" s="149">
        <v>110627</v>
      </c>
      <c r="B2125" s="149" t="s">
        <v>7488</v>
      </c>
      <c r="C2125" s="149" t="s">
        <v>6159</v>
      </c>
      <c r="D2125" s="149">
        <v>2650</v>
      </c>
      <c r="E2125" s="149" t="s">
        <v>340</v>
      </c>
      <c r="F2125" s="149" t="s">
        <v>2366</v>
      </c>
      <c r="G2125" s="149" t="s">
        <v>203</v>
      </c>
      <c r="H2125" s="149" t="s">
        <v>204</v>
      </c>
      <c r="I2125" s="149" t="s">
        <v>205</v>
      </c>
      <c r="J2125" s="149" t="s">
        <v>7091</v>
      </c>
      <c r="K2125" s="149"/>
      <c r="L2125" s="148">
        <v>2</v>
      </c>
      <c r="M2125" s="152">
        <f t="shared" si="66"/>
        <v>0</v>
      </c>
      <c r="N2125" s="152">
        <f t="shared" si="67"/>
        <v>0</v>
      </c>
      <c r="O2125" s="145">
        <v>121707</v>
      </c>
    </row>
    <row r="2126" spans="1:15" x14ac:dyDescent="0.25">
      <c r="A2126" s="149">
        <v>110643</v>
      </c>
      <c r="B2126" s="149" t="s">
        <v>7489</v>
      </c>
      <c r="C2126" s="149" t="s">
        <v>7098</v>
      </c>
      <c r="D2126" s="149">
        <v>8450</v>
      </c>
      <c r="E2126" s="149" t="s">
        <v>4192</v>
      </c>
      <c r="F2126" s="149" t="s">
        <v>6160</v>
      </c>
      <c r="G2126" s="149" t="s">
        <v>364</v>
      </c>
      <c r="H2126" s="149" t="s">
        <v>365</v>
      </c>
      <c r="I2126" s="149" t="s">
        <v>366</v>
      </c>
      <c r="J2126" s="149" t="s">
        <v>7089</v>
      </c>
      <c r="K2126" s="149"/>
      <c r="L2126" s="148">
        <v>1</v>
      </c>
      <c r="M2126" s="152">
        <f t="shared" si="66"/>
        <v>0</v>
      </c>
      <c r="N2126" s="152">
        <f t="shared" si="67"/>
        <v>0</v>
      </c>
      <c r="O2126" s="145">
        <v>119834</v>
      </c>
    </row>
    <row r="2127" spans="1:15" x14ac:dyDescent="0.25">
      <c r="A2127" s="149">
        <v>110676</v>
      </c>
      <c r="B2127" s="149" t="s">
        <v>6161</v>
      </c>
      <c r="C2127" s="149" t="s">
        <v>6162</v>
      </c>
      <c r="D2127" s="149">
        <v>1082</v>
      </c>
      <c r="E2127" s="149" t="s">
        <v>100</v>
      </c>
      <c r="F2127" s="149" t="s">
        <v>6163</v>
      </c>
      <c r="G2127" s="149" t="s">
        <v>160</v>
      </c>
      <c r="H2127" s="149" t="s">
        <v>161</v>
      </c>
      <c r="I2127" s="149" t="s">
        <v>162</v>
      </c>
      <c r="J2127" s="149" t="s">
        <v>7089</v>
      </c>
      <c r="K2127" s="149"/>
      <c r="L2127" s="148">
        <v>1</v>
      </c>
      <c r="M2127" s="152">
        <f t="shared" si="66"/>
        <v>0</v>
      </c>
      <c r="N2127" s="152">
        <f t="shared" si="67"/>
        <v>0</v>
      </c>
      <c r="O2127" s="145">
        <v>129049</v>
      </c>
    </row>
    <row r="2128" spans="1:15" x14ac:dyDescent="0.25">
      <c r="A2128" s="149">
        <v>110684</v>
      </c>
      <c r="B2128" s="149" t="s">
        <v>6164</v>
      </c>
      <c r="C2128" s="149" t="s">
        <v>6165</v>
      </c>
      <c r="D2128" s="149">
        <v>9500</v>
      </c>
      <c r="E2128" s="149" t="s">
        <v>915</v>
      </c>
      <c r="F2128" s="149" t="s">
        <v>6166</v>
      </c>
      <c r="G2128" s="149" t="s">
        <v>364</v>
      </c>
      <c r="H2128" s="149" t="s">
        <v>365</v>
      </c>
      <c r="I2128" s="149" t="s">
        <v>366</v>
      </c>
      <c r="J2128" s="149" t="s">
        <v>7089</v>
      </c>
      <c r="K2128" s="149"/>
      <c r="L2128" s="148">
        <v>1</v>
      </c>
      <c r="M2128" s="152">
        <f t="shared" si="66"/>
        <v>0</v>
      </c>
      <c r="N2128" s="152">
        <f t="shared" si="67"/>
        <v>0</v>
      </c>
      <c r="O2128" s="145">
        <v>125591</v>
      </c>
    </row>
    <row r="2129" spans="1:15" x14ac:dyDescent="0.25">
      <c r="A2129" s="149">
        <v>110692</v>
      </c>
      <c r="B2129" s="149" t="s">
        <v>7490</v>
      </c>
      <c r="C2129" s="149" t="s">
        <v>6167</v>
      </c>
      <c r="D2129" s="149">
        <v>8450</v>
      </c>
      <c r="E2129" s="149" t="s">
        <v>4192</v>
      </c>
      <c r="F2129" s="149" t="s">
        <v>6168</v>
      </c>
      <c r="G2129" s="149" t="s">
        <v>364</v>
      </c>
      <c r="H2129" s="149" t="s">
        <v>365</v>
      </c>
      <c r="I2129" s="149" t="s">
        <v>366</v>
      </c>
      <c r="J2129" s="149" t="s">
        <v>7089</v>
      </c>
      <c r="K2129" s="149"/>
      <c r="L2129" s="148">
        <v>2</v>
      </c>
      <c r="M2129" s="152">
        <f t="shared" si="66"/>
        <v>0</v>
      </c>
      <c r="N2129" s="152">
        <f t="shared" si="67"/>
        <v>0</v>
      </c>
      <c r="O2129" s="145">
        <v>119834</v>
      </c>
    </row>
    <row r="2130" spans="1:15" x14ac:dyDescent="0.25">
      <c r="A2130" s="149">
        <v>111047</v>
      </c>
      <c r="B2130" s="149" t="s">
        <v>6169</v>
      </c>
      <c r="C2130" s="149" t="s">
        <v>6170</v>
      </c>
      <c r="D2130" s="149">
        <v>3001</v>
      </c>
      <c r="E2130" s="149" t="s">
        <v>446</v>
      </c>
      <c r="F2130" s="149" t="s">
        <v>6171</v>
      </c>
      <c r="G2130" s="149" t="s">
        <v>160</v>
      </c>
      <c r="H2130" s="149" t="s">
        <v>161</v>
      </c>
      <c r="I2130" s="149" t="s">
        <v>162</v>
      </c>
      <c r="J2130" s="149" t="s">
        <v>7089</v>
      </c>
      <c r="K2130" s="149"/>
      <c r="L2130" s="148">
        <v>1</v>
      </c>
      <c r="M2130" s="152">
        <f t="shared" si="66"/>
        <v>0</v>
      </c>
      <c r="N2130" s="152">
        <f t="shared" si="67"/>
        <v>0</v>
      </c>
      <c r="O2130" s="145">
        <v>121939</v>
      </c>
    </row>
    <row r="2131" spans="1:15" x14ac:dyDescent="0.25">
      <c r="A2131" s="149">
        <v>111104</v>
      </c>
      <c r="B2131" s="149" t="s">
        <v>6172</v>
      </c>
      <c r="C2131" s="149" t="s">
        <v>6173</v>
      </c>
      <c r="D2131" s="149">
        <v>8700</v>
      </c>
      <c r="E2131" s="149" t="s">
        <v>782</v>
      </c>
      <c r="F2131" s="149" t="s">
        <v>6174</v>
      </c>
      <c r="G2131" s="149" t="s">
        <v>364</v>
      </c>
      <c r="H2131" s="149" t="s">
        <v>365</v>
      </c>
      <c r="I2131" s="149" t="s">
        <v>366</v>
      </c>
      <c r="J2131" s="149" t="s">
        <v>7089</v>
      </c>
      <c r="K2131" s="149"/>
      <c r="L2131" s="148">
        <v>1</v>
      </c>
      <c r="M2131" s="152">
        <f t="shared" si="66"/>
        <v>0</v>
      </c>
      <c r="N2131" s="152">
        <f t="shared" si="67"/>
        <v>0</v>
      </c>
      <c r="O2131" s="145">
        <v>129031</v>
      </c>
    </row>
    <row r="2132" spans="1:15" x14ac:dyDescent="0.25">
      <c r="A2132" s="149">
        <v>111138</v>
      </c>
      <c r="B2132" s="149" t="s">
        <v>6175</v>
      </c>
      <c r="C2132" s="149" t="s">
        <v>6176</v>
      </c>
      <c r="D2132" s="149">
        <v>2800</v>
      </c>
      <c r="E2132" s="149" t="s">
        <v>414</v>
      </c>
      <c r="F2132" s="149" t="s">
        <v>6177</v>
      </c>
      <c r="G2132" s="149" t="s">
        <v>364</v>
      </c>
      <c r="H2132" s="149" t="s">
        <v>365</v>
      </c>
      <c r="I2132" s="149" t="s">
        <v>366</v>
      </c>
      <c r="J2132" s="149" t="s">
        <v>7089</v>
      </c>
      <c r="K2132" s="149"/>
      <c r="L2132" s="148">
        <v>2</v>
      </c>
      <c r="M2132" s="152">
        <f t="shared" si="66"/>
        <v>0</v>
      </c>
      <c r="N2132" s="152">
        <f t="shared" si="67"/>
        <v>0</v>
      </c>
      <c r="O2132" s="145">
        <v>129155</v>
      </c>
    </row>
    <row r="2133" spans="1:15" x14ac:dyDescent="0.25">
      <c r="A2133" s="149">
        <v>111914</v>
      </c>
      <c r="B2133" s="149" t="s">
        <v>6178</v>
      </c>
      <c r="C2133" s="149" t="s">
        <v>6179</v>
      </c>
      <c r="D2133" s="149">
        <v>1150</v>
      </c>
      <c r="E2133" s="149" t="s">
        <v>111</v>
      </c>
      <c r="F2133" s="149" t="s">
        <v>6180</v>
      </c>
      <c r="G2133" s="149" t="s">
        <v>160</v>
      </c>
      <c r="H2133" s="149" t="s">
        <v>161</v>
      </c>
      <c r="I2133" s="149" t="s">
        <v>162</v>
      </c>
      <c r="J2133" s="149" t="s">
        <v>7089</v>
      </c>
      <c r="K2133" s="149"/>
      <c r="L2133" s="148">
        <v>1</v>
      </c>
      <c r="M2133" s="152">
        <f t="shared" si="66"/>
        <v>0</v>
      </c>
      <c r="N2133" s="152">
        <f t="shared" si="67"/>
        <v>0</v>
      </c>
      <c r="O2133" s="145">
        <v>119693</v>
      </c>
    </row>
    <row r="2134" spans="1:15" x14ac:dyDescent="0.25">
      <c r="A2134" s="149">
        <v>111955</v>
      </c>
      <c r="B2134" s="149" t="s">
        <v>2020</v>
      </c>
      <c r="C2134" s="149" t="s">
        <v>6181</v>
      </c>
      <c r="D2134" s="149">
        <v>1700</v>
      </c>
      <c r="E2134" s="149" t="s">
        <v>151</v>
      </c>
      <c r="F2134" s="149" t="s">
        <v>6182</v>
      </c>
      <c r="G2134" s="149" t="s">
        <v>160</v>
      </c>
      <c r="H2134" s="149" t="s">
        <v>161</v>
      </c>
      <c r="I2134" s="149" t="s">
        <v>162</v>
      </c>
      <c r="J2134" s="149" t="s">
        <v>7091</v>
      </c>
      <c r="K2134" s="149"/>
      <c r="L2134" s="148">
        <v>1</v>
      </c>
      <c r="M2134" s="152">
        <f t="shared" si="66"/>
        <v>1</v>
      </c>
      <c r="N2134" s="152">
        <f t="shared" si="67"/>
        <v>0</v>
      </c>
      <c r="O2134" s="145">
        <v>122242</v>
      </c>
    </row>
    <row r="2135" spans="1:15" x14ac:dyDescent="0.25">
      <c r="A2135" s="149">
        <v>112177</v>
      </c>
      <c r="B2135" s="149" t="s">
        <v>6183</v>
      </c>
      <c r="C2135" s="149" t="s">
        <v>6184</v>
      </c>
      <c r="D2135" s="149">
        <v>3630</v>
      </c>
      <c r="E2135" s="149" t="s">
        <v>563</v>
      </c>
      <c r="F2135" s="149" t="s">
        <v>6185</v>
      </c>
      <c r="G2135" s="149" t="s">
        <v>7122</v>
      </c>
      <c r="H2135" s="149" t="s">
        <v>7123</v>
      </c>
      <c r="I2135" s="149" t="s">
        <v>7124</v>
      </c>
      <c r="J2135" s="149" t="s">
        <v>7089</v>
      </c>
      <c r="K2135" s="149"/>
      <c r="L2135" s="148">
        <v>3</v>
      </c>
      <c r="M2135" s="152">
        <f t="shared" si="66"/>
        <v>0</v>
      </c>
      <c r="N2135" s="152">
        <f t="shared" si="67"/>
        <v>0</v>
      </c>
      <c r="O2135" s="145">
        <v>118951</v>
      </c>
    </row>
    <row r="2136" spans="1:15" x14ac:dyDescent="0.25">
      <c r="A2136" s="149">
        <v>112185</v>
      </c>
      <c r="B2136" s="149" t="s">
        <v>6186</v>
      </c>
      <c r="C2136" s="149" t="s">
        <v>6187</v>
      </c>
      <c r="D2136" s="149">
        <v>3545</v>
      </c>
      <c r="E2136" s="149" t="s">
        <v>6188</v>
      </c>
      <c r="F2136" s="149" t="s">
        <v>6189</v>
      </c>
      <c r="G2136" s="149" t="s">
        <v>7122</v>
      </c>
      <c r="H2136" s="149" t="s">
        <v>7123</v>
      </c>
      <c r="I2136" s="149" t="s">
        <v>7124</v>
      </c>
      <c r="J2136" s="149" t="s">
        <v>7089</v>
      </c>
      <c r="K2136" s="149"/>
      <c r="L2136" s="148">
        <v>1</v>
      </c>
      <c r="M2136" s="152">
        <f t="shared" si="66"/>
        <v>0</v>
      </c>
      <c r="N2136" s="152">
        <f t="shared" si="67"/>
        <v>0</v>
      </c>
      <c r="O2136" s="145">
        <v>119099</v>
      </c>
    </row>
    <row r="2137" spans="1:15" x14ac:dyDescent="0.25">
      <c r="A2137" s="149">
        <v>112383</v>
      </c>
      <c r="B2137" s="149" t="s">
        <v>6190</v>
      </c>
      <c r="C2137" s="149" t="s">
        <v>1859</v>
      </c>
      <c r="D2137" s="149">
        <v>2900</v>
      </c>
      <c r="E2137" s="149" t="s">
        <v>227</v>
      </c>
      <c r="F2137" s="149" t="s">
        <v>1860</v>
      </c>
      <c r="G2137" s="149" t="s">
        <v>203</v>
      </c>
      <c r="H2137" s="149" t="s">
        <v>204</v>
      </c>
      <c r="I2137" s="149" t="s">
        <v>205</v>
      </c>
      <c r="J2137" s="149" t="s">
        <v>7089</v>
      </c>
      <c r="K2137" s="149"/>
      <c r="L2137" s="148">
        <v>1</v>
      </c>
      <c r="M2137" s="152">
        <f t="shared" si="66"/>
        <v>0</v>
      </c>
      <c r="N2137" s="152">
        <f t="shared" si="67"/>
        <v>0</v>
      </c>
      <c r="O2137" s="145">
        <v>121806</v>
      </c>
    </row>
    <row r="2138" spans="1:15" x14ac:dyDescent="0.25">
      <c r="A2138" s="149">
        <v>112474</v>
      </c>
      <c r="B2138" s="149" t="s">
        <v>6191</v>
      </c>
      <c r="C2138" s="149" t="s">
        <v>6192</v>
      </c>
      <c r="D2138" s="149">
        <v>2630</v>
      </c>
      <c r="E2138" s="149" t="s">
        <v>369</v>
      </c>
      <c r="F2138" s="149" t="s">
        <v>6193</v>
      </c>
      <c r="G2138" s="149" t="s">
        <v>203</v>
      </c>
      <c r="H2138" s="149" t="s">
        <v>204</v>
      </c>
      <c r="I2138" s="149" t="s">
        <v>205</v>
      </c>
      <c r="J2138" s="149" t="s">
        <v>7089</v>
      </c>
      <c r="K2138" s="149"/>
      <c r="L2138" s="148">
        <v>3</v>
      </c>
      <c r="M2138" s="152">
        <f t="shared" si="66"/>
        <v>0</v>
      </c>
      <c r="N2138" s="152">
        <f t="shared" si="67"/>
        <v>0</v>
      </c>
      <c r="O2138" s="145">
        <v>123001</v>
      </c>
    </row>
    <row r="2139" spans="1:15" x14ac:dyDescent="0.25">
      <c r="A2139" s="149">
        <v>112482</v>
      </c>
      <c r="B2139" s="149" t="s">
        <v>6194</v>
      </c>
      <c r="C2139" s="149" t="s">
        <v>6195</v>
      </c>
      <c r="D2139" s="149">
        <v>2100</v>
      </c>
      <c r="E2139" s="149" t="s">
        <v>1786</v>
      </c>
      <c r="F2139" s="149" t="s">
        <v>6196</v>
      </c>
      <c r="G2139" s="149" t="s">
        <v>203</v>
      </c>
      <c r="H2139" s="149" t="s">
        <v>204</v>
      </c>
      <c r="I2139" s="149" t="s">
        <v>205</v>
      </c>
      <c r="J2139" s="149" t="s">
        <v>7089</v>
      </c>
      <c r="K2139" s="149"/>
      <c r="L2139" s="148">
        <v>2</v>
      </c>
      <c r="M2139" s="152">
        <f t="shared" si="66"/>
        <v>0</v>
      </c>
      <c r="N2139" s="152">
        <f t="shared" si="67"/>
        <v>0</v>
      </c>
      <c r="O2139" s="145">
        <v>121764</v>
      </c>
    </row>
    <row r="2140" spans="1:15" x14ac:dyDescent="0.25">
      <c r="A2140" s="149">
        <v>112524</v>
      </c>
      <c r="B2140" s="149" t="s">
        <v>6197</v>
      </c>
      <c r="C2140" s="149" t="s">
        <v>1848</v>
      </c>
      <c r="D2140" s="149">
        <v>2900</v>
      </c>
      <c r="E2140" s="149" t="s">
        <v>227</v>
      </c>
      <c r="F2140" s="149" t="s">
        <v>1849</v>
      </c>
      <c r="G2140" s="149" t="s">
        <v>203</v>
      </c>
      <c r="H2140" s="149" t="s">
        <v>204</v>
      </c>
      <c r="I2140" s="149" t="s">
        <v>205</v>
      </c>
      <c r="J2140" s="149" t="s">
        <v>7089</v>
      </c>
      <c r="K2140" s="149"/>
      <c r="L2140" s="148">
        <v>2</v>
      </c>
      <c r="M2140" s="152">
        <f t="shared" si="66"/>
        <v>0</v>
      </c>
      <c r="N2140" s="152">
        <f t="shared" si="67"/>
        <v>0</v>
      </c>
      <c r="O2140" s="145">
        <v>121806</v>
      </c>
    </row>
    <row r="2141" spans="1:15" x14ac:dyDescent="0.25">
      <c r="A2141" s="149">
        <v>112565</v>
      </c>
      <c r="B2141" s="149" t="s">
        <v>6198</v>
      </c>
      <c r="C2141" s="149" t="s">
        <v>6199</v>
      </c>
      <c r="D2141" s="149">
        <v>1560</v>
      </c>
      <c r="E2141" s="149" t="s">
        <v>198</v>
      </c>
      <c r="F2141" s="149" t="s">
        <v>6200</v>
      </c>
      <c r="G2141" s="149" t="s">
        <v>160</v>
      </c>
      <c r="H2141" s="149" t="s">
        <v>161</v>
      </c>
      <c r="I2141" s="149" t="s">
        <v>162</v>
      </c>
      <c r="J2141" s="149" t="s">
        <v>7091</v>
      </c>
      <c r="K2141" s="149"/>
      <c r="L2141" s="148">
        <v>1</v>
      </c>
      <c r="M2141" s="152">
        <f t="shared" si="66"/>
        <v>1</v>
      </c>
      <c r="N2141" s="152">
        <f t="shared" si="67"/>
        <v>0</v>
      </c>
      <c r="O2141" s="145">
        <v>122234</v>
      </c>
    </row>
    <row r="2142" spans="1:15" x14ac:dyDescent="0.25">
      <c r="A2142" s="149">
        <v>112623</v>
      </c>
      <c r="B2142" s="149" t="s">
        <v>6201</v>
      </c>
      <c r="C2142" s="149" t="s">
        <v>6202</v>
      </c>
      <c r="D2142" s="149">
        <v>2640</v>
      </c>
      <c r="E2142" s="149" t="s">
        <v>336</v>
      </c>
      <c r="F2142" s="149" t="s">
        <v>6203</v>
      </c>
      <c r="G2142" s="149" t="s">
        <v>203</v>
      </c>
      <c r="H2142" s="149" t="s">
        <v>204</v>
      </c>
      <c r="I2142" s="149" t="s">
        <v>205</v>
      </c>
      <c r="J2142" s="149" t="s">
        <v>7089</v>
      </c>
      <c r="K2142" s="149"/>
      <c r="L2142" s="148">
        <v>2</v>
      </c>
      <c r="M2142" s="152">
        <f t="shared" si="66"/>
        <v>0</v>
      </c>
      <c r="N2142" s="152">
        <f t="shared" si="67"/>
        <v>0</v>
      </c>
      <c r="O2142" s="145">
        <v>121681</v>
      </c>
    </row>
    <row r="2143" spans="1:15" x14ac:dyDescent="0.25">
      <c r="A2143" s="149">
        <v>112631</v>
      </c>
      <c r="B2143" s="149" t="s">
        <v>6204</v>
      </c>
      <c r="C2143" s="149" t="s">
        <v>6205</v>
      </c>
      <c r="D2143" s="149">
        <v>2650</v>
      </c>
      <c r="E2143" s="149" t="s">
        <v>340</v>
      </c>
      <c r="F2143" s="149" t="s">
        <v>6206</v>
      </c>
      <c r="G2143" s="149" t="s">
        <v>203</v>
      </c>
      <c r="H2143" s="149" t="s">
        <v>204</v>
      </c>
      <c r="I2143" s="149" t="s">
        <v>205</v>
      </c>
      <c r="J2143" s="149" t="s">
        <v>7089</v>
      </c>
      <c r="K2143" s="149"/>
      <c r="L2143" s="148">
        <v>2</v>
      </c>
      <c r="M2143" s="152">
        <f t="shared" si="66"/>
        <v>0</v>
      </c>
      <c r="N2143" s="152">
        <f t="shared" si="67"/>
        <v>0</v>
      </c>
      <c r="O2143" s="145">
        <v>121707</v>
      </c>
    </row>
    <row r="2144" spans="1:15" x14ac:dyDescent="0.25">
      <c r="A2144" s="149">
        <v>112862</v>
      </c>
      <c r="B2144" s="149" t="s">
        <v>6207</v>
      </c>
      <c r="C2144" s="149" t="s">
        <v>6208</v>
      </c>
      <c r="D2144" s="149">
        <v>2570</v>
      </c>
      <c r="E2144" s="149" t="s">
        <v>352</v>
      </c>
      <c r="F2144" s="149" t="s">
        <v>6209</v>
      </c>
      <c r="G2144" s="149" t="s">
        <v>364</v>
      </c>
      <c r="H2144" s="149" t="s">
        <v>365</v>
      </c>
      <c r="I2144" s="149" t="s">
        <v>366</v>
      </c>
      <c r="J2144" s="149" t="s">
        <v>7090</v>
      </c>
      <c r="K2144" s="149"/>
      <c r="L2144" s="148">
        <v>1</v>
      </c>
      <c r="M2144" s="152">
        <f t="shared" si="66"/>
        <v>0</v>
      </c>
      <c r="N2144" s="152">
        <f t="shared" si="67"/>
        <v>1</v>
      </c>
      <c r="O2144" s="145">
        <v>119248</v>
      </c>
    </row>
    <row r="2145" spans="1:15" x14ac:dyDescent="0.25">
      <c r="A2145" s="149">
        <v>112871</v>
      </c>
      <c r="B2145" s="149" t="s">
        <v>7491</v>
      </c>
      <c r="C2145" s="149" t="s">
        <v>6210</v>
      </c>
      <c r="D2145" s="149">
        <v>9340</v>
      </c>
      <c r="E2145" s="149" t="s">
        <v>872</v>
      </c>
      <c r="F2145" s="149" t="s">
        <v>6211</v>
      </c>
      <c r="G2145" s="149" t="s">
        <v>7587</v>
      </c>
      <c r="H2145" s="149" t="s">
        <v>7588</v>
      </c>
      <c r="I2145" s="149" t="s">
        <v>7589</v>
      </c>
      <c r="J2145" s="149" t="s">
        <v>7090</v>
      </c>
      <c r="K2145" s="149"/>
      <c r="L2145" s="148">
        <v>1</v>
      </c>
      <c r="M2145" s="152">
        <f t="shared" si="66"/>
        <v>0</v>
      </c>
      <c r="N2145" s="152">
        <f t="shared" si="67"/>
        <v>1</v>
      </c>
      <c r="O2145" s="145">
        <v>121194</v>
      </c>
    </row>
    <row r="2146" spans="1:15" x14ac:dyDescent="0.25">
      <c r="A2146" s="149">
        <v>112921</v>
      </c>
      <c r="B2146" s="149" t="s">
        <v>6212</v>
      </c>
      <c r="C2146" s="149" t="s">
        <v>6213</v>
      </c>
      <c r="D2146" s="149">
        <v>2940</v>
      </c>
      <c r="E2146" s="149" t="s">
        <v>1779</v>
      </c>
      <c r="F2146" s="149" t="s">
        <v>1780</v>
      </c>
      <c r="G2146" s="149" t="s">
        <v>203</v>
      </c>
      <c r="H2146" s="149" t="s">
        <v>204</v>
      </c>
      <c r="I2146" s="149" t="s">
        <v>205</v>
      </c>
      <c r="J2146" s="149" t="s">
        <v>7089</v>
      </c>
      <c r="K2146" s="149"/>
      <c r="L2146" s="148">
        <v>1</v>
      </c>
      <c r="M2146" s="152">
        <f t="shared" si="66"/>
        <v>0</v>
      </c>
      <c r="N2146" s="152">
        <f t="shared" si="67"/>
        <v>0</v>
      </c>
      <c r="O2146" s="145">
        <v>121541</v>
      </c>
    </row>
    <row r="2147" spans="1:15" x14ac:dyDescent="0.25">
      <c r="A2147" s="149">
        <v>112938</v>
      </c>
      <c r="B2147" s="149" t="s">
        <v>6214</v>
      </c>
      <c r="C2147" s="149" t="s">
        <v>6215</v>
      </c>
      <c r="D2147" s="149">
        <v>8510</v>
      </c>
      <c r="E2147" s="149" t="s">
        <v>729</v>
      </c>
      <c r="F2147" s="149" t="s">
        <v>7731</v>
      </c>
      <c r="G2147" s="149" t="s">
        <v>364</v>
      </c>
      <c r="H2147" s="149" t="s">
        <v>365</v>
      </c>
      <c r="I2147" s="149" t="s">
        <v>366</v>
      </c>
      <c r="J2147" s="149" t="s">
        <v>7089</v>
      </c>
      <c r="K2147" s="149"/>
      <c r="L2147" s="148">
        <v>1</v>
      </c>
      <c r="M2147" s="152">
        <f t="shared" si="66"/>
        <v>0</v>
      </c>
      <c r="N2147" s="152">
        <f t="shared" si="67"/>
        <v>0</v>
      </c>
      <c r="O2147" s="145">
        <v>125591</v>
      </c>
    </row>
    <row r="2148" spans="1:15" x14ac:dyDescent="0.25">
      <c r="A2148" s="149">
        <v>112953</v>
      </c>
      <c r="B2148" s="149" t="s">
        <v>7732</v>
      </c>
      <c r="C2148" s="149" t="s">
        <v>6216</v>
      </c>
      <c r="D2148" s="149">
        <v>9960</v>
      </c>
      <c r="E2148" s="149" t="s">
        <v>6217</v>
      </c>
      <c r="F2148" s="149" t="s">
        <v>6218</v>
      </c>
      <c r="G2148" s="149" t="s">
        <v>7587</v>
      </c>
      <c r="H2148" s="149" t="s">
        <v>7588</v>
      </c>
      <c r="I2148" s="149" t="s">
        <v>7589</v>
      </c>
      <c r="J2148" s="149" t="s">
        <v>7089</v>
      </c>
      <c r="K2148" s="149"/>
      <c r="L2148" s="148">
        <v>2</v>
      </c>
      <c r="M2148" s="152">
        <f t="shared" si="66"/>
        <v>0</v>
      </c>
      <c r="N2148" s="152">
        <f t="shared" si="67"/>
        <v>0</v>
      </c>
      <c r="O2148" s="145">
        <v>121301</v>
      </c>
    </row>
    <row r="2149" spans="1:15" x14ac:dyDescent="0.25">
      <c r="A2149" s="149">
        <v>112979</v>
      </c>
      <c r="B2149" s="149" t="s">
        <v>2436</v>
      </c>
      <c r="C2149" s="149" t="s">
        <v>6219</v>
      </c>
      <c r="D2149" s="149">
        <v>9140</v>
      </c>
      <c r="E2149" s="149" t="s">
        <v>389</v>
      </c>
      <c r="F2149" s="149" t="s">
        <v>6220</v>
      </c>
      <c r="G2149" s="149" t="s">
        <v>364</v>
      </c>
      <c r="H2149" s="149" t="s">
        <v>365</v>
      </c>
      <c r="I2149" s="149" t="s">
        <v>366</v>
      </c>
      <c r="J2149" s="149" t="s">
        <v>7089</v>
      </c>
      <c r="K2149" s="149"/>
      <c r="L2149" s="148">
        <v>2</v>
      </c>
      <c r="M2149" s="152">
        <f t="shared" si="66"/>
        <v>0</v>
      </c>
      <c r="N2149" s="152">
        <f t="shared" si="67"/>
        <v>0</v>
      </c>
      <c r="O2149" s="145">
        <v>121228</v>
      </c>
    </row>
    <row r="2150" spans="1:15" x14ac:dyDescent="0.25">
      <c r="A2150" s="149">
        <v>113076</v>
      </c>
      <c r="B2150" s="149" t="s">
        <v>6221</v>
      </c>
      <c r="C2150" s="149" t="s">
        <v>6222</v>
      </c>
      <c r="D2150" s="149">
        <v>8530</v>
      </c>
      <c r="E2150" s="149" t="s">
        <v>766</v>
      </c>
      <c r="F2150" s="149" t="s">
        <v>6223</v>
      </c>
      <c r="G2150" s="149" t="s">
        <v>7595</v>
      </c>
      <c r="H2150" s="149" t="s">
        <v>7596</v>
      </c>
      <c r="I2150" s="149" t="s">
        <v>7597</v>
      </c>
      <c r="J2150" s="149" t="s">
        <v>7089</v>
      </c>
      <c r="K2150" s="149"/>
      <c r="L2150" s="148">
        <v>1</v>
      </c>
      <c r="M2150" s="152">
        <f t="shared" si="66"/>
        <v>0</v>
      </c>
      <c r="N2150" s="152">
        <f t="shared" si="67"/>
        <v>0</v>
      </c>
      <c r="O2150" s="145">
        <v>119461</v>
      </c>
    </row>
    <row r="2151" spans="1:15" x14ac:dyDescent="0.25">
      <c r="A2151" s="149">
        <v>113217</v>
      </c>
      <c r="B2151" s="149" t="s">
        <v>7733</v>
      </c>
      <c r="C2151" s="149" t="s">
        <v>6224</v>
      </c>
      <c r="D2151" s="149">
        <v>2060</v>
      </c>
      <c r="E2151" s="149" t="s">
        <v>201</v>
      </c>
      <c r="F2151" s="149" t="s">
        <v>6225</v>
      </c>
      <c r="G2151" s="149" t="s">
        <v>203</v>
      </c>
      <c r="H2151" s="149" t="s">
        <v>204</v>
      </c>
      <c r="I2151" s="149" t="s">
        <v>205</v>
      </c>
      <c r="J2151" s="149" t="s">
        <v>7089</v>
      </c>
      <c r="K2151" s="149"/>
      <c r="L2151" s="148">
        <v>2</v>
      </c>
      <c r="M2151" s="152">
        <f t="shared" si="66"/>
        <v>0</v>
      </c>
      <c r="N2151" s="152">
        <f t="shared" si="67"/>
        <v>0</v>
      </c>
      <c r="O2151" s="145">
        <v>119751</v>
      </c>
    </row>
    <row r="2152" spans="1:15" x14ac:dyDescent="0.25">
      <c r="A2152" s="149">
        <v>113571</v>
      </c>
      <c r="B2152" s="149" t="s">
        <v>7492</v>
      </c>
      <c r="C2152" s="149" t="s">
        <v>6226</v>
      </c>
      <c r="D2152" s="149">
        <v>8840</v>
      </c>
      <c r="E2152" s="149" t="s">
        <v>6227</v>
      </c>
      <c r="F2152" s="149" t="s">
        <v>6228</v>
      </c>
      <c r="G2152" s="149" t="s">
        <v>7595</v>
      </c>
      <c r="H2152" s="149" t="s">
        <v>7596</v>
      </c>
      <c r="I2152" s="149" t="s">
        <v>7597</v>
      </c>
      <c r="J2152" s="149" t="s">
        <v>7090</v>
      </c>
      <c r="K2152" s="149"/>
      <c r="L2152" s="148">
        <v>1</v>
      </c>
      <c r="M2152" s="152">
        <f t="shared" si="66"/>
        <v>0</v>
      </c>
      <c r="N2152" s="152">
        <f t="shared" si="67"/>
        <v>1</v>
      </c>
      <c r="O2152" s="145">
        <v>119172</v>
      </c>
    </row>
    <row r="2153" spans="1:15" x14ac:dyDescent="0.25">
      <c r="A2153" s="149">
        <v>113589</v>
      </c>
      <c r="B2153" s="149" t="s">
        <v>7734</v>
      </c>
      <c r="C2153" s="149" t="s">
        <v>6229</v>
      </c>
      <c r="D2153" s="149">
        <v>9400</v>
      </c>
      <c r="E2153" s="149" t="s">
        <v>894</v>
      </c>
      <c r="F2153" s="149" t="s">
        <v>6230</v>
      </c>
      <c r="G2153" s="149" t="s">
        <v>7587</v>
      </c>
      <c r="H2153" s="149" t="s">
        <v>7588</v>
      </c>
      <c r="I2153" s="149" t="s">
        <v>7589</v>
      </c>
      <c r="J2153" s="149" t="s">
        <v>7089</v>
      </c>
      <c r="K2153" s="149"/>
      <c r="L2153" s="148">
        <v>2</v>
      </c>
      <c r="M2153" s="152">
        <f t="shared" si="66"/>
        <v>0</v>
      </c>
      <c r="N2153" s="152">
        <f t="shared" si="67"/>
        <v>0</v>
      </c>
      <c r="O2153" s="145">
        <v>120981</v>
      </c>
    </row>
    <row r="2154" spans="1:15" x14ac:dyDescent="0.25">
      <c r="A2154" s="149">
        <v>113613</v>
      </c>
      <c r="B2154" s="149" t="s">
        <v>6231</v>
      </c>
      <c r="C2154" s="149" t="s">
        <v>6232</v>
      </c>
      <c r="D2154" s="149">
        <v>9308</v>
      </c>
      <c r="E2154" s="149" t="s">
        <v>5138</v>
      </c>
      <c r="F2154" s="149" t="s">
        <v>6233</v>
      </c>
      <c r="G2154" s="149" t="s">
        <v>7587</v>
      </c>
      <c r="H2154" s="149" t="s">
        <v>7588</v>
      </c>
      <c r="I2154" s="149" t="s">
        <v>7589</v>
      </c>
      <c r="J2154" s="149" t="s">
        <v>7089</v>
      </c>
      <c r="K2154" s="149"/>
      <c r="L2154" s="148">
        <v>1</v>
      </c>
      <c r="M2154" s="152">
        <f t="shared" si="66"/>
        <v>0</v>
      </c>
      <c r="N2154" s="152">
        <f t="shared" si="67"/>
        <v>0</v>
      </c>
      <c r="O2154" s="145">
        <v>121012</v>
      </c>
    </row>
    <row r="2155" spans="1:15" x14ac:dyDescent="0.25">
      <c r="A2155" s="149">
        <v>113621</v>
      </c>
      <c r="B2155" s="149" t="s">
        <v>6234</v>
      </c>
      <c r="C2155" s="149" t="s">
        <v>6235</v>
      </c>
      <c r="D2155" s="149">
        <v>8200</v>
      </c>
      <c r="E2155" s="149" t="s">
        <v>671</v>
      </c>
      <c r="F2155" s="149" t="s">
        <v>6236</v>
      </c>
      <c r="G2155" s="149" t="s">
        <v>7595</v>
      </c>
      <c r="H2155" s="149" t="s">
        <v>7596</v>
      </c>
      <c r="I2155" s="149" t="s">
        <v>7597</v>
      </c>
      <c r="J2155" s="149" t="s">
        <v>7089</v>
      </c>
      <c r="K2155" s="149"/>
      <c r="L2155" s="148">
        <v>1</v>
      </c>
      <c r="M2155" s="152">
        <f t="shared" si="66"/>
        <v>0</v>
      </c>
      <c r="N2155" s="152">
        <f t="shared" si="67"/>
        <v>0</v>
      </c>
      <c r="O2155" s="145">
        <v>120634</v>
      </c>
    </row>
    <row r="2156" spans="1:15" x14ac:dyDescent="0.25">
      <c r="A2156" s="149">
        <v>113639</v>
      </c>
      <c r="B2156" s="149" t="s">
        <v>6237</v>
      </c>
      <c r="C2156" s="149" t="s">
        <v>6238</v>
      </c>
      <c r="D2156" s="149">
        <v>2018</v>
      </c>
      <c r="E2156" s="149" t="s">
        <v>201</v>
      </c>
      <c r="F2156" s="149" t="s">
        <v>6239</v>
      </c>
      <c r="G2156" s="149" t="s">
        <v>203</v>
      </c>
      <c r="H2156" s="149" t="s">
        <v>204</v>
      </c>
      <c r="I2156" s="149" t="s">
        <v>205</v>
      </c>
      <c r="J2156" s="149" t="s">
        <v>7089</v>
      </c>
      <c r="K2156" s="149"/>
      <c r="L2156" s="148">
        <v>1</v>
      </c>
      <c r="M2156" s="152">
        <f t="shared" si="66"/>
        <v>0</v>
      </c>
      <c r="N2156" s="152">
        <f t="shared" si="67"/>
        <v>0</v>
      </c>
      <c r="O2156" s="145">
        <v>0</v>
      </c>
    </row>
    <row r="2157" spans="1:15" x14ac:dyDescent="0.25">
      <c r="A2157" s="149">
        <v>113662</v>
      </c>
      <c r="B2157" s="149" t="s">
        <v>6240</v>
      </c>
      <c r="C2157" s="149" t="s">
        <v>6241</v>
      </c>
      <c r="D2157" s="149">
        <v>3740</v>
      </c>
      <c r="E2157" s="149" t="s">
        <v>600</v>
      </c>
      <c r="F2157" s="149" t="s">
        <v>6242</v>
      </c>
      <c r="G2157" s="149" t="s">
        <v>364</v>
      </c>
      <c r="H2157" s="149" t="s">
        <v>365</v>
      </c>
      <c r="I2157" s="149" t="s">
        <v>366</v>
      </c>
      <c r="J2157" s="149" t="s">
        <v>7089</v>
      </c>
      <c r="K2157" s="149"/>
      <c r="L2157" s="148">
        <v>1</v>
      </c>
      <c r="M2157" s="152">
        <f t="shared" si="66"/>
        <v>0</v>
      </c>
      <c r="N2157" s="152">
        <f t="shared" si="67"/>
        <v>0</v>
      </c>
      <c r="O2157" s="145">
        <v>122127</v>
      </c>
    </row>
    <row r="2158" spans="1:15" x14ac:dyDescent="0.25">
      <c r="A2158" s="149">
        <v>114091</v>
      </c>
      <c r="B2158" s="149" t="s">
        <v>7735</v>
      </c>
      <c r="C2158" s="149" t="s">
        <v>6243</v>
      </c>
      <c r="D2158" s="149">
        <v>1070</v>
      </c>
      <c r="E2158" s="149" t="s">
        <v>1049</v>
      </c>
      <c r="F2158" s="149" t="s">
        <v>6244</v>
      </c>
      <c r="G2158" s="149" t="s">
        <v>364</v>
      </c>
      <c r="H2158" s="149" t="s">
        <v>365</v>
      </c>
      <c r="I2158" s="149" t="s">
        <v>366</v>
      </c>
      <c r="J2158" s="149" t="s">
        <v>7089</v>
      </c>
      <c r="K2158" s="149"/>
      <c r="L2158" s="148">
        <v>1</v>
      </c>
      <c r="M2158" s="152">
        <f t="shared" si="66"/>
        <v>0</v>
      </c>
      <c r="N2158" s="152">
        <f t="shared" si="67"/>
        <v>0</v>
      </c>
      <c r="O2158" s="145">
        <v>119925</v>
      </c>
    </row>
    <row r="2159" spans="1:15" x14ac:dyDescent="0.25">
      <c r="A2159" s="149">
        <v>114124</v>
      </c>
      <c r="B2159" s="149" t="s">
        <v>6234</v>
      </c>
      <c r="C2159" s="149" t="s">
        <v>6245</v>
      </c>
      <c r="D2159" s="149">
        <v>1652</v>
      </c>
      <c r="E2159" s="149" t="s">
        <v>1288</v>
      </c>
      <c r="F2159" s="149" t="s">
        <v>6246</v>
      </c>
      <c r="G2159" s="149" t="s">
        <v>160</v>
      </c>
      <c r="H2159" s="149" t="s">
        <v>161</v>
      </c>
      <c r="I2159" s="149" t="s">
        <v>162</v>
      </c>
      <c r="J2159" s="149" t="s">
        <v>7089</v>
      </c>
      <c r="K2159" s="149"/>
      <c r="L2159" s="148">
        <v>1</v>
      </c>
      <c r="M2159" s="152">
        <f t="shared" si="66"/>
        <v>0</v>
      </c>
      <c r="N2159" s="152">
        <f t="shared" si="67"/>
        <v>0</v>
      </c>
      <c r="O2159" s="145">
        <v>129049</v>
      </c>
    </row>
    <row r="2160" spans="1:15" x14ac:dyDescent="0.25">
      <c r="A2160" s="149">
        <v>115386</v>
      </c>
      <c r="B2160" s="149" t="s">
        <v>6247</v>
      </c>
      <c r="C2160" s="149" t="s">
        <v>3615</v>
      </c>
      <c r="D2160" s="149">
        <v>3700</v>
      </c>
      <c r="E2160" s="149" t="s">
        <v>591</v>
      </c>
      <c r="F2160" s="149" t="s">
        <v>3616</v>
      </c>
      <c r="G2160" s="149" t="s">
        <v>7122</v>
      </c>
      <c r="H2160" s="149" t="s">
        <v>7123</v>
      </c>
      <c r="I2160" s="149" t="s">
        <v>7124</v>
      </c>
      <c r="J2160" s="149" t="s">
        <v>7090</v>
      </c>
      <c r="K2160" s="149"/>
      <c r="L2160" s="148">
        <v>1</v>
      </c>
      <c r="M2160" s="152">
        <f t="shared" si="66"/>
        <v>0</v>
      </c>
      <c r="N2160" s="152">
        <f t="shared" si="67"/>
        <v>1</v>
      </c>
      <c r="O2160" s="145">
        <v>118968</v>
      </c>
    </row>
    <row r="2161" spans="1:15" x14ac:dyDescent="0.25">
      <c r="A2161" s="149">
        <v>115402</v>
      </c>
      <c r="B2161" s="149" t="s">
        <v>6248</v>
      </c>
      <c r="C2161" s="149" t="s">
        <v>6249</v>
      </c>
      <c r="D2161" s="149">
        <v>8902</v>
      </c>
      <c r="E2161" s="149" t="s">
        <v>6250</v>
      </c>
      <c r="F2161" s="149" t="s">
        <v>6251</v>
      </c>
      <c r="G2161" s="149" t="s">
        <v>7595</v>
      </c>
      <c r="H2161" s="149" t="s">
        <v>7596</v>
      </c>
      <c r="I2161" s="149" t="s">
        <v>7597</v>
      </c>
      <c r="J2161" s="149" t="s">
        <v>7089</v>
      </c>
      <c r="K2161" s="149"/>
      <c r="L2161" s="148">
        <v>2</v>
      </c>
      <c r="M2161" s="152">
        <f t="shared" si="66"/>
        <v>0</v>
      </c>
      <c r="N2161" s="152">
        <f t="shared" si="67"/>
        <v>0</v>
      </c>
      <c r="O2161" s="145">
        <v>120014</v>
      </c>
    </row>
    <row r="2162" spans="1:15" x14ac:dyDescent="0.25">
      <c r="A2162" s="149">
        <v>115428</v>
      </c>
      <c r="B2162" s="149" t="s">
        <v>2871</v>
      </c>
      <c r="C2162" s="149" t="s">
        <v>6252</v>
      </c>
      <c r="D2162" s="149">
        <v>8600</v>
      </c>
      <c r="E2162" s="149" t="s">
        <v>667</v>
      </c>
      <c r="F2162" s="149" t="s">
        <v>6253</v>
      </c>
      <c r="G2162" s="149" t="s">
        <v>7595</v>
      </c>
      <c r="H2162" s="149" t="s">
        <v>7596</v>
      </c>
      <c r="I2162" s="149" t="s">
        <v>7597</v>
      </c>
      <c r="J2162" s="149" t="s">
        <v>7089</v>
      </c>
      <c r="K2162" s="149"/>
      <c r="L2162" s="148">
        <v>3</v>
      </c>
      <c r="M2162" s="152">
        <f t="shared" si="66"/>
        <v>0</v>
      </c>
      <c r="N2162" s="152">
        <f t="shared" si="67"/>
        <v>0</v>
      </c>
      <c r="O2162" s="145">
        <v>120212</v>
      </c>
    </row>
    <row r="2163" spans="1:15" x14ac:dyDescent="0.25">
      <c r="A2163" s="149">
        <v>115436</v>
      </c>
      <c r="B2163" s="149" t="s">
        <v>1742</v>
      </c>
      <c r="C2163" s="149" t="s">
        <v>6254</v>
      </c>
      <c r="D2163" s="149">
        <v>2170</v>
      </c>
      <c r="E2163" s="149" t="s">
        <v>209</v>
      </c>
      <c r="F2163" s="149" t="s">
        <v>1744</v>
      </c>
      <c r="G2163" s="149" t="s">
        <v>364</v>
      </c>
      <c r="H2163" s="149" t="s">
        <v>365</v>
      </c>
      <c r="I2163" s="149" t="s">
        <v>366</v>
      </c>
      <c r="J2163" s="149" t="s">
        <v>7090</v>
      </c>
      <c r="K2163" s="149"/>
      <c r="L2163" s="148">
        <v>2</v>
      </c>
      <c r="M2163" s="152">
        <f t="shared" si="66"/>
        <v>0</v>
      </c>
      <c r="N2163" s="152">
        <f t="shared" si="67"/>
        <v>0</v>
      </c>
      <c r="O2163" s="145">
        <v>121624</v>
      </c>
    </row>
    <row r="2164" spans="1:15" x14ac:dyDescent="0.25">
      <c r="A2164" s="149">
        <v>115485</v>
      </c>
      <c r="B2164" s="149" t="s">
        <v>1165</v>
      </c>
      <c r="C2164" s="149" t="s">
        <v>6255</v>
      </c>
      <c r="D2164" s="149">
        <v>3000</v>
      </c>
      <c r="E2164" s="149" t="s">
        <v>442</v>
      </c>
      <c r="F2164" s="149" t="s">
        <v>6256</v>
      </c>
      <c r="G2164" s="149" t="s">
        <v>160</v>
      </c>
      <c r="H2164" s="149" t="s">
        <v>161</v>
      </c>
      <c r="I2164" s="149" t="s">
        <v>162</v>
      </c>
      <c r="J2164" s="149" t="s">
        <v>7090</v>
      </c>
      <c r="K2164" s="149"/>
      <c r="L2164" s="148">
        <v>1</v>
      </c>
      <c r="M2164" s="152">
        <f t="shared" si="66"/>
        <v>0</v>
      </c>
      <c r="N2164" s="152">
        <f t="shared" si="67"/>
        <v>1</v>
      </c>
      <c r="O2164" s="145">
        <v>139006</v>
      </c>
    </row>
    <row r="2165" spans="1:15" x14ac:dyDescent="0.25">
      <c r="A2165" s="149">
        <v>115493</v>
      </c>
      <c r="B2165" s="149" t="s">
        <v>6257</v>
      </c>
      <c r="C2165" s="149" t="s">
        <v>1080</v>
      </c>
      <c r="D2165" s="149">
        <v>1070</v>
      </c>
      <c r="E2165" s="149" t="s">
        <v>1049</v>
      </c>
      <c r="F2165" s="149" t="s">
        <v>6258</v>
      </c>
      <c r="G2165" s="149" t="s">
        <v>160</v>
      </c>
      <c r="H2165" s="149" t="s">
        <v>161</v>
      </c>
      <c r="I2165" s="149" t="s">
        <v>162</v>
      </c>
      <c r="J2165" s="149" t="s">
        <v>7090</v>
      </c>
      <c r="K2165" s="149"/>
      <c r="L2165" s="148">
        <v>1</v>
      </c>
      <c r="M2165" s="152">
        <f t="shared" si="66"/>
        <v>0</v>
      </c>
      <c r="N2165" s="152">
        <f t="shared" si="67"/>
        <v>1</v>
      </c>
      <c r="O2165" s="145">
        <v>119339</v>
      </c>
    </row>
    <row r="2166" spans="1:15" x14ac:dyDescent="0.25">
      <c r="A2166" s="149">
        <v>115501</v>
      </c>
      <c r="B2166" s="149" t="s">
        <v>1344</v>
      </c>
      <c r="C2166" s="149" t="s">
        <v>6259</v>
      </c>
      <c r="D2166" s="149">
        <v>1570</v>
      </c>
      <c r="E2166" s="149" t="s">
        <v>6260</v>
      </c>
      <c r="F2166" s="149" t="s">
        <v>6261</v>
      </c>
      <c r="G2166" s="149" t="s">
        <v>7587</v>
      </c>
      <c r="H2166" s="149" t="s">
        <v>7588</v>
      </c>
      <c r="I2166" s="149" t="s">
        <v>7589</v>
      </c>
      <c r="J2166" s="149" t="s">
        <v>7089</v>
      </c>
      <c r="K2166" s="149"/>
      <c r="L2166" s="148">
        <v>1</v>
      </c>
      <c r="M2166" s="152">
        <f t="shared" si="66"/>
        <v>0</v>
      </c>
      <c r="N2166" s="152">
        <f t="shared" si="67"/>
        <v>0</v>
      </c>
      <c r="O2166" s="145">
        <v>119305</v>
      </c>
    </row>
    <row r="2167" spans="1:15" x14ac:dyDescent="0.25">
      <c r="A2167" s="149">
        <v>115519</v>
      </c>
      <c r="B2167" s="149" t="s">
        <v>2011</v>
      </c>
      <c r="C2167" s="149" t="s">
        <v>469</v>
      </c>
      <c r="D2167" s="149">
        <v>1570</v>
      </c>
      <c r="E2167" s="149" t="s">
        <v>6260</v>
      </c>
      <c r="F2167" s="149" t="s">
        <v>6262</v>
      </c>
      <c r="G2167" s="149" t="s">
        <v>7587</v>
      </c>
      <c r="H2167" s="149" t="s">
        <v>7588</v>
      </c>
      <c r="I2167" s="149" t="s">
        <v>7589</v>
      </c>
      <c r="J2167" s="149" t="s">
        <v>7089</v>
      </c>
      <c r="K2167" s="149"/>
      <c r="L2167" s="148">
        <v>1</v>
      </c>
      <c r="M2167" s="152">
        <f t="shared" si="66"/>
        <v>0</v>
      </c>
      <c r="N2167" s="152">
        <f t="shared" si="67"/>
        <v>0</v>
      </c>
      <c r="O2167" s="145">
        <v>119305</v>
      </c>
    </row>
    <row r="2168" spans="1:15" x14ac:dyDescent="0.25">
      <c r="A2168" s="149">
        <v>115527</v>
      </c>
      <c r="B2168" s="149" t="s">
        <v>7493</v>
      </c>
      <c r="C2168" s="149" t="s">
        <v>6263</v>
      </c>
      <c r="D2168" s="149">
        <v>1180</v>
      </c>
      <c r="E2168" s="149" t="s">
        <v>120</v>
      </c>
      <c r="F2168" s="149" t="s">
        <v>6264</v>
      </c>
      <c r="G2168" s="149" t="s">
        <v>160</v>
      </c>
      <c r="H2168" s="149" t="s">
        <v>161</v>
      </c>
      <c r="I2168" s="149" t="s">
        <v>162</v>
      </c>
      <c r="J2168" s="149" t="s">
        <v>7089</v>
      </c>
      <c r="K2168" s="149"/>
      <c r="L2168" s="148">
        <v>1</v>
      </c>
      <c r="M2168" s="152">
        <f t="shared" si="66"/>
        <v>0</v>
      </c>
      <c r="N2168" s="152">
        <f t="shared" si="67"/>
        <v>0</v>
      </c>
      <c r="O2168" s="145">
        <v>138842</v>
      </c>
    </row>
    <row r="2169" spans="1:15" x14ac:dyDescent="0.25">
      <c r="A2169" s="149">
        <v>115535</v>
      </c>
      <c r="B2169" s="149" t="s">
        <v>6265</v>
      </c>
      <c r="C2169" s="149" t="s">
        <v>6266</v>
      </c>
      <c r="D2169" s="149">
        <v>1030</v>
      </c>
      <c r="E2169" s="149" t="s">
        <v>74</v>
      </c>
      <c r="F2169" s="149" t="s">
        <v>6267</v>
      </c>
      <c r="G2169" s="149" t="s">
        <v>160</v>
      </c>
      <c r="H2169" s="149" t="s">
        <v>161</v>
      </c>
      <c r="I2169" s="149" t="s">
        <v>162</v>
      </c>
      <c r="J2169" s="149" t="s">
        <v>7089</v>
      </c>
      <c r="K2169" s="149"/>
      <c r="L2169" s="148">
        <v>1</v>
      </c>
      <c r="M2169" s="152">
        <f t="shared" si="66"/>
        <v>0</v>
      </c>
      <c r="N2169" s="152">
        <f t="shared" si="67"/>
        <v>0</v>
      </c>
      <c r="O2169" s="145">
        <v>124149</v>
      </c>
    </row>
    <row r="2170" spans="1:15" x14ac:dyDescent="0.25">
      <c r="A2170" s="149">
        <v>115543</v>
      </c>
      <c r="B2170" s="149" t="s">
        <v>7494</v>
      </c>
      <c r="C2170" s="149" t="s">
        <v>5878</v>
      </c>
      <c r="D2170" s="149">
        <v>3290</v>
      </c>
      <c r="E2170" s="149" t="s">
        <v>483</v>
      </c>
      <c r="F2170" s="149" t="s">
        <v>5879</v>
      </c>
      <c r="G2170" s="149" t="s">
        <v>160</v>
      </c>
      <c r="H2170" s="149" t="s">
        <v>161</v>
      </c>
      <c r="I2170" s="149" t="s">
        <v>162</v>
      </c>
      <c r="J2170" s="149" t="s">
        <v>7090</v>
      </c>
      <c r="K2170" s="149"/>
      <c r="L2170" s="148">
        <v>1</v>
      </c>
      <c r="M2170" s="152">
        <f t="shared" si="66"/>
        <v>0</v>
      </c>
      <c r="N2170" s="152">
        <f t="shared" si="67"/>
        <v>1</v>
      </c>
      <c r="O2170" s="145">
        <v>138727</v>
      </c>
    </row>
    <row r="2171" spans="1:15" x14ac:dyDescent="0.25">
      <c r="A2171" s="149">
        <v>115551</v>
      </c>
      <c r="B2171" s="149" t="s">
        <v>6268</v>
      </c>
      <c r="C2171" s="149" t="s">
        <v>6269</v>
      </c>
      <c r="D2171" s="149">
        <v>1020</v>
      </c>
      <c r="E2171" s="149" t="s">
        <v>71</v>
      </c>
      <c r="F2171" s="149" t="s">
        <v>6270</v>
      </c>
      <c r="G2171" s="149" t="s">
        <v>160</v>
      </c>
      <c r="H2171" s="149" t="s">
        <v>161</v>
      </c>
      <c r="I2171" s="149" t="s">
        <v>162</v>
      </c>
      <c r="J2171" s="149" t="s">
        <v>7089</v>
      </c>
      <c r="K2171" s="149"/>
      <c r="L2171" s="148">
        <v>2</v>
      </c>
      <c r="M2171" s="152">
        <f t="shared" si="66"/>
        <v>0</v>
      </c>
      <c r="N2171" s="152">
        <f t="shared" si="67"/>
        <v>0</v>
      </c>
      <c r="O2171" s="145">
        <v>119214</v>
      </c>
    </row>
    <row r="2172" spans="1:15" x14ac:dyDescent="0.25">
      <c r="A2172" s="149">
        <v>115568</v>
      </c>
      <c r="B2172" s="149" t="s">
        <v>7495</v>
      </c>
      <c r="C2172" s="149" t="s">
        <v>2937</v>
      </c>
      <c r="D2172" s="149">
        <v>3001</v>
      </c>
      <c r="E2172" s="149" t="s">
        <v>446</v>
      </c>
      <c r="F2172" s="149" t="s">
        <v>2938</v>
      </c>
      <c r="G2172" s="149" t="s">
        <v>160</v>
      </c>
      <c r="H2172" s="149" t="s">
        <v>161</v>
      </c>
      <c r="I2172" s="149" t="s">
        <v>162</v>
      </c>
      <c r="J2172" s="149" t="s">
        <v>7090</v>
      </c>
      <c r="K2172" s="149"/>
      <c r="L2172" s="148">
        <v>2</v>
      </c>
      <c r="M2172" s="152">
        <f t="shared" si="66"/>
        <v>0</v>
      </c>
      <c r="N2172" s="152">
        <f t="shared" si="67"/>
        <v>0</v>
      </c>
      <c r="O2172" s="145">
        <v>139006</v>
      </c>
    </row>
    <row r="2173" spans="1:15" x14ac:dyDescent="0.25">
      <c r="A2173" s="149">
        <v>115576</v>
      </c>
      <c r="B2173" s="149" t="s">
        <v>6271</v>
      </c>
      <c r="C2173" s="149" t="s">
        <v>6272</v>
      </c>
      <c r="D2173" s="149">
        <v>3920</v>
      </c>
      <c r="E2173" s="149" t="s">
        <v>3768</v>
      </c>
      <c r="F2173" s="149" t="s">
        <v>6273</v>
      </c>
      <c r="G2173" s="149" t="s">
        <v>7122</v>
      </c>
      <c r="H2173" s="149" t="s">
        <v>7123</v>
      </c>
      <c r="I2173" s="149" t="s">
        <v>7124</v>
      </c>
      <c r="J2173" s="149" t="s">
        <v>7089</v>
      </c>
      <c r="K2173" s="149"/>
      <c r="L2173" s="148">
        <v>1</v>
      </c>
      <c r="M2173" s="152">
        <f t="shared" si="66"/>
        <v>0</v>
      </c>
      <c r="N2173" s="152">
        <f t="shared" si="67"/>
        <v>0</v>
      </c>
      <c r="O2173" s="145">
        <v>118828</v>
      </c>
    </row>
    <row r="2174" spans="1:15" x14ac:dyDescent="0.25">
      <c r="A2174" s="149">
        <v>115592</v>
      </c>
      <c r="B2174" s="149" t="s">
        <v>3780</v>
      </c>
      <c r="C2174" s="149" t="s">
        <v>6274</v>
      </c>
      <c r="D2174" s="149">
        <v>3630</v>
      </c>
      <c r="E2174" s="149" t="s">
        <v>563</v>
      </c>
      <c r="F2174" s="149" t="s">
        <v>6275</v>
      </c>
      <c r="G2174" s="149" t="s">
        <v>7122</v>
      </c>
      <c r="H2174" s="149" t="s">
        <v>7123</v>
      </c>
      <c r="I2174" s="149" t="s">
        <v>7124</v>
      </c>
      <c r="J2174" s="149" t="s">
        <v>7089</v>
      </c>
      <c r="K2174" s="149"/>
      <c r="L2174" s="148">
        <v>1</v>
      </c>
      <c r="M2174" s="152">
        <f t="shared" si="66"/>
        <v>0</v>
      </c>
      <c r="N2174" s="152">
        <f t="shared" si="67"/>
        <v>0</v>
      </c>
      <c r="O2174" s="145">
        <v>118802</v>
      </c>
    </row>
    <row r="2175" spans="1:15" x14ac:dyDescent="0.25">
      <c r="A2175" s="149">
        <v>115601</v>
      </c>
      <c r="B2175" s="149" t="s">
        <v>7736</v>
      </c>
      <c r="C2175" s="149" t="s">
        <v>1861</v>
      </c>
      <c r="D2175" s="149">
        <v>2960</v>
      </c>
      <c r="E2175" s="149" t="s">
        <v>231</v>
      </c>
      <c r="F2175" s="149" t="s">
        <v>1862</v>
      </c>
      <c r="G2175" s="149" t="s">
        <v>203</v>
      </c>
      <c r="H2175" s="149" t="s">
        <v>204</v>
      </c>
      <c r="I2175" s="149" t="s">
        <v>205</v>
      </c>
      <c r="J2175" s="149" t="s">
        <v>7089</v>
      </c>
      <c r="K2175" s="149"/>
      <c r="L2175" s="148">
        <v>1</v>
      </c>
      <c r="M2175" s="152">
        <f t="shared" si="66"/>
        <v>0</v>
      </c>
      <c r="N2175" s="152">
        <f t="shared" si="67"/>
        <v>0</v>
      </c>
      <c r="O2175" s="145">
        <v>121467</v>
      </c>
    </row>
    <row r="2176" spans="1:15" x14ac:dyDescent="0.25">
      <c r="A2176" s="149">
        <v>115618</v>
      </c>
      <c r="B2176" s="149" t="s">
        <v>7496</v>
      </c>
      <c r="C2176" s="149" t="s">
        <v>6276</v>
      </c>
      <c r="D2176" s="149">
        <v>1700</v>
      </c>
      <c r="E2176" s="149" t="s">
        <v>151</v>
      </c>
      <c r="F2176" s="149" t="s">
        <v>1349</v>
      </c>
      <c r="G2176" s="149" t="s">
        <v>160</v>
      </c>
      <c r="H2176" s="149" t="s">
        <v>161</v>
      </c>
      <c r="I2176" s="149" t="s">
        <v>162</v>
      </c>
      <c r="J2176" s="149" t="s">
        <v>7090</v>
      </c>
      <c r="K2176" s="149"/>
      <c r="L2176" s="148">
        <v>1</v>
      </c>
      <c r="M2176" s="152">
        <f t="shared" si="66"/>
        <v>0</v>
      </c>
      <c r="N2176" s="152">
        <f t="shared" si="67"/>
        <v>1</v>
      </c>
      <c r="O2176" s="145">
        <v>122242</v>
      </c>
    </row>
    <row r="2177" spans="1:15" x14ac:dyDescent="0.25">
      <c r="A2177" s="149">
        <v>115626</v>
      </c>
      <c r="B2177" s="149" t="s">
        <v>7737</v>
      </c>
      <c r="C2177" s="149" t="s">
        <v>1210</v>
      </c>
      <c r="D2177" s="149">
        <v>1500</v>
      </c>
      <c r="E2177" s="149" t="s">
        <v>128</v>
      </c>
      <c r="F2177" s="149" t="s">
        <v>1211</v>
      </c>
      <c r="G2177" s="149" t="s">
        <v>364</v>
      </c>
      <c r="H2177" s="149" t="s">
        <v>365</v>
      </c>
      <c r="I2177" s="149" t="s">
        <v>366</v>
      </c>
      <c r="J2177" s="149" t="s">
        <v>7089</v>
      </c>
      <c r="K2177" s="149"/>
      <c r="L2177" s="148">
        <v>1</v>
      </c>
      <c r="M2177" s="152">
        <f t="shared" si="66"/>
        <v>0</v>
      </c>
      <c r="N2177" s="152">
        <f t="shared" si="67"/>
        <v>0</v>
      </c>
      <c r="O2177" s="145">
        <v>139048</v>
      </c>
    </row>
    <row r="2178" spans="1:15" x14ac:dyDescent="0.25">
      <c r="A2178" s="149">
        <v>115634</v>
      </c>
      <c r="B2178" s="149" t="s">
        <v>6277</v>
      </c>
      <c r="C2178" s="149" t="s">
        <v>6278</v>
      </c>
      <c r="D2178" s="149">
        <v>8400</v>
      </c>
      <c r="E2178" s="149" t="s">
        <v>702</v>
      </c>
      <c r="F2178" s="149" t="s">
        <v>6279</v>
      </c>
      <c r="G2178" s="149" t="s">
        <v>7595</v>
      </c>
      <c r="H2178" s="149" t="s">
        <v>7596</v>
      </c>
      <c r="I2178" s="149" t="s">
        <v>7597</v>
      </c>
      <c r="J2178" s="149" t="s">
        <v>7090</v>
      </c>
      <c r="K2178" s="149"/>
      <c r="L2178" s="148">
        <v>1</v>
      </c>
      <c r="M2178" s="152">
        <f t="shared" ref="M2178:M2241" si="68">IF(AND(J2178="Autonome kleuterschool",L2178=1),1,0)</f>
        <v>0</v>
      </c>
      <c r="N2178" s="152">
        <f t="shared" ref="N2178:N2241" si="69">IF(AND(J2178="Autonome lagere school",L2178=1),1,0)</f>
        <v>1</v>
      </c>
      <c r="O2178" s="145">
        <v>120741</v>
      </c>
    </row>
    <row r="2179" spans="1:15" x14ac:dyDescent="0.25">
      <c r="A2179" s="149">
        <v>115642</v>
      </c>
      <c r="B2179" s="149" t="s">
        <v>6280</v>
      </c>
      <c r="C2179" s="149" t="s">
        <v>4101</v>
      </c>
      <c r="D2179" s="149">
        <v>8310</v>
      </c>
      <c r="E2179" s="149" t="s">
        <v>693</v>
      </c>
      <c r="F2179" s="149" t="s">
        <v>4102</v>
      </c>
      <c r="G2179" s="149" t="s">
        <v>7595</v>
      </c>
      <c r="H2179" s="149" t="s">
        <v>7596</v>
      </c>
      <c r="I2179" s="149" t="s">
        <v>7597</v>
      </c>
      <c r="J2179" s="149" t="s">
        <v>7091</v>
      </c>
      <c r="K2179" s="149"/>
      <c r="L2179" s="148">
        <v>1</v>
      </c>
      <c r="M2179" s="152">
        <f t="shared" si="68"/>
        <v>1</v>
      </c>
      <c r="N2179" s="152">
        <f t="shared" si="69"/>
        <v>0</v>
      </c>
      <c r="O2179" s="145">
        <v>120601</v>
      </c>
    </row>
    <row r="2180" spans="1:15" x14ac:dyDescent="0.25">
      <c r="A2180" s="149">
        <v>115659</v>
      </c>
      <c r="B2180" s="149" t="s">
        <v>3290</v>
      </c>
      <c r="C2180" s="149" t="s">
        <v>6281</v>
      </c>
      <c r="D2180" s="149">
        <v>3500</v>
      </c>
      <c r="E2180" s="149" t="s">
        <v>500</v>
      </c>
      <c r="F2180" s="149" t="s">
        <v>6282</v>
      </c>
      <c r="G2180" s="149" t="s">
        <v>7122</v>
      </c>
      <c r="H2180" s="149" t="s">
        <v>7123</v>
      </c>
      <c r="I2180" s="149" t="s">
        <v>7124</v>
      </c>
      <c r="J2180" s="149" t="s">
        <v>7089</v>
      </c>
      <c r="K2180" s="149"/>
      <c r="L2180" s="148">
        <v>3</v>
      </c>
      <c r="M2180" s="152">
        <f t="shared" si="68"/>
        <v>0</v>
      </c>
      <c r="N2180" s="152">
        <f t="shared" si="69"/>
        <v>0</v>
      </c>
      <c r="O2180" s="145">
        <v>118885</v>
      </c>
    </row>
    <row r="2181" spans="1:15" x14ac:dyDescent="0.25">
      <c r="A2181" s="149">
        <v>115667</v>
      </c>
      <c r="B2181" s="149" t="s">
        <v>1742</v>
      </c>
      <c r="C2181" s="149" t="s">
        <v>6283</v>
      </c>
      <c r="D2181" s="149">
        <v>3600</v>
      </c>
      <c r="E2181" s="149" t="s">
        <v>550</v>
      </c>
      <c r="F2181" s="149" t="s">
        <v>3463</v>
      </c>
      <c r="G2181" s="149" t="s">
        <v>7122</v>
      </c>
      <c r="H2181" s="149" t="s">
        <v>7123</v>
      </c>
      <c r="I2181" s="149" t="s">
        <v>7124</v>
      </c>
      <c r="J2181" s="149" t="s">
        <v>7090</v>
      </c>
      <c r="K2181" s="149"/>
      <c r="L2181" s="148">
        <v>1</v>
      </c>
      <c r="M2181" s="152">
        <f t="shared" si="68"/>
        <v>0</v>
      </c>
      <c r="N2181" s="152">
        <f t="shared" si="69"/>
        <v>1</v>
      </c>
      <c r="O2181" s="145">
        <v>122291</v>
      </c>
    </row>
    <row r="2182" spans="1:15" x14ac:dyDescent="0.25">
      <c r="A2182" s="149">
        <v>115675</v>
      </c>
      <c r="B2182" s="149" t="s">
        <v>7497</v>
      </c>
      <c r="C2182" s="149" t="s">
        <v>6284</v>
      </c>
      <c r="D2182" s="149">
        <v>9800</v>
      </c>
      <c r="E2182" s="149" t="s">
        <v>959</v>
      </c>
      <c r="F2182" s="149" t="s">
        <v>5448</v>
      </c>
      <c r="G2182" s="149" t="s">
        <v>7587</v>
      </c>
      <c r="H2182" s="149" t="s">
        <v>7588</v>
      </c>
      <c r="I2182" s="149" t="s">
        <v>7589</v>
      </c>
      <c r="J2182" s="149" t="s">
        <v>7089</v>
      </c>
      <c r="K2182" s="149"/>
      <c r="L2182" s="148">
        <v>2</v>
      </c>
      <c r="M2182" s="152">
        <f t="shared" si="68"/>
        <v>0</v>
      </c>
      <c r="N2182" s="152">
        <f t="shared" si="69"/>
        <v>0</v>
      </c>
      <c r="O2182" s="145">
        <v>121434</v>
      </c>
    </row>
    <row r="2183" spans="1:15" x14ac:dyDescent="0.25">
      <c r="A2183" s="149">
        <v>115683</v>
      </c>
      <c r="B2183" s="149" t="s">
        <v>6285</v>
      </c>
      <c r="C2183" s="149" t="s">
        <v>6286</v>
      </c>
      <c r="D2183" s="149">
        <v>8820</v>
      </c>
      <c r="E2183" s="149" t="s">
        <v>661</v>
      </c>
      <c r="F2183" s="149" t="s">
        <v>6287</v>
      </c>
      <c r="G2183" s="149" t="s">
        <v>7595</v>
      </c>
      <c r="H2183" s="149" t="s">
        <v>7596</v>
      </c>
      <c r="I2183" s="149" t="s">
        <v>7597</v>
      </c>
      <c r="J2183" s="149" t="s">
        <v>7089</v>
      </c>
      <c r="K2183" s="149"/>
      <c r="L2183" s="148">
        <v>1</v>
      </c>
      <c r="M2183" s="152">
        <f t="shared" si="68"/>
        <v>0</v>
      </c>
      <c r="N2183" s="152">
        <f t="shared" si="69"/>
        <v>0</v>
      </c>
      <c r="O2183" s="145">
        <v>120279</v>
      </c>
    </row>
    <row r="2184" spans="1:15" x14ac:dyDescent="0.25">
      <c r="A2184" s="149">
        <v>115691</v>
      </c>
      <c r="B2184" s="149" t="s">
        <v>2020</v>
      </c>
      <c r="C2184" s="149" t="s">
        <v>6288</v>
      </c>
      <c r="D2184" s="149">
        <v>8750</v>
      </c>
      <c r="E2184" s="149" t="s">
        <v>3936</v>
      </c>
      <c r="F2184" s="149" t="s">
        <v>3937</v>
      </c>
      <c r="G2184" s="149" t="s">
        <v>7595</v>
      </c>
      <c r="H2184" s="149" t="s">
        <v>7596</v>
      </c>
      <c r="I2184" s="149" t="s">
        <v>7597</v>
      </c>
      <c r="J2184" s="149" t="s">
        <v>7091</v>
      </c>
      <c r="K2184" s="149"/>
      <c r="L2184" s="148">
        <v>1</v>
      </c>
      <c r="M2184" s="152">
        <f t="shared" si="68"/>
        <v>1</v>
      </c>
      <c r="N2184" s="152">
        <f t="shared" si="69"/>
        <v>0</v>
      </c>
      <c r="O2184" s="145">
        <v>119941</v>
      </c>
    </row>
    <row r="2185" spans="1:15" x14ac:dyDescent="0.25">
      <c r="A2185" s="149">
        <v>115709</v>
      </c>
      <c r="B2185" s="149" t="s">
        <v>4281</v>
      </c>
      <c r="C2185" s="149" t="s">
        <v>4282</v>
      </c>
      <c r="D2185" s="149">
        <v>8500</v>
      </c>
      <c r="E2185" s="149" t="s">
        <v>726</v>
      </c>
      <c r="F2185" s="149" t="s">
        <v>4283</v>
      </c>
      <c r="G2185" s="149" t="s">
        <v>7595</v>
      </c>
      <c r="H2185" s="149" t="s">
        <v>7596</v>
      </c>
      <c r="I2185" s="149" t="s">
        <v>7597</v>
      </c>
      <c r="J2185" s="149" t="s">
        <v>7089</v>
      </c>
      <c r="K2185" s="149"/>
      <c r="L2185" s="148">
        <v>1</v>
      </c>
      <c r="M2185" s="152">
        <f t="shared" si="68"/>
        <v>0</v>
      </c>
      <c r="N2185" s="152">
        <f t="shared" si="69"/>
        <v>0</v>
      </c>
      <c r="O2185" s="145">
        <v>120824</v>
      </c>
    </row>
    <row r="2186" spans="1:15" x14ac:dyDescent="0.25">
      <c r="A2186" s="149">
        <v>115733</v>
      </c>
      <c r="B2186" s="149" t="s">
        <v>6289</v>
      </c>
      <c r="C2186" s="149" t="s">
        <v>2639</v>
      </c>
      <c r="D2186" s="149">
        <v>9100</v>
      </c>
      <c r="E2186" s="149" t="s">
        <v>392</v>
      </c>
      <c r="F2186" s="149" t="s">
        <v>6290</v>
      </c>
      <c r="G2186" s="149" t="s">
        <v>364</v>
      </c>
      <c r="H2186" s="149" t="s">
        <v>365</v>
      </c>
      <c r="I2186" s="149" t="s">
        <v>366</v>
      </c>
      <c r="J2186" s="149" t="s">
        <v>7089</v>
      </c>
      <c r="K2186" s="149"/>
      <c r="L2186" s="148">
        <v>2</v>
      </c>
      <c r="M2186" s="152">
        <f t="shared" si="68"/>
        <v>0</v>
      </c>
      <c r="N2186" s="152">
        <f t="shared" si="69"/>
        <v>0</v>
      </c>
      <c r="O2186" s="145">
        <v>130856</v>
      </c>
    </row>
    <row r="2187" spans="1:15" x14ac:dyDescent="0.25">
      <c r="A2187" s="149">
        <v>115741</v>
      </c>
      <c r="B2187" s="149" t="s">
        <v>1185</v>
      </c>
      <c r="C2187" s="149" t="s">
        <v>5682</v>
      </c>
      <c r="D2187" s="149">
        <v>9100</v>
      </c>
      <c r="E2187" s="149" t="s">
        <v>392</v>
      </c>
      <c r="F2187" s="149" t="s">
        <v>5683</v>
      </c>
      <c r="G2187" s="149" t="s">
        <v>364</v>
      </c>
      <c r="H2187" s="149" t="s">
        <v>365</v>
      </c>
      <c r="I2187" s="149" t="s">
        <v>366</v>
      </c>
      <c r="J2187" s="149" t="s">
        <v>7089</v>
      </c>
      <c r="K2187" s="149"/>
      <c r="L2187" s="148">
        <v>1</v>
      </c>
      <c r="M2187" s="152">
        <f t="shared" si="68"/>
        <v>0</v>
      </c>
      <c r="N2187" s="152">
        <f t="shared" si="69"/>
        <v>0</v>
      </c>
      <c r="O2187" s="145">
        <v>120956</v>
      </c>
    </row>
    <row r="2188" spans="1:15" x14ac:dyDescent="0.25">
      <c r="A2188" s="149">
        <v>115758</v>
      </c>
      <c r="B2188" s="149" t="s">
        <v>6291</v>
      </c>
      <c r="C2188" s="149" t="s">
        <v>2628</v>
      </c>
      <c r="D2188" s="149">
        <v>9100</v>
      </c>
      <c r="E2188" s="149" t="s">
        <v>392</v>
      </c>
      <c r="F2188" s="149" t="s">
        <v>2629</v>
      </c>
      <c r="G2188" s="149" t="s">
        <v>364</v>
      </c>
      <c r="H2188" s="149" t="s">
        <v>365</v>
      </c>
      <c r="I2188" s="149" t="s">
        <v>366</v>
      </c>
      <c r="J2188" s="149" t="s">
        <v>7091</v>
      </c>
      <c r="K2188" s="149"/>
      <c r="L2188" s="148">
        <v>1</v>
      </c>
      <c r="M2188" s="152">
        <f t="shared" si="68"/>
        <v>1</v>
      </c>
      <c r="N2188" s="152">
        <f t="shared" si="69"/>
        <v>0</v>
      </c>
      <c r="O2188" s="145">
        <v>120956</v>
      </c>
    </row>
    <row r="2189" spans="1:15" x14ac:dyDescent="0.25">
      <c r="A2189" s="149">
        <v>115766</v>
      </c>
      <c r="B2189" s="149" t="s">
        <v>7498</v>
      </c>
      <c r="C2189" s="149" t="s">
        <v>7499</v>
      </c>
      <c r="D2189" s="149">
        <v>9750</v>
      </c>
      <c r="E2189" s="149" t="s">
        <v>956</v>
      </c>
      <c r="F2189" s="149" t="s">
        <v>6292</v>
      </c>
      <c r="G2189" s="149" t="s">
        <v>7587</v>
      </c>
      <c r="H2189" s="149" t="s">
        <v>7588</v>
      </c>
      <c r="I2189" s="149" t="s">
        <v>7589</v>
      </c>
      <c r="J2189" s="149" t="s">
        <v>7089</v>
      </c>
      <c r="K2189" s="149"/>
      <c r="L2189" s="148">
        <v>1</v>
      </c>
      <c r="M2189" s="152">
        <f t="shared" si="68"/>
        <v>0</v>
      </c>
      <c r="N2189" s="152">
        <f t="shared" si="69"/>
        <v>0</v>
      </c>
      <c r="O2189" s="145">
        <v>121269</v>
      </c>
    </row>
    <row r="2190" spans="1:15" x14ac:dyDescent="0.25">
      <c r="A2190" s="149">
        <v>115774</v>
      </c>
      <c r="B2190" s="149" t="s">
        <v>6293</v>
      </c>
      <c r="C2190" s="149" t="s">
        <v>6294</v>
      </c>
      <c r="D2190" s="149">
        <v>9100</v>
      </c>
      <c r="E2190" s="149" t="s">
        <v>2709</v>
      </c>
      <c r="F2190" s="149" t="s">
        <v>6295</v>
      </c>
      <c r="G2190" s="149" t="s">
        <v>364</v>
      </c>
      <c r="H2190" s="149" t="s">
        <v>365</v>
      </c>
      <c r="I2190" s="149" t="s">
        <v>366</v>
      </c>
      <c r="J2190" s="149" t="s">
        <v>7089</v>
      </c>
      <c r="K2190" s="149"/>
      <c r="L2190" s="148">
        <v>1</v>
      </c>
      <c r="M2190" s="152">
        <f t="shared" si="68"/>
        <v>0</v>
      </c>
      <c r="N2190" s="152">
        <f t="shared" si="69"/>
        <v>0</v>
      </c>
      <c r="O2190" s="145">
        <v>124041</v>
      </c>
    </row>
    <row r="2191" spans="1:15" x14ac:dyDescent="0.25">
      <c r="A2191" s="149">
        <v>115808</v>
      </c>
      <c r="B2191" s="149" t="s">
        <v>7500</v>
      </c>
      <c r="C2191" s="149" t="s">
        <v>6296</v>
      </c>
      <c r="D2191" s="149">
        <v>9100</v>
      </c>
      <c r="E2191" s="149" t="s">
        <v>392</v>
      </c>
      <c r="F2191" s="149" t="s">
        <v>6297</v>
      </c>
      <c r="G2191" s="149" t="s">
        <v>364</v>
      </c>
      <c r="H2191" s="149" t="s">
        <v>365</v>
      </c>
      <c r="I2191" s="149" t="s">
        <v>366</v>
      </c>
      <c r="J2191" s="149" t="s">
        <v>7089</v>
      </c>
      <c r="K2191" s="149"/>
      <c r="L2191" s="148">
        <v>1</v>
      </c>
      <c r="M2191" s="152">
        <f t="shared" si="68"/>
        <v>0</v>
      </c>
      <c r="N2191" s="152">
        <f t="shared" si="69"/>
        <v>0</v>
      </c>
      <c r="O2191" s="145">
        <v>130856</v>
      </c>
    </row>
    <row r="2192" spans="1:15" x14ac:dyDescent="0.25">
      <c r="A2192" s="149">
        <v>115824</v>
      </c>
      <c r="B2192" s="149" t="s">
        <v>7501</v>
      </c>
      <c r="C2192" s="149" t="s">
        <v>5944</v>
      </c>
      <c r="D2192" s="149">
        <v>9600</v>
      </c>
      <c r="E2192" s="149" t="s">
        <v>930</v>
      </c>
      <c r="F2192" s="149" t="s">
        <v>5945</v>
      </c>
      <c r="G2192" s="149" t="s">
        <v>7595</v>
      </c>
      <c r="H2192" s="149" t="s">
        <v>7596</v>
      </c>
      <c r="I2192" s="149" t="s">
        <v>7597</v>
      </c>
      <c r="J2192" s="149" t="s">
        <v>7089</v>
      </c>
      <c r="K2192" s="149"/>
      <c r="L2192" s="148">
        <v>3</v>
      </c>
      <c r="M2192" s="152">
        <f t="shared" si="68"/>
        <v>0</v>
      </c>
      <c r="N2192" s="152">
        <f t="shared" si="69"/>
        <v>0</v>
      </c>
      <c r="O2192" s="145">
        <v>121129</v>
      </c>
    </row>
    <row r="2193" spans="1:15" x14ac:dyDescent="0.25">
      <c r="A2193" s="149">
        <v>115832</v>
      </c>
      <c r="B2193" s="149" t="s">
        <v>6298</v>
      </c>
      <c r="C2193" s="149" t="s">
        <v>5294</v>
      </c>
      <c r="D2193" s="149">
        <v>9600</v>
      </c>
      <c r="E2193" s="149" t="s">
        <v>930</v>
      </c>
      <c r="F2193" s="149" t="s">
        <v>5295</v>
      </c>
      <c r="G2193" s="149" t="s">
        <v>7595</v>
      </c>
      <c r="H2193" s="149" t="s">
        <v>7596</v>
      </c>
      <c r="I2193" s="149" t="s">
        <v>7597</v>
      </c>
      <c r="J2193" s="149" t="s">
        <v>7089</v>
      </c>
      <c r="K2193" s="149"/>
      <c r="L2193" s="148">
        <v>3</v>
      </c>
      <c r="M2193" s="152">
        <f t="shared" si="68"/>
        <v>0</v>
      </c>
      <c r="N2193" s="152">
        <f t="shared" si="69"/>
        <v>0</v>
      </c>
      <c r="O2193" s="145">
        <v>121129</v>
      </c>
    </row>
    <row r="2194" spans="1:15" x14ac:dyDescent="0.25">
      <c r="A2194" s="149">
        <v>115841</v>
      </c>
      <c r="B2194" s="149" t="s">
        <v>6299</v>
      </c>
      <c r="C2194" s="149" t="s">
        <v>5294</v>
      </c>
      <c r="D2194" s="149">
        <v>9600</v>
      </c>
      <c r="E2194" s="149" t="s">
        <v>930</v>
      </c>
      <c r="F2194" s="149" t="s">
        <v>5295</v>
      </c>
      <c r="G2194" s="149" t="s">
        <v>7595</v>
      </c>
      <c r="H2194" s="149" t="s">
        <v>7596</v>
      </c>
      <c r="I2194" s="149" t="s">
        <v>7597</v>
      </c>
      <c r="J2194" s="149" t="s">
        <v>7089</v>
      </c>
      <c r="K2194" s="149"/>
      <c r="L2194" s="148">
        <v>2</v>
      </c>
      <c r="M2194" s="152">
        <f t="shared" si="68"/>
        <v>0</v>
      </c>
      <c r="N2194" s="152">
        <f t="shared" si="69"/>
        <v>0</v>
      </c>
      <c r="O2194" s="145">
        <v>121129</v>
      </c>
    </row>
    <row r="2195" spans="1:15" x14ac:dyDescent="0.25">
      <c r="A2195" s="149">
        <v>115857</v>
      </c>
      <c r="B2195" s="149" t="s">
        <v>6300</v>
      </c>
      <c r="C2195" s="149" t="s">
        <v>6301</v>
      </c>
      <c r="D2195" s="149">
        <v>8530</v>
      </c>
      <c r="E2195" s="149" t="s">
        <v>766</v>
      </c>
      <c r="F2195" s="149" t="s">
        <v>6302</v>
      </c>
      <c r="G2195" s="149" t="s">
        <v>7595</v>
      </c>
      <c r="H2195" s="149" t="s">
        <v>7596</v>
      </c>
      <c r="I2195" s="149" t="s">
        <v>7597</v>
      </c>
      <c r="J2195" s="149" t="s">
        <v>7089</v>
      </c>
      <c r="K2195" s="149"/>
      <c r="L2195" s="148">
        <v>1</v>
      </c>
      <c r="M2195" s="152">
        <f t="shared" si="68"/>
        <v>0</v>
      </c>
      <c r="N2195" s="152">
        <f t="shared" si="69"/>
        <v>0</v>
      </c>
      <c r="O2195" s="145">
        <v>119438</v>
      </c>
    </row>
    <row r="2196" spans="1:15" x14ac:dyDescent="0.25">
      <c r="A2196" s="149">
        <v>115865</v>
      </c>
      <c r="B2196" s="149" t="s">
        <v>1091</v>
      </c>
      <c r="C2196" s="149" t="s">
        <v>5993</v>
      </c>
      <c r="D2196" s="149">
        <v>9930</v>
      </c>
      <c r="E2196" s="149" t="s">
        <v>977</v>
      </c>
      <c r="F2196" s="149" t="s">
        <v>5994</v>
      </c>
      <c r="G2196" s="149" t="s">
        <v>7587</v>
      </c>
      <c r="H2196" s="149" t="s">
        <v>7588</v>
      </c>
      <c r="I2196" s="149" t="s">
        <v>7589</v>
      </c>
      <c r="J2196" s="149" t="s">
        <v>7089</v>
      </c>
      <c r="K2196" s="149"/>
      <c r="L2196" s="148">
        <v>1</v>
      </c>
      <c r="M2196" s="152">
        <f t="shared" si="68"/>
        <v>0</v>
      </c>
      <c r="N2196" s="152">
        <f t="shared" si="69"/>
        <v>0</v>
      </c>
      <c r="O2196" s="145">
        <v>138776</v>
      </c>
    </row>
    <row r="2197" spans="1:15" x14ac:dyDescent="0.25">
      <c r="A2197" s="149">
        <v>115873</v>
      </c>
      <c r="B2197" s="149" t="s">
        <v>1742</v>
      </c>
      <c r="C2197" s="149" t="s">
        <v>4320</v>
      </c>
      <c r="D2197" s="149">
        <v>8550</v>
      </c>
      <c r="E2197" s="149" t="s">
        <v>735</v>
      </c>
      <c r="F2197" s="149" t="s">
        <v>4321</v>
      </c>
      <c r="G2197" s="149" t="s">
        <v>7595</v>
      </c>
      <c r="H2197" s="149" t="s">
        <v>7596</v>
      </c>
      <c r="I2197" s="149" t="s">
        <v>7597</v>
      </c>
      <c r="J2197" s="149" t="s">
        <v>7090</v>
      </c>
      <c r="K2197" s="149"/>
      <c r="L2197" s="148">
        <v>3</v>
      </c>
      <c r="M2197" s="152">
        <f t="shared" si="68"/>
        <v>0</v>
      </c>
      <c r="N2197" s="152">
        <f t="shared" si="69"/>
        <v>0</v>
      </c>
      <c r="O2197" s="145">
        <v>119561</v>
      </c>
    </row>
    <row r="2198" spans="1:15" x14ac:dyDescent="0.25">
      <c r="A2198" s="149">
        <v>115881</v>
      </c>
      <c r="B2198" s="149" t="s">
        <v>1328</v>
      </c>
      <c r="C2198" s="149" t="s">
        <v>5991</v>
      </c>
      <c r="D2198" s="149">
        <v>9920</v>
      </c>
      <c r="E2198" s="149" t="s">
        <v>977</v>
      </c>
      <c r="F2198" s="149" t="s">
        <v>5992</v>
      </c>
      <c r="G2198" s="149" t="s">
        <v>7587</v>
      </c>
      <c r="H2198" s="149" t="s">
        <v>7588</v>
      </c>
      <c r="I2198" s="149" t="s">
        <v>7589</v>
      </c>
      <c r="J2198" s="149" t="s">
        <v>7089</v>
      </c>
      <c r="K2198" s="149"/>
      <c r="L2198" s="148">
        <v>2</v>
      </c>
      <c r="M2198" s="152">
        <f t="shared" si="68"/>
        <v>0</v>
      </c>
      <c r="N2198" s="152">
        <f t="shared" si="69"/>
        <v>0</v>
      </c>
      <c r="O2198" s="145">
        <v>138776</v>
      </c>
    </row>
    <row r="2199" spans="1:15" x14ac:dyDescent="0.25">
      <c r="A2199" s="149">
        <v>115907</v>
      </c>
      <c r="B2199" s="149" t="s">
        <v>7502</v>
      </c>
      <c r="C2199" s="149" t="s">
        <v>6303</v>
      </c>
      <c r="D2199" s="149">
        <v>9140</v>
      </c>
      <c r="E2199" s="149" t="s">
        <v>389</v>
      </c>
      <c r="F2199" s="149" t="s">
        <v>6304</v>
      </c>
      <c r="G2199" s="149" t="s">
        <v>364</v>
      </c>
      <c r="H2199" s="149" t="s">
        <v>365</v>
      </c>
      <c r="I2199" s="149" t="s">
        <v>366</v>
      </c>
      <c r="J2199" s="149" t="s">
        <v>7089</v>
      </c>
      <c r="K2199" s="149"/>
      <c r="L2199" s="148">
        <v>1</v>
      </c>
      <c r="M2199" s="152">
        <f t="shared" si="68"/>
        <v>0</v>
      </c>
      <c r="N2199" s="152">
        <f t="shared" si="69"/>
        <v>0</v>
      </c>
      <c r="O2199" s="145">
        <v>121384</v>
      </c>
    </row>
    <row r="2200" spans="1:15" x14ac:dyDescent="0.25">
      <c r="A2200" s="149">
        <v>115915</v>
      </c>
      <c r="B2200" s="149" t="s">
        <v>6097</v>
      </c>
      <c r="C2200" s="149" t="s">
        <v>6098</v>
      </c>
      <c r="D2200" s="149">
        <v>9900</v>
      </c>
      <c r="E2200" s="149" t="s">
        <v>970</v>
      </c>
      <c r="F2200" s="149" t="s">
        <v>7483</v>
      </c>
      <c r="G2200" s="149" t="s">
        <v>7587</v>
      </c>
      <c r="H2200" s="149" t="s">
        <v>7588</v>
      </c>
      <c r="I2200" s="149" t="s">
        <v>7589</v>
      </c>
      <c r="J2200" s="149" t="s">
        <v>7089</v>
      </c>
      <c r="K2200" s="149"/>
      <c r="L2200" s="148">
        <v>1</v>
      </c>
      <c r="M2200" s="152">
        <f t="shared" si="68"/>
        <v>0</v>
      </c>
      <c r="N2200" s="152">
        <f t="shared" si="69"/>
        <v>0</v>
      </c>
      <c r="O2200" s="145">
        <v>121152</v>
      </c>
    </row>
    <row r="2201" spans="1:15" x14ac:dyDescent="0.25">
      <c r="A2201" s="149">
        <v>115923</v>
      </c>
      <c r="B2201" s="149" t="s">
        <v>6305</v>
      </c>
      <c r="C2201" s="149" t="s">
        <v>5512</v>
      </c>
      <c r="D2201" s="149">
        <v>9900</v>
      </c>
      <c r="E2201" s="149" t="s">
        <v>970</v>
      </c>
      <c r="F2201" s="149" t="s">
        <v>5513</v>
      </c>
      <c r="G2201" s="149" t="s">
        <v>7587</v>
      </c>
      <c r="H2201" s="149" t="s">
        <v>7588</v>
      </c>
      <c r="I2201" s="149" t="s">
        <v>7589</v>
      </c>
      <c r="J2201" s="149" t="s">
        <v>7089</v>
      </c>
      <c r="K2201" s="149"/>
      <c r="L2201" s="148">
        <v>1</v>
      </c>
      <c r="M2201" s="152">
        <f t="shared" si="68"/>
        <v>0</v>
      </c>
      <c r="N2201" s="152">
        <f t="shared" si="69"/>
        <v>0</v>
      </c>
      <c r="O2201" s="145">
        <v>121152</v>
      </c>
    </row>
    <row r="2202" spans="1:15" x14ac:dyDescent="0.25">
      <c r="A2202" s="149">
        <v>115931</v>
      </c>
      <c r="B2202" s="149" t="s">
        <v>6306</v>
      </c>
      <c r="C2202" s="149" t="s">
        <v>6307</v>
      </c>
      <c r="D2202" s="149">
        <v>2170</v>
      </c>
      <c r="E2202" s="149" t="s">
        <v>209</v>
      </c>
      <c r="F2202" s="149" t="s">
        <v>7729</v>
      </c>
      <c r="G2202" s="149" t="s">
        <v>364</v>
      </c>
      <c r="H2202" s="149" t="s">
        <v>365</v>
      </c>
      <c r="I2202" s="149" t="s">
        <v>366</v>
      </c>
      <c r="J2202" s="149" t="s">
        <v>7091</v>
      </c>
      <c r="K2202" s="149"/>
      <c r="L2202" s="148">
        <v>2</v>
      </c>
      <c r="M2202" s="152">
        <f t="shared" si="68"/>
        <v>0</v>
      </c>
      <c r="N2202" s="152">
        <f t="shared" si="69"/>
        <v>0</v>
      </c>
      <c r="O2202" s="145">
        <v>121624</v>
      </c>
    </row>
    <row r="2203" spans="1:15" x14ac:dyDescent="0.25">
      <c r="A2203" s="149">
        <v>115949</v>
      </c>
      <c r="B2203" s="149" t="s">
        <v>6308</v>
      </c>
      <c r="C2203" s="149" t="s">
        <v>2357</v>
      </c>
      <c r="D2203" s="149">
        <v>2640</v>
      </c>
      <c r="E2203" s="149" t="s">
        <v>336</v>
      </c>
      <c r="F2203" s="149" t="s">
        <v>6309</v>
      </c>
      <c r="G2203" s="149" t="s">
        <v>203</v>
      </c>
      <c r="H2203" s="149" t="s">
        <v>204</v>
      </c>
      <c r="I2203" s="149" t="s">
        <v>205</v>
      </c>
      <c r="J2203" s="149" t="s">
        <v>7090</v>
      </c>
      <c r="K2203" s="149"/>
      <c r="L2203" s="148">
        <v>1</v>
      </c>
      <c r="M2203" s="152">
        <f t="shared" si="68"/>
        <v>0</v>
      </c>
      <c r="N2203" s="152">
        <f t="shared" si="69"/>
        <v>1</v>
      </c>
      <c r="O2203" s="145">
        <v>120063</v>
      </c>
    </row>
    <row r="2204" spans="1:15" x14ac:dyDescent="0.25">
      <c r="A2204" s="149">
        <v>115972</v>
      </c>
      <c r="B2204" s="149" t="s">
        <v>7503</v>
      </c>
      <c r="C2204" s="149" t="s">
        <v>6310</v>
      </c>
      <c r="D2204" s="149">
        <v>2400</v>
      </c>
      <c r="E2204" s="149" t="s">
        <v>300</v>
      </c>
      <c r="F2204" s="149" t="s">
        <v>6311</v>
      </c>
      <c r="G2204" s="149" t="s">
        <v>364</v>
      </c>
      <c r="H2204" s="149" t="s">
        <v>365</v>
      </c>
      <c r="I2204" s="149" t="s">
        <v>366</v>
      </c>
      <c r="J2204" s="149" t="s">
        <v>7089</v>
      </c>
      <c r="K2204" s="149"/>
      <c r="L2204" s="148">
        <v>2</v>
      </c>
      <c r="M2204" s="152">
        <f t="shared" si="68"/>
        <v>0</v>
      </c>
      <c r="N2204" s="152">
        <f t="shared" si="69"/>
        <v>0</v>
      </c>
      <c r="O2204" s="145">
        <v>120031</v>
      </c>
    </row>
    <row r="2205" spans="1:15" x14ac:dyDescent="0.25">
      <c r="A2205" s="149">
        <v>115981</v>
      </c>
      <c r="B2205" s="149" t="s">
        <v>7504</v>
      </c>
      <c r="C2205" s="149" t="s">
        <v>2203</v>
      </c>
      <c r="D2205" s="149">
        <v>2400</v>
      </c>
      <c r="E2205" s="149" t="s">
        <v>300</v>
      </c>
      <c r="F2205" s="149" t="s">
        <v>2204</v>
      </c>
      <c r="G2205" s="149" t="s">
        <v>7122</v>
      </c>
      <c r="H2205" s="149" t="s">
        <v>7123</v>
      </c>
      <c r="I2205" s="149" t="s">
        <v>7124</v>
      </c>
      <c r="J2205" s="149" t="s">
        <v>7089</v>
      </c>
      <c r="K2205" s="149"/>
      <c r="L2205" s="148">
        <v>2</v>
      </c>
      <c r="M2205" s="152">
        <f t="shared" si="68"/>
        <v>0</v>
      </c>
      <c r="N2205" s="152">
        <f t="shared" si="69"/>
        <v>0</v>
      </c>
      <c r="O2205" s="145">
        <v>122085</v>
      </c>
    </row>
    <row r="2206" spans="1:15" x14ac:dyDescent="0.25">
      <c r="A2206" s="149">
        <v>116021</v>
      </c>
      <c r="B2206" s="149" t="s">
        <v>7738</v>
      </c>
      <c r="C2206" s="149" t="s">
        <v>6312</v>
      </c>
      <c r="D2206" s="149">
        <v>9700</v>
      </c>
      <c r="E2206" s="149" t="s">
        <v>5364</v>
      </c>
      <c r="F2206" s="149" t="s">
        <v>5365</v>
      </c>
      <c r="G2206" s="149" t="s">
        <v>7595</v>
      </c>
      <c r="H2206" s="149" t="s">
        <v>7596</v>
      </c>
      <c r="I2206" s="149" t="s">
        <v>7597</v>
      </c>
      <c r="J2206" s="149" t="s">
        <v>7089</v>
      </c>
      <c r="K2206" s="149"/>
      <c r="L2206" s="148">
        <v>2</v>
      </c>
      <c r="M2206" s="152">
        <f t="shared" si="68"/>
        <v>0</v>
      </c>
      <c r="N2206" s="152">
        <f t="shared" si="69"/>
        <v>0</v>
      </c>
      <c r="O2206" s="145">
        <v>121046</v>
      </c>
    </row>
    <row r="2207" spans="1:15" x14ac:dyDescent="0.25">
      <c r="A2207" s="149">
        <v>116038</v>
      </c>
      <c r="B2207" s="149" t="s">
        <v>6313</v>
      </c>
      <c r="C2207" s="149" t="s">
        <v>6314</v>
      </c>
      <c r="D2207" s="149">
        <v>9700</v>
      </c>
      <c r="E2207" s="149" t="s">
        <v>947</v>
      </c>
      <c r="F2207" s="149" t="s">
        <v>6315</v>
      </c>
      <c r="G2207" s="149" t="s">
        <v>7595</v>
      </c>
      <c r="H2207" s="149" t="s">
        <v>7596</v>
      </c>
      <c r="I2207" s="149" t="s">
        <v>7597</v>
      </c>
      <c r="J2207" s="149" t="s">
        <v>7089</v>
      </c>
      <c r="K2207" s="149"/>
      <c r="L2207" s="148">
        <v>1</v>
      </c>
      <c r="M2207" s="152">
        <f t="shared" si="68"/>
        <v>0</v>
      </c>
      <c r="N2207" s="152">
        <f t="shared" si="69"/>
        <v>0</v>
      </c>
      <c r="O2207" s="145">
        <v>121046</v>
      </c>
    </row>
    <row r="2208" spans="1:15" x14ac:dyDescent="0.25">
      <c r="A2208" s="149">
        <v>116046</v>
      </c>
      <c r="B2208" s="149" t="s">
        <v>6316</v>
      </c>
      <c r="C2208" s="149" t="s">
        <v>5379</v>
      </c>
      <c r="D2208" s="149">
        <v>9700</v>
      </c>
      <c r="E2208" s="149" t="s">
        <v>5380</v>
      </c>
      <c r="F2208" s="149" t="s">
        <v>5381</v>
      </c>
      <c r="G2208" s="149" t="s">
        <v>7595</v>
      </c>
      <c r="H2208" s="149" t="s">
        <v>7596</v>
      </c>
      <c r="I2208" s="149" t="s">
        <v>7597</v>
      </c>
      <c r="J2208" s="149" t="s">
        <v>7089</v>
      </c>
      <c r="K2208" s="149"/>
      <c r="L2208" s="148">
        <v>1</v>
      </c>
      <c r="M2208" s="152">
        <f t="shared" si="68"/>
        <v>0</v>
      </c>
      <c r="N2208" s="152">
        <f t="shared" si="69"/>
        <v>0</v>
      </c>
      <c r="O2208" s="145">
        <v>121046</v>
      </c>
    </row>
    <row r="2209" spans="1:15" x14ac:dyDescent="0.25">
      <c r="A2209" s="149">
        <v>116053</v>
      </c>
      <c r="B2209" s="149" t="s">
        <v>6317</v>
      </c>
      <c r="C2209" s="149" t="s">
        <v>5357</v>
      </c>
      <c r="D2209" s="149">
        <v>9700</v>
      </c>
      <c r="E2209" s="149" t="s">
        <v>947</v>
      </c>
      <c r="F2209" s="149" t="s">
        <v>5358</v>
      </c>
      <c r="G2209" s="149" t="s">
        <v>7595</v>
      </c>
      <c r="H2209" s="149" t="s">
        <v>7596</v>
      </c>
      <c r="I2209" s="149" t="s">
        <v>7597</v>
      </c>
      <c r="J2209" s="149" t="s">
        <v>7089</v>
      </c>
      <c r="K2209" s="149"/>
      <c r="L2209" s="148">
        <v>1</v>
      </c>
      <c r="M2209" s="152">
        <f t="shared" si="68"/>
        <v>0</v>
      </c>
      <c r="N2209" s="152">
        <f t="shared" si="69"/>
        <v>0</v>
      </c>
      <c r="O2209" s="145">
        <v>121046</v>
      </c>
    </row>
    <row r="2210" spans="1:15" x14ac:dyDescent="0.25">
      <c r="A2210" s="149">
        <v>116061</v>
      </c>
      <c r="B2210" s="149" t="s">
        <v>5919</v>
      </c>
      <c r="C2210" s="149" t="s">
        <v>6318</v>
      </c>
      <c r="D2210" s="149">
        <v>3500</v>
      </c>
      <c r="E2210" s="149" t="s">
        <v>500</v>
      </c>
      <c r="F2210" s="149" t="s">
        <v>6319</v>
      </c>
      <c r="G2210" s="149" t="s">
        <v>7122</v>
      </c>
      <c r="H2210" s="149" t="s">
        <v>7123</v>
      </c>
      <c r="I2210" s="149" t="s">
        <v>7124</v>
      </c>
      <c r="J2210" s="149" t="s">
        <v>7090</v>
      </c>
      <c r="K2210" s="149"/>
      <c r="L2210" s="148">
        <v>2</v>
      </c>
      <c r="M2210" s="152">
        <f t="shared" si="68"/>
        <v>0</v>
      </c>
      <c r="N2210" s="152">
        <f t="shared" si="69"/>
        <v>0</v>
      </c>
      <c r="O2210" s="145">
        <v>118885</v>
      </c>
    </row>
    <row r="2211" spans="1:15" x14ac:dyDescent="0.25">
      <c r="A2211" s="149">
        <v>116186</v>
      </c>
      <c r="B2211" s="149" t="s">
        <v>1742</v>
      </c>
      <c r="C2211" s="149" t="s">
        <v>6320</v>
      </c>
      <c r="D2211" s="149">
        <v>2170</v>
      </c>
      <c r="E2211" s="149" t="s">
        <v>209</v>
      </c>
      <c r="F2211" s="149" t="s">
        <v>6321</v>
      </c>
      <c r="G2211" s="149" t="s">
        <v>364</v>
      </c>
      <c r="H2211" s="149" t="s">
        <v>365</v>
      </c>
      <c r="I2211" s="149" t="s">
        <v>366</v>
      </c>
      <c r="J2211" s="149" t="s">
        <v>7090</v>
      </c>
      <c r="K2211" s="149"/>
      <c r="L2211" s="148">
        <v>1</v>
      </c>
      <c r="M2211" s="152">
        <f t="shared" si="68"/>
        <v>0</v>
      </c>
      <c r="N2211" s="152">
        <f t="shared" si="69"/>
        <v>1</v>
      </c>
      <c r="O2211" s="145">
        <v>121624</v>
      </c>
    </row>
    <row r="2212" spans="1:15" x14ac:dyDescent="0.25">
      <c r="A2212" s="149">
        <v>117151</v>
      </c>
      <c r="B2212" s="149" t="s">
        <v>1185</v>
      </c>
      <c r="C2212" s="149" t="s">
        <v>6322</v>
      </c>
      <c r="D2212" s="149">
        <v>3600</v>
      </c>
      <c r="E2212" s="149" t="s">
        <v>550</v>
      </c>
      <c r="F2212" s="149" t="s">
        <v>6323</v>
      </c>
      <c r="G2212" s="149" t="s">
        <v>7122</v>
      </c>
      <c r="H2212" s="149" t="s">
        <v>7123</v>
      </c>
      <c r="I2212" s="149" t="s">
        <v>7124</v>
      </c>
      <c r="J2212" s="149" t="s">
        <v>7089</v>
      </c>
      <c r="K2212" s="149"/>
      <c r="L2212" s="148">
        <v>3</v>
      </c>
      <c r="M2212" s="152">
        <f t="shared" si="68"/>
        <v>0</v>
      </c>
      <c r="N2212" s="152">
        <f t="shared" si="69"/>
        <v>0</v>
      </c>
      <c r="O2212" s="145">
        <v>122291</v>
      </c>
    </row>
    <row r="2213" spans="1:15" x14ac:dyDescent="0.25">
      <c r="A2213" s="149">
        <v>117366</v>
      </c>
      <c r="B2213" s="149" t="s">
        <v>6324</v>
      </c>
      <c r="C2213" s="149" t="s">
        <v>6325</v>
      </c>
      <c r="D2213" s="149">
        <v>2050</v>
      </c>
      <c r="E2213" s="149" t="s">
        <v>201</v>
      </c>
      <c r="F2213" s="149" t="s">
        <v>6326</v>
      </c>
      <c r="G2213" s="149" t="s">
        <v>203</v>
      </c>
      <c r="H2213" s="149" t="s">
        <v>204</v>
      </c>
      <c r="I2213" s="149" t="s">
        <v>205</v>
      </c>
      <c r="J2213" s="149" t="s">
        <v>7089</v>
      </c>
      <c r="K2213" s="149"/>
      <c r="L2213" s="148">
        <v>2</v>
      </c>
      <c r="M2213" s="152">
        <f t="shared" si="68"/>
        <v>0</v>
      </c>
      <c r="N2213" s="152">
        <f t="shared" si="69"/>
        <v>0</v>
      </c>
      <c r="O2213" s="145">
        <v>138891</v>
      </c>
    </row>
    <row r="2214" spans="1:15" x14ac:dyDescent="0.25">
      <c r="A2214" s="149">
        <v>117374</v>
      </c>
      <c r="B2214" s="149" t="s">
        <v>6327</v>
      </c>
      <c r="C2214" s="149" t="s">
        <v>6328</v>
      </c>
      <c r="D2214" s="149">
        <v>2200</v>
      </c>
      <c r="E2214" s="149" t="s">
        <v>304</v>
      </c>
      <c r="F2214" s="149" t="s">
        <v>6329</v>
      </c>
      <c r="G2214" s="149" t="s">
        <v>7122</v>
      </c>
      <c r="H2214" s="149" t="s">
        <v>7123</v>
      </c>
      <c r="I2214" s="149" t="s">
        <v>7124</v>
      </c>
      <c r="J2214" s="149" t="s">
        <v>7089</v>
      </c>
      <c r="K2214" s="149"/>
      <c r="L2214" s="148">
        <v>2</v>
      </c>
      <c r="M2214" s="152">
        <f t="shared" si="68"/>
        <v>0</v>
      </c>
      <c r="N2214" s="152">
        <f t="shared" si="69"/>
        <v>0</v>
      </c>
      <c r="O2214" s="145">
        <v>122101</v>
      </c>
    </row>
    <row r="2215" spans="1:15" x14ac:dyDescent="0.25">
      <c r="A2215" s="149">
        <v>117382</v>
      </c>
      <c r="B2215" s="149" t="s">
        <v>6330</v>
      </c>
      <c r="C2215" s="149" t="s">
        <v>6331</v>
      </c>
      <c r="D2215" s="149">
        <v>9620</v>
      </c>
      <c r="E2215" s="149" t="s">
        <v>934</v>
      </c>
      <c r="F2215" s="149" t="s">
        <v>6332</v>
      </c>
      <c r="G2215" s="149" t="s">
        <v>7587</v>
      </c>
      <c r="H2215" s="149" t="s">
        <v>7588</v>
      </c>
      <c r="I2215" s="149" t="s">
        <v>7589</v>
      </c>
      <c r="J2215" s="149" t="s">
        <v>7089</v>
      </c>
      <c r="K2215" s="149"/>
      <c r="L2215" s="148">
        <v>2</v>
      </c>
      <c r="M2215" s="152">
        <f t="shared" si="68"/>
        <v>0</v>
      </c>
      <c r="N2215" s="152">
        <f t="shared" si="69"/>
        <v>0</v>
      </c>
      <c r="O2215" s="145">
        <v>120584</v>
      </c>
    </row>
    <row r="2216" spans="1:15" x14ac:dyDescent="0.25">
      <c r="A2216" s="149">
        <v>117556</v>
      </c>
      <c r="B2216" s="149" t="s">
        <v>7505</v>
      </c>
      <c r="C2216" s="149" t="s">
        <v>6333</v>
      </c>
      <c r="D2216" s="149">
        <v>8020</v>
      </c>
      <c r="E2216" s="149" t="s">
        <v>648</v>
      </c>
      <c r="F2216" s="149" t="s">
        <v>6334</v>
      </c>
      <c r="G2216" s="149" t="s">
        <v>364</v>
      </c>
      <c r="H2216" s="149" t="s">
        <v>365</v>
      </c>
      <c r="I2216" s="149" t="s">
        <v>366</v>
      </c>
      <c r="J2216" s="149" t="s">
        <v>7089</v>
      </c>
      <c r="K2216" s="149"/>
      <c r="L2216" s="148">
        <v>1</v>
      </c>
      <c r="M2216" s="152">
        <f t="shared" si="68"/>
        <v>0</v>
      </c>
      <c r="N2216" s="152">
        <f t="shared" si="69"/>
        <v>0</v>
      </c>
      <c r="O2216" s="145">
        <v>125591</v>
      </c>
    </row>
    <row r="2217" spans="1:15" x14ac:dyDescent="0.25">
      <c r="A2217" s="149">
        <v>117705</v>
      </c>
      <c r="B2217" s="149" t="s">
        <v>6335</v>
      </c>
      <c r="C2217" s="149" t="s">
        <v>6336</v>
      </c>
      <c r="D2217" s="149">
        <v>3520</v>
      </c>
      <c r="E2217" s="149" t="s">
        <v>509</v>
      </c>
      <c r="F2217" s="149" t="s">
        <v>6337</v>
      </c>
      <c r="G2217" s="149" t="s">
        <v>7122</v>
      </c>
      <c r="H2217" s="149" t="s">
        <v>7123</v>
      </c>
      <c r="I2217" s="149" t="s">
        <v>7124</v>
      </c>
      <c r="J2217" s="149" t="s">
        <v>7090</v>
      </c>
      <c r="K2217" s="149"/>
      <c r="L2217" s="148">
        <v>2</v>
      </c>
      <c r="M2217" s="152">
        <f t="shared" si="68"/>
        <v>0</v>
      </c>
      <c r="N2217" s="152">
        <f t="shared" si="69"/>
        <v>0</v>
      </c>
      <c r="O2217" s="145">
        <v>122309</v>
      </c>
    </row>
    <row r="2218" spans="1:15" x14ac:dyDescent="0.25">
      <c r="A2218" s="149">
        <v>117713</v>
      </c>
      <c r="B2218" s="149" t="s">
        <v>6338</v>
      </c>
      <c r="C2218" s="149" t="s">
        <v>6339</v>
      </c>
      <c r="D2218" s="149">
        <v>3930</v>
      </c>
      <c r="E2218" s="149" t="s">
        <v>542</v>
      </c>
      <c r="F2218" s="149" t="s">
        <v>6340</v>
      </c>
      <c r="G2218" s="149" t="s">
        <v>7122</v>
      </c>
      <c r="H2218" s="149" t="s">
        <v>7123</v>
      </c>
      <c r="I2218" s="149" t="s">
        <v>7124</v>
      </c>
      <c r="J2218" s="149" t="s">
        <v>7090</v>
      </c>
      <c r="K2218" s="149"/>
      <c r="L2218" s="148">
        <v>1</v>
      </c>
      <c r="M2218" s="152">
        <f t="shared" si="68"/>
        <v>0</v>
      </c>
      <c r="N2218" s="152">
        <f t="shared" si="69"/>
        <v>1</v>
      </c>
      <c r="O2218" s="145">
        <v>118761</v>
      </c>
    </row>
    <row r="2219" spans="1:15" x14ac:dyDescent="0.25">
      <c r="A2219" s="149">
        <v>117879</v>
      </c>
      <c r="B2219" s="149" t="s">
        <v>6341</v>
      </c>
      <c r="C2219" s="149" t="s">
        <v>6342</v>
      </c>
      <c r="D2219" s="149">
        <v>2980</v>
      </c>
      <c r="E2219" s="149" t="s">
        <v>243</v>
      </c>
      <c r="F2219" s="149" t="s">
        <v>6343</v>
      </c>
      <c r="G2219" s="149" t="s">
        <v>203</v>
      </c>
      <c r="H2219" s="149" t="s">
        <v>204</v>
      </c>
      <c r="I2219" s="149" t="s">
        <v>205</v>
      </c>
      <c r="J2219" s="149" t="s">
        <v>7089</v>
      </c>
      <c r="K2219" s="149"/>
      <c r="L2219" s="148">
        <v>1</v>
      </c>
      <c r="M2219" s="152">
        <f t="shared" si="68"/>
        <v>0</v>
      </c>
      <c r="N2219" s="152">
        <f t="shared" si="69"/>
        <v>0</v>
      </c>
      <c r="O2219" s="145">
        <v>119529</v>
      </c>
    </row>
    <row r="2220" spans="1:15" x14ac:dyDescent="0.25">
      <c r="A2220" s="149">
        <v>117887</v>
      </c>
      <c r="B2220" s="149" t="s">
        <v>7506</v>
      </c>
      <c r="C2220" s="149" t="s">
        <v>6344</v>
      </c>
      <c r="D2220" s="149">
        <v>1500</v>
      </c>
      <c r="E2220" s="149" t="s">
        <v>128</v>
      </c>
      <c r="F2220" s="149" t="s">
        <v>7739</v>
      </c>
      <c r="G2220" s="149" t="s">
        <v>160</v>
      </c>
      <c r="H2220" s="149" t="s">
        <v>161</v>
      </c>
      <c r="I2220" s="149" t="s">
        <v>162</v>
      </c>
      <c r="J2220" s="149" t="s">
        <v>7089</v>
      </c>
      <c r="K2220" s="149"/>
      <c r="L2220" s="148">
        <v>2</v>
      </c>
      <c r="M2220" s="152">
        <f t="shared" si="68"/>
        <v>0</v>
      </c>
      <c r="N2220" s="152">
        <f t="shared" si="69"/>
        <v>0</v>
      </c>
      <c r="O2220" s="145">
        <v>139071</v>
      </c>
    </row>
    <row r="2221" spans="1:15" x14ac:dyDescent="0.25">
      <c r="A2221" s="149">
        <v>117937</v>
      </c>
      <c r="B2221" s="149" t="s">
        <v>6345</v>
      </c>
      <c r="C2221" s="149" t="s">
        <v>6346</v>
      </c>
      <c r="D2221" s="149">
        <v>9520</v>
      </c>
      <c r="E2221" s="149" t="s">
        <v>921</v>
      </c>
      <c r="F2221" s="149" t="s">
        <v>6347</v>
      </c>
      <c r="G2221" s="149" t="s">
        <v>7587</v>
      </c>
      <c r="H2221" s="149" t="s">
        <v>7588</v>
      </c>
      <c r="I2221" s="149" t="s">
        <v>7589</v>
      </c>
      <c r="J2221" s="149" t="s">
        <v>7089</v>
      </c>
      <c r="K2221" s="149"/>
      <c r="L2221" s="148">
        <v>1</v>
      </c>
      <c r="M2221" s="152">
        <f t="shared" si="68"/>
        <v>0</v>
      </c>
      <c r="N2221" s="152">
        <f t="shared" si="69"/>
        <v>0</v>
      </c>
      <c r="O2221" s="145">
        <v>138751</v>
      </c>
    </row>
    <row r="2222" spans="1:15" x14ac:dyDescent="0.25">
      <c r="A2222" s="149">
        <v>118232</v>
      </c>
      <c r="B2222" s="149" t="s">
        <v>6348</v>
      </c>
      <c r="C2222" s="149" t="s">
        <v>6349</v>
      </c>
      <c r="D2222" s="149">
        <v>2970</v>
      </c>
      <c r="E2222" s="149" t="s">
        <v>266</v>
      </c>
      <c r="F2222" s="149" t="s">
        <v>2022</v>
      </c>
      <c r="G2222" s="149" t="s">
        <v>203</v>
      </c>
      <c r="H2222" s="149" t="s">
        <v>204</v>
      </c>
      <c r="I2222" s="149" t="s">
        <v>205</v>
      </c>
      <c r="J2222" s="149" t="s">
        <v>7089</v>
      </c>
      <c r="K2222" s="149"/>
      <c r="L2222" s="148">
        <v>2</v>
      </c>
      <c r="M2222" s="152">
        <f t="shared" si="68"/>
        <v>0</v>
      </c>
      <c r="N2222" s="152">
        <f t="shared" si="69"/>
        <v>0</v>
      </c>
      <c r="O2222" s="145">
        <v>121509</v>
      </c>
    </row>
    <row r="2223" spans="1:15" x14ac:dyDescent="0.25">
      <c r="A2223" s="149">
        <v>118241</v>
      </c>
      <c r="B2223" s="149" t="s">
        <v>6350</v>
      </c>
      <c r="C2223" s="149" t="s">
        <v>6328</v>
      </c>
      <c r="D2223" s="149">
        <v>2200</v>
      </c>
      <c r="E2223" s="149" t="s">
        <v>304</v>
      </c>
      <c r="F2223" s="149" t="s">
        <v>6329</v>
      </c>
      <c r="G2223" s="149" t="s">
        <v>7122</v>
      </c>
      <c r="H2223" s="149" t="s">
        <v>7123</v>
      </c>
      <c r="I2223" s="149" t="s">
        <v>7124</v>
      </c>
      <c r="J2223" s="149" t="s">
        <v>7089</v>
      </c>
      <c r="K2223" s="149"/>
      <c r="L2223" s="148">
        <v>2</v>
      </c>
      <c r="M2223" s="152">
        <f t="shared" si="68"/>
        <v>0</v>
      </c>
      <c r="N2223" s="152">
        <f t="shared" si="69"/>
        <v>0</v>
      </c>
      <c r="O2223" s="145">
        <v>122101</v>
      </c>
    </row>
    <row r="2224" spans="1:15" x14ac:dyDescent="0.25">
      <c r="A2224" s="149">
        <v>118414</v>
      </c>
      <c r="B2224" s="149" t="s">
        <v>1658</v>
      </c>
      <c r="C2224" s="149" t="s">
        <v>6351</v>
      </c>
      <c r="D2224" s="149">
        <v>2000</v>
      </c>
      <c r="E2224" s="149" t="s">
        <v>201</v>
      </c>
      <c r="F2224" s="149" t="s">
        <v>1660</v>
      </c>
      <c r="G2224" s="149" t="s">
        <v>203</v>
      </c>
      <c r="H2224" s="149" t="s">
        <v>204</v>
      </c>
      <c r="I2224" s="149" t="s">
        <v>205</v>
      </c>
      <c r="J2224" s="149" t="s">
        <v>7089</v>
      </c>
      <c r="K2224" s="149"/>
      <c r="L2224" s="148">
        <v>2</v>
      </c>
      <c r="M2224" s="152">
        <f t="shared" si="68"/>
        <v>0</v>
      </c>
      <c r="N2224" s="152">
        <f t="shared" si="69"/>
        <v>0</v>
      </c>
      <c r="O2224" s="145">
        <v>139063</v>
      </c>
    </row>
    <row r="2225" spans="1:15" x14ac:dyDescent="0.25">
      <c r="A2225" s="149">
        <v>118448</v>
      </c>
      <c r="B2225" s="149" t="s">
        <v>6352</v>
      </c>
      <c r="C2225" s="149" t="s">
        <v>6353</v>
      </c>
      <c r="D2225" s="149">
        <v>3700</v>
      </c>
      <c r="E2225" s="149" t="s">
        <v>591</v>
      </c>
      <c r="F2225" s="149" t="s">
        <v>6354</v>
      </c>
      <c r="G2225" s="149" t="s">
        <v>7122</v>
      </c>
      <c r="H2225" s="149" t="s">
        <v>7123</v>
      </c>
      <c r="I2225" s="149" t="s">
        <v>7124</v>
      </c>
      <c r="J2225" s="149" t="s">
        <v>7089</v>
      </c>
      <c r="K2225" s="149"/>
      <c r="L2225" s="148">
        <v>2</v>
      </c>
      <c r="M2225" s="152">
        <f t="shared" si="68"/>
        <v>0</v>
      </c>
      <c r="N2225" s="152">
        <f t="shared" si="69"/>
        <v>0</v>
      </c>
      <c r="O2225" s="145">
        <v>118968</v>
      </c>
    </row>
    <row r="2226" spans="1:15" x14ac:dyDescent="0.25">
      <c r="A2226" s="149">
        <v>118455</v>
      </c>
      <c r="B2226" s="149" t="s">
        <v>6355</v>
      </c>
      <c r="C2226" s="149" t="s">
        <v>6356</v>
      </c>
      <c r="D2226" s="149">
        <v>3530</v>
      </c>
      <c r="E2226" s="149" t="s">
        <v>513</v>
      </c>
      <c r="F2226" s="149" t="s">
        <v>6357</v>
      </c>
      <c r="G2226" s="149" t="s">
        <v>7122</v>
      </c>
      <c r="H2226" s="149" t="s">
        <v>7123</v>
      </c>
      <c r="I2226" s="149" t="s">
        <v>7124</v>
      </c>
      <c r="J2226" s="149" t="s">
        <v>7089</v>
      </c>
      <c r="K2226" s="149"/>
      <c r="L2226" s="148">
        <v>2</v>
      </c>
      <c r="M2226" s="152">
        <f t="shared" si="68"/>
        <v>0</v>
      </c>
      <c r="N2226" s="152">
        <f t="shared" si="69"/>
        <v>0</v>
      </c>
      <c r="O2226" s="145">
        <v>118976</v>
      </c>
    </row>
    <row r="2227" spans="1:15" x14ac:dyDescent="0.25">
      <c r="A2227" s="149">
        <v>118463</v>
      </c>
      <c r="B2227" s="149" t="s">
        <v>7507</v>
      </c>
      <c r="C2227" s="149" t="s">
        <v>6358</v>
      </c>
      <c r="D2227" s="149">
        <v>3840</v>
      </c>
      <c r="E2227" s="149" t="s">
        <v>3748</v>
      </c>
      <c r="F2227" s="149" t="s">
        <v>6359</v>
      </c>
      <c r="G2227" s="149" t="s">
        <v>7122</v>
      </c>
      <c r="H2227" s="149" t="s">
        <v>7123</v>
      </c>
      <c r="I2227" s="149" t="s">
        <v>7124</v>
      </c>
      <c r="J2227" s="149" t="s">
        <v>7089</v>
      </c>
      <c r="K2227" s="149"/>
      <c r="L2227" s="148">
        <v>2</v>
      </c>
      <c r="M2227" s="152">
        <f t="shared" si="68"/>
        <v>0</v>
      </c>
      <c r="N2227" s="152">
        <f t="shared" si="69"/>
        <v>0</v>
      </c>
      <c r="O2227" s="145">
        <v>138941</v>
      </c>
    </row>
    <row r="2228" spans="1:15" x14ac:dyDescent="0.25">
      <c r="A2228" s="149">
        <v>118521</v>
      </c>
      <c r="B2228" s="149" t="s">
        <v>7429</v>
      </c>
      <c r="C2228" s="149" t="s">
        <v>7508</v>
      </c>
      <c r="D2228" s="149">
        <v>2800</v>
      </c>
      <c r="E2228" s="149" t="s">
        <v>414</v>
      </c>
      <c r="F2228" s="149" t="s">
        <v>7509</v>
      </c>
      <c r="G2228" s="149" t="s">
        <v>364</v>
      </c>
      <c r="H2228" s="149" t="s">
        <v>365</v>
      </c>
      <c r="I2228" s="149" t="s">
        <v>366</v>
      </c>
      <c r="J2228" s="149" t="s">
        <v>7089</v>
      </c>
      <c r="K2228" s="149"/>
      <c r="L2228" s="148">
        <v>1</v>
      </c>
      <c r="M2228" s="152">
        <f t="shared" si="68"/>
        <v>0</v>
      </c>
      <c r="N2228" s="152">
        <f t="shared" si="69"/>
        <v>0</v>
      </c>
      <c r="O2228" s="145">
        <v>119933</v>
      </c>
    </row>
    <row r="2229" spans="1:15" x14ac:dyDescent="0.25">
      <c r="A2229" s="149">
        <v>118547</v>
      </c>
      <c r="B2229" s="149" t="s">
        <v>2029</v>
      </c>
      <c r="C2229" s="149" t="s">
        <v>6363</v>
      </c>
      <c r="D2229" s="149">
        <v>1800</v>
      </c>
      <c r="E2229" s="149" t="s">
        <v>165</v>
      </c>
      <c r="F2229" s="149" t="s">
        <v>6364</v>
      </c>
      <c r="G2229" s="149" t="s">
        <v>160</v>
      </c>
      <c r="H2229" s="149" t="s">
        <v>161</v>
      </c>
      <c r="I2229" s="149" t="s">
        <v>162</v>
      </c>
      <c r="J2229" s="149" t="s">
        <v>7089</v>
      </c>
      <c r="K2229" s="149"/>
      <c r="L2229" s="148">
        <v>1</v>
      </c>
      <c r="M2229" s="152">
        <f t="shared" si="68"/>
        <v>0</v>
      </c>
      <c r="N2229" s="152">
        <f t="shared" si="69"/>
        <v>0</v>
      </c>
      <c r="O2229" s="145">
        <v>122143</v>
      </c>
    </row>
    <row r="2230" spans="1:15" x14ac:dyDescent="0.25">
      <c r="A2230" s="149">
        <v>118554</v>
      </c>
      <c r="B2230" s="149" t="s">
        <v>6365</v>
      </c>
      <c r="C2230" s="149" t="s">
        <v>6366</v>
      </c>
      <c r="D2230" s="149">
        <v>9240</v>
      </c>
      <c r="E2230" s="149" t="s">
        <v>4961</v>
      </c>
      <c r="F2230" s="149" t="s">
        <v>6367</v>
      </c>
      <c r="G2230" s="149" t="s">
        <v>364</v>
      </c>
      <c r="H2230" s="149" t="s">
        <v>365</v>
      </c>
      <c r="I2230" s="149" t="s">
        <v>366</v>
      </c>
      <c r="J2230" s="149" t="s">
        <v>7089</v>
      </c>
      <c r="K2230" s="149"/>
      <c r="L2230" s="148">
        <v>3</v>
      </c>
      <c r="M2230" s="152">
        <f t="shared" si="68"/>
        <v>0</v>
      </c>
      <c r="N2230" s="152">
        <f t="shared" si="69"/>
        <v>0</v>
      </c>
      <c r="O2230" s="145">
        <v>119263</v>
      </c>
    </row>
    <row r="2231" spans="1:15" x14ac:dyDescent="0.25">
      <c r="A2231" s="149">
        <v>118571</v>
      </c>
      <c r="B2231" s="149" t="s">
        <v>6368</v>
      </c>
      <c r="C2231" s="149" t="s">
        <v>2254</v>
      </c>
      <c r="D2231" s="149">
        <v>8940</v>
      </c>
      <c r="E2231" s="149" t="s">
        <v>6369</v>
      </c>
      <c r="F2231" s="149" t="s">
        <v>6370</v>
      </c>
      <c r="G2231" s="149" t="s">
        <v>7595</v>
      </c>
      <c r="H2231" s="149" t="s">
        <v>7596</v>
      </c>
      <c r="I2231" s="149" t="s">
        <v>7597</v>
      </c>
      <c r="J2231" s="149" t="s">
        <v>7089</v>
      </c>
      <c r="K2231" s="149"/>
      <c r="L2231" s="148">
        <v>2</v>
      </c>
      <c r="M2231" s="152">
        <f t="shared" si="68"/>
        <v>0</v>
      </c>
      <c r="N2231" s="152">
        <f t="shared" si="69"/>
        <v>0</v>
      </c>
      <c r="O2231" s="145">
        <v>119801</v>
      </c>
    </row>
    <row r="2232" spans="1:15" x14ac:dyDescent="0.25">
      <c r="A2232" s="149">
        <v>118588</v>
      </c>
      <c r="B2232" s="149" t="s">
        <v>3073</v>
      </c>
      <c r="C2232" s="149" t="s">
        <v>6371</v>
      </c>
      <c r="D2232" s="149">
        <v>8940</v>
      </c>
      <c r="E2232" s="149" t="s">
        <v>747</v>
      </c>
      <c r="F2232" s="149" t="s">
        <v>6372</v>
      </c>
      <c r="G2232" s="149" t="s">
        <v>7595</v>
      </c>
      <c r="H2232" s="149" t="s">
        <v>7596</v>
      </c>
      <c r="I2232" s="149" t="s">
        <v>7597</v>
      </c>
      <c r="J2232" s="149" t="s">
        <v>7089</v>
      </c>
      <c r="K2232" s="149"/>
      <c r="L2232" s="148">
        <v>3</v>
      </c>
      <c r="M2232" s="152">
        <f t="shared" si="68"/>
        <v>0</v>
      </c>
      <c r="N2232" s="152">
        <f t="shared" si="69"/>
        <v>0</v>
      </c>
      <c r="O2232" s="145">
        <v>119801</v>
      </c>
    </row>
    <row r="2233" spans="1:15" x14ac:dyDescent="0.25">
      <c r="A2233" s="149">
        <v>118596</v>
      </c>
      <c r="B2233" s="149" t="s">
        <v>7510</v>
      </c>
      <c r="C2233" s="149" t="s">
        <v>6373</v>
      </c>
      <c r="D2233" s="149">
        <v>9800</v>
      </c>
      <c r="E2233" s="149" t="s">
        <v>959</v>
      </c>
      <c r="F2233" s="149" t="s">
        <v>6374</v>
      </c>
      <c r="G2233" s="149" t="s">
        <v>364</v>
      </c>
      <c r="H2233" s="149" t="s">
        <v>365</v>
      </c>
      <c r="I2233" s="149" t="s">
        <v>366</v>
      </c>
      <c r="J2233" s="149" t="s">
        <v>7089</v>
      </c>
      <c r="K2233" s="149"/>
      <c r="L2233" s="148">
        <v>1</v>
      </c>
      <c r="M2233" s="152">
        <f t="shared" si="68"/>
        <v>0</v>
      </c>
      <c r="N2233" s="152">
        <f t="shared" si="69"/>
        <v>0</v>
      </c>
      <c r="O2233" s="145">
        <v>129031</v>
      </c>
    </row>
    <row r="2234" spans="1:15" x14ac:dyDescent="0.25">
      <c r="A2234" s="149">
        <v>118604</v>
      </c>
      <c r="B2234" s="149" t="s">
        <v>6375</v>
      </c>
      <c r="C2234" s="149" t="s">
        <v>6376</v>
      </c>
      <c r="D2234" s="149">
        <v>9170</v>
      </c>
      <c r="E2234" s="149" t="s">
        <v>407</v>
      </c>
      <c r="F2234" s="149" t="s">
        <v>6377</v>
      </c>
      <c r="G2234" s="149" t="s">
        <v>364</v>
      </c>
      <c r="H2234" s="149" t="s">
        <v>365</v>
      </c>
      <c r="I2234" s="149" t="s">
        <v>366</v>
      </c>
      <c r="J2234" s="149" t="s">
        <v>7089</v>
      </c>
      <c r="K2234" s="149"/>
      <c r="L2234" s="148">
        <v>1</v>
      </c>
      <c r="M2234" s="152">
        <f t="shared" si="68"/>
        <v>0</v>
      </c>
      <c r="N2234" s="152">
        <f t="shared" si="69"/>
        <v>0</v>
      </c>
      <c r="O2234" s="145">
        <v>119131</v>
      </c>
    </row>
    <row r="2235" spans="1:15" x14ac:dyDescent="0.25">
      <c r="A2235" s="149">
        <v>118621</v>
      </c>
      <c r="B2235" s="149" t="s">
        <v>6378</v>
      </c>
      <c r="C2235" s="149" t="s">
        <v>7740</v>
      </c>
      <c r="D2235" s="149">
        <v>9960</v>
      </c>
      <c r="E2235" s="149" t="s">
        <v>6217</v>
      </c>
      <c r="F2235" s="149" t="s">
        <v>6379</v>
      </c>
      <c r="G2235" s="149" t="s">
        <v>7587</v>
      </c>
      <c r="H2235" s="149" t="s">
        <v>7588</v>
      </c>
      <c r="I2235" s="149" t="s">
        <v>7589</v>
      </c>
      <c r="J2235" s="149" t="s">
        <v>7089</v>
      </c>
      <c r="K2235" s="149"/>
      <c r="L2235" s="148">
        <v>3</v>
      </c>
      <c r="M2235" s="152">
        <f t="shared" si="68"/>
        <v>0</v>
      </c>
      <c r="N2235" s="152">
        <f t="shared" si="69"/>
        <v>0</v>
      </c>
      <c r="O2235" s="145">
        <v>119479</v>
      </c>
    </row>
    <row r="2236" spans="1:15" x14ac:dyDescent="0.25">
      <c r="A2236" s="149">
        <v>118646</v>
      </c>
      <c r="B2236" s="149" t="s">
        <v>6380</v>
      </c>
      <c r="C2236" s="149" t="s">
        <v>6381</v>
      </c>
      <c r="D2236" s="149">
        <v>2288</v>
      </c>
      <c r="E2236" s="149" t="s">
        <v>2080</v>
      </c>
      <c r="F2236" s="149" t="s">
        <v>6382</v>
      </c>
      <c r="G2236" s="149" t="s">
        <v>7122</v>
      </c>
      <c r="H2236" s="149" t="s">
        <v>7123</v>
      </c>
      <c r="I2236" s="149" t="s">
        <v>7124</v>
      </c>
      <c r="J2236" s="149" t="s">
        <v>7089</v>
      </c>
      <c r="K2236" s="149"/>
      <c r="L2236" s="148">
        <v>1</v>
      </c>
      <c r="M2236" s="152">
        <f t="shared" si="68"/>
        <v>0</v>
      </c>
      <c r="N2236" s="152">
        <f t="shared" si="69"/>
        <v>0</v>
      </c>
      <c r="O2236" s="145">
        <v>120618</v>
      </c>
    </row>
    <row r="2237" spans="1:15" x14ac:dyDescent="0.25">
      <c r="A2237" s="149">
        <v>118653</v>
      </c>
      <c r="B2237" s="149" t="s">
        <v>6383</v>
      </c>
      <c r="C2237" s="149" t="s">
        <v>6384</v>
      </c>
      <c r="D2237" s="149">
        <v>8450</v>
      </c>
      <c r="E2237" s="149" t="s">
        <v>4192</v>
      </c>
      <c r="F2237" s="149" t="s">
        <v>6385</v>
      </c>
      <c r="G2237" s="149" t="s">
        <v>7595</v>
      </c>
      <c r="H2237" s="149" t="s">
        <v>7596</v>
      </c>
      <c r="I2237" s="149" t="s">
        <v>7597</v>
      </c>
      <c r="J2237" s="149" t="s">
        <v>7089</v>
      </c>
      <c r="K2237" s="149"/>
      <c r="L2237" s="148">
        <v>1</v>
      </c>
      <c r="M2237" s="152">
        <f t="shared" si="68"/>
        <v>0</v>
      </c>
      <c r="N2237" s="152">
        <f t="shared" si="69"/>
        <v>0</v>
      </c>
      <c r="O2237" s="145">
        <v>120741</v>
      </c>
    </row>
    <row r="2238" spans="1:15" x14ac:dyDescent="0.25">
      <c r="A2238" s="149">
        <v>118661</v>
      </c>
      <c r="B2238" s="149" t="s">
        <v>7642</v>
      </c>
      <c r="C2238" s="149" t="s">
        <v>6386</v>
      </c>
      <c r="D2238" s="149">
        <v>2560</v>
      </c>
      <c r="E2238" s="149" t="s">
        <v>273</v>
      </c>
      <c r="F2238" s="149" t="s">
        <v>6387</v>
      </c>
      <c r="G2238" s="149" t="s">
        <v>7122</v>
      </c>
      <c r="H2238" s="149" t="s">
        <v>7123</v>
      </c>
      <c r="I2238" s="149" t="s">
        <v>7124</v>
      </c>
      <c r="J2238" s="149" t="s">
        <v>7089</v>
      </c>
      <c r="K2238" s="149"/>
      <c r="L2238" s="148">
        <v>1</v>
      </c>
      <c r="M2238" s="152">
        <f t="shared" si="68"/>
        <v>0</v>
      </c>
      <c r="N2238" s="152">
        <f t="shared" si="69"/>
        <v>0</v>
      </c>
      <c r="O2238" s="145">
        <v>120618</v>
      </c>
    </row>
    <row r="2239" spans="1:15" x14ac:dyDescent="0.25">
      <c r="A2239" s="149">
        <v>118679</v>
      </c>
      <c r="B2239" s="149" t="s">
        <v>6388</v>
      </c>
      <c r="C2239" s="149" t="s">
        <v>6389</v>
      </c>
      <c r="D2239" s="149">
        <v>2547</v>
      </c>
      <c r="E2239" s="149" t="s">
        <v>2394</v>
      </c>
      <c r="F2239" s="149" t="s">
        <v>6390</v>
      </c>
      <c r="G2239" s="149" t="s">
        <v>203</v>
      </c>
      <c r="H2239" s="149" t="s">
        <v>204</v>
      </c>
      <c r="I2239" s="149" t="s">
        <v>205</v>
      </c>
      <c r="J2239" s="149" t="s">
        <v>7089</v>
      </c>
      <c r="K2239" s="149"/>
      <c r="L2239" s="148">
        <v>1</v>
      </c>
      <c r="M2239" s="152">
        <f t="shared" si="68"/>
        <v>0</v>
      </c>
      <c r="N2239" s="152">
        <f t="shared" si="69"/>
        <v>0</v>
      </c>
      <c r="O2239" s="145">
        <v>120543</v>
      </c>
    </row>
    <row r="2240" spans="1:15" x14ac:dyDescent="0.25">
      <c r="A2240" s="149">
        <v>118687</v>
      </c>
      <c r="B2240" s="149" t="s">
        <v>6391</v>
      </c>
      <c r="C2240" s="149" t="s">
        <v>6392</v>
      </c>
      <c r="D2240" s="149">
        <v>8020</v>
      </c>
      <c r="E2240" s="149" t="s">
        <v>6393</v>
      </c>
      <c r="F2240" s="149" t="s">
        <v>6394</v>
      </c>
      <c r="G2240" s="149" t="s">
        <v>7595</v>
      </c>
      <c r="H2240" s="149" t="s">
        <v>7596</v>
      </c>
      <c r="I2240" s="149" t="s">
        <v>7597</v>
      </c>
      <c r="J2240" s="149" t="s">
        <v>7089</v>
      </c>
      <c r="K2240" s="149"/>
      <c r="L2240" s="148">
        <v>1</v>
      </c>
      <c r="M2240" s="152">
        <f t="shared" si="68"/>
        <v>0</v>
      </c>
      <c r="N2240" s="152">
        <f t="shared" si="69"/>
        <v>0</v>
      </c>
      <c r="O2240" s="145">
        <v>120865</v>
      </c>
    </row>
    <row r="2241" spans="1:15" x14ac:dyDescent="0.25">
      <c r="A2241" s="149">
        <v>118695</v>
      </c>
      <c r="B2241" s="149" t="s">
        <v>1185</v>
      </c>
      <c r="C2241" s="149" t="s">
        <v>6395</v>
      </c>
      <c r="D2241" s="149">
        <v>3806</v>
      </c>
      <c r="E2241" s="149" t="s">
        <v>6396</v>
      </c>
      <c r="F2241" s="149" t="s">
        <v>6397</v>
      </c>
      <c r="G2241" s="149" t="s">
        <v>7122</v>
      </c>
      <c r="H2241" s="149" t="s">
        <v>7123</v>
      </c>
      <c r="I2241" s="149" t="s">
        <v>7124</v>
      </c>
      <c r="J2241" s="149" t="s">
        <v>7089</v>
      </c>
      <c r="K2241" s="149"/>
      <c r="L2241" s="148">
        <v>1</v>
      </c>
      <c r="M2241" s="152">
        <f t="shared" si="68"/>
        <v>0</v>
      </c>
      <c r="N2241" s="152">
        <f t="shared" si="69"/>
        <v>0</v>
      </c>
      <c r="O2241" s="145">
        <v>120139</v>
      </c>
    </row>
    <row r="2242" spans="1:15" x14ac:dyDescent="0.25">
      <c r="A2242" s="149">
        <v>118703</v>
      </c>
      <c r="B2242" s="149" t="s">
        <v>7511</v>
      </c>
      <c r="C2242" s="149" t="s">
        <v>6398</v>
      </c>
      <c r="D2242" s="149">
        <v>2600</v>
      </c>
      <c r="E2242" s="149" t="s">
        <v>2464</v>
      </c>
      <c r="F2242" s="149" t="s">
        <v>6399</v>
      </c>
      <c r="G2242" s="149" t="s">
        <v>203</v>
      </c>
      <c r="H2242" s="149" t="s">
        <v>204</v>
      </c>
      <c r="I2242" s="149" t="s">
        <v>205</v>
      </c>
      <c r="J2242" s="149" t="s">
        <v>7089</v>
      </c>
      <c r="K2242" s="149"/>
      <c r="L2242" s="148">
        <v>1</v>
      </c>
      <c r="M2242" s="152">
        <f t="shared" ref="M2242:M2305" si="70">IF(AND(J2242="Autonome kleuterschool",L2242=1),1,0)</f>
        <v>0</v>
      </c>
      <c r="N2242" s="152">
        <f t="shared" ref="N2242:N2305" si="71">IF(AND(J2242="Autonome lagere school",L2242=1),1,0)</f>
        <v>0</v>
      </c>
      <c r="O2242" s="145">
        <v>138784</v>
      </c>
    </row>
    <row r="2243" spans="1:15" x14ac:dyDescent="0.25">
      <c r="A2243" s="149">
        <v>122804</v>
      </c>
      <c r="B2243" s="149" t="s">
        <v>6400</v>
      </c>
      <c r="C2243" s="149" t="s">
        <v>6401</v>
      </c>
      <c r="D2243" s="149">
        <v>2830</v>
      </c>
      <c r="E2243" s="149" t="s">
        <v>2574</v>
      </c>
      <c r="F2243" s="149" t="s">
        <v>6402</v>
      </c>
      <c r="G2243" s="149" t="s">
        <v>203</v>
      </c>
      <c r="H2243" s="149" t="s">
        <v>204</v>
      </c>
      <c r="I2243" s="149" t="s">
        <v>205</v>
      </c>
      <c r="J2243" s="149" t="s">
        <v>7089</v>
      </c>
      <c r="K2243" s="149"/>
      <c r="L2243" s="148">
        <v>1</v>
      </c>
      <c r="M2243" s="152">
        <f t="shared" si="70"/>
        <v>0</v>
      </c>
      <c r="N2243" s="152">
        <f t="shared" si="71"/>
        <v>0</v>
      </c>
      <c r="O2243" s="145">
        <v>120485</v>
      </c>
    </row>
    <row r="2244" spans="1:15" x14ac:dyDescent="0.25">
      <c r="A2244" s="149">
        <v>123075</v>
      </c>
      <c r="B2244" s="149" t="s">
        <v>6403</v>
      </c>
      <c r="C2244" s="149" t="s">
        <v>6404</v>
      </c>
      <c r="D2244" s="149">
        <v>3910</v>
      </c>
      <c r="E2244" s="149" t="s">
        <v>6405</v>
      </c>
      <c r="F2244" s="149" t="s">
        <v>6406</v>
      </c>
      <c r="G2244" s="149" t="s">
        <v>7122</v>
      </c>
      <c r="H2244" s="149" t="s">
        <v>7123</v>
      </c>
      <c r="I2244" s="149" t="s">
        <v>7124</v>
      </c>
      <c r="J2244" s="149" t="s">
        <v>7089</v>
      </c>
      <c r="K2244" s="149"/>
      <c r="L2244" s="148">
        <v>1</v>
      </c>
      <c r="M2244" s="152">
        <f t="shared" si="70"/>
        <v>0</v>
      </c>
      <c r="N2244" s="152">
        <f t="shared" si="71"/>
        <v>0</v>
      </c>
      <c r="O2244" s="145">
        <v>118752</v>
      </c>
    </row>
    <row r="2245" spans="1:15" x14ac:dyDescent="0.25">
      <c r="A2245" s="149">
        <v>123083</v>
      </c>
      <c r="B2245" s="149" t="s">
        <v>6407</v>
      </c>
      <c r="C2245" s="149" t="s">
        <v>6408</v>
      </c>
      <c r="D2245" s="149">
        <v>3850</v>
      </c>
      <c r="E2245" s="149" t="s">
        <v>3727</v>
      </c>
      <c r="F2245" s="149" t="s">
        <v>6409</v>
      </c>
      <c r="G2245" s="149" t="s">
        <v>7122</v>
      </c>
      <c r="H2245" s="149" t="s">
        <v>7123</v>
      </c>
      <c r="I2245" s="149" t="s">
        <v>7124</v>
      </c>
      <c r="J2245" s="149" t="s">
        <v>7089</v>
      </c>
      <c r="K2245" s="149"/>
      <c r="L2245" s="148">
        <v>2</v>
      </c>
      <c r="M2245" s="152">
        <f t="shared" si="70"/>
        <v>0</v>
      </c>
      <c r="N2245" s="152">
        <f t="shared" si="71"/>
        <v>0</v>
      </c>
      <c r="O2245" s="145">
        <v>120139</v>
      </c>
    </row>
    <row r="2246" spans="1:15" x14ac:dyDescent="0.25">
      <c r="A2246" s="149">
        <v>123091</v>
      </c>
      <c r="B2246" s="149" t="s">
        <v>7512</v>
      </c>
      <c r="C2246" s="149" t="s">
        <v>6410</v>
      </c>
      <c r="D2246" s="149">
        <v>3300</v>
      </c>
      <c r="E2246" s="149" t="s">
        <v>488</v>
      </c>
      <c r="F2246" s="149" t="s">
        <v>6411</v>
      </c>
      <c r="G2246" s="149" t="s">
        <v>160</v>
      </c>
      <c r="H2246" s="149" t="s">
        <v>161</v>
      </c>
      <c r="I2246" s="149" t="s">
        <v>162</v>
      </c>
      <c r="J2246" s="149" t="s">
        <v>7089</v>
      </c>
      <c r="K2246" s="149"/>
      <c r="L2246" s="148">
        <v>1</v>
      </c>
      <c r="M2246" s="152">
        <f t="shared" si="70"/>
        <v>0</v>
      </c>
      <c r="N2246" s="152">
        <f t="shared" si="71"/>
        <v>0</v>
      </c>
      <c r="O2246" s="145">
        <v>120841</v>
      </c>
    </row>
    <row r="2247" spans="1:15" x14ac:dyDescent="0.25">
      <c r="A2247" s="149">
        <v>123257</v>
      </c>
      <c r="B2247" s="149" t="s">
        <v>6412</v>
      </c>
      <c r="C2247" s="149" t="s">
        <v>6413</v>
      </c>
      <c r="D2247" s="149">
        <v>2490</v>
      </c>
      <c r="E2247" s="149" t="s">
        <v>321</v>
      </c>
      <c r="F2247" s="149" t="s">
        <v>6414</v>
      </c>
      <c r="G2247" s="149" t="s">
        <v>7122</v>
      </c>
      <c r="H2247" s="149" t="s">
        <v>7123</v>
      </c>
      <c r="I2247" s="149" t="s">
        <v>7124</v>
      </c>
      <c r="J2247" s="149" t="s">
        <v>7089</v>
      </c>
      <c r="K2247" s="149"/>
      <c r="L2247" s="148">
        <v>1</v>
      </c>
      <c r="M2247" s="152">
        <f t="shared" si="70"/>
        <v>0</v>
      </c>
      <c r="N2247" s="152">
        <f t="shared" si="71"/>
        <v>0</v>
      </c>
      <c r="O2247" s="145">
        <v>120535</v>
      </c>
    </row>
    <row r="2248" spans="1:15" x14ac:dyDescent="0.25">
      <c r="A2248" s="149">
        <v>123448</v>
      </c>
      <c r="B2248" s="149" t="s">
        <v>7513</v>
      </c>
      <c r="C2248" s="149" t="s">
        <v>6415</v>
      </c>
      <c r="D2248" s="149">
        <v>3570</v>
      </c>
      <c r="E2248" s="149" t="s">
        <v>3731</v>
      </c>
      <c r="F2248" s="149" t="s">
        <v>6416</v>
      </c>
      <c r="G2248" s="149" t="s">
        <v>7122</v>
      </c>
      <c r="H2248" s="149" t="s">
        <v>7123</v>
      </c>
      <c r="I2248" s="149" t="s">
        <v>7124</v>
      </c>
      <c r="J2248" s="149" t="s">
        <v>7089</v>
      </c>
      <c r="K2248" s="149"/>
      <c r="L2248" s="148">
        <v>1</v>
      </c>
      <c r="M2248" s="152">
        <f t="shared" si="70"/>
        <v>0</v>
      </c>
      <c r="N2248" s="152">
        <f t="shared" si="71"/>
        <v>0</v>
      </c>
      <c r="O2248" s="145">
        <v>120147</v>
      </c>
    </row>
    <row r="2249" spans="1:15" x14ac:dyDescent="0.25">
      <c r="A2249" s="149">
        <v>123455</v>
      </c>
      <c r="B2249" s="149" t="s">
        <v>3227</v>
      </c>
      <c r="C2249" s="149" t="s">
        <v>6417</v>
      </c>
      <c r="D2249" s="149">
        <v>2400</v>
      </c>
      <c r="E2249" s="149" t="s">
        <v>300</v>
      </c>
      <c r="F2249" s="149" t="s">
        <v>6418</v>
      </c>
      <c r="G2249" s="149" t="s">
        <v>7122</v>
      </c>
      <c r="H2249" s="149" t="s">
        <v>7123</v>
      </c>
      <c r="I2249" s="149" t="s">
        <v>7124</v>
      </c>
      <c r="J2249" s="149" t="s">
        <v>7089</v>
      </c>
      <c r="K2249" s="149"/>
      <c r="L2249" s="148">
        <v>1</v>
      </c>
      <c r="M2249" s="152">
        <f t="shared" si="70"/>
        <v>0</v>
      </c>
      <c r="N2249" s="152">
        <f t="shared" si="71"/>
        <v>0</v>
      </c>
      <c r="O2249" s="145">
        <v>121491</v>
      </c>
    </row>
    <row r="2250" spans="1:15" x14ac:dyDescent="0.25">
      <c r="A2250" s="149">
        <v>124008</v>
      </c>
      <c r="B2250" s="149" t="s">
        <v>6419</v>
      </c>
      <c r="C2250" s="149" t="s">
        <v>6420</v>
      </c>
      <c r="D2250" s="149">
        <v>9120</v>
      </c>
      <c r="E2250" s="149" t="s">
        <v>2735</v>
      </c>
      <c r="F2250" s="149" t="s">
        <v>6421</v>
      </c>
      <c r="G2250" s="149" t="s">
        <v>364</v>
      </c>
      <c r="H2250" s="149" t="s">
        <v>365</v>
      </c>
      <c r="I2250" s="149" t="s">
        <v>366</v>
      </c>
      <c r="J2250" s="149" t="s">
        <v>7089</v>
      </c>
      <c r="K2250" s="149"/>
      <c r="L2250" s="148">
        <v>1</v>
      </c>
      <c r="M2250" s="152">
        <f t="shared" si="70"/>
        <v>0</v>
      </c>
      <c r="N2250" s="152">
        <f t="shared" si="71"/>
        <v>0</v>
      </c>
      <c r="O2250" s="145">
        <v>121137</v>
      </c>
    </row>
    <row r="2251" spans="1:15" x14ac:dyDescent="0.25">
      <c r="A2251" s="149">
        <v>124156</v>
      </c>
      <c r="B2251" s="149" t="s">
        <v>6422</v>
      </c>
      <c r="C2251" s="149" t="s">
        <v>6423</v>
      </c>
      <c r="D2251" s="149">
        <v>1980</v>
      </c>
      <c r="E2251" s="149" t="s">
        <v>6424</v>
      </c>
      <c r="F2251" s="149" t="s">
        <v>6425</v>
      </c>
      <c r="G2251" s="149" t="s">
        <v>7587</v>
      </c>
      <c r="H2251" s="149" t="s">
        <v>7588</v>
      </c>
      <c r="I2251" s="149" t="s">
        <v>7589</v>
      </c>
      <c r="J2251" s="149" t="s">
        <v>7089</v>
      </c>
      <c r="K2251" s="149"/>
      <c r="L2251" s="148">
        <v>1</v>
      </c>
      <c r="M2251" s="152">
        <f t="shared" si="70"/>
        <v>0</v>
      </c>
      <c r="N2251" s="152">
        <f t="shared" si="71"/>
        <v>0</v>
      </c>
      <c r="O2251" s="145">
        <v>119727</v>
      </c>
    </row>
    <row r="2252" spans="1:15" x14ac:dyDescent="0.25">
      <c r="A2252" s="149">
        <v>124164</v>
      </c>
      <c r="B2252" s="149" t="s">
        <v>7741</v>
      </c>
      <c r="C2252" s="149" t="s">
        <v>6426</v>
      </c>
      <c r="D2252" s="149">
        <v>9000</v>
      </c>
      <c r="E2252" s="149" t="s">
        <v>798</v>
      </c>
      <c r="F2252" s="149" t="s">
        <v>6427</v>
      </c>
      <c r="G2252" s="149" t="s">
        <v>364</v>
      </c>
      <c r="H2252" s="149" t="s">
        <v>365</v>
      </c>
      <c r="I2252" s="149" t="s">
        <v>366</v>
      </c>
      <c r="J2252" s="149" t="s">
        <v>7089</v>
      </c>
      <c r="K2252" s="149"/>
      <c r="L2252" s="148">
        <v>1</v>
      </c>
      <c r="M2252" s="152">
        <f t="shared" si="70"/>
        <v>0</v>
      </c>
      <c r="N2252" s="152">
        <f t="shared" si="71"/>
        <v>0</v>
      </c>
      <c r="O2252" s="145">
        <v>119925</v>
      </c>
    </row>
    <row r="2253" spans="1:15" x14ac:dyDescent="0.25">
      <c r="A2253" s="149">
        <v>124172</v>
      </c>
      <c r="B2253" s="149" t="s">
        <v>7742</v>
      </c>
      <c r="C2253" s="149" t="s">
        <v>6428</v>
      </c>
      <c r="D2253" s="149">
        <v>9300</v>
      </c>
      <c r="E2253" s="149" t="s">
        <v>865</v>
      </c>
      <c r="F2253" s="149" t="s">
        <v>6429</v>
      </c>
      <c r="G2253" s="149" t="s">
        <v>364</v>
      </c>
      <c r="H2253" s="149" t="s">
        <v>365</v>
      </c>
      <c r="I2253" s="149" t="s">
        <v>366</v>
      </c>
      <c r="J2253" s="149" t="s">
        <v>7089</v>
      </c>
      <c r="K2253" s="149"/>
      <c r="L2253" s="148">
        <v>1</v>
      </c>
      <c r="M2253" s="152">
        <f t="shared" si="70"/>
        <v>0</v>
      </c>
      <c r="N2253" s="152">
        <f t="shared" si="71"/>
        <v>0</v>
      </c>
      <c r="O2253" s="145">
        <v>119925</v>
      </c>
    </row>
    <row r="2254" spans="1:15" x14ac:dyDescent="0.25">
      <c r="A2254" s="149">
        <v>124198</v>
      </c>
      <c r="B2254" s="149" t="s">
        <v>6430</v>
      </c>
      <c r="C2254" s="149" t="s">
        <v>6431</v>
      </c>
      <c r="D2254" s="149">
        <v>2100</v>
      </c>
      <c r="E2254" s="149" t="s">
        <v>1786</v>
      </c>
      <c r="F2254" s="149" t="s">
        <v>6432</v>
      </c>
      <c r="G2254" s="149" t="s">
        <v>203</v>
      </c>
      <c r="H2254" s="149" t="s">
        <v>204</v>
      </c>
      <c r="I2254" s="149" t="s">
        <v>205</v>
      </c>
      <c r="J2254" s="149" t="s">
        <v>7089</v>
      </c>
      <c r="K2254" s="149"/>
      <c r="L2254" s="148">
        <v>2</v>
      </c>
      <c r="M2254" s="152">
        <f t="shared" si="70"/>
        <v>0</v>
      </c>
      <c r="N2254" s="152">
        <f t="shared" si="71"/>
        <v>0</v>
      </c>
      <c r="O2254" s="145">
        <v>121764</v>
      </c>
    </row>
    <row r="2255" spans="1:15" x14ac:dyDescent="0.25">
      <c r="A2255" s="149">
        <v>124206</v>
      </c>
      <c r="B2255" s="149" t="s">
        <v>6433</v>
      </c>
      <c r="C2255" s="149" t="s">
        <v>6434</v>
      </c>
      <c r="D2255" s="149">
        <v>8930</v>
      </c>
      <c r="E2255" s="149" t="s">
        <v>4367</v>
      </c>
      <c r="F2255" s="149" t="s">
        <v>6435</v>
      </c>
      <c r="G2255" s="149" t="s">
        <v>364</v>
      </c>
      <c r="H2255" s="149" t="s">
        <v>365</v>
      </c>
      <c r="I2255" s="149" t="s">
        <v>366</v>
      </c>
      <c r="J2255" s="149" t="s">
        <v>7089</v>
      </c>
      <c r="K2255" s="149"/>
      <c r="L2255" s="148">
        <v>2</v>
      </c>
      <c r="M2255" s="152">
        <f t="shared" si="70"/>
        <v>0</v>
      </c>
      <c r="N2255" s="152">
        <f t="shared" si="71"/>
        <v>0</v>
      </c>
      <c r="O2255" s="145">
        <v>120873</v>
      </c>
    </row>
    <row r="2256" spans="1:15" x14ac:dyDescent="0.25">
      <c r="A2256" s="149">
        <v>124263</v>
      </c>
      <c r="B2256" s="149" t="s">
        <v>6436</v>
      </c>
      <c r="C2256" s="149" t="s">
        <v>6437</v>
      </c>
      <c r="D2256" s="149">
        <v>9041</v>
      </c>
      <c r="E2256" s="149" t="s">
        <v>802</v>
      </c>
      <c r="F2256" s="149" t="s">
        <v>6438</v>
      </c>
      <c r="G2256" s="149" t="s">
        <v>7587</v>
      </c>
      <c r="H2256" s="149" t="s">
        <v>7588</v>
      </c>
      <c r="I2256" s="149" t="s">
        <v>7589</v>
      </c>
      <c r="J2256" s="149" t="s">
        <v>7089</v>
      </c>
      <c r="K2256" s="149"/>
      <c r="L2256" s="148">
        <v>1</v>
      </c>
      <c r="M2256" s="152">
        <f t="shared" si="70"/>
        <v>0</v>
      </c>
      <c r="N2256" s="152">
        <f t="shared" si="71"/>
        <v>0</v>
      </c>
      <c r="O2256" s="145">
        <v>121798</v>
      </c>
    </row>
    <row r="2257" spans="1:15" x14ac:dyDescent="0.25">
      <c r="A2257" s="149">
        <v>124339</v>
      </c>
      <c r="B2257" s="149" t="s">
        <v>6439</v>
      </c>
      <c r="C2257" s="149" t="s">
        <v>6440</v>
      </c>
      <c r="D2257" s="149">
        <v>1070</v>
      </c>
      <c r="E2257" s="149" t="s">
        <v>1049</v>
      </c>
      <c r="F2257" s="149" t="s">
        <v>6441</v>
      </c>
      <c r="G2257" s="149" t="s">
        <v>160</v>
      </c>
      <c r="H2257" s="149" t="s">
        <v>161</v>
      </c>
      <c r="I2257" s="149" t="s">
        <v>162</v>
      </c>
      <c r="J2257" s="149" t="s">
        <v>7089</v>
      </c>
      <c r="K2257" s="149"/>
      <c r="L2257" s="148">
        <v>1</v>
      </c>
      <c r="M2257" s="152">
        <f t="shared" si="70"/>
        <v>0</v>
      </c>
      <c r="N2257" s="152">
        <f t="shared" si="71"/>
        <v>0</v>
      </c>
      <c r="O2257" s="145">
        <v>139105</v>
      </c>
    </row>
    <row r="2258" spans="1:15" x14ac:dyDescent="0.25">
      <c r="A2258" s="149">
        <v>125096</v>
      </c>
      <c r="B2258" s="149" t="s">
        <v>6442</v>
      </c>
      <c r="C2258" s="149" t="s">
        <v>6328</v>
      </c>
      <c r="D2258" s="149">
        <v>2200</v>
      </c>
      <c r="E2258" s="149" t="s">
        <v>304</v>
      </c>
      <c r="F2258" s="149" t="s">
        <v>6329</v>
      </c>
      <c r="G2258" s="149" t="s">
        <v>7122</v>
      </c>
      <c r="H2258" s="149" t="s">
        <v>7123</v>
      </c>
      <c r="I2258" s="149" t="s">
        <v>7124</v>
      </c>
      <c r="J2258" s="149" t="s">
        <v>7089</v>
      </c>
      <c r="K2258" s="149"/>
      <c r="L2258" s="148">
        <v>2</v>
      </c>
      <c r="M2258" s="152">
        <f t="shared" si="70"/>
        <v>0</v>
      </c>
      <c r="N2258" s="152">
        <f t="shared" si="71"/>
        <v>0</v>
      </c>
      <c r="O2258" s="145">
        <v>122101</v>
      </c>
    </row>
    <row r="2259" spans="1:15" x14ac:dyDescent="0.25">
      <c r="A2259" s="149">
        <v>125104</v>
      </c>
      <c r="B2259" s="149" t="s">
        <v>2281</v>
      </c>
      <c r="C2259" s="149" t="s">
        <v>6443</v>
      </c>
      <c r="D2259" s="149">
        <v>2800</v>
      </c>
      <c r="E2259" s="149" t="s">
        <v>414</v>
      </c>
      <c r="F2259" s="149" t="s">
        <v>6444</v>
      </c>
      <c r="G2259" s="149" t="s">
        <v>364</v>
      </c>
      <c r="H2259" s="149" t="s">
        <v>365</v>
      </c>
      <c r="I2259" s="149" t="s">
        <v>366</v>
      </c>
      <c r="J2259" s="149" t="s">
        <v>7089</v>
      </c>
      <c r="K2259" s="149"/>
      <c r="L2259" s="148">
        <v>3</v>
      </c>
      <c r="M2259" s="152">
        <f t="shared" si="70"/>
        <v>0</v>
      </c>
      <c r="N2259" s="152">
        <f t="shared" si="71"/>
        <v>0</v>
      </c>
      <c r="O2259" s="145">
        <v>119933</v>
      </c>
    </row>
    <row r="2260" spans="1:15" x14ac:dyDescent="0.25">
      <c r="A2260" s="149">
        <v>125484</v>
      </c>
      <c r="B2260" s="149" t="s">
        <v>7514</v>
      </c>
      <c r="C2260" s="149" t="s">
        <v>6445</v>
      </c>
      <c r="D2260" s="149">
        <v>1910</v>
      </c>
      <c r="E2260" s="149" t="s">
        <v>454</v>
      </c>
      <c r="F2260" s="149" t="s">
        <v>6446</v>
      </c>
      <c r="G2260" s="149" t="s">
        <v>203</v>
      </c>
      <c r="H2260" s="149" t="s">
        <v>204</v>
      </c>
      <c r="I2260" s="149" t="s">
        <v>205</v>
      </c>
      <c r="J2260" s="149" t="s">
        <v>7089</v>
      </c>
      <c r="K2260" s="149"/>
      <c r="L2260" s="148">
        <v>1</v>
      </c>
      <c r="M2260" s="152">
        <f t="shared" si="70"/>
        <v>0</v>
      </c>
      <c r="N2260" s="152">
        <f t="shared" si="71"/>
        <v>0</v>
      </c>
      <c r="O2260" s="145">
        <v>121954</v>
      </c>
    </row>
    <row r="2261" spans="1:15" x14ac:dyDescent="0.25">
      <c r="A2261" s="149">
        <v>125492</v>
      </c>
      <c r="B2261" s="149" t="s">
        <v>6447</v>
      </c>
      <c r="C2261" s="149" t="s">
        <v>6448</v>
      </c>
      <c r="D2261" s="149">
        <v>1600</v>
      </c>
      <c r="E2261" s="149" t="s">
        <v>139</v>
      </c>
      <c r="F2261" s="149" t="s">
        <v>6449</v>
      </c>
      <c r="G2261" s="149" t="s">
        <v>160</v>
      </c>
      <c r="H2261" s="149" t="s">
        <v>161</v>
      </c>
      <c r="I2261" s="149" t="s">
        <v>162</v>
      </c>
      <c r="J2261" s="149" t="s">
        <v>7089</v>
      </c>
      <c r="K2261" s="149"/>
      <c r="L2261" s="148">
        <v>1</v>
      </c>
      <c r="M2261" s="152">
        <f t="shared" si="70"/>
        <v>0</v>
      </c>
      <c r="N2261" s="152">
        <f t="shared" si="71"/>
        <v>0</v>
      </c>
      <c r="O2261" s="145">
        <v>138875</v>
      </c>
    </row>
    <row r="2262" spans="1:15" x14ac:dyDescent="0.25">
      <c r="A2262" s="149">
        <v>125501</v>
      </c>
      <c r="B2262" s="149" t="s">
        <v>6450</v>
      </c>
      <c r="C2262" s="149" t="s">
        <v>6451</v>
      </c>
      <c r="D2262" s="149">
        <v>1800</v>
      </c>
      <c r="E2262" s="149" t="s">
        <v>6452</v>
      </c>
      <c r="F2262" s="149" t="s">
        <v>6453</v>
      </c>
      <c r="G2262" s="149" t="s">
        <v>160</v>
      </c>
      <c r="H2262" s="149" t="s">
        <v>161</v>
      </c>
      <c r="I2262" s="149" t="s">
        <v>162</v>
      </c>
      <c r="J2262" s="149" t="s">
        <v>7089</v>
      </c>
      <c r="K2262" s="149"/>
      <c r="L2262" s="148">
        <v>1</v>
      </c>
      <c r="M2262" s="152">
        <f t="shared" si="70"/>
        <v>0</v>
      </c>
      <c r="N2262" s="152">
        <f t="shared" si="71"/>
        <v>0</v>
      </c>
      <c r="O2262" s="145">
        <v>122143</v>
      </c>
    </row>
    <row r="2263" spans="1:15" x14ac:dyDescent="0.25">
      <c r="A2263" s="149">
        <v>125609</v>
      </c>
      <c r="B2263" s="149" t="s">
        <v>7515</v>
      </c>
      <c r="C2263" s="149" t="s">
        <v>6454</v>
      </c>
      <c r="D2263" s="149">
        <v>3620</v>
      </c>
      <c r="E2263" s="149" t="s">
        <v>3670</v>
      </c>
      <c r="F2263" s="149" t="s">
        <v>6455</v>
      </c>
      <c r="G2263" s="149" t="s">
        <v>7122</v>
      </c>
      <c r="H2263" s="149" t="s">
        <v>7123</v>
      </c>
      <c r="I2263" s="149" t="s">
        <v>7124</v>
      </c>
      <c r="J2263" s="149" t="s">
        <v>7089</v>
      </c>
      <c r="K2263" s="149"/>
      <c r="L2263" s="148">
        <v>2</v>
      </c>
      <c r="M2263" s="152">
        <f t="shared" si="70"/>
        <v>0</v>
      </c>
      <c r="N2263" s="152">
        <f t="shared" si="71"/>
        <v>0</v>
      </c>
      <c r="O2263" s="145">
        <v>138941</v>
      </c>
    </row>
    <row r="2264" spans="1:15" x14ac:dyDescent="0.25">
      <c r="A2264" s="149">
        <v>125625</v>
      </c>
      <c r="B2264" s="149" t="s">
        <v>7516</v>
      </c>
      <c r="C2264" s="149" t="s">
        <v>6456</v>
      </c>
      <c r="D2264" s="149">
        <v>3800</v>
      </c>
      <c r="E2264" s="149" t="s">
        <v>604</v>
      </c>
      <c r="F2264" s="149" t="s">
        <v>6457</v>
      </c>
      <c r="G2264" s="149" t="s">
        <v>7122</v>
      </c>
      <c r="H2264" s="149" t="s">
        <v>7123</v>
      </c>
      <c r="I2264" s="149" t="s">
        <v>7124</v>
      </c>
      <c r="J2264" s="149" t="s">
        <v>7089</v>
      </c>
      <c r="K2264" s="149"/>
      <c r="L2264" s="148">
        <v>1</v>
      </c>
      <c r="M2264" s="152">
        <f t="shared" si="70"/>
        <v>0</v>
      </c>
      <c r="N2264" s="152">
        <f t="shared" si="71"/>
        <v>0</v>
      </c>
      <c r="O2264" s="145">
        <v>138966</v>
      </c>
    </row>
    <row r="2265" spans="1:15" x14ac:dyDescent="0.25">
      <c r="A2265" s="149">
        <v>125641</v>
      </c>
      <c r="B2265" s="149" t="s">
        <v>6458</v>
      </c>
      <c r="C2265" s="149" t="s">
        <v>6459</v>
      </c>
      <c r="D2265" s="149">
        <v>8530</v>
      </c>
      <c r="E2265" s="149" t="s">
        <v>766</v>
      </c>
      <c r="F2265" s="149" t="s">
        <v>6460</v>
      </c>
      <c r="G2265" s="149" t="s">
        <v>7595</v>
      </c>
      <c r="H2265" s="149" t="s">
        <v>7596</v>
      </c>
      <c r="I2265" s="149" t="s">
        <v>7597</v>
      </c>
      <c r="J2265" s="149" t="s">
        <v>7089</v>
      </c>
      <c r="K2265" s="149"/>
      <c r="L2265" s="148">
        <v>1</v>
      </c>
      <c r="M2265" s="152">
        <f t="shared" si="70"/>
        <v>0</v>
      </c>
      <c r="N2265" s="152">
        <f t="shared" si="71"/>
        <v>0</v>
      </c>
      <c r="O2265" s="145">
        <v>119461</v>
      </c>
    </row>
    <row r="2266" spans="1:15" x14ac:dyDescent="0.25">
      <c r="A2266" s="149">
        <v>125682</v>
      </c>
      <c r="B2266" s="149" t="s">
        <v>6461</v>
      </c>
      <c r="C2266" s="149" t="s">
        <v>6462</v>
      </c>
      <c r="D2266" s="149">
        <v>3210</v>
      </c>
      <c r="E2266" s="149" t="s">
        <v>3117</v>
      </c>
      <c r="F2266" s="149" t="s">
        <v>6463</v>
      </c>
      <c r="G2266" s="149" t="s">
        <v>160</v>
      </c>
      <c r="H2266" s="149" t="s">
        <v>161</v>
      </c>
      <c r="I2266" s="149" t="s">
        <v>162</v>
      </c>
      <c r="J2266" s="149" t="s">
        <v>7089</v>
      </c>
      <c r="K2266" s="149"/>
      <c r="L2266" s="148">
        <v>1</v>
      </c>
      <c r="M2266" s="152">
        <f t="shared" si="70"/>
        <v>0</v>
      </c>
      <c r="N2266" s="152">
        <f t="shared" si="71"/>
        <v>0</v>
      </c>
      <c r="O2266" s="145">
        <v>122168</v>
      </c>
    </row>
    <row r="2267" spans="1:15" x14ac:dyDescent="0.25">
      <c r="A2267" s="149">
        <v>126301</v>
      </c>
      <c r="B2267" s="149" t="s">
        <v>6464</v>
      </c>
      <c r="C2267" s="149" t="s">
        <v>6465</v>
      </c>
      <c r="D2267" s="149">
        <v>2930</v>
      </c>
      <c r="E2267" s="149" t="s">
        <v>235</v>
      </c>
      <c r="F2267" s="149" t="s">
        <v>6466</v>
      </c>
      <c r="G2267" s="149" t="s">
        <v>203</v>
      </c>
      <c r="H2267" s="149" t="s">
        <v>204</v>
      </c>
      <c r="I2267" s="149" t="s">
        <v>205</v>
      </c>
      <c r="J2267" s="149" t="s">
        <v>7089</v>
      </c>
      <c r="K2267" s="149"/>
      <c r="L2267" s="148">
        <v>1</v>
      </c>
      <c r="M2267" s="152">
        <f t="shared" si="70"/>
        <v>0</v>
      </c>
      <c r="N2267" s="152">
        <f t="shared" si="71"/>
        <v>0</v>
      </c>
      <c r="O2267" s="145">
        <v>120006</v>
      </c>
    </row>
    <row r="2268" spans="1:15" x14ac:dyDescent="0.25">
      <c r="A2268" s="149">
        <v>126318</v>
      </c>
      <c r="B2268" s="149" t="s">
        <v>1344</v>
      </c>
      <c r="C2268" s="149" t="s">
        <v>6467</v>
      </c>
      <c r="D2268" s="149">
        <v>1570</v>
      </c>
      <c r="E2268" s="149" t="s">
        <v>6468</v>
      </c>
      <c r="F2268" s="149" t="s">
        <v>6469</v>
      </c>
      <c r="G2268" s="149" t="s">
        <v>7587</v>
      </c>
      <c r="H2268" s="149" t="s">
        <v>7588</v>
      </c>
      <c r="I2268" s="149" t="s">
        <v>7589</v>
      </c>
      <c r="J2268" s="149" t="s">
        <v>7089</v>
      </c>
      <c r="K2268" s="149"/>
      <c r="L2268" s="148">
        <v>1</v>
      </c>
      <c r="M2268" s="152">
        <f t="shared" si="70"/>
        <v>0</v>
      </c>
      <c r="N2268" s="152">
        <f t="shared" si="71"/>
        <v>0</v>
      </c>
      <c r="O2268" s="145">
        <v>119305</v>
      </c>
    </row>
    <row r="2269" spans="1:15" x14ac:dyDescent="0.25">
      <c r="A2269" s="149">
        <v>126326</v>
      </c>
      <c r="B2269" s="149" t="s">
        <v>7517</v>
      </c>
      <c r="C2269" s="149" t="s">
        <v>6470</v>
      </c>
      <c r="D2269" s="149">
        <v>3510</v>
      </c>
      <c r="E2269" s="149" t="s">
        <v>6471</v>
      </c>
      <c r="F2269" s="149" t="s">
        <v>6472</v>
      </c>
      <c r="G2269" s="149" t="s">
        <v>7122</v>
      </c>
      <c r="H2269" s="149" t="s">
        <v>7123</v>
      </c>
      <c r="I2269" s="149" t="s">
        <v>7124</v>
      </c>
      <c r="J2269" s="149" t="s">
        <v>7089</v>
      </c>
      <c r="K2269" s="149"/>
      <c r="L2269" s="148">
        <v>1</v>
      </c>
      <c r="M2269" s="152">
        <f t="shared" si="70"/>
        <v>0</v>
      </c>
      <c r="N2269" s="152">
        <f t="shared" si="71"/>
        <v>0</v>
      </c>
      <c r="O2269" s="145">
        <v>119776</v>
      </c>
    </row>
    <row r="2270" spans="1:15" x14ac:dyDescent="0.25">
      <c r="A2270" s="149">
        <v>126342</v>
      </c>
      <c r="B2270" s="149" t="s">
        <v>1825</v>
      </c>
      <c r="C2270" s="149" t="s">
        <v>6473</v>
      </c>
      <c r="D2270" s="149">
        <v>2830</v>
      </c>
      <c r="E2270" s="149" t="s">
        <v>2560</v>
      </c>
      <c r="F2270" s="149" t="s">
        <v>6474</v>
      </c>
      <c r="G2270" s="149" t="s">
        <v>364</v>
      </c>
      <c r="H2270" s="149" t="s">
        <v>365</v>
      </c>
      <c r="I2270" s="149" t="s">
        <v>366</v>
      </c>
      <c r="J2270" s="149" t="s">
        <v>7089</v>
      </c>
      <c r="K2270" s="149"/>
      <c r="L2270" s="148">
        <v>1</v>
      </c>
      <c r="M2270" s="152">
        <f t="shared" si="70"/>
        <v>0</v>
      </c>
      <c r="N2270" s="152">
        <f t="shared" si="71"/>
        <v>0</v>
      </c>
      <c r="O2270" s="145">
        <v>119933</v>
      </c>
    </row>
    <row r="2271" spans="1:15" x14ac:dyDescent="0.25">
      <c r="A2271" s="149">
        <v>126367</v>
      </c>
      <c r="B2271" s="149" t="s">
        <v>6475</v>
      </c>
      <c r="C2271" s="149" t="s">
        <v>6476</v>
      </c>
      <c r="D2271" s="149">
        <v>8610</v>
      </c>
      <c r="E2271" s="149" t="s">
        <v>3977</v>
      </c>
      <c r="F2271" s="149" t="s">
        <v>6477</v>
      </c>
      <c r="G2271" s="149" t="s">
        <v>7595</v>
      </c>
      <c r="H2271" s="149" t="s">
        <v>7596</v>
      </c>
      <c r="I2271" s="149" t="s">
        <v>7597</v>
      </c>
      <c r="J2271" s="149" t="s">
        <v>7089</v>
      </c>
      <c r="K2271" s="149"/>
      <c r="L2271" s="148">
        <v>1</v>
      </c>
      <c r="M2271" s="152">
        <f t="shared" si="70"/>
        <v>0</v>
      </c>
      <c r="N2271" s="152">
        <f t="shared" si="71"/>
        <v>0</v>
      </c>
      <c r="O2271" s="145">
        <v>121582</v>
      </c>
    </row>
    <row r="2272" spans="1:15" x14ac:dyDescent="0.25">
      <c r="A2272" s="149">
        <v>126375</v>
      </c>
      <c r="B2272" s="149" t="s">
        <v>6478</v>
      </c>
      <c r="C2272" s="149" t="s">
        <v>6479</v>
      </c>
      <c r="D2272" s="149">
        <v>8800</v>
      </c>
      <c r="E2272" s="149" t="s">
        <v>774</v>
      </c>
      <c r="F2272" s="149" t="s">
        <v>6480</v>
      </c>
      <c r="G2272" s="149" t="s">
        <v>7595</v>
      </c>
      <c r="H2272" s="149" t="s">
        <v>7596</v>
      </c>
      <c r="I2272" s="149" t="s">
        <v>7597</v>
      </c>
      <c r="J2272" s="149" t="s">
        <v>7090</v>
      </c>
      <c r="K2272" s="149"/>
      <c r="L2272" s="148">
        <v>2</v>
      </c>
      <c r="M2272" s="152">
        <f t="shared" si="70"/>
        <v>0</v>
      </c>
      <c r="N2272" s="152">
        <f t="shared" si="71"/>
        <v>0</v>
      </c>
      <c r="O2272" s="145">
        <v>120345</v>
      </c>
    </row>
    <row r="2273" spans="1:15" x14ac:dyDescent="0.25">
      <c r="A2273" s="149">
        <v>126417</v>
      </c>
      <c r="B2273" s="149" t="s">
        <v>6481</v>
      </c>
      <c r="C2273" s="149" t="s">
        <v>469</v>
      </c>
      <c r="D2273" s="149">
        <v>3560</v>
      </c>
      <c r="E2273" s="149" t="s">
        <v>3814</v>
      </c>
      <c r="F2273" s="149" t="s">
        <v>6482</v>
      </c>
      <c r="G2273" s="149" t="s">
        <v>7122</v>
      </c>
      <c r="H2273" s="149" t="s">
        <v>7123</v>
      </c>
      <c r="I2273" s="149" t="s">
        <v>7124</v>
      </c>
      <c r="J2273" s="149" t="s">
        <v>7089</v>
      </c>
      <c r="K2273" s="149"/>
      <c r="L2273" s="148">
        <v>1</v>
      </c>
      <c r="M2273" s="152">
        <f t="shared" si="70"/>
        <v>0</v>
      </c>
      <c r="N2273" s="152">
        <f t="shared" si="71"/>
        <v>0</v>
      </c>
      <c r="O2273" s="145">
        <v>118935</v>
      </c>
    </row>
    <row r="2274" spans="1:15" x14ac:dyDescent="0.25">
      <c r="A2274" s="149">
        <v>127027</v>
      </c>
      <c r="B2274" s="149" t="s">
        <v>2321</v>
      </c>
      <c r="C2274" s="149" t="s">
        <v>6483</v>
      </c>
      <c r="D2274" s="149">
        <v>1190</v>
      </c>
      <c r="E2274" s="149" t="s">
        <v>1190</v>
      </c>
      <c r="F2274" s="149" t="s">
        <v>6484</v>
      </c>
      <c r="G2274" s="149" t="s">
        <v>160</v>
      </c>
      <c r="H2274" s="149" t="s">
        <v>161</v>
      </c>
      <c r="I2274" s="149" t="s">
        <v>162</v>
      </c>
      <c r="J2274" s="149" t="s">
        <v>7089</v>
      </c>
      <c r="K2274" s="149"/>
      <c r="L2274" s="148">
        <v>1</v>
      </c>
      <c r="M2274" s="152">
        <f t="shared" si="70"/>
        <v>0</v>
      </c>
      <c r="N2274" s="152">
        <f t="shared" si="71"/>
        <v>0</v>
      </c>
      <c r="O2274" s="145">
        <v>120221</v>
      </c>
    </row>
    <row r="2275" spans="1:15" x14ac:dyDescent="0.25">
      <c r="A2275" s="149">
        <v>127043</v>
      </c>
      <c r="B2275" s="149" t="s">
        <v>6485</v>
      </c>
      <c r="C2275" s="149" t="s">
        <v>6486</v>
      </c>
      <c r="D2275" s="149">
        <v>3080</v>
      </c>
      <c r="E2275" s="149" t="s">
        <v>194</v>
      </c>
      <c r="F2275" s="149" t="s">
        <v>6487</v>
      </c>
      <c r="G2275" s="149" t="s">
        <v>160</v>
      </c>
      <c r="H2275" s="149" t="s">
        <v>161</v>
      </c>
      <c r="I2275" s="149" t="s">
        <v>162</v>
      </c>
      <c r="J2275" s="149" t="s">
        <v>7089</v>
      </c>
      <c r="K2275" s="149"/>
      <c r="L2275" s="148">
        <v>2</v>
      </c>
      <c r="M2275" s="152">
        <f t="shared" si="70"/>
        <v>0</v>
      </c>
      <c r="N2275" s="152">
        <f t="shared" si="71"/>
        <v>0</v>
      </c>
      <c r="O2275" s="145">
        <v>120188</v>
      </c>
    </row>
    <row r="2276" spans="1:15" x14ac:dyDescent="0.25">
      <c r="A2276" s="149">
        <v>127051</v>
      </c>
      <c r="B2276" s="149" t="s">
        <v>3046</v>
      </c>
      <c r="C2276" s="149" t="s">
        <v>6488</v>
      </c>
      <c r="D2276" s="149">
        <v>3080</v>
      </c>
      <c r="E2276" s="149" t="s">
        <v>194</v>
      </c>
      <c r="F2276" s="149" t="s">
        <v>6489</v>
      </c>
      <c r="G2276" s="149" t="s">
        <v>160</v>
      </c>
      <c r="H2276" s="149" t="s">
        <v>161</v>
      </c>
      <c r="I2276" s="149" t="s">
        <v>162</v>
      </c>
      <c r="J2276" s="149" t="s">
        <v>7089</v>
      </c>
      <c r="K2276" s="149"/>
      <c r="L2276" s="148">
        <v>1</v>
      </c>
      <c r="M2276" s="152">
        <f t="shared" si="70"/>
        <v>0</v>
      </c>
      <c r="N2276" s="152">
        <f t="shared" si="71"/>
        <v>0</v>
      </c>
      <c r="O2276" s="145">
        <v>122234</v>
      </c>
    </row>
    <row r="2277" spans="1:15" x14ac:dyDescent="0.25">
      <c r="A2277" s="149">
        <v>127068</v>
      </c>
      <c r="B2277" s="149" t="s">
        <v>6490</v>
      </c>
      <c r="C2277" s="149" t="s">
        <v>6491</v>
      </c>
      <c r="D2277" s="149">
        <v>3090</v>
      </c>
      <c r="E2277" s="149" t="s">
        <v>187</v>
      </c>
      <c r="F2277" s="149" t="s">
        <v>6492</v>
      </c>
      <c r="G2277" s="149" t="s">
        <v>160</v>
      </c>
      <c r="H2277" s="149" t="s">
        <v>161</v>
      </c>
      <c r="I2277" s="149" t="s">
        <v>162</v>
      </c>
      <c r="J2277" s="149" t="s">
        <v>7089</v>
      </c>
      <c r="K2277" s="149"/>
      <c r="L2277" s="148">
        <v>1</v>
      </c>
      <c r="M2277" s="152">
        <f t="shared" si="70"/>
        <v>0</v>
      </c>
      <c r="N2277" s="152">
        <f t="shared" si="71"/>
        <v>0</v>
      </c>
      <c r="O2277" s="145">
        <v>122234</v>
      </c>
    </row>
    <row r="2278" spans="1:15" x14ac:dyDescent="0.25">
      <c r="A2278" s="149">
        <v>127076</v>
      </c>
      <c r="B2278" s="149" t="s">
        <v>6493</v>
      </c>
      <c r="C2278" s="149" t="s">
        <v>6494</v>
      </c>
      <c r="D2278" s="149">
        <v>1755</v>
      </c>
      <c r="E2278" s="149" t="s">
        <v>1330</v>
      </c>
      <c r="F2278" s="149" t="s">
        <v>6495</v>
      </c>
      <c r="G2278" s="149" t="s">
        <v>7587</v>
      </c>
      <c r="H2278" s="149" t="s">
        <v>7588</v>
      </c>
      <c r="I2278" s="149" t="s">
        <v>7589</v>
      </c>
      <c r="J2278" s="149" t="s">
        <v>7089</v>
      </c>
      <c r="K2278" s="149"/>
      <c r="L2278" s="148">
        <v>1</v>
      </c>
      <c r="M2278" s="152">
        <f t="shared" si="70"/>
        <v>0</v>
      </c>
      <c r="N2278" s="152">
        <f t="shared" si="71"/>
        <v>0</v>
      </c>
      <c r="O2278" s="145">
        <v>119305</v>
      </c>
    </row>
    <row r="2279" spans="1:15" x14ac:dyDescent="0.25">
      <c r="A2279" s="149">
        <v>127084</v>
      </c>
      <c r="B2279" s="149" t="s">
        <v>6496</v>
      </c>
      <c r="C2279" s="149" t="s">
        <v>6497</v>
      </c>
      <c r="D2279" s="149">
        <v>2900</v>
      </c>
      <c r="E2279" s="149" t="s">
        <v>227</v>
      </c>
      <c r="F2279" s="149" t="s">
        <v>6498</v>
      </c>
      <c r="G2279" s="149" t="s">
        <v>203</v>
      </c>
      <c r="H2279" s="149" t="s">
        <v>204</v>
      </c>
      <c r="I2279" s="149" t="s">
        <v>205</v>
      </c>
      <c r="J2279" s="149" t="s">
        <v>7089</v>
      </c>
      <c r="K2279" s="149"/>
      <c r="L2279" s="148">
        <v>1</v>
      </c>
      <c r="M2279" s="152">
        <f t="shared" si="70"/>
        <v>0</v>
      </c>
      <c r="N2279" s="152">
        <f t="shared" si="71"/>
        <v>0</v>
      </c>
      <c r="O2279" s="145">
        <v>119784</v>
      </c>
    </row>
    <row r="2280" spans="1:15" x14ac:dyDescent="0.25">
      <c r="A2280" s="149">
        <v>127101</v>
      </c>
      <c r="B2280" s="149" t="s">
        <v>6499</v>
      </c>
      <c r="C2280" s="149" t="s">
        <v>6500</v>
      </c>
      <c r="D2280" s="149">
        <v>8647</v>
      </c>
      <c r="E2280" s="149" t="s">
        <v>6501</v>
      </c>
      <c r="F2280" s="149" t="s">
        <v>6502</v>
      </c>
      <c r="G2280" s="149" t="s">
        <v>7595</v>
      </c>
      <c r="H2280" s="149" t="s">
        <v>7596</v>
      </c>
      <c r="I2280" s="149" t="s">
        <v>7597</v>
      </c>
      <c r="J2280" s="149" t="s">
        <v>7089</v>
      </c>
      <c r="K2280" s="149"/>
      <c r="L2280" s="148">
        <v>2</v>
      </c>
      <c r="M2280" s="152">
        <f t="shared" si="70"/>
        <v>0</v>
      </c>
      <c r="N2280" s="152">
        <f t="shared" si="71"/>
        <v>0</v>
      </c>
      <c r="O2280" s="145">
        <v>119453</v>
      </c>
    </row>
    <row r="2281" spans="1:15" x14ac:dyDescent="0.25">
      <c r="A2281" s="149">
        <v>127175</v>
      </c>
      <c r="B2281" s="149" t="s">
        <v>7518</v>
      </c>
      <c r="C2281" s="149" t="s">
        <v>6503</v>
      </c>
      <c r="D2281" s="149">
        <v>9700</v>
      </c>
      <c r="E2281" s="149" t="s">
        <v>947</v>
      </c>
      <c r="F2281" s="149" t="s">
        <v>6504</v>
      </c>
      <c r="G2281" s="149" t="s">
        <v>364</v>
      </c>
      <c r="H2281" s="149" t="s">
        <v>365</v>
      </c>
      <c r="I2281" s="149" t="s">
        <v>366</v>
      </c>
      <c r="J2281" s="149" t="s">
        <v>7089</v>
      </c>
      <c r="K2281" s="149"/>
      <c r="L2281" s="148">
        <v>1</v>
      </c>
      <c r="M2281" s="152">
        <f t="shared" si="70"/>
        <v>0</v>
      </c>
      <c r="N2281" s="152">
        <f t="shared" si="71"/>
        <v>0</v>
      </c>
      <c r="O2281" s="145">
        <v>125591</v>
      </c>
    </row>
    <row r="2282" spans="1:15" x14ac:dyDescent="0.25">
      <c r="A2282" s="149">
        <v>128033</v>
      </c>
      <c r="B2282" s="149" t="s">
        <v>1344</v>
      </c>
      <c r="C2282" s="149" t="s">
        <v>6505</v>
      </c>
      <c r="D2282" s="149">
        <v>1933</v>
      </c>
      <c r="E2282" s="149" t="s">
        <v>1554</v>
      </c>
      <c r="F2282" s="149" t="s">
        <v>6506</v>
      </c>
      <c r="G2282" s="149" t="s">
        <v>160</v>
      </c>
      <c r="H2282" s="149" t="s">
        <v>161</v>
      </c>
      <c r="I2282" s="149" t="s">
        <v>162</v>
      </c>
      <c r="J2282" s="149" t="s">
        <v>7089</v>
      </c>
      <c r="K2282" s="149"/>
      <c r="L2282" s="148">
        <v>1</v>
      </c>
      <c r="M2282" s="152">
        <f t="shared" si="70"/>
        <v>0</v>
      </c>
      <c r="N2282" s="152">
        <f t="shared" si="71"/>
        <v>0</v>
      </c>
      <c r="O2282" s="145">
        <v>125567</v>
      </c>
    </row>
    <row r="2283" spans="1:15" x14ac:dyDescent="0.25">
      <c r="A2283" s="149">
        <v>128058</v>
      </c>
      <c r="B2283" s="149" t="s">
        <v>4150</v>
      </c>
      <c r="C2283" s="149" t="s">
        <v>6507</v>
      </c>
      <c r="D2283" s="149">
        <v>3221</v>
      </c>
      <c r="E2283" s="149" t="s">
        <v>5605</v>
      </c>
      <c r="F2283" s="149" t="s">
        <v>6508</v>
      </c>
      <c r="G2283" s="149" t="s">
        <v>7587</v>
      </c>
      <c r="H2283" s="149" t="s">
        <v>7588</v>
      </c>
      <c r="I2283" s="149" t="s">
        <v>7589</v>
      </c>
      <c r="J2283" s="149" t="s">
        <v>7089</v>
      </c>
      <c r="K2283" s="149"/>
      <c r="L2283" s="148">
        <v>2</v>
      </c>
      <c r="M2283" s="152">
        <f t="shared" si="70"/>
        <v>0</v>
      </c>
      <c r="N2283" s="152">
        <f t="shared" si="71"/>
        <v>0</v>
      </c>
      <c r="O2283" s="145">
        <v>120162</v>
      </c>
    </row>
    <row r="2284" spans="1:15" x14ac:dyDescent="0.25">
      <c r="A2284" s="149">
        <v>128116</v>
      </c>
      <c r="B2284" s="149" t="s">
        <v>7743</v>
      </c>
      <c r="C2284" s="149" t="s">
        <v>6509</v>
      </c>
      <c r="D2284" s="149">
        <v>8760</v>
      </c>
      <c r="E2284" s="149" t="s">
        <v>4622</v>
      </c>
      <c r="F2284" s="149" t="s">
        <v>6510</v>
      </c>
      <c r="G2284" s="149" t="s">
        <v>364</v>
      </c>
      <c r="H2284" s="149" t="s">
        <v>365</v>
      </c>
      <c r="I2284" s="149" t="s">
        <v>366</v>
      </c>
      <c r="J2284" s="149" t="s">
        <v>7089</v>
      </c>
      <c r="K2284" s="149"/>
      <c r="L2284" s="148">
        <v>1</v>
      </c>
      <c r="M2284" s="152">
        <f t="shared" si="70"/>
        <v>0</v>
      </c>
      <c r="N2284" s="152">
        <f t="shared" si="71"/>
        <v>0</v>
      </c>
      <c r="O2284" s="145">
        <v>129031</v>
      </c>
    </row>
    <row r="2285" spans="1:15" x14ac:dyDescent="0.25">
      <c r="A2285" s="149">
        <v>128124</v>
      </c>
      <c r="B2285" s="149" t="s">
        <v>6511</v>
      </c>
      <c r="C2285" s="149" t="s">
        <v>6512</v>
      </c>
      <c r="D2285" s="149">
        <v>9160</v>
      </c>
      <c r="E2285" s="149" t="s">
        <v>822</v>
      </c>
      <c r="F2285" s="149" t="s">
        <v>6513</v>
      </c>
      <c r="G2285" s="149" t="s">
        <v>364</v>
      </c>
      <c r="H2285" s="149" t="s">
        <v>365</v>
      </c>
      <c r="I2285" s="149" t="s">
        <v>366</v>
      </c>
      <c r="J2285" s="149" t="s">
        <v>7089</v>
      </c>
      <c r="K2285" s="149"/>
      <c r="L2285" s="148">
        <v>1</v>
      </c>
      <c r="M2285" s="152">
        <f t="shared" si="70"/>
        <v>0</v>
      </c>
      <c r="N2285" s="152">
        <f t="shared" si="71"/>
        <v>0</v>
      </c>
      <c r="O2285" s="145">
        <v>119289</v>
      </c>
    </row>
    <row r="2286" spans="1:15" x14ac:dyDescent="0.25">
      <c r="A2286" s="149">
        <v>128132</v>
      </c>
      <c r="B2286" s="149" t="s">
        <v>6514</v>
      </c>
      <c r="C2286" s="149" t="s">
        <v>6515</v>
      </c>
      <c r="D2286" s="149">
        <v>9160</v>
      </c>
      <c r="E2286" s="149" t="s">
        <v>822</v>
      </c>
      <c r="F2286" s="149" t="s">
        <v>7744</v>
      </c>
      <c r="G2286" s="149" t="s">
        <v>364</v>
      </c>
      <c r="H2286" s="149" t="s">
        <v>365</v>
      </c>
      <c r="I2286" s="149" t="s">
        <v>366</v>
      </c>
      <c r="J2286" s="149" t="s">
        <v>7089</v>
      </c>
      <c r="K2286" s="149"/>
      <c r="L2286" s="148">
        <v>1</v>
      </c>
      <c r="M2286" s="152">
        <f t="shared" si="70"/>
        <v>0</v>
      </c>
      <c r="N2286" s="152">
        <f t="shared" si="71"/>
        <v>0</v>
      </c>
      <c r="O2286" s="145">
        <v>119289</v>
      </c>
    </row>
    <row r="2287" spans="1:15" x14ac:dyDescent="0.25">
      <c r="A2287" s="149">
        <v>128141</v>
      </c>
      <c r="B2287" s="149" t="s">
        <v>6516</v>
      </c>
      <c r="C2287" s="149" t="s">
        <v>6517</v>
      </c>
      <c r="D2287" s="149">
        <v>9820</v>
      </c>
      <c r="E2287" s="149" t="s">
        <v>853</v>
      </c>
      <c r="F2287" s="149" t="s">
        <v>6518</v>
      </c>
      <c r="G2287" s="149" t="s">
        <v>364</v>
      </c>
      <c r="H2287" s="149" t="s">
        <v>365</v>
      </c>
      <c r="I2287" s="149" t="s">
        <v>366</v>
      </c>
      <c r="J2287" s="149" t="s">
        <v>7089</v>
      </c>
      <c r="K2287" s="149"/>
      <c r="L2287" s="148">
        <v>1</v>
      </c>
      <c r="M2287" s="152">
        <f t="shared" si="70"/>
        <v>0</v>
      </c>
      <c r="N2287" s="152">
        <f t="shared" si="71"/>
        <v>0</v>
      </c>
      <c r="O2287" s="145">
        <v>119925</v>
      </c>
    </row>
    <row r="2288" spans="1:15" x14ac:dyDescent="0.25">
      <c r="A2288" s="149">
        <v>128173</v>
      </c>
      <c r="B2288" s="149" t="s">
        <v>7745</v>
      </c>
      <c r="C2288" s="149" t="s">
        <v>6519</v>
      </c>
      <c r="D2288" s="149">
        <v>9000</v>
      </c>
      <c r="E2288" s="149" t="s">
        <v>798</v>
      </c>
      <c r="F2288" s="149" t="s">
        <v>6520</v>
      </c>
      <c r="G2288" s="149" t="s">
        <v>7587</v>
      </c>
      <c r="H2288" s="149" t="s">
        <v>7588</v>
      </c>
      <c r="I2288" s="149" t="s">
        <v>7589</v>
      </c>
      <c r="J2288" s="149" t="s">
        <v>7089</v>
      </c>
      <c r="K2288" s="149"/>
      <c r="L2288" s="148">
        <v>2</v>
      </c>
      <c r="M2288" s="152">
        <f t="shared" si="70"/>
        <v>0</v>
      </c>
      <c r="N2288" s="152">
        <f t="shared" si="71"/>
        <v>0</v>
      </c>
      <c r="O2288" s="145">
        <v>121798</v>
      </c>
    </row>
    <row r="2289" spans="1:15" x14ac:dyDescent="0.25">
      <c r="A2289" s="149">
        <v>128231</v>
      </c>
      <c r="B2289" s="149" t="s">
        <v>6521</v>
      </c>
      <c r="C2289" s="149" t="s">
        <v>6522</v>
      </c>
      <c r="D2289" s="149">
        <v>3440</v>
      </c>
      <c r="E2289" s="149" t="s">
        <v>3271</v>
      </c>
      <c r="F2289" s="149" t="s">
        <v>6523</v>
      </c>
      <c r="G2289" s="149" t="s">
        <v>160</v>
      </c>
      <c r="H2289" s="149" t="s">
        <v>161</v>
      </c>
      <c r="I2289" s="149" t="s">
        <v>162</v>
      </c>
      <c r="J2289" s="149" t="s">
        <v>7089</v>
      </c>
      <c r="K2289" s="149"/>
      <c r="L2289" s="148">
        <v>1</v>
      </c>
      <c r="M2289" s="152">
        <f t="shared" si="70"/>
        <v>0</v>
      </c>
      <c r="N2289" s="152">
        <f t="shared" si="71"/>
        <v>0</v>
      </c>
      <c r="O2289" s="145">
        <v>120841</v>
      </c>
    </row>
    <row r="2290" spans="1:15" x14ac:dyDescent="0.25">
      <c r="A2290" s="149">
        <v>128249</v>
      </c>
      <c r="B2290" s="149" t="s">
        <v>6524</v>
      </c>
      <c r="C2290" s="149" t="s">
        <v>6525</v>
      </c>
      <c r="D2290" s="149">
        <v>3200</v>
      </c>
      <c r="E2290" s="149" t="s">
        <v>476</v>
      </c>
      <c r="F2290" s="149" t="s">
        <v>6526</v>
      </c>
      <c r="G2290" s="149" t="s">
        <v>364</v>
      </c>
      <c r="H2290" s="149" t="s">
        <v>365</v>
      </c>
      <c r="I2290" s="149" t="s">
        <v>366</v>
      </c>
      <c r="J2290" s="149" t="s">
        <v>7089</v>
      </c>
      <c r="K2290" s="149"/>
      <c r="L2290" s="148">
        <v>1</v>
      </c>
      <c r="M2290" s="152">
        <f t="shared" si="70"/>
        <v>0</v>
      </c>
      <c r="N2290" s="152">
        <f t="shared" si="71"/>
        <v>0</v>
      </c>
      <c r="O2290" s="145">
        <v>122127</v>
      </c>
    </row>
    <row r="2291" spans="1:15" x14ac:dyDescent="0.25">
      <c r="A2291" s="149">
        <v>128256</v>
      </c>
      <c r="B2291" s="149" t="s">
        <v>6527</v>
      </c>
      <c r="C2291" s="149" t="s">
        <v>6528</v>
      </c>
      <c r="D2291" s="149">
        <v>2660</v>
      </c>
      <c r="E2291" s="149" t="s">
        <v>2645</v>
      </c>
      <c r="F2291" s="149" t="s">
        <v>6529</v>
      </c>
      <c r="G2291" s="149" t="s">
        <v>160</v>
      </c>
      <c r="H2291" s="149" t="s">
        <v>161</v>
      </c>
      <c r="I2291" s="149" t="s">
        <v>162</v>
      </c>
      <c r="J2291" s="149" t="s">
        <v>7089</v>
      </c>
      <c r="K2291" s="149"/>
      <c r="L2291" s="148">
        <v>1</v>
      </c>
      <c r="M2291" s="152">
        <f t="shared" si="70"/>
        <v>0</v>
      </c>
      <c r="N2291" s="152">
        <f t="shared" si="71"/>
        <v>0</v>
      </c>
      <c r="O2291" s="145">
        <v>139105</v>
      </c>
    </row>
    <row r="2292" spans="1:15" x14ac:dyDescent="0.25">
      <c r="A2292" s="149">
        <v>128471</v>
      </c>
      <c r="B2292" s="149" t="s">
        <v>6530</v>
      </c>
      <c r="C2292" s="149" t="s">
        <v>6531</v>
      </c>
      <c r="D2292" s="149">
        <v>1800</v>
      </c>
      <c r="E2292" s="149" t="s">
        <v>165</v>
      </c>
      <c r="F2292" s="149" t="s">
        <v>6532</v>
      </c>
      <c r="G2292" s="149" t="s">
        <v>160</v>
      </c>
      <c r="H2292" s="149" t="s">
        <v>161</v>
      </c>
      <c r="I2292" s="149" t="s">
        <v>162</v>
      </c>
      <c r="J2292" s="149" t="s">
        <v>7089</v>
      </c>
      <c r="K2292" s="149"/>
      <c r="L2292" s="148">
        <v>1</v>
      </c>
      <c r="M2292" s="152">
        <f t="shared" si="70"/>
        <v>0</v>
      </c>
      <c r="N2292" s="152">
        <f t="shared" si="71"/>
        <v>0</v>
      </c>
      <c r="O2292" s="145">
        <v>122143</v>
      </c>
    </row>
    <row r="2293" spans="1:15" x14ac:dyDescent="0.25">
      <c r="A2293" s="149">
        <v>128488</v>
      </c>
      <c r="B2293" s="149" t="s">
        <v>6533</v>
      </c>
      <c r="C2293" s="149" t="s">
        <v>6534</v>
      </c>
      <c r="D2293" s="149">
        <v>3020</v>
      </c>
      <c r="E2293" s="149" t="s">
        <v>5612</v>
      </c>
      <c r="F2293" s="149" t="s">
        <v>5613</v>
      </c>
      <c r="G2293" s="149" t="s">
        <v>160</v>
      </c>
      <c r="H2293" s="149" t="s">
        <v>161</v>
      </c>
      <c r="I2293" s="149" t="s">
        <v>162</v>
      </c>
      <c r="J2293" s="149" t="s">
        <v>7089</v>
      </c>
      <c r="K2293" s="149"/>
      <c r="L2293" s="148">
        <v>1</v>
      </c>
      <c r="M2293" s="152">
        <f t="shared" si="70"/>
        <v>0</v>
      </c>
      <c r="N2293" s="152">
        <f t="shared" si="71"/>
        <v>0</v>
      </c>
      <c r="O2293" s="145">
        <v>120766</v>
      </c>
    </row>
    <row r="2294" spans="1:15" x14ac:dyDescent="0.25">
      <c r="A2294" s="149">
        <v>128496</v>
      </c>
      <c r="B2294" s="149" t="s">
        <v>1185</v>
      </c>
      <c r="C2294" s="149" t="s">
        <v>6535</v>
      </c>
      <c r="D2294" s="149">
        <v>9310</v>
      </c>
      <c r="E2294" s="149" t="s">
        <v>6536</v>
      </c>
      <c r="F2294" s="149" t="s">
        <v>6537</v>
      </c>
      <c r="G2294" s="149" t="s">
        <v>7587</v>
      </c>
      <c r="H2294" s="149" t="s">
        <v>7588</v>
      </c>
      <c r="I2294" s="149" t="s">
        <v>7589</v>
      </c>
      <c r="J2294" s="149" t="s">
        <v>7089</v>
      </c>
      <c r="K2294" s="149"/>
      <c r="L2294" s="148">
        <v>1</v>
      </c>
      <c r="M2294" s="152">
        <f t="shared" si="70"/>
        <v>0</v>
      </c>
      <c r="N2294" s="152">
        <f t="shared" si="71"/>
        <v>0</v>
      </c>
      <c r="O2294" s="145">
        <v>121335</v>
      </c>
    </row>
    <row r="2295" spans="1:15" x14ac:dyDescent="0.25">
      <c r="A2295" s="149">
        <v>128504</v>
      </c>
      <c r="B2295" s="149" t="s">
        <v>6538</v>
      </c>
      <c r="C2295" s="149" t="s">
        <v>6539</v>
      </c>
      <c r="D2295" s="149">
        <v>8940</v>
      </c>
      <c r="E2295" s="149" t="s">
        <v>747</v>
      </c>
      <c r="F2295" s="149" t="s">
        <v>6540</v>
      </c>
      <c r="G2295" s="149" t="s">
        <v>7595</v>
      </c>
      <c r="H2295" s="149" t="s">
        <v>7596</v>
      </c>
      <c r="I2295" s="149" t="s">
        <v>7597</v>
      </c>
      <c r="J2295" s="149" t="s">
        <v>7089</v>
      </c>
      <c r="K2295" s="149"/>
      <c r="L2295" s="148">
        <v>2</v>
      </c>
      <c r="M2295" s="152">
        <f t="shared" si="70"/>
        <v>0</v>
      </c>
      <c r="N2295" s="152">
        <f t="shared" si="71"/>
        <v>0</v>
      </c>
      <c r="O2295" s="145">
        <v>119801</v>
      </c>
    </row>
    <row r="2296" spans="1:15" x14ac:dyDescent="0.25">
      <c r="A2296" s="149">
        <v>128587</v>
      </c>
      <c r="B2296" s="149" t="s">
        <v>6201</v>
      </c>
      <c r="C2296" s="149" t="s">
        <v>6541</v>
      </c>
      <c r="D2296" s="149">
        <v>8460</v>
      </c>
      <c r="E2296" s="149" t="s">
        <v>680</v>
      </c>
      <c r="F2296" s="149" t="s">
        <v>6542</v>
      </c>
      <c r="G2296" s="149" t="s">
        <v>7595</v>
      </c>
      <c r="H2296" s="149" t="s">
        <v>7596</v>
      </c>
      <c r="I2296" s="149" t="s">
        <v>7597</v>
      </c>
      <c r="J2296" s="149" t="s">
        <v>7089</v>
      </c>
      <c r="K2296" s="149"/>
      <c r="L2296" s="148">
        <v>1</v>
      </c>
      <c r="M2296" s="152">
        <f t="shared" si="70"/>
        <v>0</v>
      </c>
      <c r="N2296" s="152">
        <f t="shared" si="71"/>
        <v>0</v>
      </c>
      <c r="O2296" s="145">
        <v>119859</v>
      </c>
    </row>
    <row r="2297" spans="1:15" x14ac:dyDescent="0.25">
      <c r="A2297" s="149">
        <v>128595</v>
      </c>
      <c r="B2297" s="149" t="s">
        <v>7746</v>
      </c>
      <c r="C2297" s="149" t="s">
        <v>6543</v>
      </c>
      <c r="D2297" s="149">
        <v>8830</v>
      </c>
      <c r="E2297" s="149" t="s">
        <v>3539</v>
      </c>
      <c r="F2297" s="149" t="s">
        <v>6544</v>
      </c>
      <c r="G2297" s="149" t="s">
        <v>7595</v>
      </c>
      <c r="H2297" s="149" t="s">
        <v>7596</v>
      </c>
      <c r="I2297" s="149" t="s">
        <v>7597</v>
      </c>
      <c r="J2297" s="149" t="s">
        <v>7089</v>
      </c>
      <c r="K2297" s="149"/>
      <c r="L2297" s="148">
        <v>2</v>
      </c>
      <c r="M2297" s="152">
        <f t="shared" si="70"/>
        <v>0</v>
      </c>
      <c r="N2297" s="152">
        <f t="shared" si="71"/>
        <v>0</v>
      </c>
      <c r="O2297" s="145">
        <v>119917</v>
      </c>
    </row>
    <row r="2298" spans="1:15" x14ac:dyDescent="0.25">
      <c r="A2298" s="149">
        <v>128611</v>
      </c>
      <c r="B2298" s="149" t="s">
        <v>6545</v>
      </c>
      <c r="C2298" s="149" t="s">
        <v>4480</v>
      </c>
      <c r="D2298" s="149">
        <v>3690</v>
      </c>
      <c r="E2298" s="149" t="s">
        <v>3480</v>
      </c>
      <c r="F2298" s="149" t="s">
        <v>6546</v>
      </c>
      <c r="G2298" s="149" t="s">
        <v>364</v>
      </c>
      <c r="H2298" s="149" t="s">
        <v>365</v>
      </c>
      <c r="I2298" s="149" t="s">
        <v>366</v>
      </c>
      <c r="J2298" s="149" t="s">
        <v>7089</v>
      </c>
      <c r="K2298" s="149"/>
      <c r="L2298" s="148">
        <v>1</v>
      </c>
      <c r="M2298" s="152">
        <f t="shared" si="70"/>
        <v>0</v>
      </c>
      <c r="N2298" s="152">
        <f t="shared" si="71"/>
        <v>0</v>
      </c>
      <c r="O2298" s="145">
        <v>125591</v>
      </c>
    </row>
    <row r="2299" spans="1:15" x14ac:dyDescent="0.25">
      <c r="A2299" s="149">
        <v>128652</v>
      </c>
      <c r="B2299" s="149" t="s">
        <v>1185</v>
      </c>
      <c r="C2299" s="149" t="s">
        <v>6547</v>
      </c>
      <c r="D2299" s="149">
        <v>9310</v>
      </c>
      <c r="E2299" s="149" t="s">
        <v>6548</v>
      </c>
      <c r="F2299" s="149" t="s">
        <v>6549</v>
      </c>
      <c r="G2299" s="149" t="s">
        <v>7587</v>
      </c>
      <c r="H2299" s="149" t="s">
        <v>7588</v>
      </c>
      <c r="I2299" s="149" t="s">
        <v>7589</v>
      </c>
      <c r="J2299" s="149" t="s">
        <v>7089</v>
      </c>
      <c r="K2299" s="149"/>
      <c r="L2299" s="148">
        <v>1</v>
      </c>
      <c r="M2299" s="152">
        <f t="shared" si="70"/>
        <v>0</v>
      </c>
      <c r="N2299" s="152">
        <f t="shared" si="71"/>
        <v>0</v>
      </c>
      <c r="O2299" s="145">
        <v>121335</v>
      </c>
    </row>
    <row r="2300" spans="1:15" x14ac:dyDescent="0.25">
      <c r="A2300" s="149">
        <v>128661</v>
      </c>
      <c r="B2300" s="149" t="s">
        <v>6550</v>
      </c>
      <c r="C2300" s="149" t="s">
        <v>6551</v>
      </c>
      <c r="D2300" s="149">
        <v>8560</v>
      </c>
      <c r="E2300" s="149" t="s">
        <v>744</v>
      </c>
      <c r="F2300" s="149" t="s">
        <v>6552</v>
      </c>
      <c r="G2300" s="149" t="s">
        <v>364</v>
      </c>
      <c r="H2300" s="149" t="s">
        <v>365</v>
      </c>
      <c r="I2300" s="149" t="s">
        <v>366</v>
      </c>
      <c r="J2300" s="149" t="s">
        <v>7089</v>
      </c>
      <c r="K2300" s="149"/>
      <c r="L2300" s="148">
        <v>2</v>
      </c>
      <c r="M2300" s="152">
        <f t="shared" si="70"/>
        <v>0</v>
      </c>
      <c r="N2300" s="152">
        <f t="shared" si="71"/>
        <v>0</v>
      </c>
      <c r="O2300" s="145">
        <v>125591</v>
      </c>
    </row>
    <row r="2301" spans="1:15" x14ac:dyDescent="0.25">
      <c r="A2301" s="149">
        <v>128678</v>
      </c>
      <c r="B2301" s="149" t="s">
        <v>7519</v>
      </c>
      <c r="C2301" s="149" t="s">
        <v>7520</v>
      </c>
      <c r="D2301" s="149">
        <v>9100</v>
      </c>
      <c r="E2301" s="149" t="s">
        <v>392</v>
      </c>
      <c r="F2301" s="149" t="s">
        <v>7521</v>
      </c>
      <c r="G2301" s="149" t="s">
        <v>364</v>
      </c>
      <c r="H2301" s="149" t="s">
        <v>365</v>
      </c>
      <c r="I2301" s="149" t="s">
        <v>366</v>
      </c>
      <c r="J2301" s="149" t="s">
        <v>7089</v>
      </c>
      <c r="K2301" s="149"/>
      <c r="L2301" s="148">
        <v>1</v>
      </c>
      <c r="M2301" s="152">
        <f t="shared" si="70"/>
        <v>0</v>
      </c>
      <c r="N2301" s="152">
        <f t="shared" si="71"/>
        <v>0</v>
      </c>
      <c r="O2301" s="145">
        <v>121384</v>
      </c>
    </row>
    <row r="2302" spans="1:15" x14ac:dyDescent="0.25">
      <c r="A2302" s="149">
        <v>128686</v>
      </c>
      <c r="B2302" s="149" t="s">
        <v>6554</v>
      </c>
      <c r="C2302" s="149" t="s">
        <v>6555</v>
      </c>
      <c r="D2302" s="149">
        <v>3191</v>
      </c>
      <c r="E2302" s="149" t="s">
        <v>2893</v>
      </c>
      <c r="F2302" s="149" t="s">
        <v>6556</v>
      </c>
      <c r="G2302" s="149" t="s">
        <v>160</v>
      </c>
      <c r="H2302" s="149" t="s">
        <v>161</v>
      </c>
      <c r="I2302" s="149" t="s">
        <v>162</v>
      </c>
      <c r="J2302" s="149" t="s">
        <v>7089</v>
      </c>
      <c r="K2302" s="149"/>
      <c r="L2302" s="148">
        <v>1</v>
      </c>
      <c r="M2302" s="152">
        <f t="shared" si="70"/>
        <v>0</v>
      </c>
      <c r="N2302" s="152">
        <f t="shared" si="71"/>
        <v>0</v>
      </c>
      <c r="O2302" s="145">
        <v>122259</v>
      </c>
    </row>
    <row r="2303" spans="1:15" x14ac:dyDescent="0.25">
      <c r="A2303" s="149">
        <v>128702</v>
      </c>
      <c r="B2303" s="149" t="s">
        <v>6557</v>
      </c>
      <c r="C2303" s="149" t="s">
        <v>6558</v>
      </c>
      <c r="D2303" s="149">
        <v>2180</v>
      </c>
      <c r="E2303" s="149" t="s">
        <v>213</v>
      </c>
      <c r="F2303" s="149" t="s">
        <v>6559</v>
      </c>
      <c r="G2303" s="149" t="s">
        <v>203</v>
      </c>
      <c r="H2303" s="149" t="s">
        <v>204</v>
      </c>
      <c r="I2303" s="149" t="s">
        <v>205</v>
      </c>
      <c r="J2303" s="149" t="s">
        <v>7089</v>
      </c>
      <c r="K2303" s="149"/>
      <c r="L2303" s="148">
        <v>1</v>
      </c>
      <c r="M2303" s="152">
        <f t="shared" si="70"/>
        <v>0</v>
      </c>
      <c r="N2303" s="152">
        <f t="shared" si="71"/>
        <v>0</v>
      </c>
      <c r="O2303" s="145">
        <v>119735</v>
      </c>
    </row>
    <row r="2304" spans="1:15" x14ac:dyDescent="0.25">
      <c r="A2304" s="149">
        <v>128711</v>
      </c>
      <c r="B2304" s="149" t="s">
        <v>6560</v>
      </c>
      <c r="C2304" s="149" t="s">
        <v>6561</v>
      </c>
      <c r="D2304" s="149">
        <v>2100</v>
      </c>
      <c r="E2304" s="149" t="s">
        <v>1786</v>
      </c>
      <c r="F2304" s="149" t="s">
        <v>6562</v>
      </c>
      <c r="G2304" s="149" t="s">
        <v>364</v>
      </c>
      <c r="H2304" s="149" t="s">
        <v>365</v>
      </c>
      <c r="I2304" s="149" t="s">
        <v>366</v>
      </c>
      <c r="J2304" s="149" t="s">
        <v>7089</v>
      </c>
      <c r="K2304" s="149"/>
      <c r="L2304" s="148">
        <v>1</v>
      </c>
      <c r="M2304" s="152">
        <f t="shared" si="70"/>
        <v>0</v>
      </c>
      <c r="N2304" s="152">
        <f t="shared" si="71"/>
        <v>0</v>
      </c>
      <c r="O2304" s="145">
        <v>125591</v>
      </c>
    </row>
    <row r="2305" spans="1:15" x14ac:dyDescent="0.25">
      <c r="A2305" s="149">
        <v>128785</v>
      </c>
      <c r="B2305" s="149" t="s">
        <v>7522</v>
      </c>
      <c r="C2305" s="149" t="s">
        <v>6563</v>
      </c>
      <c r="D2305" s="149">
        <v>1701</v>
      </c>
      <c r="E2305" s="149" t="s">
        <v>6564</v>
      </c>
      <c r="F2305" s="149" t="s">
        <v>6565</v>
      </c>
      <c r="G2305" s="149" t="s">
        <v>160</v>
      </c>
      <c r="H2305" s="149" t="s">
        <v>161</v>
      </c>
      <c r="I2305" s="149" t="s">
        <v>162</v>
      </c>
      <c r="J2305" s="149" t="s">
        <v>7089</v>
      </c>
      <c r="K2305" s="149"/>
      <c r="L2305" s="148">
        <v>1</v>
      </c>
      <c r="M2305" s="152">
        <f t="shared" si="70"/>
        <v>0</v>
      </c>
      <c r="N2305" s="152">
        <f t="shared" si="71"/>
        <v>0</v>
      </c>
      <c r="O2305" s="145">
        <v>139055</v>
      </c>
    </row>
    <row r="2306" spans="1:15" x14ac:dyDescent="0.25">
      <c r="A2306" s="149">
        <v>128819</v>
      </c>
      <c r="B2306" s="149" t="s">
        <v>7747</v>
      </c>
      <c r="C2306" s="149" t="s">
        <v>6566</v>
      </c>
      <c r="D2306" s="149">
        <v>2140</v>
      </c>
      <c r="E2306" s="149" t="s">
        <v>258</v>
      </c>
      <c r="F2306" s="149" t="s">
        <v>6567</v>
      </c>
      <c r="G2306" s="149" t="s">
        <v>364</v>
      </c>
      <c r="H2306" s="149" t="s">
        <v>365</v>
      </c>
      <c r="I2306" s="149" t="s">
        <v>366</v>
      </c>
      <c r="J2306" s="149" t="s">
        <v>7089</v>
      </c>
      <c r="K2306" s="149"/>
      <c r="L2306" s="148">
        <v>1</v>
      </c>
      <c r="M2306" s="152">
        <f t="shared" ref="M2306:M2369" si="72">IF(AND(J2306="Autonome kleuterschool",L2306=1),1,0)</f>
        <v>0</v>
      </c>
      <c r="N2306" s="152">
        <f t="shared" ref="N2306:N2369" si="73">IF(AND(J2306="Autonome lagere school",L2306=1),1,0)</f>
        <v>0</v>
      </c>
      <c r="O2306" s="145">
        <v>119925</v>
      </c>
    </row>
    <row r="2307" spans="1:15" x14ac:dyDescent="0.25">
      <c r="A2307" s="149">
        <v>128827</v>
      </c>
      <c r="B2307" s="149" t="s">
        <v>6568</v>
      </c>
      <c r="C2307" s="149" t="s">
        <v>7523</v>
      </c>
      <c r="D2307" s="149">
        <v>2100</v>
      </c>
      <c r="E2307" s="149" t="s">
        <v>1786</v>
      </c>
      <c r="F2307" s="149" t="s">
        <v>6569</v>
      </c>
      <c r="G2307" s="149" t="s">
        <v>203</v>
      </c>
      <c r="H2307" s="149" t="s">
        <v>204</v>
      </c>
      <c r="I2307" s="149" t="s">
        <v>205</v>
      </c>
      <c r="J2307" s="149" t="s">
        <v>7089</v>
      </c>
      <c r="K2307" s="149"/>
      <c r="L2307" s="148">
        <v>1</v>
      </c>
      <c r="M2307" s="152">
        <f t="shared" si="72"/>
        <v>0</v>
      </c>
      <c r="N2307" s="152">
        <f t="shared" si="73"/>
        <v>0</v>
      </c>
      <c r="O2307" s="145">
        <v>121831</v>
      </c>
    </row>
    <row r="2308" spans="1:15" x14ac:dyDescent="0.25">
      <c r="A2308" s="149">
        <v>128835</v>
      </c>
      <c r="B2308" s="149" t="s">
        <v>6570</v>
      </c>
      <c r="C2308" s="149" t="s">
        <v>6571</v>
      </c>
      <c r="D2308" s="149">
        <v>1070</v>
      </c>
      <c r="E2308" s="149" t="s">
        <v>1049</v>
      </c>
      <c r="F2308" s="149" t="s">
        <v>6572</v>
      </c>
      <c r="G2308" s="149" t="s">
        <v>160</v>
      </c>
      <c r="H2308" s="149" t="s">
        <v>161</v>
      </c>
      <c r="I2308" s="149" t="s">
        <v>162</v>
      </c>
      <c r="J2308" s="149" t="s">
        <v>7089</v>
      </c>
      <c r="K2308" s="149"/>
      <c r="L2308" s="148">
        <v>1</v>
      </c>
      <c r="M2308" s="152">
        <f t="shared" si="72"/>
        <v>0</v>
      </c>
      <c r="N2308" s="152">
        <f t="shared" si="73"/>
        <v>0</v>
      </c>
      <c r="O2308" s="145">
        <v>120329</v>
      </c>
    </row>
    <row r="2309" spans="1:15" x14ac:dyDescent="0.25">
      <c r="A2309" s="149">
        <v>128868</v>
      </c>
      <c r="B2309" s="149" t="s">
        <v>7748</v>
      </c>
      <c r="C2309" s="149" t="s">
        <v>6573</v>
      </c>
      <c r="D2309" s="149">
        <v>2600</v>
      </c>
      <c r="E2309" s="149" t="s">
        <v>2464</v>
      </c>
      <c r="F2309" s="149" t="s">
        <v>6574</v>
      </c>
      <c r="G2309" s="149" t="s">
        <v>203</v>
      </c>
      <c r="H2309" s="149" t="s">
        <v>204</v>
      </c>
      <c r="I2309" s="149" t="s">
        <v>205</v>
      </c>
      <c r="J2309" s="149" t="s">
        <v>7089</v>
      </c>
      <c r="K2309" s="149"/>
      <c r="L2309" s="148">
        <v>1</v>
      </c>
      <c r="M2309" s="152">
        <f t="shared" si="72"/>
        <v>0</v>
      </c>
      <c r="N2309" s="152">
        <f t="shared" si="73"/>
        <v>0</v>
      </c>
      <c r="O2309" s="145">
        <v>138784</v>
      </c>
    </row>
    <row r="2310" spans="1:15" x14ac:dyDescent="0.25">
      <c r="A2310" s="149">
        <v>128876</v>
      </c>
      <c r="B2310" s="149" t="s">
        <v>6575</v>
      </c>
      <c r="C2310" s="149" t="s">
        <v>6576</v>
      </c>
      <c r="D2310" s="149">
        <v>2018</v>
      </c>
      <c r="E2310" s="149" t="s">
        <v>201</v>
      </c>
      <c r="F2310" s="149" t="s">
        <v>6577</v>
      </c>
      <c r="G2310" s="149" t="s">
        <v>364</v>
      </c>
      <c r="H2310" s="149" t="s">
        <v>365</v>
      </c>
      <c r="I2310" s="149" t="s">
        <v>366</v>
      </c>
      <c r="J2310" s="149" t="s">
        <v>7089</v>
      </c>
      <c r="K2310" s="149"/>
      <c r="L2310" s="148">
        <v>1</v>
      </c>
      <c r="M2310" s="152">
        <f t="shared" si="72"/>
        <v>0</v>
      </c>
      <c r="N2310" s="152">
        <f t="shared" si="73"/>
        <v>0</v>
      </c>
      <c r="O2310" s="145">
        <v>122127</v>
      </c>
    </row>
    <row r="2311" spans="1:15" x14ac:dyDescent="0.25">
      <c r="A2311" s="149">
        <v>129007</v>
      </c>
      <c r="B2311" s="149" t="s">
        <v>7524</v>
      </c>
      <c r="C2311" s="149" t="s">
        <v>6578</v>
      </c>
      <c r="D2311" s="149">
        <v>3202</v>
      </c>
      <c r="E2311" s="149" t="s">
        <v>480</v>
      </c>
      <c r="F2311" s="149" t="s">
        <v>6579</v>
      </c>
      <c r="G2311" s="149" t="s">
        <v>160</v>
      </c>
      <c r="H2311" s="149" t="s">
        <v>161</v>
      </c>
      <c r="I2311" s="149" t="s">
        <v>162</v>
      </c>
      <c r="J2311" s="149" t="s">
        <v>7089</v>
      </c>
      <c r="K2311" s="149"/>
      <c r="L2311" s="148">
        <v>2</v>
      </c>
      <c r="M2311" s="152">
        <f t="shared" si="72"/>
        <v>0</v>
      </c>
      <c r="N2311" s="152">
        <f t="shared" si="73"/>
        <v>0</v>
      </c>
      <c r="O2311" s="145">
        <v>122176</v>
      </c>
    </row>
    <row r="2312" spans="1:15" x14ac:dyDescent="0.25">
      <c r="A2312" s="149">
        <v>129015</v>
      </c>
      <c r="B2312" s="149" t="s">
        <v>7749</v>
      </c>
      <c r="C2312" s="149" t="s">
        <v>6580</v>
      </c>
      <c r="D2312" s="149">
        <v>3012</v>
      </c>
      <c r="E2312" s="149" t="s">
        <v>438</v>
      </c>
      <c r="F2312" s="149" t="s">
        <v>6581</v>
      </c>
      <c r="G2312" s="149" t="s">
        <v>160</v>
      </c>
      <c r="H2312" s="149" t="s">
        <v>161</v>
      </c>
      <c r="I2312" s="149" t="s">
        <v>162</v>
      </c>
      <c r="J2312" s="149" t="s">
        <v>7089</v>
      </c>
      <c r="K2312" s="149"/>
      <c r="L2312" s="148">
        <v>1</v>
      </c>
      <c r="M2312" s="152">
        <f t="shared" si="72"/>
        <v>0</v>
      </c>
      <c r="N2312" s="152">
        <f t="shared" si="73"/>
        <v>0</v>
      </c>
      <c r="O2312" s="145">
        <v>120841</v>
      </c>
    </row>
    <row r="2313" spans="1:15" x14ac:dyDescent="0.25">
      <c r="A2313" s="149">
        <v>129023</v>
      </c>
      <c r="B2313" s="149" t="s">
        <v>2011</v>
      </c>
      <c r="C2313" s="149" t="s">
        <v>6582</v>
      </c>
      <c r="D2313" s="149">
        <v>1080</v>
      </c>
      <c r="E2313" s="149" t="s">
        <v>90</v>
      </c>
      <c r="F2313" s="149" t="s">
        <v>6583</v>
      </c>
      <c r="G2313" s="149" t="s">
        <v>160</v>
      </c>
      <c r="H2313" s="149" t="s">
        <v>161</v>
      </c>
      <c r="I2313" s="149" t="s">
        <v>162</v>
      </c>
      <c r="J2313" s="149" t="s">
        <v>7089</v>
      </c>
      <c r="K2313" s="149"/>
      <c r="L2313" s="148">
        <v>1</v>
      </c>
      <c r="M2313" s="152">
        <f t="shared" si="72"/>
        <v>0</v>
      </c>
      <c r="N2313" s="152">
        <f t="shared" si="73"/>
        <v>0</v>
      </c>
      <c r="O2313" s="145">
        <v>122051</v>
      </c>
    </row>
    <row r="2314" spans="1:15" x14ac:dyDescent="0.25">
      <c r="A2314" s="149">
        <v>129056</v>
      </c>
      <c r="B2314" s="149" t="s">
        <v>7750</v>
      </c>
      <c r="C2314" s="149" t="s">
        <v>6584</v>
      </c>
      <c r="D2314" s="149">
        <v>1800</v>
      </c>
      <c r="E2314" s="149" t="s">
        <v>165</v>
      </c>
      <c r="F2314" s="149" t="s">
        <v>6585</v>
      </c>
      <c r="G2314" s="149" t="s">
        <v>160</v>
      </c>
      <c r="H2314" s="149" t="s">
        <v>161</v>
      </c>
      <c r="I2314" s="149" t="s">
        <v>162</v>
      </c>
      <c r="J2314" s="149" t="s">
        <v>7089</v>
      </c>
      <c r="K2314" s="149"/>
      <c r="L2314" s="148">
        <v>1</v>
      </c>
      <c r="M2314" s="152">
        <f t="shared" si="72"/>
        <v>0</v>
      </c>
      <c r="N2314" s="152">
        <f t="shared" si="73"/>
        <v>0</v>
      </c>
      <c r="O2314" s="145">
        <v>121947</v>
      </c>
    </row>
    <row r="2315" spans="1:15" x14ac:dyDescent="0.25">
      <c r="A2315" s="149">
        <v>129064</v>
      </c>
      <c r="B2315" s="149" t="s">
        <v>6586</v>
      </c>
      <c r="C2315" s="149" t="s">
        <v>6587</v>
      </c>
      <c r="D2315" s="149">
        <v>2100</v>
      </c>
      <c r="E2315" s="149" t="s">
        <v>1786</v>
      </c>
      <c r="F2315" s="149" t="s">
        <v>6588</v>
      </c>
      <c r="G2315" s="149" t="s">
        <v>203</v>
      </c>
      <c r="H2315" s="149" t="s">
        <v>204</v>
      </c>
      <c r="I2315" s="149" t="s">
        <v>205</v>
      </c>
      <c r="J2315" s="149" t="s">
        <v>7089</v>
      </c>
      <c r="K2315" s="149"/>
      <c r="L2315" s="148">
        <v>1</v>
      </c>
      <c r="M2315" s="152">
        <f t="shared" si="72"/>
        <v>0</v>
      </c>
      <c r="N2315" s="152">
        <f t="shared" si="73"/>
        <v>0</v>
      </c>
      <c r="O2315" s="145">
        <v>121764</v>
      </c>
    </row>
    <row r="2316" spans="1:15" x14ac:dyDescent="0.25">
      <c r="A2316" s="149">
        <v>129072</v>
      </c>
      <c r="B2316" s="149" t="s">
        <v>7525</v>
      </c>
      <c r="C2316" s="149" t="s">
        <v>6589</v>
      </c>
      <c r="D2316" s="149">
        <v>1080</v>
      </c>
      <c r="E2316" s="149" t="s">
        <v>90</v>
      </c>
      <c r="F2316" s="149" t="s">
        <v>6590</v>
      </c>
      <c r="G2316" s="149" t="s">
        <v>160</v>
      </c>
      <c r="H2316" s="149" t="s">
        <v>161</v>
      </c>
      <c r="I2316" s="149" t="s">
        <v>162</v>
      </c>
      <c r="J2316" s="149" t="s">
        <v>7089</v>
      </c>
      <c r="K2316" s="149"/>
      <c r="L2316" s="148">
        <v>1</v>
      </c>
      <c r="M2316" s="152">
        <f t="shared" si="72"/>
        <v>0</v>
      </c>
      <c r="N2316" s="152">
        <f t="shared" si="73"/>
        <v>0</v>
      </c>
      <c r="O2316" s="145">
        <v>122069</v>
      </c>
    </row>
    <row r="2317" spans="1:15" x14ac:dyDescent="0.25">
      <c r="A2317" s="149">
        <v>129081</v>
      </c>
      <c r="B2317" s="149" t="s">
        <v>6591</v>
      </c>
      <c r="C2317" s="149" t="s">
        <v>6592</v>
      </c>
      <c r="D2317" s="149">
        <v>2018</v>
      </c>
      <c r="E2317" s="149" t="s">
        <v>201</v>
      </c>
      <c r="F2317" s="149" t="s">
        <v>6593</v>
      </c>
      <c r="G2317" s="149" t="s">
        <v>203</v>
      </c>
      <c r="H2317" s="149" t="s">
        <v>204</v>
      </c>
      <c r="I2317" s="149" t="s">
        <v>205</v>
      </c>
      <c r="J2317" s="149" t="s">
        <v>7089</v>
      </c>
      <c r="K2317" s="149"/>
      <c r="L2317" s="148">
        <v>1</v>
      </c>
      <c r="M2317" s="152">
        <f t="shared" si="72"/>
        <v>0</v>
      </c>
      <c r="N2317" s="152">
        <f t="shared" si="73"/>
        <v>0</v>
      </c>
      <c r="O2317" s="145">
        <v>119751</v>
      </c>
    </row>
    <row r="2318" spans="1:15" x14ac:dyDescent="0.25">
      <c r="A2318" s="149">
        <v>129098</v>
      </c>
      <c r="B2318" s="149" t="s">
        <v>6594</v>
      </c>
      <c r="C2318" s="149" t="s">
        <v>6595</v>
      </c>
      <c r="D2318" s="149">
        <v>2060</v>
      </c>
      <c r="E2318" s="149" t="s">
        <v>201</v>
      </c>
      <c r="F2318" s="149" t="s">
        <v>6596</v>
      </c>
      <c r="G2318" s="149" t="s">
        <v>203</v>
      </c>
      <c r="H2318" s="149" t="s">
        <v>204</v>
      </c>
      <c r="I2318" s="149" t="s">
        <v>205</v>
      </c>
      <c r="J2318" s="149" t="s">
        <v>7089</v>
      </c>
      <c r="K2318" s="149"/>
      <c r="L2318" s="148">
        <v>1</v>
      </c>
      <c r="M2318" s="152">
        <f t="shared" si="72"/>
        <v>0</v>
      </c>
      <c r="N2318" s="152">
        <f t="shared" si="73"/>
        <v>0</v>
      </c>
      <c r="O2318" s="145">
        <v>119735</v>
      </c>
    </row>
    <row r="2319" spans="1:15" x14ac:dyDescent="0.25">
      <c r="A2319" s="149">
        <v>129106</v>
      </c>
      <c r="B2319" s="149" t="s">
        <v>6597</v>
      </c>
      <c r="C2319" s="149" t="s">
        <v>6598</v>
      </c>
      <c r="D2319" s="149">
        <v>2840</v>
      </c>
      <c r="E2319" s="149" t="s">
        <v>6599</v>
      </c>
      <c r="F2319" s="149" t="s">
        <v>6600</v>
      </c>
      <c r="G2319" s="149" t="s">
        <v>203</v>
      </c>
      <c r="H2319" s="149" t="s">
        <v>204</v>
      </c>
      <c r="I2319" s="149" t="s">
        <v>205</v>
      </c>
      <c r="J2319" s="149" t="s">
        <v>7089</v>
      </c>
      <c r="K2319" s="149"/>
      <c r="L2319" s="148">
        <v>1</v>
      </c>
      <c r="M2319" s="152">
        <f t="shared" si="72"/>
        <v>0</v>
      </c>
      <c r="N2319" s="152">
        <f t="shared" si="73"/>
        <v>0</v>
      </c>
      <c r="O2319" s="145">
        <v>119255</v>
      </c>
    </row>
    <row r="2320" spans="1:15" x14ac:dyDescent="0.25">
      <c r="A2320" s="149">
        <v>129114</v>
      </c>
      <c r="B2320" s="149" t="s">
        <v>6601</v>
      </c>
      <c r="C2320" s="149" t="s">
        <v>6602</v>
      </c>
      <c r="D2320" s="149">
        <v>9940</v>
      </c>
      <c r="E2320" s="149" t="s">
        <v>805</v>
      </c>
      <c r="F2320" s="149" t="s">
        <v>6603</v>
      </c>
      <c r="G2320" s="149" t="s">
        <v>7587</v>
      </c>
      <c r="H2320" s="149" t="s">
        <v>7588</v>
      </c>
      <c r="I2320" s="149" t="s">
        <v>7589</v>
      </c>
      <c r="J2320" s="149" t="s">
        <v>7089</v>
      </c>
      <c r="K2320" s="149"/>
      <c r="L2320" s="148">
        <v>1</v>
      </c>
      <c r="M2320" s="152">
        <f t="shared" si="72"/>
        <v>0</v>
      </c>
      <c r="N2320" s="152">
        <f t="shared" si="73"/>
        <v>0</v>
      </c>
      <c r="O2320" s="145">
        <v>121376</v>
      </c>
    </row>
    <row r="2321" spans="1:15" x14ac:dyDescent="0.25">
      <c r="A2321" s="149">
        <v>129122</v>
      </c>
      <c r="B2321" s="149" t="s">
        <v>6604</v>
      </c>
      <c r="C2321" s="149" t="s">
        <v>6605</v>
      </c>
      <c r="D2321" s="149">
        <v>9940</v>
      </c>
      <c r="E2321" s="149" t="s">
        <v>805</v>
      </c>
      <c r="F2321" s="149" t="s">
        <v>6606</v>
      </c>
      <c r="G2321" s="149" t="s">
        <v>7587</v>
      </c>
      <c r="H2321" s="149" t="s">
        <v>7588</v>
      </c>
      <c r="I2321" s="149" t="s">
        <v>7589</v>
      </c>
      <c r="J2321" s="149" t="s">
        <v>7089</v>
      </c>
      <c r="K2321" s="149"/>
      <c r="L2321" s="148">
        <v>1</v>
      </c>
      <c r="M2321" s="152">
        <f t="shared" si="72"/>
        <v>0</v>
      </c>
      <c r="N2321" s="152">
        <f t="shared" si="73"/>
        <v>0</v>
      </c>
      <c r="O2321" s="145">
        <v>121376</v>
      </c>
    </row>
    <row r="2322" spans="1:15" x14ac:dyDescent="0.25">
      <c r="A2322" s="149">
        <v>129131</v>
      </c>
      <c r="B2322" s="149" t="s">
        <v>6607</v>
      </c>
      <c r="C2322" s="149" t="s">
        <v>6608</v>
      </c>
      <c r="D2322" s="149">
        <v>9890</v>
      </c>
      <c r="E2322" s="149" t="s">
        <v>6609</v>
      </c>
      <c r="F2322" s="149" t="s">
        <v>6610</v>
      </c>
      <c r="G2322" s="149" t="s">
        <v>7587</v>
      </c>
      <c r="H2322" s="149" t="s">
        <v>7588</v>
      </c>
      <c r="I2322" s="149" t="s">
        <v>7589</v>
      </c>
      <c r="J2322" s="149" t="s">
        <v>7089</v>
      </c>
      <c r="K2322" s="149"/>
      <c r="L2322" s="148">
        <v>3</v>
      </c>
      <c r="M2322" s="152">
        <f t="shared" si="72"/>
        <v>0</v>
      </c>
      <c r="N2322" s="152">
        <f t="shared" si="73"/>
        <v>0</v>
      </c>
      <c r="O2322" s="145">
        <v>119487</v>
      </c>
    </row>
    <row r="2323" spans="1:15" x14ac:dyDescent="0.25">
      <c r="A2323" s="149">
        <v>129189</v>
      </c>
      <c r="B2323" s="149" t="s">
        <v>6611</v>
      </c>
      <c r="C2323" s="149" t="s">
        <v>6612</v>
      </c>
      <c r="D2323" s="149">
        <v>2640</v>
      </c>
      <c r="E2323" s="149" t="s">
        <v>336</v>
      </c>
      <c r="F2323" s="149" t="s">
        <v>6613</v>
      </c>
      <c r="G2323" s="149" t="s">
        <v>203</v>
      </c>
      <c r="H2323" s="149" t="s">
        <v>204</v>
      </c>
      <c r="I2323" s="149" t="s">
        <v>205</v>
      </c>
      <c r="J2323" s="149" t="s">
        <v>7089</v>
      </c>
      <c r="K2323" s="149"/>
      <c r="L2323" s="148">
        <v>1</v>
      </c>
      <c r="M2323" s="152">
        <f t="shared" si="72"/>
        <v>0</v>
      </c>
      <c r="N2323" s="152">
        <f t="shared" si="73"/>
        <v>0</v>
      </c>
      <c r="O2323" s="145">
        <v>120063</v>
      </c>
    </row>
    <row r="2324" spans="1:15" x14ac:dyDescent="0.25">
      <c r="A2324" s="149">
        <v>129197</v>
      </c>
      <c r="B2324" s="149" t="s">
        <v>7526</v>
      </c>
      <c r="C2324" s="149" t="s">
        <v>6614</v>
      </c>
      <c r="D2324" s="149">
        <v>8570</v>
      </c>
      <c r="E2324" s="149" t="s">
        <v>4336</v>
      </c>
      <c r="F2324" s="149" t="s">
        <v>6615</v>
      </c>
      <c r="G2324" s="149" t="s">
        <v>364</v>
      </c>
      <c r="H2324" s="149" t="s">
        <v>365</v>
      </c>
      <c r="I2324" s="149" t="s">
        <v>366</v>
      </c>
      <c r="J2324" s="149" t="s">
        <v>7089</v>
      </c>
      <c r="K2324" s="149"/>
      <c r="L2324" s="148">
        <v>1</v>
      </c>
      <c r="M2324" s="152">
        <f t="shared" si="72"/>
        <v>0</v>
      </c>
      <c r="N2324" s="152">
        <f t="shared" si="73"/>
        <v>0</v>
      </c>
      <c r="O2324" s="145">
        <v>129031</v>
      </c>
    </row>
    <row r="2325" spans="1:15" x14ac:dyDescent="0.25">
      <c r="A2325" s="149">
        <v>129205</v>
      </c>
      <c r="B2325" s="149" t="s">
        <v>6616</v>
      </c>
      <c r="C2325" s="149" t="s">
        <v>6617</v>
      </c>
      <c r="D2325" s="149">
        <v>1800</v>
      </c>
      <c r="E2325" s="149" t="s">
        <v>165</v>
      </c>
      <c r="F2325" s="149" t="s">
        <v>6618</v>
      </c>
      <c r="G2325" s="149" t="s">
        <v>160</v>
      </c>
      <c r="H2325" s="149" t="s">
        <v>161</v>
      </c>
      <c r="I2325" s="149" t="s">
        <v>162</v>
      </c>
      <c r="J2325" s="149" t="s">
        <v>7089</v>
      </c>
      <c r="K2325" s="149"/>
      <c r="L2325" s="148">
        <v>1</v>
      </c>
      <c r="M2325" s="152">
        <f t="shared" si="72"/>
        <v>0</v>
      </c>
      <c r="N2325" s="152">
        <f t="shared" si="73"/>
        <v>0</v>
      </c>
      <c r="O2325" s="145">
        <v>125518</v>
      </c>
    </row>
    <row r="2326" spans="1:15" x14ac:dyDescent="0.25">
      <c r="A2326" s="149">
        <v>129213</v>
      </c>
      <c r="B2326" s="149" t="s">
        <v>6619</v>
      </c>
      <c r="C2326" s="149" t="s">
        <v>6620</v>
      </c>
      <c r="D2326" s="149">
        <v>9000</v>
      </c>
      <c r="E2326" s="149" t="s">
        <v>798</v>
      </c>
      <c r="F2326" s="149" t="s">
        <v>6621</v>
      </c>
      <c r="G2326" s="149" t="s">
        <v>7587</v>
      </c>
      <c r="H2326" s="149" t="s">
        <v>7588</v>
      </c>
      <c r="I2326" s="149" t="s">
        <v>7589</v>
      </c>
      <c r="J2326" s="149" t="s">
        <v>7089</v>
      </c>
      <c r="K2326" s="149"/>
      <c r="L2326" s="148">
        <v>2</v>
      </c>
      <c r="M2326" s="152">
        <f t="shared" si="72"/>
        <v>0</v>
      </c>
      <c r="N2326" s="152">
        <f t="shared" si="73"/>
        <v>0</v>
      </c>
      <c r="O2326" s="145">
        <v>121798</v>
      </c>
    </row>
    <row r="2327" spans="1:15" x14ac:dyDescent="0.25">
      <c r="A2327" s="149">
        <v>129221</v>
      </c>
      <c r="B2327" s="149" t="s">
        <v>7527</v>
      </c>
      <c r="C2327" s="149" t="s">
        <v>6622</v>
      </c>
      <c r="D2327" s="149">
        <v>2660</v>
      </c>
      <c r="E2327" s="149" t="s">
        <v>2645</v>
      </c>
      <c r="F2327" s="149" t="s">
        <v>6623</v>
      </c>
      <c r="G2327" s="149" t="s">
        <v>203</v>
      </c>
      <c r="H2327" s="149" t="s">
        <v>204</v>
      </c>
      <c r="I2327" s="149" t="s">
        <v>205</v>
      </c>
      <c r="J2327" s="149" t="s">
        <v>7089</v>
      </c>
      <c r="K2327" s="149"/>
      <c r="L2327" s="148">
        <v>1</v>
      </c>
      <c r="M2327" s="152">
        <f t="shared" si="72"/>
        <v>0</v>
      </c>
      <c r="N2327" s="152">
        <f t="shared" si="73"/>
        <v>0</v>
      </c>
      <c r="O2327" s="145">
        <v>138784</v>
      </c>
    </row>
    <row r="2328" spans="1:15" x14ac:dyDescent="0.25">
      <c r="A2328" s="149">
        <v>129239</v>
      </c>
      <c r="B2328" s="149" t="s">
        <v>6624</v>
      </c>
      <c r="C2328" s="149" t="s">
        <v>4253</v>
      </c>
      <c r="D2328" s="149">
        <v>1851</v>
      </c>
      <c r="E2328" s="149" t="s">
        <v>1471</v>
      </c>
      <c r="F2328" s="149" t="s">
        <v>6625</v>
      </c>
      <c r="G2328" s="149" t="s">
        <v>160</v>
      </c>
      <c r="H2328" s="149" t="s">
        <v>161</v>
      </c>
      <c r="I2328" s="149" t="s">
        <v>162</v>
      </c>
      <c r="J2328" s="149" t="s">
        <v>7089</v>
      </c>
      <c r="K2328" s="149"/>
      <c r="L2328" s="148">
        <v>1</v>
      </c>
      <c r="M2328" s="152">
        <f t="shared" si="72"/>
        <v>0</v>
      </c>
      <c r="N2328" s="152">
        <f t="shared" si="73"/>
        <v>0</v>
      </c>
      <c r="O2328" s="145">
        <v>123034</v>
      </c>
    </row>
    <row r="2329" spans="1:15" x14ac:dyDescent="0.25">
      <c r="A2329" s="149">
        <v>129254</v>
      </c>
      <c r="B2329" s="149" t="s">
        <v>6626</v>
      </c>
      <c r="C2329" s="149" t="s">
        <v>6627</v>
      </c>
      <c r="D2329" s="149">
        <v>2140</v>
      </c>
      <c r="E2329" s="149" t="s">
        <v>258</v>
      </c>
      <c r="F2329" s="149" t="s">
        <v>6628</v>
      </c>
      <c r="G2329" s="149" t="s">
        <v>203</v>
      </c>
      <c r="H2329" s="149" t="s">
        <v>204</v>
      </c>
      <c r="I2329" s="149" t="s">
        <v>205</v>
      </c>
      <c r="J2329" s="149" t="s">
        <v>7089</v>
      </c>
      <c r="K2329" s="149"/>
      <c r="L2329" s="148">
        <v>1</v>
      </c>
      <c r="M2329" s="152">
        <f t="shared" si="72"/>
        <v>0</v>
      </c>
      <c r="N2329" s="152">
        <f t="shared" si="73"/>
        <v>0</v>
      </c>
      <c r="O2329" s="145">
        <v>119701</v>
      </c>
    </row>
    <row r="2330" spans="1:15" x14ac:dyDescent="0.25">
      <c r="A2330" s="149">
        <v>129271</v>
      </c>
      <c r="B2330" s="149" t="s">
        <v>6629</v>
      </c>
      <c r="C2330" s="149" t="s">
        <v>6630</v>
      </c>
      <c r="D2330" s="149">
        <v>1030</v>
      </c>
      <c r="E2330" s="149" t="s">
        <v>74</v>
      </c>
      <c r="F2330" s="149" t="s">
        <v>6631</v>
      </c>
      <c r="G2330" s="149" t="s">
        <v>160</v>
      </c>
      <c r="H2330" s="149" t="s">
        <v>161</v>
      </c>
      <c r="I2330" s="149" t="s">
        <v>162</v>
      </c>
      <c r="J2330" s="149" t="s">
        <v>7089</v>
      </c>
      <c r="K2330" s="149"/>
      <c r="L2330" s="148">
        <v>1</v>
      </c>
      <c r="M2330" s="152">
        <f t="shared" si="72"/>
        <v>0</v>
      </c>
      <c r="N2330" s="152">
        <f t="shared" si="73"/>
        <v>0</v>
      </c>
      <c r="O2330" s="145">
        <v>124149</v>
      </c>
    </row>
    <row r="2331" spans="1:15" x14ac:dyDescent="0.25">
      <c r="A2331" s="149">
        <v>129304</v>
      </c>
      <c r="B2331" s="149" t="s">
        <v>6632</v>
      </c>
      <c r="C2331" s="149" t="s">
        <v>6633</v>
      </c>
      <c r="D2331" s="149">
        <v>3560</v>
      </c>
      <c r="E2331" s="149" t="s">
        <v>3814</v>
      </c>
      <c r="F2331" s="149" t="s">
        <v>6634</v>
      </c>
      <c r="G2331" s="149" t="s">
        <v>364</v>
      </c>
      <c r="H2331" s="149" t="s">
        <v>365</v>
      </c>
      <c r="I2331" s="149" t="s">
        <v>366</v>
      </c>
      <c r="J2331" s="149" t="s">
        <v>7089</v>
      </c>
      <c r="K2331" s="149"/>
      <c r="L2331" s="148">
        <v>1</v>
      </c>
      <c r="M2331" s="152">
        <f t="shared" si="72"/>
        <v>0</v>
      </c>
      <c r="N2331" s="152">
        <f t="shared" si="73"/>
        <v>0</v>
      </c>
      <c r="O2331" s="145">
        <v>125591</v>
      </c>
    </row>
    <row r="2332" spans="1:15" x14ac:dyDescent="0.25">
      <c r="A2332" s="149">
        <v>129312</v>
      </c>
      <c r="B2332" s="149" t="s">
        <v>6635</v>
      </c>
      <c r="C2332" s="149" t="s">
        <v>7751</v>
      </c>
      <c r="D2332" s="149">
        <v>1030</v>
      </c>
      <c r="E2332" s="149" t="s">
        <v>74</v>
      </c>
      <c r="F2332" s="149" t="s">
        <v>7752</v>
      </c>
      <c r="G2332" s="149" t="s">
        <v>160</v>
      </c>
      <c r="H2332" s="149" t="s">
        <v>161</v>
      </c>
      <c r="I2332" s="149" t="s">
        <v>162</v>
      </c>
      <c r="J2332" s="149" t="s">
        <v>7089</v>
      </c>
      <c r="K2332" s="149"/>
      <c r="L2332" s="148">
        <v>1</v>
      </c>
      <c r="M2332" s="152">
        <f t="shared" si="72"/>
        <v>0</v>
      </c>
      <c r="N2332" s="152">
        <f t="shared" si="73"/>
        <v>0</v>
      </c>
      <c r="O2332" s="145">
        <v>119693</v>
      </c>
    </row>
    <row r="2333" spans="1:15" x14ac:dyDescent="0.25">
      <c r="A2333" s="149">
        <v>129321</v>
      </c>
      <c r="B2333" s="149" t="s">
        <v>3157</v>
      </c>
      <c r="C2333" s="149" t="s">
        <v>6636</v>
      </c>
      <c r="D2333" s="149">
        <v>2018</v>
      </c>
      <c r="E2333" s="149" t="s">
        <v>201</v>
      </c>
      <c r="F2333" s="149" t="s">
        <v>6637</v>
      </c>
      <c r="G2333" s="149" t="s">
        <v>203</v>
      </c>
      <c r="H2333" s="149" t="s">
        <v>204</v>
      </c>
      <c r="I2333" s="149" t="s">
        <v>205</v>
      </c>
      <c r="J2333" s="149" t="s">
        <v>7089</v>
      </c>
      <c r="K2333" s="149"/>
      <c r="L2333" s="148">
        <v>1</v>
      </c>
      <c r="M2333" s="152">
        <f t="shared" si="72"/>
        <v>0</v>
      </c>
      <c r="N2333" s="152">
        <f t="shared" si="73"/>
        <v>0</v>
      </c>
      <c r="O2333" s="145">
        <v>138883</v>
      </c>
    </row>
    <row r="2334" spans="1:15" x14ac:dyDescent="0.25">
      <c r="A2334" s="149">
        <v>129338</v>
      </c>
      <c r="B2334" s="149" t="s">
        <v>6638</v>
      </c>
      <c r="C2334" s="149" t="s">
        <v>6639</v>
      </c>
      <c r="D2334" s="149">
        <v>1140</v>
      </c>
      <c r="E2334" s="149" t="s">
        <v>107</v>
      </c>
      <c r="F2334" s="149" t="s">
        <v>6640</v>
      </c>
      <c r="G2334" s="149" t="s">
        <v>160</v>
      </c>
      <c r="H2334" s="149" t="s">
        <v>161</v>
      </c>
      <c r="I2334" s="149" t="s">
        <v>162</v>
      </c>
      <c r="J2334" s="149" t="s">
        <v>7089</v>
      </c>
      <c r="K2334" s="149"/>
      <c r="L2334" s="148">
        <v>1</v>
      </c>
      <c r="M2334" s="152">
        <f t="shared" si="72"/>
        <v>0</v>
      </c>
      <c r="N2334" s="152">
        <f t="shared" si="73"/>
        <v>0</v>
      </c>
      <c r="O2334" s="145">
        <v>138842</v>
      </c>
    </row>
    <row r="2335" spans="1:15" x14ac:dyDescent="0.25">
      <c r="A2335" s="149">
        <v>129346</v>
      </c>
      <c r="B2335" s="149" t="s">
        <v>6641</v>
      </c>
      <c r="C2335" s="149" t="s">
        <v>6642</v>
      </c>
      <c r="D2335" s="149">
        <v>1030</v>
      </c>
      <c r="E2335" s="149" t="s">
        <v>74</v>
      </c>
      <c r="F2335" s="149" t="s">
        <v>6643</v>
      </c>
      <c r="G2335" s="149" t="s">
        <v>160</v>
      </c>
      <c r="H2335" s="149" t="s">
        <v>161</v>
      </c>
      <c r="I2335" s="149" t="s">
        <v>162</v>
      </c>
      <c r="J2335" s="149" t="s">
        <v>7089</v>
      </c>
      <c r="K2335" s="149"/>
      <c r="L2335" s="148">
        <v>1</v>
      </c>
      <c r="M2335" s="152">
        <f t="shared" si="72"/>
        <v>0</v>
      </c>
      <c r="N2335" s="152">
        <f t="shared" si="73"/>
        <v>0</v>
      </c>
      <c r="O2335" s="145">
        <v>124149</v>
      </c>
    </row>
    <row r="2336" spans="1:15" x14ac:dyDescent="0.25">
      <c r="A2336" s="149">
        <v>129445</v>
      </c>
      <c r="B2336" s="149" t="s">
        <v>7528</v>
      </c>
      <c r="C2336" s="149" t="s">
        <v>6644</v>
      </c>
      <c r="D2336" s="149">
        <v>3294</v>
      </c>
      <c r="E2336" s="149" t="s">
        <v>6645</v>
      </c>
      <c r="F2336" s="149" t="s">
        <v>6646</v>
      </c>
      <c r="G2336" s="149" t="s">
        <v>160</v>
      </c>
      <c r="H2336" s="149" t="s">
        <v>161</v>
      </c>
      <c r="I2336" s="149" t="s">
        <v>162</v>
      </c>
      <c r="J2336" s="149" t="s">
        <v>7089</v>
      </c>
      <c r="K2336" s="149"/>
      <c r="L2336" s="148">
        <v>1</v>
      </c>
      <c r="M2336" s="152">
        <f t="shared" si="72"/>
        <v>0</v>
      </c>
      <c r="N2336" s="152">
        <f t="shared" si="73"/>
        <v>0</v>
      </c>
      <c r="O2336" s="145">
        <v>119297</v>
      </c>
    </row>
    <row r="2337" spans="1:15" x14ac:dyDescent="0.25">
      <c r="A2337" s="149">
        <v>129478</v>
      </c>
      <c r="B2337" s="149" t="s">
        <v>6647</v>
      </c>
      <c r="C2337" s="149" t="s">
        <v>6648</v>
      </c>
      <c r="D2337" s="149">
        <v>3590</v>
      </c>
      <c r="E2337" s="149" t="s">
        <v>3489</v>
      </c>
      <c r="F2337" s="149" t="s">
        <v>6649</v>
      </c>
      <c r="G2337" s="149" t="s">
        <v>7122</v>
      </c>
      <c r="H2337" s="149" t="s">
        <v>7123</v>
      </c>
      <c r="I2337" s="149" t="s">
        <v>7124</v>
      </c>
      <c r="J2337" s="149" t="s">
        <v>7089</v>
      </c>
      <c r="K2337" s="149"/>
      <c r="L2337" s="148">
        <v>1</v>
      </c>
      <c r="M2337" s="152">
        <f t="shared" si="72"/>
        <v>0</v>
      </c>
      <c r="N2337" s="152">
        <f t="shared" si="73"/>
        <v>0</v>
      </c>
      <c r="O2337" s="145">
        <v>120147</v>
      </c>
    </row>
    <row r="2338" spans="1:15" x14ac:dyDescent="0.25">
      <c r="A2338" s="149">
        <v>129486</v>
      </c>
      <c r="B2338" s="149" t="s">
        <v>4446</v>
      </c>
      <c r="C2338" s="149" t="s">
        <v>6650</v>
      </c>
      <c r="D2338" s="149">
        <v>9850</v>
      </c>
      <c r="E2338" s="149" t="s">
        <v>959</v>
      </c>
      <c r="F2338" s="149" t="s">
        <v>6651</v>
      </c>
      <c r="G2338" s="149" t="s">
        <v>7587</v>
      </c>
      <c r="H2338" s="149" t="s">
        <v>7588</v>
      </c>
      <c r="I2338" s="149" t="s">
        <v>7589</v>
      </c>
      <c r="J2338" s="149" t="s">
        <v>7089</v>
      </c>
      <c r="K2338" s="149"/>
      <c r="L2338" s="148">
        <v>1</v>
      </c>
      <c r="M2338" s="152">
        <f t="shared" si="72"/>
        <v>0</v>
      </c>
      <c r="N2338" s="152">
        <f t="shared" si="73"/>
        <v>0</v>
      </c>
      <c r="O2338" s="145">
        <v>121401</v>
      </c>
    </row>
    <row r="2339" spans="1:15" x14ac:dyDescent="0.25">
      <c r="A2339" s="149">
        <v>129502</v>
      </c>
      <c r="B2339" s="149" t="s">
        <v>6652</v>
      </c>
      <c r="C2339" s="149" t="s">
        <v>6653</v>
      </c>
      <c r="D2339" s="149">
        <v>9680</v>
      </c>
      <c r="E2339" s="149" t="s">
        <v>6654</v>
      </c>
      <c r="F2339" s="149" t="s">
        <v>6655</v>
      </c>
      <c r="G2339" s="149" t="s">
        <v>7595</v>
      </c>
      <c r="H2339" s="149" t="s">
        <v>7596</v>
      </c>
      <c r="I2339" s="149" t="s">
        <v>7597</v>
      </c>
      <c r="J2339" s="149" t="s">
        <v>7089</v>
      </c>
      <c r="K2339" s="149"/>
      <c r="L2339" s="148">
        <v>1</v>
      </c>
      <c r="M2339" s="152">
        <f t="shared" si="72"/>
        <v>0</v>
      </c>
      <c r="N2339" s="152">
        <f t="shared" si="73"/>
        <v>0</v>
      </c>
      <c r="O2339" s="145">
        <v>121004</v>
      </c>
    </row>
    <row r="2340" spans="1:15" x14ac:dyDescent="0.25">
      <c r="A2340" s="149">
        <v>129511</v>
      </c>
      <c r="B2340" s="149" t="s">
        <v>3412</v>
      </c>
      <c r="C2340" s="149" t="s">
        <v>6656</v>
      </c>
      <c r="D2340" s="149">
        <v>9520</v>
      </c>
      <c r="E2340" s="149" t="s">
        <v>6657</v>
      </c>
      <c r="F2340" s="149" t="s">
        <v>6658</v>
      </c>
      <c r="G2340" s="149" t="s">
        <v>7587</v>
      </c>
      <c r="H2340" s="149" t="s">
        <v>7588</v>
      </c>
      <c r="I2340" s="149" t="s">
        <v>7589</v>
      </c>
      <c r="J2340" s="149" t="s">
        <v>7089</v>
      </c>
      <c r="K2340" s="149"/>
      <c r="L2340" s="148">
        <v>1</v>
      </c>
      <c r="M2340" s="152">
        <f t="shared" si="72"/>
        <v>0</v>
      </c>
      <c r="N2340" s="152">
        <f t="shared" si="73"/>
        <v>0</v>
      </c>
      <c r="O2340" s="145">
        <v>138751</v>
      </c>
    </row>
    <row r="2341" spans="1:15" x14ac:dyDescent="0.25">
      <c r="A2341" s="149">
        <v>129536</v>
      </c>
      <c r="B2341" s="149" t="s">
        <v>6659</v>
      </c>
      <c r="C2341" s="149" t="s">
        <v>6660</v>
      </c>
      <c r="D2341" s="149">
        <v>8340</v>
      </c>
      <c r="E2341" s="149" t="s">
        <v>6661</v>
      </c>
      <c r="F2341" s="149" t="s">
        <v>6662</v>
      </c>
      <c r="G2341" s="149" t="s">
        <v>7595</v>
      </c>
      <c r="H2341" s="149" t="s">
        <v>7596</v>
      </c>
      <c r="I2341" s="149" t="s">
        <v>7597</v>
      </c>
      <c r="J2341" s="149" t="s">
        <v>7089</v>
      </c>
      <c r="K2341" s="149"/>
      <c r="L2341" s="148">
        <v>2</v>
      </c>
      <c r="M2341" s="152">
        <f t="shared" si="72"/>
        <v>0</v>
      </c>
      <c r="N2341" s="152">
        <f t="shared" si="73"/>
        <v>0</v>
      </c>
      <c r="O2341" s="145">
        <v>120253</v>
      </c>
    </row>
    <row r="2342" spans="1:15" x14ac:dyDescent="0.25">
      <c r="A2342" s="149">
        <v>129544</v>
      </c>
      <c r="B2342" s="149" t="s">
        <v>6663</v>
      </c>
      <c r="C2342" s="149" t="s">
        <v>6664</v>
      </c>
      <c r="D2342" s="149">
        <v>9850</v>
      </c>
      <c r="E2342" s="149" t="s">
        <v>959</v>
      </c>
      <c r="F2342" s="149" t="s">
        <v>6665</v>
      </c>
      <c r="G2342" s="149" t="s">
        <v>364</v>
      </c>
      <c r="H2342" s="149" t="s">
        <v>365</v>
      </c>
      <c r="I2342" s="149" t="s">
        <v>366</v>
      </c>
      <c r="J2342" s="149" t="s">
        <v>7089</v>
      </c>
      <c r="K2342" s="149"/>
      <c r="L2342" s="148">
        <v>2</v>
      </c>
      <c r="M2342" s="152">
        <f t="shared" si="72"/>
        <v>0</v>
      </c>
      <c r="N2342" s="152">
        <f t="shared" si="73"/>
        <v>0</v>
      </c>
      <c r="O2342" s="145">
        <v>129031</v>
      </c>
    </row>
    <row r="2343" spans="1:15" x14ac:dyDescent="0.25">
      <c r="A2343" s="149">
        <v>129551</v>
      </c>
      <c r="B2343" s="149" t="s">
        <v>6666</v>
      </c>
      <c r="C2343" s="149" t="s">
        <v>6667</v>
      </c>
      <c r="D2343" s="149">
        <v>9000</v>
      </c>
      <c r="E2343" s="149" t="s">
        <v>798</v>
      </c>
      <c r="F2343" s="149" t="s">
        <v>4812</v>
      </c>
      <c r="G2343" s="149" t="s">
        <v>7587</v>
      </c>
      <c r="H2343" s="149" t="s">
        <v>7588</v>
      </c>
      <c r="I2343" s="149" t="s">
        <v>7589</v>
      </c>
      <c r="J2343" s="149" t="s">
        <v>7089</v>
      </c>
      <c r="K2343" s="149"/>
      <c r="L2343" s="148">
        <v>2</v>
      </c>
      <c r="M2343" s="152">
        <f t="shared" si="72"/>
        <v>0</v>
      </c>
      <c r="N2343" s="152">
        <f t="shared" si="73"/>
        <v>0</v>
      </c>
      <c r="O2343" s="145">
        <v>121772</v>
      </c>
    </row>
    <row r="2344" spans="1:15" x14ac:dyDescent="0.25">
      <c r="A2344" s="149">
        <v>129569</v>
      </c>
      <c r="B2344" s="149" t="s">
        <v>7529</v>
      </c>
      <c r="C2344" s="149" t="s">
        <v>6668</v>
      </c>
      <c r="D2344" s="149">
        <v>1070</v>
      </c>
      <c r="E2344" s="149" t="s">
        <v>1049</v>
      </c>
      <c r="F2344" s="149" t="s">
        <v>6669</v>
      </c>
      <c r="G2344" s="149" t="s">
        <v>160</v>
      </c>
      <c r="H2344" s="149" t="s">
        <v>161</v>
      </c>
      <c r="I2344" s="149" t="s">
        <v>162</v>
      </c>
      <c r="J2344" s="149" t="s">
        <v>7089</v>
      </c>
      <c r="K2344" s="149"/>
      <c r="L2344" s="148">
        <v>1</v>
      </c>
      <c r="M2344" s="152">
        <f t="shared" si="72"/>
        <v>0</v>
      </c>
      <c r="N2344" s="152">
        <f t="shared" si="73"/>
        <v>0</v>
      </c>
      <c r="O2344" s="145">
        <v>129049</v>
      </c>
    </row>
    <row r="2345" spans="1:15" x14ac:dyDescent="0.25">
      <c r="A2345" s="149">
        <v>129577</v>
      </c>
      <c r="B2345" s="149" t="s">
        <v>7530</v>
      </c>
      <c r="C2345" s="149" t="s">
        <v>6670</v>
      </c>
      <c r="D2345" s="149">
        <v>1090</v>
      </c>
      <c r="E2345" s="149" t="s">
        <v>1125</v>
      </c>
      <c r="F2345" s="149" t="s">
        <v>6671</v>
      </c>
      <c r="G2345" s="149" t="s">
        <v>160</v>
      </c>
      <c r="H2345" s="149" t="s">
        <v>161</v>
      </c>
      <c r="I2345" s="149" t="s">
        <v>162</v>
      </c>
      <c r="J2345" s="149" t="s">
        <v>7089</v>
      </c>
      <c r="K2345" s="149"/>
      <c r="L2345" s="148">
        <v>1</v>
      </c>
      <c r="M2345" s="152">
        <f t="shared" si="72"/>
        <v>0</v>
      </c>
      <c r="N2345" s="152">
        <f t="shared" si="73"/>
        <v>0</v>
      </c>
      <c r="O2345" s="145">
        <v>138842</v>
      </c>
    </row>
    <row r="2346" spans="1:15" x14ac:dyDescent="0.25">
      <c r="A2346" s="149">
        <v>129593</v>
      </c>
      <c r="B2346" s="149" t="s">
        <v>6672</v>
      </c>
      <c r="C2346" s="149" t="s">
        <v>6673</v>
      </c>
      <c r="D2346" s="149">
        <v>1030</v>
      </c>
      <c r="E2346" s="149" t="s">
        <v>74</v>
      </c>
      <c r="F2346" s="149" t="s">
        <v>6674</v>
      </c>
      <c r="G2346" s="149" t="s">
        <v>160</v>
      </c>
      <c r="H2346" s="149" t="s">
        <v>161</v>
      </c>
      <c r="I2346" s="149" t="s">
        <v>162</v>
      </c>
      <c r="J2346" s="149" t="s">
        <v>7089</v>
      </c>
      <c r="K2346" s="149"/>
      <c r="L2346" s="148">
        <v>1</v>
      </c>
      <c r="M2346" s="152">
        <f t="shared" si="72"/>
        <v>0</v>
      </c>
      <c r="N2346" s="152">
        <f t="shared" si="73"/>
        <v>0</v>
      </c>
      <c r="O2346" s="145">
        <v>119214</v>
      </c>
    </row>
    <row r="2347" spans="1:15" x14ac:dyDescent="0.25">
      <c r="A2347" s="149">
        <v>129601</v>
      </c>
      <c r="B2347" s="149" t="s">
        <v>233</v>
      </c>
      <c r="C2347" s="149" t="s">
        <v>6675</v>
      </c>
      <c r="D2347" s="149">
        <v>1980</v>
      </c>
      <c r="E2347" s="149" t="s">
        <v>2876</v>
      </c>
      <c r="F2347" s="149" t="s">
        <v>6676</v>
      </c>
      <c r="G2347" s="149" t="s">
        <v>364</v>
      </c>
      <c r="H2347" s="149" t="s">
        <v>365</v>
      </c>
      <c r="I2347" s="149" t="s">
        <v>366</v>
      </c>
      <c r="J2347" s="149" t="s">
        <v>7089</v>
      </c>
      <c r="K2347" s="149"/>
      <c r="L2347" s="148">
        <v>1</v>
      </c>
      <c r="M2347" s="152">
        <f t="shared" si="72"/>
        <v>0</v>
      </c>
      <c r="N2347" s="152">
        <f t="shared" si="73"/>
        <v>0</v>
      </c>
      <c r="O2347" s="145">
        <v>129155</v>
      </c>
    </row>
    <row r="2348" spans="1:15" x14ac:dyDescent="0.25">
      <c r="A2348" s="149">
        <v>129619</v>
      </c>
      <c r="B2348" s="149" t="s">
        <v>6677</v>
      </c>
      <c r="C2348" s="149" t="s">
        <v>6678</v>
      </c>
      <c r="D2348" s="149">
        <v>2140</v>
      </c>
      <c r="E2348" s="149" t="s">
        <v>258</v>
      </c>
      <c r="F2348" s="149" t="s">
        <v>6679</v>
      </c>
      <c r="G2348" s="149" t="s">
        <v>203</v>
      </c>
      <c r="H2348" s="149" t="s">
        <v>204</v>
      </c>
      <c r="I2348" s="149" t="s">
        <v>205</v>
      </c>
      <c r="J2348" s="149" t="s">
        <v>7089</v>
      </c>
      <c r="K2348" s="149"/>
      <c r="L2348" s="148">
        <v>1</v>
      </c>
      <c r="M2348" s="152">
        <f t="shared" si="72"/>
        <v>0</v>
      </c>
      <c r="N2348" s="152">
        <f t="shared" si="73"/>
        <v>0</v>
      </c>
      <c r="O2348" s="145">
        <v>119701</v>
      </c>
    </row>
    <row r="2349" spans="1:15" x14ac:dyDescent="0.25">
      <c r="A2349" s="149">
        <v>129627</v>
      </c>
      <c r="B2349" s="149" t="s">
        <v>6680</v>
      </c>
      <c r="C2349" s="149" t="s">
        <v>6681</v>
      </c>
      <c r="D2349" s="149">
        <v>2060</v>
      </c>
      <c r="E2349" s="149" t="s">
        <v>201</v>
      </c>
      <c r="F2349" s="149" t="s">
        <v>6682</v>
      </c>
      <c r="G2349" s="149" t="s">
        <v>203</v>
      </c>
      <c r="H2349" s="149" t="s">
        <v>204</v>
      </c>
      <c r="I2349" s="149" t="s">
        <v>205</v>
      </c>
      <c r="J2349" s="149" t="s">
        <v>7089</v>
      </c>
      <c r="K2349" s="149"/>
      <c r="L2349" s="148">
        <v>1</v>
      </c>
      <c r="M2349" s="152">
        <f t="shared" si="72"/>
        <v>0</v>
      </c>
      <c r="N2349" s="152">
        <f t="shared" si="73"/>
        <v>0</v>
      </c>
      <c r="O2349" s="145">
        <v>119735</v>
      </c>
    </row>
    <row r="2350" spans="1:15" x14ac:dyDescent="0.25">
      <c r="A2350" s="149">
        <v>129635</v>
      </c>
      <c r="B2350" s="149" t="s">
        <v>6683</v>
      </c>
      <c r="C2350" s="149" t="s">
        <v>6684</v>
      </c>
      <c r="D2350" s="149">
        <v>2020</v>
      </c>
      <c r="E2350" s="149" t="s">
        <v>201</v>
      </c>
      <c r="F2350" s="149" t="s">
        <v>6685</v>
      </c>
      <c r="G2350" s="149" t="s">
        <v>203</v>
      </c>
      <c r="H2350" s="149" t="s">
        <v>204</v>
      </c>
      <c r="I2350" s="149" t="s">
        <v>205</v>
      </c>
      <c r="J2350" s="149" t="s">
        <v>7089</v>
      </c>
      <c r="K2350" s="149"/>
      <c r="L2350" s="148">
        <v>2</v>
      </c>
      <c r="M2350" s="152">
        <f t="shared" si="72"/>
        <v>0</v>
      </c>
      <c r="N2350" s="152">
        <f t="shared" si="73"/>
        <v>0</v>
      </c>
      <c r="O2350" s="145">
        <v>119768</v>
      </c>
    </row>
    <row r="2351" spans="1:15" x14ac:dyDescent="0.25">
      <c r="A2351" s="149">
        <v>129643</v>
      </c>
      <c r="B2351" s="149" t="s">
        <v>7531</v>
      </c>
      <c r="C2351" s="149" t="s">
        <v>7753</v>
      </c>
      <c r="D2351" s="149">
        <v>2100</v>
      </c>
      <c r="E2351" s="149" t="s">
        <v>1786</v>
      </c>
      <c r="F2351" s="149" t="s">
        <v>6686</v>
      </c>
      <c r="G2351" s="149" t="s">
        <v>203</v>
      </c>
      <c r="H2351" s="149" t="s">
        <v>204</v>
      </c>
      <c r="I2351" s="149" t="s">
        <v>205</v>
      </c>
      <c r="J2351" s="149" t="s">
        <v>7089</v>
      </c>
      <c r="K2351" s="149"/>
      <c r="L2351" s="148">
        <v>1</v>
      </c>
      <c r="M2351" s="152">
        <f t="shared" si="72"/>
        <v>0</v>
      </c>
      <c r="N2351" s="152">
        <f t="shared" si="73"/>
        <v>0</v>
      </c>
      <c r="O2351" s="145">
        <v>121831</v>
      </c>
    </row>
    <row r="2352" spans="1:15" x14ac:dyDescent="0.25">
      <c r="A2352" s="149">
        <v>129651</v>
      </c>
      <c r="B2352" s="149" t="s">
        <v>6687</v>
      </c>
      <c r="C2352" s="149" t="s">
        <v>6688</v>
      </c>
      <c r="D2352" s="149">
        <v>2000</v>
      </c>
      <c r="E2352" s="149" t="s">
        <v>201</v>
      </c>
      <c r="F2352" s="149" t="s">
        <v>6689</v>
      </c>
      <c r="G2352" s="149" t="s">
        <v>203</v>
      </c>
      <c r="H2352" s="149" t="s">
        <v>204</v>
      </c>
      <c r="I2352" s="149" t="s">
        <v>205</v>
      </c>
      <c r="J2352" s="149" t="s">
        <v>7089</v>
      </c>
      <c r="K2352" s="149"/>
      <c r="L2352" s="148">
        <v>1</v>
      </c>
      <c r="M2352" s="152">
        <f t="shared" si="72"/>
        <v>0</v>
      </c>
      <c r="N2352" s="152">
        <f t="shared" si="73"/>
        <v>0</v>
      </c>
      <c r="O2352" s="145">
        <v>121831</v>
      </c>
    </row>
    <row r="2353" spans="1:15" x14ac:dyDescent="0.25">
      <c r="A2353" s="149">
        <v>129973</v>
      </c>
      <c r="B2353" s="149" t="s">
        <v>6690</v>
      </c>
      <c r="C2353" s="149" t="s">
        <v>6691</v>
      </c>
      <c r="D2353" s="149">
        <v>3910</v>
      </c>
      <c r="E2353" s="149" t="s">
        <v>538</v>
      </c>
      <c r="F2353" s="149" t="s">
        <v>6692</v>
      </c>
      <c r="G2353" s="149" t="s">
        <v>7122</v>
      </c>
      <c r="H2353" s="149" t="s">
        <v>7123</v>
      </c>
      <c r="I2353" s="149" t="s">
        <v>7124</v>
      </c>
      <c r="J2353" s="149" t="s">
        <v>7089</v>
      </c>
      <c r="K2353" s="149"/>
      <c r="L2353" s="148">
        <v>1</v>
      </c>
      <c r="M2353" s="152">
        <f t="shared" si="72"/>
        <v>0</v>
      </c>
      <c r="N2353" s="152">
        <f t="shared" si="73"/>
        <v>0</v>
      </c>
      <c r="O2353" s="145">
        <v>118752</v>
      </c>
    </row>
    <row r="2354" spans="1:15" x14ac:dyDescent="0.25">
      <c r="A2354" s="149">
        <v>129999</v>
      </c>
      <c r="B2354" s="149" t="s">
        <v>6693</v>
      </c>
      <c r="C2354" s="149" t="s">
        <v>6694</v>
      </c>
      <c r="D2354" s="149">
        <v>3570</v>
      </c>
      <c r="E2354" s="149" t="s">
        <v>3731</v>
      </c>
      <c r="F2354" s="149" t="s">
        <v>6695</v>
      </c>
      <c r="G2354" s="149" t="s">
        <v>364</v>
      </c>
      <c r="H2354" s="149" t="s">
        <v>365</v>
      </c>
      <c r="I2354" s="149" t="s">
        <v>366</v>
      </c>
      <c r="J2354" s="149" t="s">
        <v>7089</v>
      </c>
      <c r="K2354" s="149"/>
      <c r="L2354" s="148">
        <v>1</v>
      </c>
      <c r="M2354" s="152">
        <f t="shared" si="72"/>
        <v>0</v>
      </c>
      <c r="N2354" s="152">
        <f t="shared" si="73"/>
        <v>0</v>
      </c>
      <c r="O2354" s="145">
        <v>125591</v>
      </c>
    </row>
    <row r="2355" spans="1:15" x14ac:dyDescent="0.25">
      <c r="A2355" s="149">
        <v>130013</v>
      </c>
      <c r="B2355" s="149" t="s">
        <v>6696</v>
      </c>
      <c r="C2355" s="149" t="s">
        <v>6697</v>
      </c>
      <c r="D2355" s="149">
        <v>3560</v>
      </c>
      <c r="E2355" s="149" t="s">
        <v>3814</v>
      </c>
      <c r="F2355" s="149" t="s">
        <v>6698</v>
      </c>
      <c r="G2355" s="149" t="s">
        <v>7122</v>
      </c>
      <c r="H2355" s="149" t="s">
        <v>7123</v>
      </c>
      <c r="I2355" s="149" t="s">
        <v>7124</v>
      </c>
      <c r="J2355" s="149" t="s">
        <v>7089</v>
      </c>
      <c r="K2355" s="149"/>
      <c r="L2355" s="148">
        <v>1</v>
      </c>
      <c r="M2355" s="152">
        <f t="shared" si="72"/>
        <v>0</v>
      </c>
      <c r="N2355" s="152">
        <f t="shared" si="73"/>
        <v>0</v>
      </c>
      <c r="O2355" s="145">
        <v>120147</v>
      </c>
    </row>
    <row r="2356" spans="1:15" x14ac:dyDescent="0.25">
      <c r="A2356" s="149">
        <v>130021</v>
      </c>
      <c r="B2356" s="149" t="s">
        <v>878</v>
      </c>
      <c r="C2356" s="149" t="s">
        <v>6699</v>
      </c>
      <c r="D2356" s="149">
        <v>3020</v>
      </c>
      <c r="E2356" s="149" t="s">
        <v>5612</v>
      </c>
      <c r="F2356" s="149" t="s">
        <v>6700</v>
      </c>
      <c r="G2356" s="149" t="s">
        <v>160</v>
      </c>
      <c r="H2356" s="149" t="s">
        <v>161</v>
      </c>
      <c r="I2356" s="149" t="s">
        <v>162</v>
      </c>
      <c r="J2356" s="149" t="s">
        <v>7089</v>
      </c>
      <c r="K2356" s="149"/>
      <c r="L2356" s="148">
        <v>1</v>
      </c>
      <c r="M2356" s="152">
        <f t="shared" si="72"/>
        <v>0</v>
      </c>
      <c r="N2356" s="152">
        <f t="shared" si="73"/>
        <v>0</v>
      </c>
      <c r="O2356" s="145">
        <v>120841</v>
      </c>
    </row>
    <row r="2357" spans="1:15" x14ac:dyDescent="0.25">
      <c r="A2357" s="149">
        <v>130054</v>
      </c>
      <c r="B2357" s="149" t="s">
        <v>6701</v>
      </c>
      <c r="C2357" s="149" t="s">
        <v>6702</v>
      </c>
      <c r="D2357" s="149">
        <v>2100</v>
      </c>
      <c r="E2357" s="149" t="s">
        <v>1786</v>
      </c>
      <c r="F2357" s="149" t="s">
        <v>6703</v>
      </c>
      <c r="G2357" s="149" t="s">
        <v>203</v>
      </c>
      <c r="H2357" s="149" t="s">
        <v>204</v>
      </c>
      <c r="I2357" s="149" t="s">
        <v>205</v>
      </c>
      <c r="J2357" s="149" t="s">
        <v>7089</v>
      </c>
      <c r="K2357" s="149"/>
      <c r="L2357" s="148">
        <v>1</v>
      </c>
      <c r="M2357" s="152">
        <f t="shared" si="72"/>
        <v>0</v>
      </c>
      <c r="N2357" s="152">
        <f t="shared" si="73"/>
        <v>0</v>
      </c>
      <c r="O2357" s="145">
        <v>121764</v>
      </c>
    </row>
    <row r="2358" spans="1:15" x14ac:dyDescent="0.25">
      <c r="A2358" s="149">
        <v>130088</v>
      </c>
      <c r="B2358" s="149" t="s">
        <v>6704</v>
      </c>
      <c r="C2358" s="149" t="s">
        <v>6705</v>
      </c>
      <c r="D2358" s="149">
        <v>2100</v>
      </c>
      <c r="E2358" s="149" t="s">
        <v>1786</v>
      </c>
      <c r="F2358" s="149" t="s">
        <v>6706</v>
      </c>
      <c r="G2358" s="149" t="s">
        <v>203</v>
      </c>
      <c r="H2358" s="149" t="s">
        <v>204</v>
      </c>
      <c r="I2358" s="149" t="s">
        <v>205</v>
      </c>
      <c r="J2358" s="149" t="s">
        <v>7089</v>
      </c>
      <c r="K2358" s="149"/>
      <c r="L2358" s="148">
        <v>1</v>
      </c>
      <c r="M2358" s="152">
        <f t="shared" si="72"/>
        <v>0</v>
      </c>
      <c r="N2358" s="152">
        <f t="shared" si="73"/>
        <v>0</v>
      </c>
      <c r="O2358" s="145">
        <v>121831</v>
      </c>
    </row>
    <row r="2359" spans="1:15" x14ac:dyDescent="0.25">
      <c r="A2359" s="149">
        <v>130096</v>
      </c>
      <c r="B2359" s="149" t="s">
        <v>6707</v>
      </c>
      <c r="C2359" s="149" t="s">
        <v>6708</v>
      </c>
      <c r="D2359" s="149">
        <v>9160</v>
      </c>
      <c r="E2359" s="149" t="s">
        <v>822</v>
      </c>
      <c r="F2359" s="149" t="s">
        <v>6709</v>
      </c>
      <c r="G2359" s="149" t="s">
        <v>7587</v>
      </c>
      <c r="H2359" s="149" t="s">
        <v>7588</v>
      </c>
      <c r="I2359" s="149" t="s">
        <v>7589</v>
      </c>
      <c r="J2359" s="149" t="s">
        <v>7089</v>
      </c>
      <c r="K2359" s="149"/>
      <c r="L2359" s="148">
        <v>1</v>
      </c>
      <c r="M2359" s="152">
        <f t="shared" si="72"/>
        <v>0</v>
      </c>
      <c r="N2359" s="152">
        <f t="shared" si="73"/>
        <v>0</v>
      </c>
      <c r="O2359" s="145">
        <v>121251</v>
      </c>
    </row>
    <row r="2360" spans="1:15" x14ac:dyDescent="0.25">
      <c r="A2360" s="149">
        <v>130121</v>
      </c>
      <c r="B2360" s="149" t="s">
        <v>6710</v>
      </c>
      <c r="C2360" s="149" t="s">
        <v>6711</v>
      </c>
      <c r="D2360" s="149">
        <v>2140</v>
      </c>
      <c r="E2360" s="149" t="s">
        <v>258</v>
      </c>
      <c r="F2360" s="149" t="s">
        <v>6712</v>
      </c>
      <c r="G2360" s="149" t="s">
        <v>364</v>
      </c>
      <c r="H2360" s="149" t="s">
        <v>365</v>
      </c>
      <c r="I2360" s="149" t="s">
        <v>366</v>
      </c>
      <c r="J2360" s="149" t="s">
        <v>7089</v>
      </c>
      <c r="K2360" s="149"/>
      <c r="L2360" s="148">
        <v>1</v>
      </c>
      <c r="M2360" s="152">
        <f t="shared" si="72"/>
        <v>0</v>
      </c>
      <c r="N2360" s="152">
        <f t="shared" si="73"/>
        <v>0</v>
      </c>
      <c r="O2360" s="145">
        <v>125591</v>
      </c>
    </row>
    <row r="2361" spans="1:15" x14ac:dyDescent="0.25">
      <c r="A2361" s="149">
        <v>130138</v>
      </c>
      <c r="B2361" s="149" t="s">
        <v>6713</v>
      </c>
      <c r="C2361" s="149" t="s">
        <v>6714</v>
      </c>
      <c r="D2361" s="149">
        <v>9000</v>
      </c>
      <c r="E2361" s="149" t="s">
        <v>798</v>
      </c>
      <c r="F2361" s="149" t="s">
        <v>6715</v>
      </c>
      <c r="G2361" s="149" t="s">
        <v>7587</v>
      </c>
      <c r="H2361" s="149" t="s">
        <v>7588</v>
      </c>
      <c r="I2361" s="149" t="s">
        <v>7589</v>
      </c>
      <c r="J2361" s="149" t="s">
        <v>7089</v>
      </c>
      <c r="K2361" s="149"/>
      <c r="L2361" s="148">
        <v>1</v>
      </c>
      <c r="M2361" s="152">
        <f t="shared" si="72"/>
        <v>0</v>
      </c>
      <c r="N2361" s="152">
        <f t="shared" si="73"/>
        <v>0</v>
      </c>
      <c r="O2361" s="145">
        <v>121798</v>
      </c>
    </row>
    <row r="2362" spans="1:15" x14ac:dyDescent="0.25">
      <c r="A2362" s="149">
        <v>130146</v>
      </c>
      <c r="B2362" s="149" t="s">
        <v>6716</v>
      </c>
      <c r="C2362" s="149" t="s">
        <v>6717</v>
      </c>
      <c r="D2362" s="149">
        <v>9000</v>
      </c>
      <c r="E2362" s="149" t="s">
        <v>798</v>
      </c>
      <c r="F2362" s="149" t="s">
        <v>6718</v>
      </c>
      <c r="G2362" s="149" t="s">
        <v>7587</v>
      </c>
      <c r="H2362" s="149" t="s">
        <v>7588</v>
      </c>
      <c r="I2362" s="149" t="s">
        <v>7589</v>
      </c>
      <c r="J2362" s="149" t="s">
        <v>7089</v>
      </c>
      <c r="K2362" s="149"/>
      <c r="L2362" s="148">
        <v>1</v>
      </c>
      <c r="M2362" s="152">
        <f t="shared" si="72"/>
        <v>0</v>
      </c>
      <c r="N2362" s="152">
        <f t="shared" si="73"/>
        <v>0</v>
      </c>
      <c r="O2362" s="145">
        <v>121772</v>
      </c>
    </row>
    <row r="2363" spans="1:15" x14ac:dyDescent="0.25">
      <c r="A2363" s="149">
        <v>130153</v>
      </c>
      <c r="B2363" s="149" t="s">
        <v>6719</v>
      </c>
      <c r="C2363" s="149" t="s">
        <v>6720</v>
      </c>
      <c r="D2363" s="149">
        <v>2600</v>
      </c>
      <c r="E2363" s="149" t="s">
        <v>2464</v>
      </c>
      <c r="F2363" s="149" t="s">
        <v>6721</v>
      </c>
      <c r="G2363" s="149" t="s">
        <v>203</v>
      </c>
      <c r="H2363" s="149" t="s">
        <v>204</v>
      </c>
      <c r="I2363" s="149" t="s">
        <v>205</v>
      </c>
      <c r="J2363" s="149" t="s">
        <v>7089</v>
      </c>
      <c r="K2363" s="149"/>
      <c r="L2363" s="148">
        <v>1</v>
      </c>
      <c r="M2363" s="152">
        <f t="shared" si="72"/>
        <v>0</v>
      </c>
      <c r="N2363" s="152">
        <f t="shared" si="73"/>
        <v>0</v>
      </c>
      <c r="O2363" s="145">
        <v>121681</v>
      </c>
    </row>
    <row r="2364" spans="1:15" x14ac:dyDescent="0.25">
      <c r="A2364" s="149">
        <v>130161</v>
      </c>
      <c r="B2364" s="149" t="s">
        <v>6722</v>
      </c>
      <c r="C2364" s="149" t="s">
        <v>6723</v>
      </c>
      <c r="D2364" s="149">
        <v>3550</v>
      </c>
      <c r="E2364" s="149" t="s">
        <v>3359</v>
      </c>
      <c r="F2364" s="149" t="s">
        <v>6724</v>
      </c>
      <c r="G2364" s="149" t="s">
        <v>7122</v>
      </c>
      <c r="H2364" s="149" t="s">
        <v>7123</v>
      </c>
      <c r="I2364" s="149" t="s">
        <v>7124</v>
      </c>
      <c r="J2364" s="149" t="s">
        <v>7089</v>
      </c>
      <c r="K2364" s="149"/>
      <c r="L2364" s="148">
        <v>2</v>
      </c>
      <c r="M2364" s="152">
        <f t="shared" si="72"/>
        <v>0</v>
      </c>
      <c r="N2364" s="152">
        <f t="shared" si="73"/>
        <v>0</v>
      </c>
      <c r="O2364" s="145">
        <v>120147</v>
      </c>
    </row>
    <row r="2365" spans="1:15" x14ac:dyDescent="0.25">
      <c r="A2365" s="149">
        <v>130179</v>
      </c>
      <c r="B2365" s="149" t="s">
        <v>1237</v>
      </c>
      <c r="C2365" s="149" t="s">
        <v>7532</v>
      </c>
      <c r="D2365" s="149">
        <v>9500</v>
      </c>
      <c r="E2365" s="149" t="s">
        <v>915</v>
      </c>
      <c r="F2365" s="149" t="s">
        <v>7067</v>
      </c>
      <c r="G2365" s="149" t="s">
        <v>7587</v>
      </c>
      <c r="H2365" s="149" t="s">
        <v>7588</v>
      </c>
      <c r="I2365" s="149" t="s">
        <v>7589</v>
      </c>
      <c r="J2365" s="149" t="s">
        <v>7089</v>
      </c>
      <c r="K2365" s="149"/>
      <c r="L2365" s="148">
        <v>1</v>
      </c>
      <c r="M2365" s="152">
        <f t="shared" si="72"/>
        <v>0</v>
      </c>
      <c r="N2365" s="152">
        <f t="shared" si="73"/>
        <v>0</v>
      </c>
      <c r="O2365" s="145">
        <v>119974</v>
      </c>
    </row>
    <row r="2366" spans="1:15" x14ac:dyDescent="0.25">
      <c r="A2366" s="149">
        <v>130195</v>
      </c>
      <c r="B2366" s="149" t="s">
        <v>6727</v>
      </c>
      <c r="C2366" s="149" t="s">
        <v>6728</v>
      </c>
      <c r="D2366" s="149">
        <v>2100</v>
      </c>
      <c r="E2366" s="149" t="s">
        <v>1786</v>
      </c>
      <c r="F2366" s="149" t="s">
        <v>6729</v>
      </c>
      <c r="G2366" s="149" t="s">
        <v>203</v>
      </c>
      <c r="H2366" s="149" t="s">
        <v>204</v>
      </c>
      <c r="I2366" s="149" t="s">
        <v>205</v>
      </c>
      <c r="J2366" s="149" t="s">
        <v>7089</v>
      </c>
      <c r="K2366" s="149"/>
      <c r="L2366" s="148">
        <v>1</v>
      </c>
      <c r="M2366" s="152">
        <f t="shared" si="72"/>
        <v>0</v>
      </c>
      <c r="N2366" s="152">
        <f t="shared" si="73"/>
        <v>0</v>
      </c>
      <c r="O2366" s="145">
        <v>119701</v>
      </c>
    </row>
    <row r="2367" spans="1:15" x14ac:dyDescent="0.25">
      <c r="A2367" s="149">
        <v>130278</v>
      </c>
      <c r="B2367" s="149" t="s">
        <v>6730</v>
      </c>
      <c r="C2367" s="149" t="s">
        <v>6731</v>
      </c>
      <c r="D2367" s="149">
        <v>1020</v>
      </c>
      <c r="E2367" s="149" t="s">
        <v>71</v>
      </c>
      <c r="F2367" s="149" t="s">
        <v>6732</v>
      </c>
      <c r="G2367" s="149" t="s">
        <v>160</v>
      </c>
      <c r="H2367" s="149" t="s">
        <v>161</v>
      </c>
      <c r="I2367" s="149" t="s">
        <v>162</v>
      </c>
      <c r="J2367" s="149" t="s">
        <v>7089</v>
      </c>
      <c r="K2367" s="149"/>
      <c r="L2367" s="148">
        <v>1</v>
      </c>
      <c r="M2367" s="152">
        <f t="shared" si="72"/>
        <v>0</v>
      </c>
      <c r="N2367" s="152">
        <f t="shared" si="73"/>
        <v>0</v>
      </c>
      <c r="O2367" s="145">
        <v>138842</v>
      </c>
    </row>
    <row r="2368" spans="1:15" x14ac:dyDescent="0.25">
      <c r="A2368" s="149">
        <v>130872</v>
      </c>
      <c r="B2368" s="149" t="s">
        <v>6733</v>
      </c>
      <c r="C2368" s="149" t="s">
        <v>6734</v>
      </c>
      <c r="D2368" s="149">
        <v>3545</v>
      </c>
      <c r="E2368" s="149" t="s">
        <v>6188</v>
      </c>
      <c r="F2368" s="149" t="s">
        <v>6735</v>
      </c>
      <c r="G2368" s="149" t="s">
        <v>7122</v>
      </c>
      <c r="H2368" s="149" t="s">
        <v>7123</v>
      </c>
      <c r="I2368" s="149" t="s">
        <v>7124</v>
      </c>
      <c r="J2368" s="149" t="s">
        <v>7089</v>
      </c>
      <c r="K2368" s="149"/>
      <c r="L2368" s="148">
        <v>2</v>
      </c>
      <c r="M2368" s="152">
        <f t="shared" si="72"/>
        <v>0</v>
      </c>
      <c r="N2368" s="152">
        <f t="shared" si="73"/>
        <v>0</v>
      </c>
      <c r="O2368" s="145">
        <v>119099</v>
      </c>
    </row>
    <row r="2369" spans="1:15" x14ac:dyDescent="0.25">
      <c r="A2369" s="149">
        <v>130881</v>
      </c>
      <c r="B2369" s="149" t="s">
        <v>6736</v>
      </c>
      <c r="C2369" s="149" t="s">
        <v>633</v>
      </c>
      <c r="D2369" s="149">
        <v>1730</v>
      </c>
      <c r="E2369" s="149" t="s">
        <v>147</v>
      </c>
      <c r="F2369" s="149" t="s">
        <v>6737</v>
      </c>
      <c r="G2369" s="149" t="s">
        <v>364</v>
      </c>
      <c r="H2369" s="149" t="s">
        <v>365</v>
      </c>
      <c r="I2369" s="149" t="s">
        <v>366</v>
      </c>
      <c r="J2369" s="149" t="s">
        <v>7089</v>
      </c>
      <c r="K2369" s="149"/>
      <c r="L2369" s="148">
        <v>2</v>
      </c>
      <c r="M2369" s="152">
        <f t="shared" si="72"/>
        <v>0</v>
      </c>
      <c r="N2369" s="152">
        <f t="shared" si="73"/>
        <v>0</v>
      </c>
      <c r="O2369" s="145">
        <v>120791</v>
      </c>
    </row>
    <row r="2370" spans="1:15" x14ac:dyDescent="0.25">
      <c r="A2370" s="149">
        <v>130898</v>
      </c>
      <c r="B2370" s="149" t="s">
        <v>1373</v>
      </c>
      <c r="C2370" s="149" t="s">
        <v>6738</v>
      </c>
      <c r="D2370" s="149">
        <v>1741</v>
      </c>
      <c r="E2370" s="149" t="s">
        <v>6739</v>
      </c>
      <c r="F2370" s="149" t="s">
        <v>6740</v>
      </c>
      <c r="G2370" s="149" t="s">
        <v>160</v>
      </c>
      <c r="H2370" s="149" t="s">
        <v>161</v>
      </c>
      <c r="I2370" s="149" t="s">
        <v>162</v>
      </c>
      <c r="J2370" s="149" t="s">
        <v>7089</v>
      </c>
      <c r="K2370" s="149"/>
      <c r="L2370" s="148">
        <v>2</v>
      </c>
      <c r="M2370" s="152">
        <f t="shared" ref="M2370:M2433" si="74">IF(AND(J2370="Autonome kleuterschool",L2370=1),1,0)</f>
        <v>0</v>
      </c>
      <c r="N2370" s="152">
        <f t="shared" ref="N2370:N2433" si="75">IF(AND(J2370="Autonome lagere school",L2370=1),1,0)</f>
        <v>0</v>
      </c>
      <c r="O2370" s="145">
        <v>120196</v>
      </c>
    </row>
    <row r="2371" spans="1:15" x14ac:dyDescent="0.25">
      <c r="A2371" s="149">
        <v>130906</v>
      </c>
      <c r="B2371" s="149" t="s">
        <v>6533</v>
      </c>
      <c r="C2371" s="149" t="s">
        <v>6741</v>
      </c>
      <c r="D2371" s="149">
        <v>3020</v>
      </c>
      <c r="E2371" s="149" t="s">
        <v>5612</v>
      </c>
      <c r="F2371" s="149" t="s">
        <v>5613</v>
      </c>
      <c r="G2371" s="149" t="s">
        <v>160</v>
      </c>
      <c r="H2371" s="149" t="s">
        <v>161</v>
      </c>
      <c r="I2371" s="149" t="s">
        <v>162</v>
      </c>
      <c r="J2371" s="149" t="s">
        <v>7089</v>
      </c>
      <c r="K2371" s="149"/>
      <c r="L2371" s="148">
        <v>1</v>
      </c>
      <c r="M2371" s="152">
        <f t="shared" si="74"/>
        <v>0</v>
      </c>
      <c r="N2371" s="152">
        <f t="shared" si="75"/>
        <v>0</v>
      </c>
      <c r="O2371" s="145">
        <v>120766</v>
      </c>
    </row>
    <row r="2372" spans="1:15" x14ac:dyDescent="0.25">
      <c r="A2372" s="149">
        <v>130914</v>
      </c>
      <c r="B2372" s="149" t="s">
        <v>6742</v>
      </c>
      <c r="C2372" s="149" t="s">
        <v>920</v>
      </c>
      <c r="D2372" s="149">
        <v>3211</v>
      </c>
      <c r="E2372" s="149" t="s">
        <v>6743</v>
      </c>
      <c r="F2372" s="149" t="s">
        <v>6744</v>
      </c>
      <c r="G2372" s="149" t="s">
        <v>160</v>
      </c>
      <c r="H2372" s="149" t="s">
        <v>161</v>
      </c>
      <c r="I2372" s="149" t="s">
        <v>162</v>
      </c>
      <c r="J2372" s="149" t="s">
        <v>7089</v>
      </c>
      <c r="K2372" s="149"/>
      <c r="L2372" s="148">
        <v>1</v>
      </c>
      <c r="M2372" s="152">
        <f t="shared" si="74"/>
        <v>0</v>
      </c>
      <c r="N2372" s="152">
        <f t="shared" si="75"/>
        <v>0</v>
      </c>
      <c r="O2372" s="145">
        <v>122168</v>
      </c>
    </row>
    <row r="2373" spans="1:15" x14ac:dyDescent="0.25">
      <c r="A2373" s="149">
        <v>130922</v>
      </c>
      <c r="B2373" s="149" t="s">
        <v>6745</v>
      </c>
      <c r="C2373" s="149" t="s">
        <v>6746</v>
      </c>
      <c r="D2373" s="149">
        <v>3370</v>
      </c>
      <c r="E2373" s="149" t="s">
        <v>3235</v>
      </c>
      <c r="F2373" s="149" t="s">
        <v>6747</v>
      </c>
      <c r="G2373" s="149" t="s">
        <v>160</v>
      </c>
      <c r="H2373" s="149" t="s">
        <v>161</v>
      </c>
      <c r="I2373" s="149" t="s">
        <v>162</v>
      </c>
      <c r="J2373" s="149" t="s">
        <v>7089</v>
      </c>
      <c r="K2373" s="149"/>
      <c r="L2373" s="148">
        <v>1</v>
      </c>
      <c r="M2373" s="152">
        <f t="shared" si="74"/>
        <v>0</v>
      </c>
      <c r="N2373" s="152">
        <f t="shared" si="75"/>
        <v>0</v>
      </c>
      <c r="O2373" s="145">
        <v>120841</v>
      </c>
    </row>
    <row r="2374" spans="1:15" x14ac:dyDescent="0.25">
      <c r="A2374" s="149">
        <v>130948</v>
      </c>
      <c r="B2374" s="149" t="s">
        <v>6527</v>
      </c>
      <c r="C2374" s="149" t="s">
        <v>7754</v>
      </c>
      <c r="D2374" s="149">
        <v>3530</v>
      </c>
      <c r="E2374" s="149" t="s">
        <v>513</v>
      </c>
      <c r="F2374" s="149" t="s">
        <v>6748</v>
      </c>
      <c r="G2374" s="149" t="s">
        <v>160</v>
      </c>
      <c r="H2374" s="149" t="s">
        <v>161</v>
      </c>
      <c r="I2374" s="149" t="s">
        <v>162</v>
      </c>
      <c r="J2374" s="149" t="s">
        <v>7089</v>
      </c>
      <c r="K2374" s="149"/>
      <c r="L2374" s="148">
        <v>1</v>
      </c>
      <c r="M2374" s="152">
        <f t="shared" si="74"/>
        <v>0</v>
      </c>
      <c r="N2374" s="152">
        <f t="shared" si="75"/>
        <v>0</v>
      </c>
      <c r="O2374" s="145">
        <v>139105</v>
      </c>
    </row>
    <row r="2375" spans="1:15" x14ac:dyDescent="0.25">
      <c r="A2375" s="149">
        <v>130955</v>
      </c>
      <c r="B2375" s="149" t="s">
        <v>7533</v>
      </c>
      <c r="C2375" s="149" t="s">
        <v>6749</v>
      </c>
      <c r="D2375" s="149">
        <v>1090</v>
      </c>
      <c r="E2375" s="149" t="s">
        <v>1125</v>
      </c>
      <c r="F2375" s="149" t="s">
        <v>6750</v>
      </c>
      <c r="G2375" s="149" t="s">
        <v>160</v>
      </c>
      <c r="H2375" s="149" t="s">
        <v>161</v>
      </c>
      <c r="I2375" s="149" t="s">
        <v>162</v>
      </c>
      <c r="J2375" s="149" t="s">
        <v>7089</v>
      </c>
      <c r="K2375" s="149"/>
      <c r="L2375" s="148">
        <v>1</v>
      </c>
      <c r="M2375" s="152">
        <f t="shared" si="74"/>
        <v>0</v>
      </c>
      <c r="N2375" s="152">
        <f t="shared" si="75"/>
        <v>0</v>
      </c>
      <c r="O2375" s="145">
        <v>138842</v>
      </c>
    </row>
    <row r="2376" spans="1:15" x14ac:dyDescent="0.25">
      <c r="A2376" s="149">
        <v>131029</v>
      </c>
      <c r="B2376" s="149" t="s">
        <v>7755</v>
      </c>
      <c r="C2376" s="149" t="s">
        <v>7534</v>
      </c>
      <c r="D2376" s="149">
        <v>2370</v>
      </c>
      <c r="E2376" s="149" t="s">
        <v>2173</v>
      </c>
      <c r="F2376" s="149" t="s">
        <v>6751</v>
      </c>
      <c r="G2376" s="149" t="s">
        <v>364</v>
      </c>
      <c r="H2376" s="149" t="s">
        <v>365</v>
      </c>
      <c r="I2376" s="149" t="s">
        <v>366</v>
      </c>
      <c r="J2376" s="149" t="s">
        <v>7089</v>
      </c>
      <c r="K2376" s="149"/>
      <c r="L2376" s="148">
        <v>1</v>
      </c>
      <c r="M2376" s="152">
        <f t="shared" si="74"/>
        <v>0</v>
      </c>
      <c r="N2376" s="152">
        <f t="shared" si="75"/>
        <v>0</v>
      </c>
      <c r="O2376" s="145">
        <v>120031</v>
      </c>
    </row>
    <row r="2377" spans="1:15" x14ac:dyDescent="0.25">
      <c r="A2377" s="149">
        <v>131037</v>
      </c>
      <c r="B2377" s="149" t="s">
        <v>6752</v>
      </c>
      <c r="C2377" s="149" t="s">
        <v>6753</v>
      </c>
      <c r="D2377" s="149">
        <v>2140</v>
      </c>
      <c r="E2377" s="149" t="s">
        <v>258</v>
      </c>
      <c r="F2377" s="149" t="s">
        <v>6754</v>
      </c>
      <c r="G2377" s="149" t="s">
        <v>203</v>
      </c>
      <c r="H2377" s="149" t="s">
        <v>204</v>
      </c>
      <c r="I2377" s="149" t="s">
        <v>205</v>
      </c>
      <c r="J2377" s="149" t="s">
        <v>7089</v>
      </c>
      <c r="K2377" s="149"/>
      <c r="L2377" s="148">
        <v>1</v>
      </c>
      <c r="M2377" s="152">
        <f t="shared" si="74"/>
        <v>0</v>
      </c>
      <c r="N2377" s="152">
        <f t="shared" si="75"/>
        <v>0</v>
      </c>
      <c r="O2377" s="145">
        <v>138883</v>
      </c>
    </row>
    <row r="2378" spans="1:15" x14ac:dyDescent="0.25">
      <c r="A2378" s="149">
        <v>131045</v>
      </c>
      <c r="B2378" s="149" t="s">
        <v>6755</v>
      </c>
      <c r="C2378" s="149" t="s">
        <v>6756</v>
      </c>
      <c r="D2378" s="149">
        <v>2610</v>
      </c>
      <c r="E2378" s="149" t="s">
        <v>359</v>
      </c>
      <c r="F2378" s="149" t="s">
        <v>6757</v>
      </c>
      <c r="G2378" s="149" t="s">
        <v>203</v>
      </c>
      <c r="H2378" s="149" t="s">
        <v>204</v>
      </c>
      <c r="I2378" s="149" t="s">
        <v>205</v>
      </c>
      <c r="J2378" s="149" t="s">
        <v>7089</v>
      </c>
      <c r="K2378" s="149"/>
      <c r="L2378" s="148">
        <v>1</v>
      </c>
      <c r="M2378" s="152">
        <f t="shared" si="74"/>
        <v>0</v>
      </c>
      <c r="N2378" s="152">
        <f t="shared" si="75"/>
        <v>0</v>
      </c>
      <c r="O2378" s="145">
        <v>119768</v>
      </c>
    </row>
    <row r="2379" spans="1:15" x14ac:dyDescent="0.25">
      <c r="A2379" s="149">
        <v>131052</v>
      </c>
      <c r="B2379" s="149" t="s">
        <v>6758</v>
      </c>
      <c r="C2379" s="149" t="s">
        <v>6759</v>
      </c>
      <c r="D2379" s="149">
        <v>2060</v>
      </c>
      <c r="E2379" s="149" t="s">
        <v>201</v>
      </c>
      <c r="F2379" s="149" t="s">
        <v>6760</v>
      </c>
      <c r="G2379" s="149" t="s">
        <v>203</v>
      </c>
      <c r="H2379" s="149" t="s">
        <v>204</v>
      </c>
      <c r="I2379" s="149" t="s">
        <v>205</v>
      </c>
      <c r="J2379" s="149" t="s">
        <v>7089</v>
      </c>
      <c r="K2379" s="149"/>
      <c r="L2379" s="148">
        <v>1</v>
      </c>
      <c r="M2379" s="152">
        <f t="shared" si="74"/>
        <v>0</v>
      </c>
      <c r="N2379" s="152">
        <f t="shared" si="75"/>
        <v>0</v>
      </c>
      <c r="O2379" s="145">
        <v>119677</v>
      </c>
    </row>
    <row r="2380" spans="1:15" x14ac:dyDescent="0.25">
      <c r="A2380" s="149">
        <v>131061</v>
      </c>
      <c r="B2380" s="149" t="s">
        <v>6761</v>
      </c>
      <c r="C2380" s="149" t="s">
        <v>6762</v>
      </c>
      <c r="D2380" s="149">
        <v>2170</v>
      </c>
      <c r="E2380" s="149" t="s">
        <v>209</v>
      </c>
      <c r="F2380" s="149" t="s">
        <v>6763</v>
      </c>
      <c r="G2380" s="149" t="s">
        <v>203</v>
      </c>
      <c r="H2380" s="149" t="s">
        <v>204</v>
      </c>
      <c r="I2380" s="149" t="s">
        <v>205</v>
      </c>
      <c r="J2380" s="149" t="s">
        <v>7089</v>
      </c>
      <c r="K2380" s="149"/>
      <c r="L2380" s="148">
        <v>1</v>
      </c>
      <c r="M2380" s="152">
        <f t="shared" si="74"/>
        <v>0</v>
      </c>
      <c r="N2380" s="152">
        <f t="shared" si="75"/>
        <v>0</v>
      </c>
      <c r="O2380" s="145">
        <v>119784</v>
      </c>
    </row>
    <row r="2381" spans="1:15" x14ac:dyDescent="0.25">
      <c r="A2381" s="149">
        <v>131284</v>
      </c>
      <c r="B2381" s="149" t="s">
        <v>6764</v>
      </c>
      <c r="C2381" s="149" t="s">
        <v>6765</v>
      </c>
      <c r="D2381" s="149">
        <v>8870</v>
      </c>
      <c r="E2381" s="149" t="s">
        <v>756</v>
      </c>
      <c r="F2381" s="149" t="s">
        <v>6766</v>
      </c>
      <c r="G2381" s="149" t="s">
        <v>364</v>
      </c>
      <c r="H2381" s="149" t="s">
        <v>365</v>
      </c>
      <c r="I2381" s="149" t="s">
        <v>366</v>
      </c>
      <c r="J2381" s="149" t="s">
        <v>7089</v>
      </c>
      <c r="K2381" s="149"/>
      <c r="L2381" s="148">
        <v>1</v>
      </c>
      <c r="M2381" s="152">
        <f t="shared" si="74"/>
        <v>0</v>
      </c>
      <c r="N2381" s="152">
        <f t="shared" si="75"/>
        <v>0</v>
      </c>
      <c r="O2381" s="145">
        <v>125591</v>
      </c>
    </row>
    <row r="2382" spans="1:15" x14ac:dyDescent="0.25">
      <c r="A2382" s="149">
        <v>131367</v>
      </c>
      <c r="B2382" s="149" t="s">
        <v>1173</v>
      </c>
      <c r="C2382" s="149" t="s">
        <v>6767</v>
      </c>
      <c r="D2382" s="149">
        <v>3600</v>
      </c>
      <c r="E2382" s="149" t="s">
        <v>550</v>
      </c>
      <c r="F2382" s="149" t="s">
        <v>6768</v>
      </c>
      <c r="G2382" s="149" t="s">
        <v>7122</v>
      </c>
      <c r="H2382" s="149" t="s">
        <v>7123</v>
      </c>
      <c r="I2382" s="149" t="s">
        <v>7124</v>
      </c>
      <c r="J2382" s="149" t="s">
        <v>7089</v>
      </c>
      <c r="K2382" s="149"/>
      <c r="L2382" s="148">
        <v>2</v>
      </c>
      <c r="M2382" s="152">
        <f t="shared" si="74"/>
        <v>0</v>
      </c>
      <c r="N2382" s="152">
        <f t="shared" si="75"/>
        <v>0</v>
      </c>
      <c r="O2382" s="145">
        <v>122291</v>
      </c>
    </row>
    <row r="2383" spans="1:15" x14ac:dyDescent="0.25">
      <c r="A2383" s="149">
        <v>131417</v>
      </c>
      <c r="B2383" s="149" t="s">
        <v>6769</v>
      </c>
      <c r="C2383" s="149" t="s">
        <v>6770</v>
      </c>
      <c r="D2383" s="149">
        <v>3272</v>
      </c>
      <c r="E2383" s="149" t="s">
        <v>3177</v>
      </c>
      <c r="F2383" s="149" t="s">
        <v>6771</v>
      </c>
      <c r="G2383" s="149" t="s">
        <v>160</v>
      </c>
      <c r="H2383" s="149" t="s">
        <v>161</v>
      </c>
      <c r="I2383" s="149" t="s">
        <v>162</v>
      </c>
      <c r="J2383" s="149" t="s">
        <v>7089</v>
      </c>
      <c r="K2383" s="149"/>
      <c r="L2383" s="148">
        <v>1</v>
      </c>
      <c r="M2383" s="152">
        <f t="shared" si="74"/>
        <v>0</v>
      </c>
      <c r="N2383" s="152">
        <f t="shared" si="75"/>
        <v>0</v>
      </c>
      <c r="O2383" s="145">
        <v>119297</v>
      </c>
    </row>
    <row r="2384" spans="1:15" x14ac:dyDescent="0.25">
      <c r="A2384" s="149">
        <v>131441</v>
      </c>
      <c r="B2384" s="149" t="s">
        <v>7756</v>
      </c>
      <c r="C2384" s="149" t="s">
        <v>6772</v>
      </c>
      <c r="D2384" s="149">
        <v>2300</v>
      </c>
      <c r="E2384" s="149" t="s">
        <v>285</v>
      </c>
      <c r="F2384" s="149" t="s">
        <v>6773</v>
      </c>
      <c r="G2384" s="149" t="s">
        <v>364</v>
      </c>
      <c r="H2384" s="149" t="s">
        <v>365</v>
      </c>
      <c r="I2384" s="149" t="s">
        <v>366</v>
      </c>
      <c r="J2384" s="149" t="s">
        <v>7089</v>
      </c>
      <c r="K2384" s="149"/>
      <c r="L2384" s="148">
        <v>1</v>
      </c>
      <c r="M2384" s="152">
        <f t="shared" si="74"/>
        <v>0</v>
      </c>
      <c r="N2384" s="152">
        <f t="shared" si="75"/>
        <v>0</v>
      </c>
      <c r="O2384" s="145">
        <v>119925</v>
      </c>
    </row>
    <row r="2385" spans="1:15" x14ac:dyDescent="0.25">
      <c r="A2385" s="149">
        <v>131458</v>
      </c>
      <c r="B2385" s="149" t="s">
        <v>6774</v>
      </c>
      <c r="C2385" s="149" t="s">
        <v>6775</v>
      </c>
      <c r="D2385" s="149">
        <v>9220</v>
      </c>
      <c r="E2385" s="149" t="s">
        <v>837</v>
      </c>
      <c r="F2385" s="149" t="s">
        <v>6776</v>
      </c>
      <c r="G2385" s="149" t="s">
        <v>7587</v>
      </c>
      <c r="H2385" s="149" t="s">
        <v>7588</v>
      </c>
      <c r="I2385" s="149" t="s">
        <v>7589</v>
      </c>
      <c r="J2385" s="149" t="s">
        <v>7089</v>
      </c>
      <c r="K2385" s="149"/>
      <c r="L2385" s="148">
        <v>2</v>
      </c>
      <c r="M2385" s="152">
        <f t="shared" si="74"/>
        <v>0</v>
      </c>
      <c r="N2385" s="152">
        <f t="shared" si="75"/>
        <v>0</v>
      </c>
      <c r="O2385" s="145">
        <v>121251</v>
      </c>
    </row>
    <row r="2386" spans="1:15" x14ac:dyDescent="0.25">
      <c r="A2386" s="149">
        <v>131466</v>
      </c>
      <c r="B2386" s="149" t="s">
        <v>1825</v>
      </c>
      <c r="C2386" s="149" t="s">
        <v>6777</v>
      </c>
      <c r="D2386" s="149">
        <v>9830</v>
      </c>
      <c r="E2386" s="149" t="s">
        <v>5474</v>
      </c>
      <c r="F2386" s="149" t="s">
        <v>6778</v>
      </c>
      <c r="G2386" s="149" t="s">
        <v>7587</v>
      </c>
      <c r="H2386" s="149" t="s">
        <v>7588</v>
      </c>
      <c r="I2386" s="149" t="s">
        <v>7589</v>
      </c>
      <c r="J2386" s="149" t="s">
        <v>7089</v>
      </c>
      <c r="K2386" s="149"/>
      <c r="L2386" s="148">
        <v>1</v>
      </c>
      <c r="M2386" s="152">
        <f t="shared" si="74"/>
        <v>0</v>
      </c>
      <c r="N2386" s="152">
        <f t="shared" si="75"/>
        <v>0</v>
      </c>
      <c r="O2386" s="145">
        <v>120915</v>
      </c>
    </row>
    <row r="2387" spans="1:15" x14ac:dyDescent="0.25">
      <c r="A2387" s="149">
        <v>131474</v>
      </c>
      <c r="B2387" s="149" t="s">
        <v>6779</v>
      </c>
      <c r="C2387" s="149" t="s">
        <v>6780</v>
      </c>
      <c r="D2387" s="149">
        <v>9050</v>
      </c>
      <c r="E2387" s="149" t="s">
        <v>850</v>
      </c>
      <c r="F2387" s="149" t="s">
        <v>6781</v>
      </c>
      <c r="G2387" s="149" t="s">
        <v>7587</v>
      </c>
      <c r="H2387" s="149" t="s">
        <v>7588</v>
      </c>
      <c r="I2387" s="149" t="s">
        <v>7589</v>
      </c>
      <c r="J2387" s="149" t="s">
        <v>7089</v>
      </c>
      <c r="K2387" s="149"/>
      <c r="L2387" s="148">
        <v>1</v>
      </c>
      <c r="M2387" s="152">
        <f t="shared" si="74"/>
        <v>0</v>
      </c>
      <c r="N2387" s="152">
        <f t="shared" si="75"/>
        <v>0</v>
      </c>
      <c r="O2387" s="145">
        <v>121798</v>
      </c>
    </row>
    <row r="2388" spans="1:15" x14ac:dyDescent="0.25">
      <c r="A2388" s="149">
        <v>131491</v>
      </c>
      <c r="B2388" s="149" t="s">
        <v>2783</v>
      </c>
      <c r="C2388" s="149" t="s">
        <v>6782</v>
      </c>
      <c r="D2388" s="149">
        <v>8400</v>
      </c>
      <c r="E2388" s="149" t="s">
        <v>702</v>
      </c>
      <c r="F2388" s="149" t="s">
        <v>6783</v>
      </c>
      <c r="G2388" s="149" t="s">
        <v>364</v>
      </c>
      <c r="H2388" s="149" t="s">
        <v>365</v>
      </c>
      <c r="I2388" s="149" t="s">
        <v>366</v>
      </c>
      <c r="J2388" s="149" t="s">
        <v>7089</v>
      </c>
      <c r="K2388" s="149"/>
      <c r="L2388" s="148">
        <v>2</v>
      </c>
      <c r="M2388" s="152">
        <f t="shared" si="74"/>
        <v>0</v>
      </c>
      <c r="N2388" s="152">
        <f t="shared" si="75"/>
        <v>0</v>
      </c>
      <c r="O2388" s="145">
        <v>119834</v>
      </c>
    </row>
    <row r="2389" spans="1:15" x14ac:dyDescent="0.25">
      <c r="A2389" s="149">
        <v>131508</v>
      </c>
      <c r="B2389" s="149" t="s">
        <v>7757</v>
      </c>
      <c r="C2389" s="149" t="s">
        <v>6784</v>
      </c>
      <c r="D2389" s="149">
        <v>8900</v>
      </c>
      <c r="E2389" s="149" t="s">
        <v>785</v>
      </c>
      <c r="F2389" s="149" t="s">
        <v>6785</v>
      </c>
      <c r="G2389" s="149" t="s">
        <v>364</v>
      </c>
      <c r="H2389" s="149" t="s">
        <v>365</v>
      </c>
      <c r="I2389" s="149" t="s">
        <v>366</v>
      </c>
      <c r="J2389" s="149" t="s">
        <v>7089</v>
      </c>
      <c r="K2389" s="149"/>
      <c r="L2389" s="148">
        <v>1</v>
      </c>
      <c r="M2389" s="152">
        <f t="shared" si="74"/>
        <v>0</v>
      </c>
      <c r="N2389" s="152">
        <f t="shared" si="75"/>
        <v>0</v>
      </c>
      <c r="O2389" s="145">
        <v>119925</v>
      </c>
    </row>
    <row r="2390" spans="1:15" x14ac:dyDescent="0.25">
      <c r="A2390" s="149">
        <v>131516</v>
      </c>
      <c r="B2390" s="149" t="s">
        <v>6786</v>
      </c>
      <c r="C2390" s="149" t="s">
        <v>6787</v>
      </c>
      <c r="D2390" s="149">
        <v>1130</v>
      </c>
      <c r="E2390" s="149" t="s">
        <v>1011</v>
      </c>
      <c r="F2390" s="149" t="s">
        <v>6788</v>
      </c>
      <c r="G2390" s="149" t="s">
        <v>364</v>
      </c>
      <c r="H2390" s="149" t="s">
        <v>365</v>
      </c>
      <c r="I2390" s="149" t="s">
        <v>366</v>
      </c>
      <c r="J2390" s="149" t="s">
        <v>7089</v>
      </c>
      <c r="K2390" s="149"/>
      <c r="L2390" s="148">
        <v>1</v>
      </c>
      <c r="M2390" s="152">
        <f t="shared" si="74"/>
        <v>0</v>
      </c>
      <c r="N2390" s="152">
        <f t="shared" si="75"/>
        <v>0</v>
      </c>
      <c r="O2390" s="145">
        <v>122127</v>
      </c>
    </row>
    <row r="2391" spans="1:15" x14ac:dyDescent="0.25">
      <c r="A2391" s="149">
        <v>131524</v>
      </c>
      <c r="B2391" s="149" t="s">
        <v>7535</v>
      </c>
      <c r="C2391" s="149" t="s">
        <v>6789</v>
      </c>
      <c r="D2391" s="149">
        <v>1180</v>
      </c>
      <c r="E2391" s="149" t="s">
        <v>120</v>
      </c>
      <c r="F2391" s="149" t="s">
        <v>6790</v>
      </c>
      <c r="G2391" s="149" t="s">
        <v>160</v>
      </c>
      <c r="H2391" s="149" t="s">
        <v>161</v>
      </c>
      <c r="I2391" s="149" t="s">
        <v>162</v>
      </c>
      <c r="J2391" s="149" t="s">
        <v>7089</v>
      </c>
      <c r="K2391" s="149"/>
      <c r="L2391" s="148">
        <v>1</v>
      </c>
      <c r="M2391" s="152">
        <f t="shared" si="74"/>
        <v>0</v>
      </c>
      <c r="N2391" s="152">
        <f t="shared" si="75"/>
        <v>0</v>
      </c>
      <c r="O2391" s="145">
        <v>122069</v>
      </c>
    </row>
    <row r="2392" spans="1:15" x14ac:dyDescent="0.25">
      <c r="A2392" s="149">
        <v>131532</v>
      </c>
      <c r="B2392" s="149" t="s">
        <v>7536</v>
      </c>
      <c r="C2392" s="149" t="s">
        <v>6791</v>
      </c>
      <c r="D2392" s="149">
        <v>1060</v>
      </c>
      <c r="E2392" s="149" t="s">
        <v>86</v>
      </c>
      <c r="F2392" s="149" t="s">
        <v>6792</v>
      </c>
      <c r="G2392" s="149" t="s">
        <v>160</v>
      </c>
      <c r="H2392" s="149" t="s">
        <v>161</v>
      </c>
      <c r="I2392" s="149" t="s">
        <v>162</v>
      </c>
      <c r="J2392" s="149" t="s">
        <v>7089</v>
      </c>
      <c r="K2392" s="149"/>
      <c r="L2392" s="148">
        <v>3</v>
      </c>
      <c r="M2392" s="152">
        <f t="shared" si="74"/>
        <v>0</v>
      </c>
      <c r="N2392" s="152">
        <f t="shared" si="75"/>
        <v>0</v>
      </c>
      <c r="O2392" s="145">
        <v>138842</v>
      </c>
    </row>
    <row r="2393" spans="1:15" x14ac:dyDescent="0.25">
      <c r="A2393" s="149">
        <v>131557</v>
      </c>
      <c r="B2393" s="149" t="s">
        <v>7758</v>
      </c>
      <c r="C2393" s="149" t="s">
        <v>7759</v>
      </c>
      <c r="D2393" s="149">
        <v>1000</v>
      </c>
      <c r="E2393" s="149" t="s">
        <v>68</v>
      </c>
      <c r="F2393" s="149" t="s">
        <v>6793</v>
      </c>
      <c r="G2393" s="149" t="s">
        <v>160</v>
      </c>
      <c r="H2393" s="149" t="s">
        <v>161</v>
      </c>
      <c r="I2393" s="149" t="s">
        <v>162</v>
      </c>
      <c r="J2393" s="149" t="s">
        <v>7089</v>
      </c>
      <c r="K2393" s="149"/>
      <c r="L2393" s="148">
        <v>1</v>
      </c>
      <c r="M2393" s="152">
        <f t="shared" si="74"/>
        <v>0</v>
      </c>
      <c r="N2393" s="152">
        <f t="shared" si="75"/>
        <v>0</v>
      </c>
      <c r="O2393" s="145">
        <v>138842</v>
      </c>
    </row>
    <row r="2394" spans="1:15" x14ac:dyDescent="0.25">
      <c r="A2394" s="149">
        <v>131573</v>
      </c>
      <c r="B2394" s="149" t="s">
        <v>7537</v>
      </c>
      <c r="C2394" s="149" t="s">
        <v>6794</v>
      </c>
      <c r="D2394" s="149">
        <v>1640</v>
      </c>
      <c r="E2394" s="149" t="s">
        <v>1276</v>
      </c>
      <c r="F2394" s="149" t="s">
        <v>6795</v>
      </c>
      <c r="G2394" s="149" t="s">
        <v>160</v>
      </c>
      <c r="H2394" s="149" t="s">
        <v>161</v>
      </c>
      <c r="I2394" s="149" t="s">
        <v>162</v>
      </c>
      <c r="J2394" s="149" t="s">
        <v>7089</v>
      </c>
      <c r="K2394" s="149"/>
      <c r="L2394" s="148">
        <v>1</v>
      </c>
      <c r="M2394" s="152">
        <f t="shared" si="74"/>
        <v>0</v>
      </c>
      <c r="N2394" s="152">
        <f t="shared" si="75"/>
        <v>0</v>
      </c>
      <c r="O2394" s="145">
        <v>139071</v>
      </c>
    </row>
    <row r="2395" spans="1:15" x14ac:dyDescent="0.25">
      <c r="A2395" s="149">
        <v>131615</v>
      </c>
      <c r="B2395" s="149" t="s">
        <v>6796</v>
      </c>
      <c r="C2395" s="149" t="s">
        <v>6797</v>
      </c>
      <c r="D2395" s="149">
        <v>8790</v>
      </c>
      <c r="E2395" s="149" t="s">
        <v>771</v>
      </c>
      <c r="F2395" s="149" t="s">
        <v>6798</v>
      </c>
      <c r="G2395" s="149" t="s">
        <v>364</v>
      </c>
      <c r="H2395" s="149" t="s">
        <v>365</v>
      </c>
      <c r="I2395" s="149" t="s">
        <v>366</v>
      </c>
      <c r="J2395" s="149" t="s">
        <v>7089</v>
      </c>
      <c r="K2395" s="149"/>
      <c r="L2395" s="148">
        <v>1</v>
      </c>
      <c r="M2395" s="152">
        <f t="shared" si="74"/>
        <v>0</v>
      </c>
      <c r="N2395" s="152">
        <f t="shared" si="75"/>
        <v>0</v>
      </c>
      <c r="O2395" s="145">
        <v>125591</v>
      </c>
    </row>
    <row r="2396" spans="1:15" x14ac:dyDescent="0.25">
      <c r="A2396" s="149">
        <v>131797</v>
      </c>
      <c r="B2396" s="149" t="s">
        <v>6799</v>
      </c>
      <c r="C2396" s="149" t="s">
        <v>6800</v>
      </c>
      <c r="D2396" s="149">
        <v>1500</v>
      </c>
      <c r="E2396" s="149" t="s">
        <v>128</v>
      </c>
      <c r="F2396" s="149" t="s">
        <v>6801</v>
      </c>
      <c r="G2396" s="149" t="s">
        <v>364</v>
      </c>
      <c r="H2396" s="149" t="s">
        <v>365</v>
      </c>
      <c r="I2396" s="149" t="s">
        <v>366</v>
      </c>
      <c r="J2396" s="149" t="s">
        <v>7089</v>
      </c>
      <c r="K2396" s="149"/>
      <c r="L2396" s="148">
        <v>1</v>
      </c>
      <c r="M2396" s="152">
        <f t="shared" si="74"/>
        <v>0</v>
      </c>
      <c r="N2396" s="152">
        <f t="shared" si="75"/>
        <v>0</v>
      </c>
      <c r="O2396" s="145">
        <v>125591</v>
      </c>
    </row>
    <row r="2397" spans="1:15" x14ac:dyDescent="0.25">
      <c r="A2397" s="149">
        <v>131896</v>
      </c>
      <c r="B2397" s="149" t="s">
        <v>6802</v>
      </c>
      <c r="C2397" s="149" t="s">
        <v>6803</v>
      </c>
      <c r="D2397" s="149">
        <v>3118</v>
      </c>
      <c r="E2397" s="149" t="s">
        <v>6804</v>
      </c>
      <c r="F2397" s="149" t="s">
        <v>6805</v>
      </c>
      <c r="G2397" s="149" t="s">
        <v>7587</v>
      </c>
      <c r="H2397" s="149" t="s">
        <v>7588</v>
      </c>
      <c r="I2397" s="149" t="s">
        <v>7589</v>
      </c>
      <c r="J2397" s="149" t="s">
        <v>7089</v>
      </c>
      <c r="K2397" s="149"/>
      <c r="L2397" s="148">
        <v>1</v>
      </c>
      <c r="M2397" s="152">
        <f t="shared" si="74"/>
        <v>0</v>
      </c>
      <c r="N2397" s="152">
        <f t="shared" si="75"/>
        <v>0</v>
      </c>
      <c r="O2397" s="145">
        <v>120162</v>
      </c>
    </row>
    <row r="2398" spans="1:15" x14ac:dyDescent="0.25">
      <c r="A2398" s="149">
        <v>131904</v>
      </c>
      <c r="B2398" s="149" t="s">
        <v>7538</v>
      </c>
      <c r="C2398" s="149" t="s">
        <v>6806</v>
      </c>
      <c r="D2398" s="149">
        <v>8680</v>
      </c>
      <c r="E2398" s="149" t="s">
        <v>686</v>
      </c>
      <c r="F2398" s="149" t="s">
        <v>4083</v>
      </c>
      <c r="G2398" s="149" t="s">
        <v>7595</v>
      </c>
      <c r="H2398" s="149" t="s">
        <v>7596</v>
      </c>
      <c r="I2398" s="149" t="s">
        <v>7597</v>
      </c>
      <c r="J2398" s="149" t="s">
        <v>7089</v>
      </c>
      <c r="K2398" s="149"/>
      <c r="L2398" s="148">
        <v>2</v>
      </c>
      <c r="M2398" s="152">
        <f t="shared" si="74"/>
        <v>0</v>
      </c>
      <c r="N2398" s="152">
        <f t="shared" si="75"/>
        <v>0</v>
      </c>
      <c r="O2398" s="145">
        <v>120279</v>
      </c>
    </row>
    <row r="2399" spans="1:15" x14ac:dyDescent="0.25">
      <c r="A2399" s="149">
        <v>131912</v>
      </c>
      <c r="B2399" s="149" t="s">
        <v>6807</v>
      </c>
      <c r="C2399" s="149" t="s">
        <v>6808</v>
      </c>
      <c r="D2399" s="149">
        <v>8647</v>
      </c>
      <c r="E2399" s="149" t="s">
        <v>6809</v>
      </c>
      <c r="F2399" s="149" t="s">
        <v>6810</v>
      </c>
      <c r="G2399" s="149" t="s">
        <v>7595</v>
      </c>
      <c r="H2399" s="149" t="s">
        <v>7596</v>
      </c>
      <c r="I2399" s="149" t="s">
        <v>7597</v>
      </c>
      <c r="J2399" s="149" t="s">
        <v>7089</v>
      </c>
      <c r="K2399" s="149"/>
      <c r="L2399" s="148">
        <v>2</v>
      </c>
      <c r="M2399" s="152">
        <f t="shared" si="74"/>
        <v>0</v>
      </c>
      <c r="N2399" s="152">
        <f t="shared" si="75"/>
        <v>0</v>
      </c>
      <c r="O2399" s="145">
        <v>119453</v>
      </c>
    </row>
    <row r="2400" spans="1:15" x14ac:dyDescent="0.25">
      <c r="A2400" s="149">
        <v>131921</v>
      </c>
      <c r="B2400" s="149" t="s">
        <v>7539</v>
      </c>
      <c r="C2400" s="149" t="s">
        <v>7540</v>
      </c>
      <c r="D2400" s="149">
        <v>9550</v>
      </c>
      <c r="E2400" s="149" t="s">
        <v>7541</v>
      </c>
      <c r="F2400" s="149" t="s">
        <v>7760</v>
      </c>
      <c r="G2400" s="149" t="s">
        <v>7587</v>
      </c>
      <c r="H2400" s="149" t="s">
        <v>7588</v>
      </c>
      <c r="I2400" s="149" t="s">
        <v>7589</v>
      </c>
      <c r="J2400" s="149" t="s">
        <v>7089</v>
      </c>
      <c r="K2400" s="149"/>
      <c r="L2400" s="148">
        <v>2</v>
      </c>
      <c r="M2400" s="152">
        <f t="shared" si="74"/>
        <v>0</v>
      </c>
      <c r="N2400" s="152">
        <f t="shared" si="75"/>
        <v>0</v>
      </c>
      <c r="O2400" s="145">
        <v>138751</v>
      </c>
    </row>
    <row r="2401" spans="1:15" x14ac:dyDescent="0.25">
      <c r="A2401" s="149">
        <v>131938</v>
      </c>
      <c r="B2401" s="149" t="s">
        <v>6811</v>
      </c>
      <c r="C2401" s="149" t="s">
        <v>6812</v>
      </c>
      <c r="D2401" s="149">
        <v>2590</v>
      </c>
      <c r="E2401" s="149" t="s">
        <v>2453</v>
      </c>
      <c r="F2401" s="149" t="s">
        <v>6813</v>
      </c>
      <c r="G2401" s="149" t="s">
        <v>203</v>
      </c>
      <c r="H2401" s="149" t="s">
        <v>204</v>
      </c>
      <c r="I2401" s="149" t="s">
        <v>205</v>
      </c>
      <c r="J2401" s="149" t="s">
        <v>7089</v>
      </c>
      <c r="K2401" s="149"/>
      <c r="L2401" s="148">
        <v>1</v>
      </c>
      <c r="M2401" s="152">
        <f t="shared" si="74"/>
        <v>0</v>
      </c>
      <c r="N2401" s="152">
        <f t="shared" si="75"/>
        <v>0</v>
      </c>
      <c r="O2401" s="145">
        <v>120543</v>
      </c>
    </row>
    <row r="2402" spans="1:15" x14ac:dyDescent="0.25">
      <c r="A2402" s="149">
        <v>131946</v>
      </c>
      <c r="B2402" s="149" t="s">
        <v>7542</v>
      </c>
      <c r="C2402" s="149" t="s">
        <v>7543</v>
      </c>
      <c r="D2402" s="149">
        <v>9100</v>
      </c>
      <c r="E2402" s="149" t="s">
        <v>392</v>
      </c>
      <c r="F2402" s="149" t="s">
        <v>7544</v>
      </c>
      <c r="G2402" s="149" t="s">
        <v>364</v>
      </c>
      <c r="H2402" s="149" t="s">
        <v>365</v>
      </c>
      <c r="I2402" s="149" t="s">
        <v>366</v>
      </c>
      <c r="J2402" s="149" t="s">
        <v>7089</v>
      </c>
      <c r="K2402" s="149"/>
      <c r="L2402" s="148">
        <v>1</v>
      </c>
      <c r="M2402" s="152">
        <f t="shared" si="74"/>
        <v>0</v>
      </c>
      <c r="N2402" s="152">
        <f t="shared" si="75"/>
        <v>0</v>
      </c>
      <c r="O2402" s="145">
        <v>121384</v>
      </c>
    </row>
    <row r="2403" spans="1:15" x14ac:dyDescent="0.25">
      <c r="A2403" s="149">
        <v>131953</v>
      </c>
      <c r="B2403" s="149" t="s">
        <v>6815</v>
      </c>
      <c r="C2403" s="149" t="s">
        <v>6816</v>
      </c>
      <c r="D2403" s="149">
        <v>9850</v>
      </c>
      <c r="E2403" s="149" t="s">
        <v>959</v>
      </c>
      <c r="F2403" s="149" t="s">
        <v>6817</v>
      </c>
      <c r="G2403" s="149" t="s">
        <v>7587</v>
      </c>
      <c r="H2403" s="149" t="s">
        <v>7588</v>
      </c>
      <c r="I2403" s="149" t="s">
        <v>7589</v>
      </c>
      <c r="J2403" s="149" t="s">
        <v>7089</v>
      </c>
      <c r="K2403" s="149"/>
      <c r="L2403" s="148">
        <v>1</v>
      </c>
      <c r="M2403" s="152">
        <f t="shared" si="74"/>
        <v>0</v>
      </c>
      <c r="N2403" s="152">
        <f t="shared" si="75"/>
        <v>0</v>
      </c>
      <c r="O2403" s="145">
        <v>119991</v>
      </c>
    </row>
    <row r="2404" spans="1:15" x14ac:dyDescent="0.25">
      <c r="A2404" s="149">
        <v>131961</v>
      </c>
      <c r="B2404" s="149" t="s">
        <v>7545</v>
      </c>
      <c r="C2404" s="149" t="s">
        <v>6818</v>
      </c>
      <c r="D2404" s="149">
        <v>9000</v>
      </c>
      <c r="E2404" s="149" t="s">
        <v>798</v>
      </c>
      <c r="F2404" s="149" t="s">
        <v>6819</v>
      </c>
      <c r="G2404" s="149" t="s">
        <v>7587</v>
      </c>
      <c r="H2404" s="149" t="s">
        <v>7588</v>
      </c>
      <c r="I2404" s="149" t="s">
        <v>7589</v>
      </c>
      <c r="J2404" s="149" t="s">
        <v>7089</v>
      </c>
      <c r="K2404" s="149"/>
      <c r="L2404" s="148">
        <v>2</v>
      </c>
      <c r="M2404" s="152">
        <f t="shared" si="74"/>
        <v>0</v>
      </c>
      <c r="N2404" s="152">
        <f t="shared" si="75"/>
        <v>0</v>
      </c>
      <c r="O2404" s="145">
        <v>121798</v>
      </c>
    </row>
    <row r="2405" spans="1:15" x14ac:dyDescent="0.25">
      <c r="A2405" s="149">
        <v>131979</v>
      </c>
      <c r="B2405" s="149" t="s">
        <v>6820</v>
      </c>
      <c r="C2405" s="149" t="s">
        <v>6821</v>
      </c>
      <c r="D2405" s="149">
        <v>9000</v>
      </c>
      <c r="E2405" s="149" t="s">
        <v>798</v>
      </c>
      <c r="F2405" s="149" t="s">
        <v>6822</v>
      </c>
      <c r="G2405" s="149" t="s">
        <v>7587</v>
      </c>
      <c r="H2405" s="149" t="s">
        <v>7588</v>
      </c>
      <c r="I2405" s="149" t="s">
        <v>7589</v>
      </c>
      <c r="J2405" s="149" t="s">
        <v>7089</v>
      </c>
      <c r="K2405" s="149"/>
      <c r="L2405" s="148">
        <v>2</v>
      </c>
      <c r="M2405" s="152">
        <f t="shared" si="74"/>
        <v>0</v>
      </c>
      <c r="N2405" s="152">
        <f t="shared" si="75"/>
        <v>0</v>
      </c>
      <c r="O2405" s="145">
        <v>121798</v>
      </c>
    </row>
    <row r="2406" spans="1:15" x14ac:dyDescent="0.25">
      <c r="A2406" s="149">
        <v>131987</v>
      </c>
      <c r="B2406" s="149" t="s">
        <v>6823</v>
      </c>
      <c r="C2406" s="149" t="s">
        <v>6824</v>
      </c>
      <c r="D2406" s="149">
        <v>9831</v>
      </c>
      <c r="E2406" s="149" t="s">
        <v>5470</v>
      </c>
      <c r="F2406" s="149" t="s">
        <v>6825</v>
      </c>
      <c r="G2406" s="149" t="s">
        <v>7587</v>
      </c>
      <c r="H2406" s="149" t="s">
        <v>7588</v>
      </c>
      <c r="I2406" s="149" t="s">
        <v>7589</v>
      </c>
      <c r="J2406" s="149" t="s">
        <v>7089</v>
      </c>
      <c r="K2406" s="149"/>
      <c r="L2406" s="148">
        <v>1</v>
      </c>
      <c r="M2406" s="152">
        <f t="shared" si="74"/>
        <v>0</v>
      </c>
      <c r="N2406" s="152">
        <f t="shared" si="75"/>
        <v>0</v>
      </c>
      <c r="O2406" s="145">
        <v>119991</v>
      </c>
    </row>
    <row r="2407" spans="1:15" x14ac:dyDescent="0.25">
      <c r="A2407" s="149">
        <v>132043</v>
      </c>
      <c r="B2407" s="149" t="s">
        <v>6826</v>
      </c>
      <c r="C2407" s="149" t="s">
        <v>6827</v>
      </c>
      <c r="D2407" s="149">
        <v>3511</v>
      </c>
      <c r="E2407" s="149" t="s">
        <v>6828</v>
      </c>
      <c r="F2407" s="149" t="s">
        <v>6829</v>
      </c>
      <c r="G2407" s="149" t="s">
        <v>7122</v>
      </c>
      <c r="H2407" s="149" t="s">
        <v>7123</v>
      </c>
      <c r="I2407" s="149" t="s">
        <v>7124</v>
      </c>
      <c r="J2407" s="149" t="s">
        <v>7089</v>
      </c>
      <c r="K2407" s="149"/>
      <c r="L2407" s="148">
        <v>3</v>
      </c>
      <c r="M2407" s="152">
        <f t="shared" si="74"/>
        <v>0</v>
      </c>
      <c r="N2407" s="152">
        <f t="shared" si="75"/>
        <v>0</v>
      </c>
      <c r="O2407" s="145">
        <v>118885</v>
      </c>
    </row>
    <row r="2408" spans="1:15" x14ac:dyDescent="0.25">
      <c r="A2408" s="149">
        <v>132076</v>
      </c>
      <c r="B2408" s="149" t="s">
        <v>6830</v>
      </c>
      <c r="C2408" s="149" t="s">
        <v>6831</v>
      </c>
      <c r="D2408" s="149">
        <v>2200</v>
      </c>
      <c r="E2408" s="149" t="s">
        <v>304</v>
      </c>
      <c r="F2408" s="149" t="s">
        <v>6832</v>
      </c>
      <c r="G2408" s="149" t="s">
        <v>160</v>
      </c>
      <c r="H2408" s="149" t="s">
        <v>161</v>
      </c>
      <c r="I2408" s="149" t="s">
        <v>162</v>
      </c>
      <c r="J2408" s="149" t="s">
        <v>7089</v>
      </c>
      <c r="K2408" s="149"/>
      <c r="L2408" s="148">
        <v>3</v>
      </c>
      <c r="M2408" s="152">
        <f t="shared" si="74"/>
        <v>0</v>
      </c>
      <c r="N2408" s="152">
        <f t="shared" si="75"/>
        <v>0</v>
      </c>
      <c r="O2408" s="145">
        <v>139105</v>
      </c>
    </row>
    <row r="2409" spans="1:15" x14ac:dyDescent="0.25">
      <c r="A2409" s="149">
        <v>132233</v>
      </c>
      <c r="B2409" s="149" t="s">
        <v>6833</v>
      </c>
      <c r="C2409" s="149" t="s">
        <v>6834</v>
      </c>
      <c r="D2409" s="149">
        <v>9255</v>
      </c>
      <c r="E2409" s="149" t="s">
        <v>884</v>
      </c>
      <c r="F2409" s="149" t="s">
        <v>6835</v>
      </c>
      <c r="G2409" s="149" t="s">
        <v>364</v>
      </c>
      <c r="H2409" s="149" t="s">
        <v>365</v>
      </c>
      <c r="I2409" s="149" t="s">
        <v>366</v>
      </c>
      <c r="J2409" s="149" t="s">
        <v>7089</v>
      </c>
      <c r="K2409" s="149"/>
      <c r="L2409" s="148">
        <v>1</v>
      </c>
      <c r="M2409" s="152">
        <f t="shared" si="74"/>
        <v>0</v>
      </c>
      <c r="N2409" s="152">
        <f t="shared" si="75"/>
        <v>0</v>
      </c>
      <c r="O2409" s="145">
        <v>121921</v>
      </c>
    </row>
    <row r="2410" spans="1:15" x14ac:dyDescent="0.25">
      <c r="A2410" s="149">
        <v>132241</v>
      </c>
      <c r="B2410" s="149" t="s">
        <v>6836</v>
      </c>
      <c r="C2410" s="149" t="s">
        <v>6837</v>
      </c>
      <c r="D2410" s="149">
        <v>3400</v>
      </c>
      <c r="E2410" s="149" t="s">
        <v>6838</v>
      </c>
      <c r="F2410" s="149" t="s">
        <v>6839</v>
      </c>
      <c r="G2410" s="149" t="s">
        <v>160</v>
      </c>
      <c r="H2410" s="149" t="s">
        <v>161</v>
      </c>
      <c r="I2410" s="149" t="s">
        <v>162</v>
      </c>
      <c r="J2410" s="149" t="s">
        <v>7089</v>
      </c>
      <c r="K2410" s="149"/>
      <c r="L2410" s="148">
        <v>1</v>
      </c>
      <c r="M2410" s="152">
        <f t="shared" si="74"/>
        <v>0</v>
      </c>
      <c r="N2410" s="152">
        <f t="shared" si="75"/>
        <v>0</v>
      </c>
      <c r="O2410" s="145">
        <v>120841</v>
      </c>
    </row>
    <row r="2411" spans="1:15" x14ac:dyDescent="0.25">
      <c r="A2411" s="149">
        <v>132258</v>
      </c>
      <c r="B2411" s="149" t="s">
        <v>6840</v>
      </c>
      <c r="C2411" s="149" t="s">
        <v>6841</v>
      </c>
      <c r="D2411" s="149">
        <v>9470</v>
      </c>
      <c r="E2411" s="149" t="s">
        <v>908</v>
      </c>
      <c r="F2411" s="149" t="s">
        <v>6842</v>
      </c>
      <c r="G2411" s="149" t="s">
        <v>7587</v>
      </c>
      <c r="H2411" s="149" t="s">
        <v>7588</v>
      </c>
      <c r="I2411" s="149" t="s">
        <v>7589</v>
      </c>
      <c r="J2411" s="149" t="s">
        <v>7089</v>
      </c>
      <c r="K2411" s="149"/>
      <c r="L2411" s="148">
        <v>1</v>
      </c>
      <c r="M2411" s="152">
        <f t="shared" si="74"/>
        <v>0</v>
      </c>
      <c r="N2411" s="152">
        <f t="shared" si="75"/>
        <v>0</v>
      </c>
      <c r="O2411" s="145">
        <v>121012</v>
      </c>
    </row>
    <row r="2412" spans="1:15" x14ac:dyDescent="0.25">
      <c r="A2412" s="149">
        <v>132266</v>
      </c>
      <c r="B2412" s="149" t="s">
        <v>6843</v>
      </c>
      <c r="C2412" s="149" t="s">
        <v>6844</v>
      </c>
      <c r="D2412" s="149">
        <v>2100</v>
      </c>
      <c r="E2412" s="149" t="s">
        <v>1786</v>
      </c>
      <c r="F2412" s="149" t="s">
        <v>6845</v>
      </c>
      <c r="G2412" s="149" t="s">
        <v>203</v>
      </c>
      <c r="H2412" s="149" t="s">
        <v>204</v>
      </c>
      <c r="I2412" s="149" t="s">
        <v>205</v>
      </c>
      <c r="J2412" s="149" t="s">
        <v>7089</v>
      </c>
      <c r="K2412" s="149"/>
      <c r="L2412" s="148">
        <v>1</v>
      </c>
      <c r="M2412" s="152">
        <f t="shared" si="74"/>
        <v>0</v>
      </c>
      <c r="N2412" s="152">
        <f t="shared" si="75"/>
        <v>0</v>
      </c>
      <c r="O2412" s="145">
        <v>119677</v>
      </c>
    </row>
    <row r="2413" spans="1:15" x14ac:dyDescent="0.25">
      <c r="A2413" s="149">
        <v>132274</v>
      </c>
      <c r="B2413" s="149" t="s">
        <v>7546</v>
      </c>
      <c r="C2413" s="149" t="s">
        <v>6846</v>
      </c>
      <c r="D2413" s="149">
        <v>3920</v>
      </c>
      <c r="E2413" s="149" t="s">
        <v>3768</v>
      </c>
      <c r="F2413" s="149" t="s">
        <v>6847</v>
      </c>
      <c r="G2413" s="149" t="s">
        <v>7122</v>
      </c>
      <c r="H2413" s="149" t="s">
        <v>7123</v>
      </c>
      <c r="I2413" s="149" t="s">
        <v>7124</v>
      </c>
      <c r="J2413" s="149" t="s">
        <v>7089</v>
      </c>
      <c r="K2413" s="149"/>
      <c r="L2413" s="148">
        <v>1</v>
      </c>
      <c r="M2413" s="152">
        <f t="shared" si="74"/>
        <v>0</v>
      </c>
      <c r="N2413" s="152">
        <f t="shared" si="75"/>
        <v>0</v>
      </c>
      <c r="O2413" s="145">
        <v>118828</v>
      </c>
    </row>
    <row r="2414" spans="1:15" x14ac:dyDescent="0.25">
      <c r="A2414" s="149">
        <v>132282</v>
      </c>
      <c r="B2414" s="149" t="s">
        <v>6848</v>
      </c>
      <c r="C2414" s="149" t="s">
        <v>6849</v>
      </c>
      <c r="D2414" s="149">
        <v>2000</v>
      </c>
      <c r="E2414" s="149" t="s">
        <v>201</v>
      </c>
      <c r="F2414" s="149" t="s">
        <v>6850</v>
      </c>
      <c r="G2414" s="149" t="s">
        <v>203</v>
      </c>
      <c r="H2414" s="149" t="s">
        <v>204</v>
      </c>
      <c r="I2414" s="149" t="s">
        <v>205</v>
      </c>
      <c r="J2414" s="149" t="s">
        <v>7089</v>
      </c>
      <c r="K2414" s="149"/>
      <c r="L2414" s="148">
        <v>1</v>
      </c>
      <c r="M2414" s="152">
        <f t="shared" si="74"/>
        <v>0</v>
      </c>
      <c r="N2414" s="152">
        <f t="shared" si="75"/>
        <v>0</v>
      </c>
      <c r="O2414" s="145">
        <v>119768</v>
      </c>
    </row>
    <row r="2415" spans="1:15" x14ac:dyDescent="0.25">
      <c r="A2415" s="149">
        <v>132291</v>
      </c>
      <c r="B2415" s="149" t="s">
        <v>7547</v>
      </c>
      <c r="C2415" s="149" t="s">
        <v>6851</v>
      </c>
      <c r="D2415" s="149">
        <v>3970</v>
      </c>
      <c r="E2415" s="149" t="s">
        <v>627</v>
      </c>
      <c r="F2415" s="149" t="s">
        <v>6852</v>
      </c>
      <c r="G2415" s="149" t="s">
        <v>7122</v>
      </c>
      <c r="H2415" s="149" t="s">
        <v>7123</v>
      </c>
      <c r="I2415" s="149" t="s">
        <v>7124</v>
      </c>
      <c r="J2415" s="149" t="s">
        <v>7089</v>
      </c>
      <c r="K2415" s="149"/>
      <c r="L2415" s="148">
        <v>1</v>
      </c>
      <c r="M2415" s="152">
        <f t="shared" si="74"/>
        <v>0</v>
      </c>
      <c r="N2415" s="152">
        <f t="shared" si="75"/>
        <v>0</v>
      </c>
      <c r="O2415" s="145">
        <v>118828</v>
      </c>
    </row>
    <row r="2416" spans="1:15" x14ac:dyDescent="0.25">
      <c r="A2416" s="149">
        <v>132308</v>
      </c>
      <c r="B2416" s="149" t="s">
        <v>3157</v>
      </c>
      <c r="C2416" s="149" t="s">
        <v>6853</v>
      </c>
      <c r="D2416" s="149">
        <v>3010</v>
      </c>
      <c r="E2416" s="149" t="s">
        <v>470</v>
      </c>
      <c r="F2416" s="149" t="s">
        <v>6854</v>
      </c>
      <c r="G2416" s="149" t="s">
        <v>160</v>
      </c>
      <c r="H2416" s="149" t="s">
        <v>161</v>
      </c>
      <c r="I2416" s="149" t="s">
        <v>162</v>
      </c>
      <c r="J2416" s="149" t="s">
        <v>7089</v>
      </c>
      <c r="K2416" s="149"/>
      <c r="L2416" s="148">
        <v>1</v>
      </c>
      <c r="M2416" s="152">
        <f t="shared" si="74"/>
        <v>0</v>
      </c>
      <c r="N2416" s="152">
        <f t="shared" si="75"/>
        <v>0</v>
      </c>
      <c r="O2416" s="145">
        <v>138974</v>
      </c>
    </row>
    <row r="2417" spans="1:15" x14ac:dyDescent="0.25">
      <c r="A2417" s="149">
        <v>132316</v>
      </c>
      <c r="B2417" s="149" t="s">
        <v>7548</v>
      </c>
      <c r="C2417" s="149" t="s">
        <v>6855</v>
      </c>
      <c r="D2417" s="149">
        <v>8000</v>
      </c>
      <c r="E2417" s="149" t="s">
        <v>643</v>
      </c>
      <c r="F2417" s="149" t="s">
        <v>6856</v>
      </c>
      <c r="G2417" s="149" t="s">
        <v>7595</v>
      </c>
      <c r="H2417" s="149" t="s">
        <v>7596</v>
      </c>
      <c r="I2417" s="149" t="s">
        <v>7597</v>
      </c>
      <c r="J2417" s="149" t="s">
        <v>7089</v>
      </c>
      <c r="K2417" s="149"/>
      <c r="L2417" s="148">
        <v>2</v>
      </c>
      <c r="M2417" s="152">
        <f t="shared" si="74"/>
        <v>0</v>
      </c>
      <c r="N2417" s="152">
        <f t="shared" si="75"/>
        <v>0</v>
      </c>
      <c r="O2417" s="145">
        <v>120634</v>
      </c>
    </row>
    <row r="2418" spans="1:15" x14ac:dyDescent="0.25">
      <c r="A2418" s="149">
        <v>132324</v>
      </c>
      <c r="B2418" s="149" t="s">
        <v>7761</v>
      </c>
      <c r="C2418" s="149" t="s">
        <v>6857</v>
      </c>
      <c r="D2418" s="149">
        <v>2060</v>
      </c>
      <c r="E2418" s="149" t="s">
        <v>201</v>
      </c>
      <c r="F2418" s="149" t="s">
        <v>6858</v>
      </c>
      <c r="G2418" s="149" t="s">
        <v>203</v>
      </c>
      <c r="H2418" s="149" t="s">
        <v>204</v>
      </c>
      <c r="I2418" s="149" t="s">
        <v>205</v>
      </c>
      <c r="J2418" s="149" t="s">
        <v>7089</v>
      </c>
      <c r="K2418" s="149"/>
      <c r="L2418" s="148">
        <v>1</v>
      </c>
      <c r="M2418" s="152">
        <f t="shared" si="74"/>
        <v>0</v>
      </c>
      <c r="N2418" s="152">
        <f t="shared" si="75"/>
        <v>0</v>
      </c>
      <c r="O2418" s="145">
        <v>121831</v>
      </c>
    </row>
    <row r="2419" spans="1:15" x14ac:dyDescent="0.25">
      <c r="A2419" s="149">
        <v>132332</v>
      </c>
      <c r="B2419" s="149" t="s">
        <v>6859</v>
      </c>
      <c r="C2419" s="149" t="s">
        <v>6860</v>
      </c>
      <c r="D2419" s="149">
        <v>2960</v>
      </c>
      <c r="E2419" s="149" t="s">
        <v>1918</v>
      </c>
      <c r="F2419" s="149" t="s">
        <v>6861</v>
      </c>
      <c r="G2419" s="149" t="s">
        <v>203</v>
      </c>
      <c r="H2419" s="149" t="s">
        <v>204</v>
      </c>
      <c r="I2419" s="149" t="s">
        <v>205</v>
      </c>
      <c r="J2419" s="149" t="s">
        <v>7089</v>
      </c>
      <c r="K2419" s="149"/>
      <c r="L2419" s="148">
        <v>1</v>
      </c>
      <c r="M2419" s="152">
        <f t="shared" si="74"/>
        <v>0</v>
      </c>
      <c r="N2419" s="152">
        <f t="shared" si="75"/>
        <v>0</v>
      </c>
      <c r="O2419" s="145">
        <v>121723</v>
      </c>
    </row>
    <row r="2420" spans="1:15" x14ac:dyDescent="0.25">
      <c r="A2420" s="149">
        <v>132365</v>
      </c>
      <c r="B2420" s="149" t="s">
        <v>4843</v>
      </c>
      <c r="C2420" s="149" t="s">
        <v>6862</v>
      </c>
      <c r="D2420" s="149">
        <v>1180</v>
      </c>
      <c r="E2420" s="149" t="s">
        <v>120</v>
      </c>
      <c r="F2420" s="149" t="s">
        <v>6863</v>
      </c>
      <c r="G2420" s="149" t="s">
        <v>160</v>
      </c>
      <c r="H2420" s="149" t="s">
        <v>161</v>
      </c>
      <c r="I2420" s="149" t="s">
        <v>162</v>
      </c>
      <c r="J2420" s="149" t="s">
        <v>7089</v>
      </c>
      <c r="K2420" s="149"/>
      <c r="L2420" s="148">
        <v>2</v>
      </c>
      <c r="M2420" s="152">
        <f t="shared" si="74"/>
        <v>0</v>
      </c>
      <c r="N2420" s="152">
        <f t="shared" si="75"/>
        <v>0</v>
      </c>
      <c r="O2420" s="145">
        <v>121962</v>
      </c>
    </row>
    <row r="2421" spans="1:15" x14ac:dyDescent="0.25">
      <c r="A2421" s="149">
        <v>132621</v>
      </c>
      <c r="B2421" s="149" t="s">
        <v>6864</v>
      </c>
      <c r="C2421" s="149" t="s">
        <v>6865</v>
      </c>
      <c r="D2421" s="149">
        <v>2660</v>
      </c>
      <c r="E2421" s="149" t="s">
        <v>2645</v>
      </c>
      <c r="F2421" s="149" t="s">
        <v>6866</v>
      </c>
      <c r="G2421" s="149" t="s">
        <v>203</v>
      </c>
      <c r="H2421" s="149" t="s">
        <v>204</v>
      </c>
      <c r="I2421" s="149" t="s">
        <v>205</v>
      </c>
      <c r="J2421" s="149" t="s">
        <v>7089</v>
      </c>
      <c r="K2421" s="149"/>
      <c r="L2421" s="148">
        <v>1</v>
      </c>
      <c r="M2421" s="152">
        <f t="shared" si="74"/>
        <v>0</v>
      </c>
      <c r="N2421" s="152">
        <f t="shared" si="75"/>
        <v>0</v>
      </c>
      <c r="O2421" s="145">
        <v>0</v>
      </c>
    </row>
    <row r="2422" spans="1:15" x14ac:dyDescent="0.25">
      <c r="A2422" s="149">
        <v>132829</v>
      </c>
      <c r="B2422" s="149" t="s">
        <v>7549</v>
      </c>
      <c r="C2422" s="149" t="s">
        <v>6867</v>
      </c>
      <c r="D2422" s="149">
        <v>1070</v>
      </c>
      <c r="E2422" s="149" t="s">
        <v>1049</v>
      </c>
      <c r="F2422" s="149" t="s">
        <v>6868</v>
      </c>
      <c r="G2422" s="149" t="s">
        <v>160</v>
      </c>
      <c r="H2422" s="149" t="s">
        <v>161</v>
      </c>
      <c r="I2422" s="149" t="s">
        <v>162</v>
      </c>
      <c r="J2422" s="149" t="s">
        <v>7089</v>
      </c>
      <c r="K2422" s="149"/>
      <c r="L2422" s="148">
        <v>1</v>
      </c>
      <c r="M2422" s="152">
        <f t="shared" si="74"/>
        <v>0</v>
      </c>
      <c r="N2422" s="152">
        <f t="shared" si="75"/>
        <v>0</v>
      </c>
      <c r="O2422" s="145">
        <v>120329</v>
      </c>
    </row>
    <row r="2423" spans="1:15" x14ac:dyDescent="0.25">
      <c r="A2423" s="149">
        <v>132837</v>
      </c>
      <c r="B2423" s="149" t="s">
        <v>6869</v>
      </c>
      <c r="C2423" s="149" t="s">
        <v>6870</v>
      </c>
      <c r="D2423" s="149">
        <v>1030</v>
      </c>
      <c r="E2423" s="149" t="s">
        <v>74</v>
      </c>
      <c r="F2423" s="149" t="s">
        <v>6871</v>
      </c>
      <c r="G2423" s="149" t="s">
        <v>160</v>
      </c>
      <c r="H2423" s="149" t="s">
        <v>161</v>
      </c>
      <c r="I2423" s="149" t="s">
        <v>162</v>
      </c>
      <c r="J2423" s="149" t="s">
        <v>7089</v>
      </c>
      <c r="K2423" s="149"/>
      <c r="L2423" s="148">
        <v>1</v>
      </c>
      <c r="M2423" s="152">
        <f t="shared" si="74"/>
        <v>0</v>
      </c>
      <c r="N2423" s="152">
        <f t="shared" si="75"/>
        <v>0</v>
      </c>
      <c r="O2423" s="145">
        <v>119693</v>
      </c>
    </row>
    <row r="2424" spans="1:15" x14ac:dyDescent="0.25">
      <c r="A2424" s="149">
        <v>133371</v>
      </c>
      <c r="B2424" s="149" t="s">
        <v>6872</v>
      </c>
      <c r="C2424" s="149" t="s">
        <v>6873</v>
      </c>
      <c r="D2424" s="149">
        <v>1081</v>
      </c>
      <c r="E2424" s="149" t="s">
        <v>97</v>
      </c>
      <c r="F2424" s="149" t="s">
        <v>6874</v>
      </c>
      <c r="G2424" s="149" t="s">
        <v>160</v>
      </c>
      <c r="H2424" s="149" t="s">
        <v>161</v>
      </c>
      <c r="I2424" s="149" t="s">
        <v>162</v>
      </c>
      <c r="J2424" s="149" t="s">
        <v>7089</v>
      </c>
      <c r="K2424" s="149"/>
      <c r="L2424" s="148">
        <v>1</v>
      </c>
      <c r="M2424" s="152">
        <f t="shared" si="74"/>
        <v>0</v>
      </c>
      <c r="N2424" s="152">
        <f t="shared" si="75"/>
        <v>0</v>
      </c>
      <c r="O2424" s="145">
        <v>129049</v>
      </c>
    </row>
    <row r="2425" spans="1:15" x14ac:dyDescent="0.25">
      <c r="A2425" s="149">
        <v>133397</v>
      </c>
      <c r="B2425" s="149" t="s">
        <v>6875</v>
      </c>
      <c r="C2425" s="149" t="s">
        <v>6876</v>
      </c>
      <c r="D2425" s="149">
        <v>1760</v>
      </c>
      <c r="E2425" s="149" t="s">
        <v>1398</v>
      </c>
      <c r="F2425" s="149" t="s">
        <v>6877</v>
      </c>
      <c r="G2425" s="149" t="s">
        <v>160</v>
      </c>
      <c r="H2425" s="149" t="s">
        <v>161</v>
      </c>
      <c r="I2425" s="149" t="s">
        <v>162</v>
      </c>
      <c r="J2425" s="149" t="s">
        <v>7089</v>
      </c>
      <c r="K2425" s="149"/>
      <c r="L2425" s="148">
        <v>2</v>
      </c>
      <c r="M2425" s="152">
        <f t="shared" si="74"/>
        <v>0</v>
      </c>
      <c r="N2425" s="152">
        <f t="shared" si="75"/>
        <v>0</v>
      </c>
      <c r="O2425" s="145">
        <v>120196</v>
      </c>
    </row>
    <row r="2426" spans="1:15" x14ac:dyDescent="0.25">
      <c r="A2426" s="149">
        <v>133405</v>
      </c>
      <c r="B2426" s="149" t="s">
        <v>6878</v>
      </c>
      <c r="C2426" s="149" t="s">
        <v>6879</v>
      </c>
      <c r="D2426" s="149">
        <v>1120</v>
      </c>
      <c r="E2426" s="149" t="s">
        <v>104</v>
      </c>
      <c r="F2426" s="149" t="s">
        <v>6880</v>
      </c>
      <c r="G2426" s="149" t="s">
        <v>160</v>
      </c>
      <c r="H2426" s="149" t="s">
        <v>161</v>
      </c>
      <c r="I2426" s="149" t="s">
        <v>162</v>
      </c>
      <c r="J2426" s="149" t="s">
        <v>7089</v>
      </c>
      <c r="K2426" s="149"/>
      <c r="L2426" s="148">
        <v>1</v>
      </c>
      <c r="M2426" s="152">
        <f t="shared" si="74"/>
        <v>0</v>
      </c>
      <c r="N2426" s="152">
        <f t="shared" si="75"/>
        <v>0</v>
      </c>
      <c r="O2426" s="145">
        <v>119214</v>
      </c>
    </row>
    <row r="2427" spans="1:15" x14ac:dyDescent="0.25">
      <c r="A2427" s="149">
        <v>133413</v>
      </c>
      <c r="B2427" s="149" t="s">
        <v>6881</v>
      </c>
      <c r="C2427" s="149" t="s">
        <v>6882</v>
      </c>
      <c r="D2427" s="149">
        <v>3040</v>
      </c>
      <c r="E2427" s="149" t="s">
        <v>6883</v>
      </c>
      <c r="F2427" s="149" t="s">
        <v>6884</v>
      </c>
      <c r="G2427" s="149" t="s">
        <v>364</v>
      </c>
      <c r="H2427" s="149" t="s">
        <v>365</v>
      </c>
      <c r="I2427" s="149" t="s">
        <v>366</v>
      </c>
      <c r="J2427" s="149" t="s">
        <v>7089</v>
      </c>
      <c r="K2427" s="149"/>
      <c r="L2427" s="148">
        <v>1</v>
      </c>
      <c r="M2427" s="152">
        <f t="shared" si="74"/>
        <v>0</v>
      </c>
      <c r="N2427" s="152">
        <f t="shared" si="75"/>
        <v>0</v>
      </c>
      <c r="O2427" s="145">
        <v>120733</v>
      </c>
    </row>
    <row r="2428" spans="1:15" x14ac:dyDescent="0.25">
      <c r="A2428" s="149">
        <v>133421</v>
      </c>
      <c r="B2428" s="149" t="s">
        <v>6885</v>
      </c>
      <c r="C2428" s="149" t="s">
        <v>6886</v>
      </c>
      <c r="D2428" s="149">
        <v>3582</v>
      </c>
      <c r="E2428" s="149" t="s">
        <v>523</v>
      </c>
      <c r="F2428" s="149" t="s">
        <v>6887</v>
      </c>
      <c r="G2428" s="149" t="s">
        <v>7122</v>
      </c>
      <c r="H2428" s="149" t="s">
        <v>7123</v>
      </c>
      <c r="I2428" s="149" t="s">
        <v>7124</v>
      </c>
      <c r="J2428" s="149" t="s">
        <v>7089</v>
      </c>
      <c r="K2428" s="149"/>
      <c r="L2428" s="148">
        <v>1</v>
      </c>
      <c r="M2428" s="152">
        <f t="shared" si="74"/>
        <v>0</v>
      </c>
      <c r="N2428" s="152">
        <f t="shared" si="75"/>
        <v>0</v>
      </c>
      <c r="O2428" s="145">
        <v>118828</v>
      </c>
    </row>
    <row r="2429" spans="1:15" x14ac:dyDescent="0.25">
      <c r="A2429" s="149">
        <v>133447</v>
      </c>
      <c r="B2429" s="149" t="s">
        <v>6888</v>
      </c>
      <c r="C2429" s="149" t="s">
        <v>6889</v>
      </c>
      <c r="D2429" s="149">
        <v>2930</v>
      </c>
      <c r="E2429" s="149" t="s">
        <v>235</v>
      </c>
      <c r="F2429" s="149" t="s">
        <v>6890</v>
      </c>
      <c r="G2429" s="149" t="s">
        <v>203</v>
      </c>
      <c r="H2429" s="149" t="s">
        <v>204</v>
      </c>
      <c r="I2429" s="149" t="s">
        <v>205</v>
      </c>
      <c r="J2429" s="149" t="s">
        <v>7089</v>
      </c>
      <c r="K2429" s="149"/>
      <c r="L2429" s="148">
        <v>1</v>
      </c>
      <c r="M2429" s="152">
        <f t="shared" si="74"/>
        <v>0</v>
      </c>
      <c r="N2429" s="152">
        <f t="shared" si="75"/>
        <v>0</v>
      </c>
      <c r="O2429" s="145">
        <v>122093</v>
      </c>
    </row>
    <row r="2430" spans="1:15" x14ac:dyDescent="0.25">
      <c r="A2430" s="149">
        <v>133454</v>
      </c>
      <c r="B2430" s="149" t="s">
        <v>6891</v>
      </c>
      <c r="C2430" s="149" t="s">
        <v>6892</v>
      </c>
      <c r="D2430" s="149">
        <v>2900</v>
      </c>
      <c r="E2430" s="149" t="s">
        <v>227</v>
      </c>
      <c r="F2430" s="149" t="s">
        <v>6893</v>
      </c>
      <c r="G2430" s="149" t="s">
        <v>203</v>
      </c>
      <c r="H2430" s="149" t="s">
        <v>204</v>
      </c>
      <c r="I2430" s="149" t="s">
        <v>205</v>
      </c>
      <c r="J2430" s="149" t="s">
        <v>7089</v>
      </c>
      <c r="K2430" s="149"/>
      <c r="L2430" s="148">
        <v>1</v>
      </c>
      <c r="M2430" s="152">
        <f t="shared" si="74"/>
        <v>0</v>
      </c>
      <c r="N2430" s="152">
        <f t="shared" si="75"/>
        <v>0</v>
      </c>
      <c r="O2430" s="145">
        <v>122093</v>
      </c>
    </row>
    <row r="2431" spans="1:15" x14ac:dyDescent="0.25">
      <c r="A2431" s="149">
        <v>133462</v>
      </c>
      <c r="B2431" s="149" t="s">
        <v>6894</v>
      </c>
      <c r="C2431" s="149" t="s">
        <v>6895</v>
      </c>
      <c r="D2431" s="149">
        <v>2812</v>
      </c>
      <c r="E2431" s="149" t="s">
        <v>2889</v>
      </c>
      <c r="F2431" s="149" t="s">
        <v>6896</v>
      </c>
      <c r="G2431" s="149" t="s">
        <v>203</v>
      </c>
      <c r="H2431" s="149" t="s">
        <v>204</v>
      </c>
      <c r="I2431" s="149" t="s">
        <v>205</v>
      </c>
      <c r="J2431" s="149" t="s">
        <v>7089</v>
      </c>
      <c r="K2431" s="149"/>
      <c r="L2431" s="148">
        <v>1</v>
      </c>
      <c r="M2431" s="152">
        <f t="shared" si="74"/>
        <v>0</v>
      </c>
      <c r="N2431" s="152">
        <f t="shared" si="75"/>
        <v>0</v>
      </c>
      <c r="O2431" s="145">
        <v>122119</v>
      </c>
    </row>
    <row r="2432" spans="1:15" x14ac:dyDescent="0.25">
      <c r="A2432" s="149">
        <v>133471</v>
      </c>
      <c r="B2432" s="149" t="s">
        <v>6897</v>
      </c>
      <c r="C2432" s="149" t="s">
        <v>7550</v>
      </c>
      <c r="D2432" s="149">
        <v>2018</v>
      </c>
      <c r="E2432" s="149" t="s">
        <v>201</v>
      </c>
      <c r="F2432" s="149" t="s">
        <v>6898</v>
      </c>
      <c r="G2432" s="149" t="s">
        <v>364</v>
      </c>
      <c r="H2432" s="149" t="s">
        <v>365</v>
      </c>
      <c r="I2432" s="149" t="s">
        <v>366</v>
      </c>
      <c r="J2432" s="149" t="s">
        <v>7089</v>
      </c>
      <c r="K2432" s="149"/>
      <c r="L2432" s="148">
        <v>2</v>
      </c>
      <c r="M2432" s="152">
        <f t="shared" si="74"/>
        <v>0</v>
      </c>
      <c r="N2432" s="152">
        <f t="shared" si="75"/>
        <v>0</v>
      </c>
      <c r="O2432" s="145">
        <v>119925</v>
      </c>
    </row>
    <row r="2433" spans="1:15" x14ac:dyDescent="0.25">
      <c r="A2433" s="149">
        <v>133496</v>
      </c>
      <c r="B2433" s="149" t="s">
        <v>6899</v>
      </c>
      <c r="C2433" s="149" t="s">
        <v>6900</v>
      </c>
      <c r="D2433" s="149">
        <v>3300</v>
      </c>
      <c r="E2433" s="149" t="s">
        <v>488</v>
      </c>
      <c r="F2433" s="149" t="s">
        <v>6901</v>
      </c>
      <c r="G2433" s="149" t="s">
        <v>160</v>
      </c>
      <c r="H2433" s="149" t="s">
        <v>161</v>
      </c>
      <c r="I2433" s="149" t="s">
        <v>162</v>
      </c>
      <c r="J2433" s="149" t="s">
        <v>7089</v>
      </c>
      <c r="K2433" s="149"/>
      <c r="L2433" s="148">
        <v>1</v>
      </c>
      <c r="M2433" s="152">
        <f t="shared" si="74"/>
        <v>0</v>
      </c>
      <c r="N2433" s="152">
        <f t="shared" si="75"/>
        <v>0</v>
      </c>
      <c r="O2433" s="145">
        <v>0</v>
      </c>
    </row>
    <row r="2434" spans="1:15" x14ac:dyDescent="0.25">
      <c r="A2434" s="149">
        <v>133595</v>
      </c>
      <c r="B2434" s="149" t="s">
        <v>6902</v>
      </c>
      <c r="C2434" s="149" t="s">
        <v>6903</v>
      </c>
      <c r="D2434" s="149">
        <v>2060</v>
      </c>
      <c r="E2434" s="149" t="s">
        <v>201</v>
      </c>
      <c r="F2434" s="149" t="s">
        <v>6904</v>
      </c>
      <c r="G2434" s="149" t="s">
        <v>203</v>
      </c>
      <c r="H2434" s="149" t="s">
        <v>204</v>
      </c>
      <c r="I2434" s="149" t="s">
        <v>205</v>
      </c>
      <c r="J2434" s="149" t="s">
        <v>7089</v>
      </c>
      <c r="K2434" s="149"/>
      <c r="L2434" s="148">
        <v>1</v>
      </c>
      <c r="M2434" s="152">
        <f t="shared" ref="M2434:M2497" si="76">IF(AND(J2434="Autonome kleuterschool",L2434=1),1,0)</f>
        <v>0</v>
      </c>
      <c r="N2434" s="152">
        <f t="shared" ref="N2434:N2497" si="77">IF(AND(J2434="Autonome lagere school",L2434=1),1,0)</f>
        <v>0</v>
      </c>
      <c r="O2434" s="145">
        <v>119677</v>
      </c>
    </row>
    <row r="2435" spans="1:15" x14ac:dyDescent="0.25">
      <c r="A2435" s="149">
        <v>133603</v>
      </c>
      <c r="B2435" s="149" t="s">
        <v>6905</v>
      </c>
      <c r="C2435" s="149" t="s">
        <v>6906</v>
      </c>
      <c r="D2435" s="149">
        <v>2100</v>
      </c>
      <c r="E2435" s="149" t="s">
        <v>1786</v>
      </c>
      <c r="F2435" s="149" t="s">
        <v>6907</v>
      </c>
      <c r="G2435" s="149" t="s">
        <v>203</v>
      </c>
      <c r="H2435" s="149" t="s">
        <v>204</v>
      </c>
      <c r="I2435" s="149" t="s">
        <v>205</v>
      </c>
      <c r="J2435" s="149" t="s">
        <v>7089</v>
      </c>
      <c r="K2435" s="149"/>
      <c r="L2435" s="148">
        <v>1</v>
      </c>
      <c r="M2435" s="152">
        <f t="shared" si="76"/>
        <v>0</v>
      </c>
      <c r="N2435" s="152">
        <f t="shared" si="77"/>
        <v>0</v>
      </c>
      <c r="O2435" s="145">
        <v>119701</v>
      </c>
    </row>
    <row r="2436" spans="1:15" x14ac:dyDescent="0.25">
      <c r="A2436" s="149">
        <v>137133</v>
      </c>
      <c r="B2436" s="149" t="s">
        <v>6908</v>
      </c>
      <c r="C2436" s="149" t="s">
        <v>6909</v>
      </c>
      <c r="D2436" s="149">
        <v>8000</v>
      </c>
      <c r="E2436" s="149" t="s">
        <v>643</v>
      </c>
      <c r="F2436" s="149" t="s">
        <v>6910</v>
      </c>
      <c r="G2436" s="149" t="s">
        <v>7595</v>
      </c>
      <c r="H2436" s="149" t="s">
        <v>7596</v>
      </c>
      <c r="I2436" s="149" t="s">
        <v>7597</v>
      </c>
      <c r="J2436" s="149" t="s">
        <v>7089</v>
      </c>
      <c r="K2436" s="149"/>
      <c r="L2436" s="148">
        <v>1</v>
      </c>
      <c r="M2436" s="152">
        <f t="shared" si="76"/>
        <v>0</v>
      </c>
      <c r="N2436" s="152">
        <f t="shared" si="77"/>
        <v>0</v>
      </c>
      <c r="O2436" s="145">
        <v>0</v>
      </c>
    </row>
    <row r="2437" spans="1:15" x14ac:dyDescent="0.25">
      <c r="A2437" s="149">
        <v>137463</v>
      </c>
      <c r="B2437" s="149" t="s">
        <v>1173</v>
      </c>
      <c r="C2437" s="149" t="s">
        <v>6911</v>
      </c>
      <c r="D2437" s="149">
        <v>3272</v>
      </c>
      <c r="E2437" s="149" t="s">
        <v>6912</v>
      </c>
      <c r="F2437" s="149" t="s">
        <v>6913</v>
      </c>
      <c r="G2437" s="149" t="s">
        <v>203</v>
      </c>
      <c r="H2437" s="149" t="s">
        <v>204</v>
      </c>
      <c r="I2437" s="149" t="s">
        <v>205</v>
      </c>
      <c r="J2437" s="149" t="s">
        <v>7089</v>
      </c>
      <c r="K2437" s="149"/>
      <c r="L2437" s="148">
        <v>1</v>
      </c>
      <c r="M2437" s="152">
        <f t="shared" si="76"/>
        <v>0</v>
      </c>
      <c r="N2437" s="152">
        <f t="shared" si="77"/>
        <v>0</v>
      </c>
      <c r="O2437" s="145">
        <v>121954</v>
      </c>
    </row>
    <row r="2438" spans="1:15" x14ac:dyDescent="0.25">
      <c r="A2438" s="149">
        <v>137471</v>
      </c>
      <c r="B2438" s="149" t="s">
        <v>6914</v>
      </c>
      <c r="C2438" s="149" t="s">
        <v>6915</v>
      </c>
      <c r="D2438" s="149">
        <v>9688</v>
      </c>
      <c r="E2438" s="149" t="s">
        <v>943</v>
      </c>
      <c r="F2438" s="149" t="s">
        <v>6916</v>
      </c>
      <c r="G2438" s="149" t="s">
        <v>7595</v>
      </c>
      <c r="H2438" s="149" t="s">
        <v>7596</v>
      </c>
      <c r="I2438" s="149" t="s">
        <v>7597</v>
      </c>
      <c r="J2438" s="149" t="s">
        <v>7089</v>
      </c>
      <c r="K2438" s="149"/>
      <c r="L2438" s="148">
        <v>1</v>
      </c>
      <c r="M2438" s="152">
        <f t="shared" si="76"/>
        <v>0</v>
      </c>
      <c r="N2438" s="152">
        <f t="shared" si="77"/>
        <v>0</v>
      </c>
      <c r="O2438" s="145">
        <v>121004</v>
      </c>
    </row>
    <row r="2439" spans="1:15" x14ac:dyDescent="0.25">
      <c r="A2439" s="149">
        <v>137489</v>
      </c>
      <c r="B2439" s="149" t="s">
        <v>6917</v>
      </c>
      <c r="C2439" s="149" t="s">
        <v>6918</v>
      </c>
      <c r="D2439" s="149">
        <v>8480</v>
      </c>
      <c r="E2439" s="149" t="s">
        <v>4080</v>
      </c>
      <c r="F2439" s="149" t="s">
        <v>6919</v>
      </c>
      <c r="G2439" s="149" t="s">
        <v>7595</v>
      </c>
      <c r="H2439" s="149" t="s">
        <v>7596</v>
      </c>
      <c r="I2439" s="149" t="s">
        <v>7597</v>
      </c>
      <c r="J2439" s="149" t="s">
        <v>7089</v>
      </c>
      <c r="K2439" s="149"/>
      <c r="L2439" s="148">
        <v>1</v>
      </c>
      <c r="M2439" s="152">
        <f t="shared" si="76"/>
        <v>0</v>
      </c>
      <c r="N2439" s="152">
        <f t="shared" si="77"/>
        <v>0</v>
      </c>
      <c r="O2439" s="145">
        <v>121582</v>
      </c>
    </row>
    <row r="2440" spans="1:15" x14ac:dyDescent="0.25">
      <c r="A2440" s="149">
        <v>137497</v>
      </c>
      <c r="B2440" s="149" t="s">
        <v>6920</v>
      </c>
      <c r="C2440" s="149" t="s">
        <v>6921</v>
      </c>
      <c r="D2440" s="149">
        <v>8500</v>
      </c>
      <c r="E2440" s="149" t="s">
        <v>726</v>
      </c>
      <c r="F2440" s="149" t="s">
        <v>6922</v>
      </c>
      <c r="G2440" s="149" t="s">
        <v>7595</v>
      </c>
      <c r="H2440" s="149" t="s">
        <v>7596</v>
      </c>
      <c r="I2440" s="149" t="s">
        <v>7597</v>
      </c>
      <c r="J2440" s="149" t="s">
        <v>7089</v>
      </c>
      <c r="K2440" s="149"/>
      <c r="L2440" s="148">
        <v>1</v>
      </c>
      <c r="M2440" s="152">
        <f t="shared" si="76"/>
        <v>0</v>
      </c>
      <c r="N2440" s="152">
        <f t="shared" si="77"/>
        <v>0</v>
      </c>
      <c r="O2440" s="145">
        <v>120824</v>
      </c>
    </row>
    <row r="2441" spans="1:15" x14ac:dyDescent="0.25">
      <c r="A2441" s="149">
        <v>137505</v>
      </c>
      <c r="B2441" s="149" t="s">
        <v>6923</v>
      </c>
      <c r="C2441" s="149" t="s">
        <v>6924</v>
      </c>
      <c r="D2441" s="149">
        <v>8500</v>
      </c>
      <c r="E2441" s="149" t="s">
        <v>726</v>
      </c>
      <c r="F2441" s="149" t="s">
        <v>6925</v>
      </c>
      <c r="G2441" s="149" t="s">
        <v>364</v>
      </c>
      <c r="H2441" s="149" t="s">
        <v>365</v>
      </c>
      <c r="I2441" s="149" t="s">
        <v>366</v>
      </c>
      <c r="J2441" s="149" t="s">
        <v>7089</v>
      </c>
      <c r="K2441" s="149"/>
      <c r="L2441" s="148">
        <v>1</v>
      </c>
      <c r="M2441" s="152">
        <f t="shared" si="76"/>
        <v>0</v>
      </c>
      <c r="N2441" s="152">
        <f t="shared" si="77"/>
        <v>0</v>
      </c>
      <c r="O2441" s="145">
        <v>120873</v>
      </c>
    </row>
    <row r="2442" spans="1:15" x14ac:dyDescent="0.25">
      <c r="A2442" s="149">
        <v>137521</v>
      </c>
      <c r="B2442" s="149" t="s">
        <v>7762</v>
      </c>
      <c r="C2442" s="149" t="s">
        <v>6926</v>
      </c>
      <c r="D2442" s="149">
        <v>9600</v>
      </c>
      <c r="E2442" s="149" t="s">
        <v>930</v>
      </c>
      <c r="F2442" s="149" t="s">
        <v>6927</v>
      </c>
      <c r="G2442" s="149" t="s">
        <v>364</v>
      </c>
      <c r="H2442" s="149" t="s">
        <v>365</v>
      </c>
      <c r="I2442" s="149" t="s">
        <v>366</v>
      </c>
      <c r="J2442" s="149" t="s">
        <v>7089</v>
      </c>
      <c r="K2442" s="149"/>
      <c r="L2442" s="148">
        <v>2</v>
      </c>
      <c r="M2442" s="152">
        <f t="shared" si="76"/>
        <v>0</v>
      </c>
      <c r="N2442" s="152">
        <f t="shared" si="77"/>
        <v>0</v>
      </c>
      <c r="O2442" s="145">
        <v>119925</v>
      </c>
    </row>
    <row r="2443" spans="1:15" x14ac:dyDescent="0.25">
      <c r="A2443" s="149">
        <v>137539</v>
      </c>
      <c r="B2443" s="149" t="s">
        <v>6928</v>
      </c>
      <c r="C2443" s="149" t="s">
        <v>6929</v>
      </c>
      <c r="D2443" s="149">
        <v>8600</v>
      </c>
      <c r="E2443" s="149" t="s">
        <v>6930</v>
      </c>
      <c r="F2443" s="149" t="s">
        <v>6931</v>
      </c>
      <c r="G2443" s="149" t="s">
        <v>7595</v>
      </c>
      <c r="H2443" s="149" t="s">
        <v>7596</v>
      </c>
      <c r="I2443" s="149" t="s">
        <v>7597</v>
      </c>
      <c r="J2443" s="149" t="s">
        <v>7089</v>
      </c>
      <c r="K2443" s="149"/>
      <c r="L2443" s="148">
        <v>1</v>
      </c>
      <c r="M2443" s="152">
        <f t="shared" si="76"/>
        <v>0</v>
      </c>
      <c r="N2443" s="152">
        <f t="shared" si="77"/>
        <v>0</v>
      </c>
      <c r="O2443" s="145">
        <v>119172</v>
      </c>
    </row>
    <row r="2444" spans="1:15" x14ac:dyDescent="0.25">
      <c r="A2444" s="149">
        <v>137554</v>
      </c>
      <c r="B2444" s="149" t="s">
        <v>7551</v>
      </c>
      <c r="C2444" s="149" t="s">
        <v>6932</v>
      </c>
      <c r="D2444" s="149">
        <v>9420</v>
      </c>
      <c r="E2444" s="149" t="s">
        <v>6933</v>
      </c>
      <c r="F2444" s="149" t="s">
        <v>6934</v>
      </c>
      <c r="G2444" s="149" t="s">
        <v>7587</v>
      </c>
      <c r="H2444" s="149" t="s">
        <v>7588</v>
      </c>
      <c r="I2444" s="149" t="s">
        <v>7589</v>
      </c>
      <c r="J2444" s="149" t="s">
        <v>7089</v>
      </c>
      <c r="K2444" s="149"/>
      <c r="L2444" s="148">
        <v>1</v>
      </c>
      <c r="M2444" s="152">
        <f t="shared" si="76"/>
        <v>0</v>
      </c>
      <c r="N2444" s="152">
        <f t="shared" si="77"/>
        <v>0</v>
      </c>
      <c r="O2444" s="145">
        <v>121012</v>
      </c>
    </row>
    <row r="2445" spans="1:15" x14ac:dyDescent="0.25">
      <c r="A2445" s="149">
        <v>137562</v>
      </c>
      <c r="B2445" s="149" t="s">
        <v>6935</v>
      </c>
      <c r="C2445" s="149" t="s">
        <v>6936</v>
      </c>
      <c r="D2445" s="149">
        <v>2650</v>
      </c>
      <c r="E2445" s="149" t="s">
        <v>340</v>
      </c>
      <c r="F2445" s="149" t="s">
        <v>6937</v>
      </c>
      <c r="G2445" s="149" t="s">
        <v>203</v>
      </c>
      <c r="H2445" s="149" t="s">
        <v>204</v>
      </c>
      <c r="I2445" s="149" t="s">
        <v>205</v>
      </c>
      <c r="J2445" s="149" t="s">
        <v>7089</v>
      </c>
      <c r="K2445" s="149"/>
      <c r="L2445" s="148">
        <v>1</v>
      </c>
      <c r="M2445" s="152">
        <f t="shared" si="76"/>
        <v>0</v>
      </c>
      <c r="N2445" s="152">
        <f t="shared" si="77"/>
        <v>0</v>
      </c>
      <c r="O2445" s="145">
        <v>121707</v>
      </c>
    </row>
    <row r="2446" spans="1:15" x14ac:dyDescent="0.25">
      <c r="A2446" s="149">
        <v>137588</v>
      </c>
      <c r="B2446" s="149" t="s">
        <v>6938</v>
      </c>
      <c r="C2446" s="149" t="s">
        <v>6939</v>
      </c>
      <c r="D2446" s="149">
        <v>9000</v>
      </c>
      <c r="E2446" s="149" t="s">
        <v>798</v>
      </c>
      <c r="F2446" s="149" t="s">
        <v>6940</v>
      </c>
      <c r="G2446" s="149" t="s">
        <v>7587</v>
      </c>
      <c r="H2446" s="149" t="s">
        <v>7588</v>
      </c>
      <c r="I2446" s="149" t="s">
        <v>7589</v>
      </c>
      <c r="J2446" s="149" t="s">
        <v>7089</v>
      </c>
      <c r="K2446" s="149"/>
      <c r="L2446" s="148">
        <v>1</v>
      </c>
      <c r="M2446" s="152">
        <f t="shared" si="76"/>
        <v>0</v>
      </c>
      <c r="N2446" s="152">
        <f t="shared" si="77"/>
        <v>0</v>
      </c>
      <c r="O2446" s="145">
        <v>121798</v>
      </c>
    </row>
    <row r="2447" spans="1:15" x14ac:dyDescent="0.25">
      <c r="A2447" s="149">
        <v>137604</v>
      </c>
      <c r="B2447" s="149" t="s">
        <v>6941</v>
      </c>
      <c r="C2447" s="149" t="s">
        <v>6942</v>
      </c>
      <c r="D2447" s="149">
        <v>9200</v>
      </c>
      <c r="E2447" s="149" t="s">
        <v>876</v>
      </c>
      <c r="F2447" s="149" t="s">
        <v>6943</v>
      </c>
      <c r="G2447" s="149" t="s">
        <v>7587</v>
      </c>
      <c r="H2447" s="149" t="s">
        <v>7588</v>
      </c>
      <c r="I2447" s="149" t="s">
        <v>7589</v>
      </c>
      <c r="J2447" s="149" t="s">
        <v>7089</v>
      </c>
      <c r="K2447" s="149"/>
      <c r="L2447" s="148">
        <v>1</v>
      </c>
      <c r="M2447" s="152">
        <f t="shared" si="76"/>
        <v>0</v>
      </c>
      <c r="N2447" s="152">
        <f t="shared" si="77"/>
        <v>0</v>
      </c>
      <c r="O2447" s="145">
        <v>121251</v>
      </c>
    </row>
    <row r="2448" spans="1:15" x14ac:dyDescent="0.25">
      <c r="A2448" s="149">
        <v>137612</v>
      </c>
      <c r="B2448" s="149" t="s">
        <v>7552</v>
      </c>
      <c r="C2448" s="149" t="s">
        <v>6944</v>
      </c>
      <c r="D2448" s="149">
        <v>2640</v>
      </c>
      <c r="E2448" s="149" t="s">
        <v>336</v>
      </c>
      <c r="F2448" s="149" t="s">
        <v>6945</v>
      </c>
      <c r="G2448" s="149" t="s">
        <v>203</v>
      </c>
      <c r="H2448" s="149" t="s">
        <v>204</v>
      </c>
      <c r="I2448" s="149" t="s">
        <v>205</v>
      </c>
      <c r="J2448" s="149" t="s">
        <v>7089</v>
      </c>
      <c r="K2448" s="149"/>
      <c r="L2448" s="148">
        <v>1</v>
      </c>
      <c r="M2448" s="152">
        <f t="shared" si="76"/>
        <v>0</v>
      </c>
      <c r="N2448" s="152">
        <f t="shared" si="77"/>
        <v>0</v>
      </c>
      <c r="O2448" s="145">
        <v>120543</v>
      </c>
    </row>
    <row r="2449" spans="1:15" x14ac:dyDescent="0.25">
      <c r="A2449" s="149">
        <v>137621</v>
      </c>
      <c r="B2449" s="149" t="s">
        <v>6946</v>
      </c>
      <c r="C2449" s="149" t="s">
        <v>6947</v>
      </c>
      <c r="D2449" s="149">
        <v>2650</v>
      </c>
      <c r="E2449" s="149" t="s">
        <v>340</v>
      </c>
      <c r="F2449" s="149" t="s">
        <v>6948</v>
      </c>
      <c r="G2449" s="149" t="s">
        <v>203</v>
      </c>
      <c r="H2449" s="149" t="s">
        <v>204</v>
      </c>
      <c r="I2449" s="149" t="s">
        <v>205</v>
      </c>
      <c r="J2449" s="149" t="s">
        <v>7089</v>
      </c>
      <c r="K2449" s="149"/>
      <c r="L2449" s="148">
        <v>1</v>
      </c>
      <c r="M2449" s="152">
        <f t="shared" si="76"/>
        <v>0</v>
      </c>
      <c r="N2449" s="152">
        <f t="shared" si="77"/>
        <v>0</v>
      </c>
      <c r="O2449" s="145">
        <v>120543</v>
      </c>
    </row>
    <row r="2450" spans="1:15" x14ac:dyDescent="0.25">
      <c r="A2450" s="149">
        <v>137638</v>
      </c>
      <c r="B2450" s="149" t="s">
        <v>4650</v>
      </c>
      <c r="C2450" s="149" t="s">
        <v>6949</v>
      </c>
      <c r="D2450" s="149">
        <v>2640</v>
      </c>
      <c r="E2450" s="149" t="s">
        <v>336</v>
      </c>
      <c r="F2450" s="149" t="s">
        <v>6950</v>
      </c>
      <c r="G2450" s="149" t="s">
        <v>364</v>
      </c>
      <c r="H2450" s="149" t="s">
        <v>365</v>
      </c>
      <c r="I2450" s="149" t="s">
        <v>366</v>
      </c>
      <c r="J2450" s="149" t="s">
        <v>7089</v>
      </c>
      <c r="K2450" s="149"/>
      <c r="L2450" s="148">
        <v>1</v>
      </c>
      <c r="M2450" s="152">
        <f t="shared" si="76"/>
        <v>0</v>
      </c>
      <c r="N2450" s="152">
        <f t="shared" si="77"/>
        <v>0</v>
      </c>
      <c r="O2450" s="145">
        <v>125591</v>
      </c>
    </row>
    <row r="2451" spans="1:15" x14ac:dyDescent="0.25">
      <c r="A2451" s="149">
        <v>137653</v>
      </c>
      <c r="B2451" s="149" t="s">
        <v>6951</v>
      </c>
      <c r="C2451" s="149" t="s">
        <v>6952</v>
      </c>
      <c r="D2451" s="149">
        <v>3080</v>
      </c>
      <c r="E2451" s="149" t="s">
        <v>194</v>
      </c>
      <c r="F2451" s="149" t="s">
        <v>6953</v>
      </c>
      <c r="G2451" s="149" t="s">
        <v>364</v>
      </c>
      <c r="H2451" s="149" t="s">
        <v>365</v>
      </c>
      <c r="I2451" s="149" t="s">
        <v>366</v>
      </c>
      <c r="J2451" s="149" t="s">
        <v>7089</v>
      </c>
      <c r="K2451" s="149"/>
      <c r="L2451" s="148">
        <v>3</v>
      </c>
      <c r="M2451" s="152">
        <f t="shared" si="76"/>
        <v>0</v>
      </c>
      <c r="N2451" s="152">
        <f t="shared" si="77"/>
        <v>0</v>
      </c>
      <c r="O2451" s="145">
        <v>119925</v>
      </c>
    </row>
    <row r="2452" spans="1:15" x14ac:dyDescent="0.25">
      <c r="A2452" s="149">
        <v>137679</v>
      </c>
      <c r="B2452" s="149" t="s">
        <v>6954</v>
      </c>
      <c r="C2452" s="149" t="s">
        <v>6955</v>
      </c>
      <c r="D2452" s="149">
        <v>1742</v>
      </c>
      <c r="E2452" s="149" t="s">
        <v>1375</v>
      </c>
      <c r="F2452" s="149" t="s">
        <v>6956</v>
      </c>
      <c r="G2452" s="149" t="s">
        <v>160</v>
      </c>
      <c r="H2452" s="149" t="s">
        <v>161</v>
      </c>
      <c r="I2452" s="149" t="s">
        <v>162</v>
      </c>
      <c r="J2452" s="149" t="s">
        <v>7089</v>
      </c>
      <c r="K2452" s="149"/>
      <c r="L2452" s="148">
        <v>1</v>
      </c>
      <c r="M2452" s="152">
        <f t="shared" si="76"/>
        <v>0</v>
      </c>
      <c r="N2452" s="152">
        <f t="shared" si="77"/>
        <v>0</v>
      </c>
      <c r="O2452" s="145">
        <v>122192</v>
      </c>
    </row>
    <row r="2453" spans="1:15" x14ac:dyDescent="0.25">
      <c r="A2453" s="149">
        <v>137761</v>
      </c>
      <c r="B2453" s="149" t="s">
        <v>6957</v>
      </c>
      <c r="C2453" s="149" t="s">
        <v>6958</v>
      </c>
      <c r="D2453" s="149">
        <v>1731</v>
      </c>
      <c r="E2453" s="149" t="s">
        <v>1368</v>
      </c>
      <c r="F2453" s="149" t="s">
        <v>6959</v>
      </c>
      <c r="G2453" s="149" t="s">
        <v>160</v>
      </c>
      <c r="H2453" s="149" t="s">
        <v>161</v>
      </c>
      <c r="I2453" s="149" t="s">
        <v>162</v>
      </c>
      <c r="J2453" s="149" t="s">
        <v>7089</v>
      </c>
      <c r="K2453" s="149"/>
      <c r="L2453" s="148">
        <v>1</v>
      </c>
      <c r="M2453" s="152">
        <f t="shared" si="76"/>
        <v>0</v>
      </c>
      <c r="N2453" s="152">
        <f t="shared" si="77"/>
        <v>0</v>
      </c>
      <c r="O2453" s="145">
        <v>119206</v>
      </c>
    </row>
    <row r="2454" spans="1:15" x14ac:dyDescent="0.25">
      <c r="A2454" s="149">
        <v>137794</v>
      </c>
      <c r="B2454" s="149" t="s">
        <v>6960</v>
      </c>
      <c r="C2454" s="149" t="s">
        <v>6961</v>
      </c>
      <c r="D2454" s="149">
        <v>1020</v>
      </c>
      <c r="E2454" s="149" t="s">
        <v>71</v>
      </c>
      <c r="F2454" s="149" t="s">
        <v>6962</v>
      </c>
      <c r="G2454" s="149" t="s">
        <v>160</v>
      </c>
      <c r="H2454" s="149" t="s">
        <v>161</v>
      </c>
      <c r="I2454" s="149" t="s">
        <v>162</v>
      </c>
      <c r="J2454" s="149" t="s">
        <v>7089</v>
      </c>
      <c r="K2454" s="149"/>
      <c r="L2454" s="148">
        <v>1</v>
      </c>
      <c r="M2454" s="152">
        <f t="shared" si="76"/>
        <v>0</v>
      </c>
      <c r="N2454" s="152">
        <f t="shared" si="77"/>
        <v>0</v>
      </c>
      <c r="O2454" s="145">
        <v>122002</v>
      </c>
    </row>
    <row r="2455" spans="1:15" x14ac:dyDescent="0.25">
      <c r="A2455" s="149">
        <v>137802</v>
      </c>
      <c r="B2455" s="149" t="s">
        <v>6963</v>
      </c>
      <c r="C2455" s="149" t="s">
        <v>6964</v>
      </c>
      <c r="D2455" s="149">
        <v>9620</v>
      </c>
      <c r="E2455" s="149" t="s">
        <v>934</v>
      </c>
      <c r="F2455" s="149" t="s">
        <v>6965</v>
      </c>
      <c r="G2455" s="149" t="s">
        <v>7587</v>
      </c>
      <c r="H2455" s="149" t="s">
        <v>7588</v>
      </c>
      <c r="I2455" s="149" t="s">
        <v>7589</v>
      </c>
      <c r="J2455" s="149" t="s">
        <v>7089</v>
      </c>
      <c r="K2455" s="149"/>
      <c r="L2455" s="148">
        <v>1</v>
      </c>
      <c r="M2455" s="152">
        <f t="shared" si="76"/>
        <v>0</v>
      </c>
      <c r="N2455" s="152">
        <f t="shared" si="77"/>
        <v>0</v>
      </c>
      <c r="O2455" s="145">
        <v>125583</v>
      </c>
    </row>
    <row r="2456" spans="1:15" x14ac:dyDescent="0.25">
      <c r="A2456" s="149">
        <v>137811</v>
      </c>
      <c r="B2456" s="149" t="s">
        <v>7553</v>
      </c>
      <c r="C2456" s="149" t="s">
        <v>6966</v>
      </c>
      <c r="D2456" s="149">
        <v>8700</v>
      </c>
      <c r="E2456" s="149" t="s">
        <v>6967</v>
      </c>
      <c r="F2456" s="149" t="s">
        <v>6968</v>
      </c>
      <c r="G2456" s="149" t="s">
        <v>364</v>
      </c>
      <c r="H2456" s="149" t="s">
        <v>365</v>
      </c>
      <c r="I2456" s="149" t="s">
        <v>366</v>
      </c>
      <c r="J2456" s="149" t="s">
        <v>7089</v>
      </c>
      <c r="K2456" s="149"/>
      <c r="L2456" s="148">
        <v>1</v>
      </c>
      <c r="M2456" s="152">
        <f t="shared" si="76"/>
        <v>0</v>
      </c>
      <c r="N2456" s="152">
        <f t="shared" si="77"/>
        <v>0</v>
      </c>
      <c r="O2456" s="145">
        <v>129031</v>
      </c>
    </row>
    <row r="2457" spans="1:15" x14ac:dyDescent="0.25">
      <c r="A2457" s="149">
        <v>138347</v>
      </c>
      <c r="B2457" s="149" t="s">
        <v>6969</v>
      </c>
      <c r="C2457" s="149" t="s">
        <v>6970</v>
      </c>
      <c r="D2457" s="149">
        <v>2450</v>
      </c>
      <c r="E2457" s="149" t="s">
        <v>637</v>
      </c>
      <c r="F2457" s="149" t="s">
        <v>7554</v>
      </c>
      <c r="G2457" s="149" t="s">
        <v>203</v>
      </c>
      <c r="H2457" s="149" t="s">
        <v>204</v>
      </c>
      <c r="I2457" s="149" t="s">
        <v>205</v>
      </c>
      <c r="J2457" s="149" t="s">
        <v>7089</v>
      </c>
      <c r="K2457" s="149"/>
      <c r="L2457" s="148">
        <v>2</v>
      </c>
      <c r="M2457" s="152">
        <f t="shared" si="76"/>
        <v>0</v>
      </c>
      <c r="N2457" s="152">
        <f t="shared" si="77"/>
        <v>0</v>
      </c>
      <c r="O2457" s="145">
        <v>119651</v>
      </c>
    </row>
    <row r="2458" spans="1:15" x14ac:dyDescent="0.25">
      <c r="A2458" s="149">
        <v>138371</v>
      </c>
      <c r="B2458" s="149" t="s">
        <v>6971</v>
      </c>
      <c r="C2458" s="149" t="s">
        <v>6972</v>
      </c>
      <c r="D2458" s="149">
        <v>8830</v>
      </c>
      <c r="E2458" s="149" t="s">
        <v>3539</v>
      </c>
      <c r="F2458" s="149" t="s">
        <v>6973</v>
      </c>
      <c r="G2458" s="149" t="s">
        <v>7595</v>
      </c>
      <c r="H2458" s="149" t="s">
        <v>7596</v>
      </c>
      <c r="I2458" s="149" t="s">
        <v>7597</v>
      </c>
      <c r="J2458" s="149" t="s">
        <v>7089</v>
      </c>
      <c r="K2458" s="149"/>
      <c r="L2458" s="148">
        <v>1</v>
      </c>
      <c r="M2458" s="152">
        <f t="shared" si="76"/>
        <v>0</v>
      </c>
      <c r="N2458" s="152">
        <f t="shared" si="77"/>
        <v>0</v>
      </c>
      <c r="O2458" s="145">
        <v>119917</v>
      </c>
    </row>
    <row r="2459" spans="1:15" x14ac:dyDescent="0.25">
      <c r="A2459" s="149">
        <v>138388</v>
      </c>
      <c r="B2459" s="149" t="s">
        <v>6974</v>
      </c>
      <c r="C2459" s="149" t="s">
        <v>6975</v>
      </c>
      <c r="D2459" s="149">
        <v>9880</v>
      </c>
      <c r="E2459" s="149" t="s">
        <v>964</v>
      </c>
      <c r="F2459" s="149" t="s">
        <v>6976</v>
      </c>
      <c r="G2459" s="149" t="s">
        <v>7587</v>
      </c>
      <c r="H2459" s="149" t="s">
        <v>7588</v>
      </c>
      <c r="I2459" s="149" t="s">
        <v>7589</v>
      </c>
      <c r="J2459" s="149" t="s">
        <v>7089</v>
      </c>
      <c r="K2459" s="149"/>
      <c r="L2459" s="148">
        <v>2</v>
      </c>
      <c r="M2459" s="152">
        <f t="shared" si="76"/>
        <v>0</v>
      </c>
      <c r="N2459" s="152">
        <f t="shared" si="77"/>
        <v>0</v>
      </c>
      <c r="O2459" s="145">
        <v>121401</v>
      </c>
    </row>
    <row r="2460" spans="1:15" x14ac:dyDescent="0.25">
      <c r="A2460" s="149">
        <v>138396</v>
      </c>
      <c r="B2460" s="149" t="s">
        <v>6977</v>
      </c>
      <c r="C2460" s="149" t="s">
        <v>6978</v>
      </c>
      <c r="D2460" s="149">
        <v>3920</v>
      </c>
      <c r="E2460" s="149" t="s">
        <v>3768</v>
      </c>
      <c r="F2460" s="149" t="s">
        <v>6979</v>
      </c>
      <c r="G2460" s="149" t="s">
        <v>7122</v>
      </c>
      <c r="H2460" s="149" t="s">
        <v>7123</v>
      </c>
      <c r="I2460" s="149" t="s">
        <v>7124</v>
      </c>
      <c r="J2460" s="149" t="s">
        <v>7089</v>
      </c>
      <c r="K2460" s="149"/>
      <c r="L2460" s="148">
        <v>1</v>
      </c>
      <c r="M2460" s="152">
        <f t="shared" si="76"/>
        <v>0</v>
      </c>
      <c r="N2460" s="152">
        <f t="shared" si="77"/>
        <v>0</v>
      </c>
      <c r="O2460" s="145">
        <v>118828</v>
      </c>
    </row>
    <row r="2461" spans="1:15" x14ac:dyDescent="0.25">
      <c r="A2461" s="149">
        <v>138404</v>
      </c>
      <c r="B2461" s="149" t="s">
        <v>6980</v>
      </c>
      <c r="C2461" s="149" t="s">
        <v>6981</v>
      </c>
      <c r="D2461" s="149">
        <v>8800</v>
      </c>
      <c r="E2461" s="149" t="s">
        <v>774</v>
      </c>
      <c r="F2461" s="149" t="s">
        <v>6982</v>
      </c>
      <c r="G2461" s="149" t="s">
        <v>7595</v>
      </c>
      <c r="H2461" s="149" t="s">
        <v>7596</v>
      </c>
      <c r="I2461" s="149" t="s">
        <v>7597</v>
      </c>
      <c r="J2461" s="149" t="s">
        <v>7089</v>
      </c>
      <c r="K2461" s="149"/>
      <c r="L2461" s="148">
        <v>1</v>
      </c>
      <c r="M2461" s="152">
        <f t="shared" si="76"/>
        <v>0</v>
      </c>
      <c r="N2461" s="152">
        <f t="shared" si="77"/>
        <v>0</v>
      </c>
      <c r="O2461" s="145">
        <v>120881</v>
      </c>
    </row>
    <row r="2462" spans="1:15" x14ac:dyDescent="0.25">
      <c r="A2462" s="149">
        <v>138412</v>
      </c>
      <c r="B2462" s="149" t="s">
        <v>6983</v>
      </c>
      <c r="C2462" s="149" t="s">
        <v>6984</v>
      </c>
      <c r="D2462" s="149">
        <v>3850</v>
      </c>
      <c r="E2462" s="149" t="s">
        <v>3727</v>
      </c>
      <c r="F2462" s="149" t="s">
        <v>6985</v>
      </c>
      <c r="G2462" s="149" t="s">
        <v>7122</v>
      </c>
      <c r="H2462" s="149" t="s">
        <v>7123</v>
      </c>
      <c r="I2462" s="149" t="s">
        <v>7124</v>
      </c>
      <c r="J2462" s="149" t="s">
        <v>7089</v>
      </c>
      <c r="K2462" s="149"/>
      <c r="L2462" s="148">
        <v>1</v>
      </c>
      <c r="M2462" s="152">
        <f t="shared" si="76"/>
        <v>0</v>
      </c>
      <c r="N2462" s="152">
        <f t="shared" si="77"/>
        <v>0</v>
      </c>
      <c r="O2462" s="145">
        <v>138966</v>
      </c>
    </row>
    <row r="2463" spans="1:15" x14ac:dyDescent="0.25">
      <c r="A2463" s="149">
        <v>138421</v>
      </c>
      <c r="B2463" s="149" t="s">
        <v>6986</v>
      </c>
      <c r="C2463" s="149" t="s">
        <v>6987</v>
      </c>
      <c r="D2463" s="149">
        <v>3650</v>
      </c>
      <c r="E2463" s="149" t="s">
        <v>571</v>
      </c>
      <c r="F2463" s="149" t="s">
        <v>6988</v>
      </c>
      <c r="G2463" s="149" t="s">
        <v>7122</v>
      </c>
      <c r="H2463" s="149" t="s">
        <v>7123</v>
      </c>
      <c r="I2463" s="149" t="s">
        <v>7124</v>
      </c>
      <c r="J2463" s="149" t="s">
        <v>7089</v>
      </c>
      <c r="K2463" s="149"/>
      <c r="L2463" s="148">
        <v>1</v>
      </c>
      <c r="M2463" s="152">
        <f t="shared" si="76"/>
        <v>0</v>
      </c>
      <c r="N2463" s="152">
        <f t="shared" si="77"/>
        <v>0</v>
      </c>
      <c r="O2463" s="145">
        <v>139089</v>
      </c>
    </row>
    <row r="2464" spans="1:15" x14ac:dyDescent="0.25">
      <c r="A2464" s="149">
        <v>138438</v>
      </c>
      <c r="B2464" s="149" t="s">
        <v>7763</v>
      </c>
      <c r="C2464" s="149" t="s">
        <v>6989</v>
      </c>
      <c r="D2464" s="149">
        <v>3150</v>
      </c>
      <c r="E2464" s="149" t="s">
        <v>2806</v>
      </c>
      <c r="F2464" s="149" t="s">
        <v>6990</v>
      </c>
      <c r="G2464" s="149" t="s">
        <v>364</v>
      </c>
      <c r="H2464" s="149" t="s">
        <v>365</v>
      </c>
      <c r="I2464" s="149" t="s">
        <v>366</v>
      </c>
      <c r="J2464" s="149" t="s">
        <v>7089</v>
      </c>
      <c r="K2464" s="149"/>
      <c r="L2464" s="148">
        <v>2</v>
      </c>
      <c r="M2464" s="152">
        <f t="shared" si="76"/>
        <v>0</v>
      </c>
      <c r="N2464" s="152">
        <f t="shared" si="77"/>
        <v>0</v>
      </c>
      <c r="O2464" s="145">
        <v>125591</v>
      </c>
    </row>
    <row r="2465" spans="1:15" x14ac:dyDescent="0.25">
      <c r="A2465" s="149">
        <v>138446</v>
      </c>
      <c r="B2465" s="149" t="s">
        <v>5266</v>
      </c>
      <c r="C2465" s="149" t="s">
        <v>6991</v>
      </c>
      <c r="D2465" s="149">
        <v>9420</v>
      </c>
      <c r="E2465" s="149" t="s">
        <v>6933</v>
      </c>
      <c r="F2465" s="149" t="s">
        <v>6992</v>
      </c>
      <c r="G2465" s="149" t="s">
        <v>7587</v>
      </c>
      <c r="H2465" s="149" t="s">
        <v>7588</v>
      </c>
      <c r="I2465" s="149" t="s">
        <v>7589</v>
      </c>
      <c r="J2465" s="149" t="s">
        <v>7089</v>
      </c>
      <c r="K2465" s="149"/>
      <c r="L2465" s="148">
        <v>1</v>
      </c>
      <c r="M2465" s="152">
        <f t="shared" si="76"/>
        <v>0</v>
      </c>
      <c r="N2465" s="152">
        <f t="shared" si="77"/>
        <v>0</v>
      </c>
      <c r="O2465" s="145">
        <v>138735</v>
      </c>
    </row>
    <row r="2466" spans="1:15" x14ac:dyDescent="0.25">
      <c r="A2466" s="149">
        <v>138453</v>
      </c>
      <c r="B2466" s="149" t="s">
        <v>6993</v>
      </c>
      <c r="C2466" s="149" t="s">
        <v>6994</v>
      </c>
      <c r="D2466" s="149">
        <v>1080</v>
      </c>
      <c r="E2466" s="149" t="s">
        <v>90</v>
      </c>
      <c r="F2466" s="149" t="s">
        <v>6995</v>
      </c>
      <c r="G2466" s="149" t="s">
        <v>160</v>
      </c>
      <c r="H2466" s="149" t="s">
        <v>161</v>
      </c>
      <c r="I2466" s="149" t="s">
        <v>162</v>
      </c>
      <c r="J2466" s="149" t="s">
        <v>7089</v>
      </c>
      <c r="K2466" s="149"/>
      <c r="L2466" s="148">
        <v>1</v>
      </c>
      <c r="M2466" s="152">
        <f t="shared" si="76"/>
        <v>0</v>
      </c>
      <c r="N2466" s="152">
        <f t="shared" si="77"/>
        <v>0</v>
      </c>
      <c r="O2466" s="145">
        <v>138842</v>
      </c>
    </row>
    <row r="2467" spans="1:15" x14ac:dyDescent="0.25">
      <c r="A2467" s="149">
        <v>138461</v>
      </c>
      <c r="B2467" s="149" t="s">
        <v>6996</v>
      </c>
      <c r="C2467" s="149" t="s">
        <v>6997</v>
      </c>
      <c r="D2467" s="149">
        <v>3010</v>
      </c>
      <c r="E2467" s="149" t="s">
        <v>470</v>
      </c>
      <c r="F2467" s="149" t="s">
        <v>6998</v>
      </c>
      <c r="G2467" s="149" t="s">
        <v>160</v>
      </c>
      <c r="H2467" s="149" t="s">
        <v>161</v>
      </c>
      <c r="I2467" s="149" t="s">
        <v>162</v>
      </c>
      <c r="J2467" s="149" t="s">
        <v>7089</v>
      </c>
      <c r="K2467" s="149"/>
      <c r="L2467" s="148">
        <v>1</v>
      </c>
      <c r="M2467" s="152">
        <f t="shared" si="76"/>
        <v>0</v>
      </c>
      <c r="N2467" s="152">
        <f t="shared" si="77"/>
        <v>0</v>
      </c>
      <c r="O2467" s="145">
        <v>0</v>
      </c>
    </row>
    <row r="2468" spans="1:15" x14ac:dyDescent="0.25">
      <c r="A2468" s="149">
        <v>138479</v>
      </c>
      <c r="B2468" s="149" t="s">
        <v>6999</v>
      </c>
      <c r="C2468" s="149" t="s">
        <v>7000</v>
      </c>
      <c r="D2468" s="149">
        <v>9800</v>
      </c>
      <c r="E2468" s="149" t="s">
        <v>959</v>
      </c>
      <c r="F2468" s="149" t="s">
        <v>7001</v>
      </c>
      <c r="G2468" s="149" t="s">
        <v>364</v>
      </c>
      <c r="H2468" s="149" t="s">
        <v>365</v>
      </c>
      <c r="I2468" s="149" t="s">
        <v>366</v>
      </c>
      <c r="J2468" s="149" t="s">
        <v>7089</v>
      </c>
      <c r="K2468" s="149"/>
      <c r="L2468" s="148">
        <v>1</v>
      </c>
      <c r="M2468" s="152">
        <f t="shared" si="76"/>
        <v>0</v>
      </c>
      <c r="N2468" s="152">
        <f t="shared" si="77"/>
        <v>0</v>
      </c>
      <c r="O2468" s="145">
        <v>125591</v>
      </c>
    </row>
    <row r="2469" spans="1:15" x14ac:dyDescent="0.25">
      <c r="A2469" s="149">
        <v>138487</v>
      </c>
      <c r="B2469" s="149" t="s">
        <v>7764</v>
      </c>
      <c r="C2469" s="149" t="s">
        <v>7002</v>
      </c>
      <c r="D2469" s="149">
        <v>9200</v>
      </c>
      <c r="E2469" s="149" t="s">
        <v>876</v>
      </c>
      <c r="F2469" s="149" t="s">
        <v>7003</v>
      </c>
      <c r="G2469" s="149" t="s">
        <v>7587</v>
      </c>
      <c r="H2469" s="149" t="s">
        <v>7588</v>
      </c>
      <c r="I2469" s="149" t="s">
        <v>7589</v>
      </c>
      <c r="J2469" s="149" t="s">
        <v>7089</v>
      </c>
      <c r="K2469" s="149"/>
      <c r="L2469" s="148">
        <v>1</v>
      </c>
      <c r="M2469" s="152">
        <f t="shared" si="76"/>
        <v>0</v>
      </c>
      <c r="N2469" s="152">
        <f t="shared" si="77"/>
        <v>0</v>
      </c>
      <c r="O2469" s="145">
        <v>120501</v>
      </c>
    </row>
    <row r="2470" spans="1:15" x14ac:dyDescent="0.25">
      <c r="A2470" s="149">
        <v>138495</v>
      </c>
      <c r="B2470" s="149" t="s">
        <v>7004</v>
      </c>
      <c r="C2470" s="149" t="s">
        <v>2434</v>
      </c>
      <c r="D2470" s="149">
        <v>2820</v>
      </c>
      <c r="E2470" s="149" t="s">
        <v>2792</v>
      </c>
      <c r="F2470" s="149" t="s">
        <v>7005</v>
      </c>
      <c r="G2470" s="149" t="s">
        <v>203</v>
      </c>
      <c r="H2470" s="149" t="s">
        <v>204</v>
      </c>
      <c r="I2470" s="149" t="s">
        <v>205</v>
      </c>
      <c r="J2470" s="149" t="s">
        <v>7089</v>
      </c>
      <c r="K2470" s="149"/>
      <c r="L2470" s="148">
        <v>1</v>
      </c>
      <c r="M2470" s="152">
        <f t="shared" si="76"/>
        <v>0</v>
      </c>
      <c r="N2470" s="152">
        <f t="shared" si="77"/>
        <v>0</v>
      </c>
      <c r="O2470" s="145">
        <v>122119</v>
      </c>
    </row>
    <row r="2471" spans="1:15" x14ac:dyDescent="0.25">
      <c r="A2471" s="149">
        <v>138503</v>
      </c>
      <c r="B2471" s="149" t="s">
        <v>7006</v>
      </c>
      <c r="C2471" s="149" t="s">
        <v>7007</v>
      </c>
      <c r="D2471" s="149">
        <v>9000</v>
      </c>
      <c r="E2471" s="149" t="s">
        <v>798</v>
      </c>
      <c r="F2471" s="149" t="s">
        <v>7008</v>
      </c>
      <c r="G2471" s="149" t="s">
        <v>7587</v>
      </c>
      <c r="H2471" s="149" t="s">
        <v>7588</v>
      </c>
      <c r="I2471" s="149" t="s">
        <v>7589</v>
      </c>
      <c r="J2471" s="149" t="s">
        <v>7089</v>
      </c>
      <c r="K2471" s="149"/>
      <c r="L2471" s="148">
        <v>1</v>
      </c>
      <c r="M2471" s="152">
        <f t="shared" si="76"/>
        <v>0</v>
      </c>
      <c r="N2471" s="152">
        <f t="shared" si="77"/>
        <v>0</v>
      </c>
      <c r="O2471" s="145">
        <v>121798</v>
      </c>
    </row>
    <row r="2472" spans="1:15" x14ac:dyDescent="0.25">
      <c r="A2472" s="149">
        <v>138511</v>
      </c>
      <c r="B2472" s="149" t="s">
        <v>7009</v>
      </c>
      <c r="C2472" s="149" t="s">
        <v>7010</v>
      </c>
      <c r="D2472" s="149">
        <v>9270</v>
      </c>
      <c r="E2472" s="149" t="s">
        <v>5096</v>
      </c>
      <c r="F2472" s="149" t="s">
        <v>7011</v>
      </c>
      <c r="G2472" s="149" t="s">
        <v>7587</v>
      </c>
      <c r="H2472" s="149" t="s">
        <v>7588</v>
      </c>
      <c r="I2472" s="149" t="s">
        <v>7589</v>
      </c>
      <c r="J2472" s="149" t="s">
        <v>7089</v>
      </c>
      <c r="K2472" s="149"/>
      <c r="L2472" s="148">
        <v>1</v>
      </c>
      <c r="M2472" s="152">
        <f t="shared" si="76"/>
        <v>0</v>
      </c>
      <c r="N2472" s="152">
        <f t="shared" si="77"/>
        <v>0</v>
      </c>
      <c r="O2472" s="145">
        <v>121251</v>
      </c>
    </row>
    <row r="2473" spans="1:15" x14ac:dyDescent="0.25">
      <c r="A2473" s="149">
        <v>138529</v>
      </c>
      <c r="B2473" s="149" t="s">
        <v>7012</v>
      </c>
      <c r="C2473" s="149" t="s">
        <v>7013</v>
      </c>
      <c r="D2473" s="149">
        <v>9690</v>
      </c>
      <c r="E2473" s="149" t="s">
        <v>5347</v>
      </c>
      <c r="F2473" s="149" t="s">
        <v>7014</v>
      </c>
      <c r="G2473" s="149" t="s">
        <v>7587</v>
      </c>
      <c r="H2473" s="149" t="s">
        <v>7588</v>
      </c>
      <c r="I2473" s="149" t="s">
        <v>7589</v>
      </c>
      <c r="J2473" s="149" t="s">
        <v>7089</v>
      </c>
      <c r="K2473" s="149"/>
      <c r="L2473" s="148">
        <v>1</v>
      </c>
      <c r="M2473" s="152">
        <f t="shared" si="76"/>
        <v>0</v>
      </c>
      <c r="N2473" s="152">
        <f t="shared" si="77"/>
        <v>0</v>
      </c>
      <c r="O2473" s="145">
        <v>121475</v>
      </c>
    </row>
    <row r="2474" spans="1:15" x14ac:dyDescent="0.25">
      <c r="A2474" s="149">
        <v>138537</v>
      </c>
      <c r="B2474" s="149" t="s">
        <v>7015</v>
      </c>
      <c r="C2474" s="149" t="s">
        <v>7016</v>
      </c>
      <c r="D2474" s="149">
        <v>2381</v>
      </c>
      <c r="E2474" s="149" t="s">
        <v>2186</v>
      </c>
      <c r="F2474" s="149" t="s">
        <v>5938</v>
      </c>
      <c r="G2474" s="149" t="s">
        <v>7122</v>
      </c>
      <c r="H2474" s="149" t="s">
        <v>7123</v>
      </c>
      <c r="I2474" s="149" t="s">
        <v>7124</v>
      </c>
      <c r="J2474" s="149" t="s">
        <v>7089</v>
      </c>
      <c r="K2474" s="149"/>
      <c r="L2474" s="148">
        <v>1</v>
      </c>
      <c r="M2474" s="152">
        <f t="shared" si="76"/>
        <v>0</v>
      </c>
      <c r="N2474" s="152">
        <f t="shared" si="77"/>
        <v>0</v>
      </c>
      <c r="O2474" s="145">
        <v>121781</v>
      </c>
    </row>
    <row r="2475" spans="1:15" x14ac:dyDescent="0.25">
      <c r="A2475" s="149">
        <v>138545</v>
      </c>
      <c r="B2475" s="149" t="s">
        <v>7017</v>
      </c>
      <c r="C2475" s="149" t="s">
        <v>7018</v>
      </c>
      <c r="D2475" s="149">
        <v>2440</v>
      </c>
      <c r="E2475" s="149" t="s">
        <v>315</v>
      </c>
      <c r="F2475" s="149" t="s">
        <v>7019</v>
      </c>
      <c r="G2475" s="149" t="s">
        <v>203</v>
      </c>
      <c r="H2475" s="149" t="s">
        <v>204</v>
      </c>
      <c r="I2475" s="149" t="s">
        <v>205</v>
      </c>
      <c r="J2475" s="149" t="s">
        <v>7089</v>
      </c>
      <c r="K2475" s="149"/>
      <c r="L2475" s="148">
        <v>1</v>
      </c>
      <c r="M2475" s="152">
        <f t="shared" si="76"/>
        <v>0</v>
      </c>
      <c r="N2475" s="152">
        <f t="shared" si="77"/>
        <v>0</v>
      </c>
      <c r="O2475" s="145">
        <v>119651</v>
      </c>
    </row>
    <row r="2476" spans="1:15" x14ac:dyDescent="0.25">
      <c r="A2476" s="149">
        <v>138552</v>
      </c>
      <c r="B2476" s="149" t="s">
        <v>7020</v>
      </c>
      <c r="C2476" s="149" t="s">
        <v>7021</v>
      </c>
      <c r="D2476" s="149">
        <v>9820</v>
      </c>
      <c r="E2476" s="149" t="s">
        <v>853</v>
      </c>
      <c r="F2476" s="149" t="s">
        <v>7765</v>
      </c>
      <c r="G2476" s="149" t="s">
        <v>7587</v>
      </c>
      <c r="H2476" s="149" t="s">
        <v>7588</v>
      </c>
      <c r="I2476" s="149" t="s">
        <v>7589</v>
      </c>
      <c r="J2476" s="149" t="s">
        <v>7089</v>
      </c>
      <c r="K2476" s="149"/>
      <c r="L2476" s="148">
        <v>2</v>
      </c>
      <c r="M2476" s="152">
        <f t="shared" si="76"/>
        <v>0</v>
      </c>
      <c r="N2476" s="152">
        <f t="shared" si="77"/>
        <v>0</v>
      </c>
      <c r="O2476" s="145">
        <v>119487</v>
      </c>
    </row>
    <row r="2477" spans="1:15" x14ac:dyDescent="0.25">
      <c r="A2477" s="149">
        <v>138561</v>
      </c>
      <c r="B2477" s="149" t="s">
        <v>7022</v>
      </c>
      <c r="C2477" s="149" t="s">
        <v>7023</v>
      </c>
      <c r="D2477" s="149">
        <v>9810</v>
      </c>
      <c r="E2477" s="149" t="s">
        <v>953</v>
      </c>
      <c r="F2477" s="149" t="s">
        <v>7024</v>
      </c>
      <c r="G2477" s="149" t="s">
        <v>7587</v>
      </c>
      <c r="H2477" s="149" t="s">
        <v>7588</v>
      </c>
      <c r="I2477" s="149" t="s">
        <v>7589</v>
      </c>
      <c r="J2477" s="149" t="s">
        <v>7089</v>
      </c>
      <c r="K2477" s="149"/>
      <c r="L2477" s="148">
        <v>1</v>
      </c>
      <c r="M2477" s="152">
        <f t="shared" si="76"/>
        <v>0</v>
      </c>
      <c r="N2477" s="152">
        <f t="shared" si="77"/>
        <v>0</v>
      </c>
      <c r="O2477" s="145">
        <v>121475</v>
      </c>
    </row>
    <row r="2478" spans="1:15" x14ac:dyDescent="0.25">
      <c r="A2478" s="149">
        <v>138586</v>
      </c>
      <c r="B2478" s="149" t="s">
        <v>7025</v>
      </c>
      <c r="C2478" s="149" t="s">
        <v>7026</v>
      </c>
      <c r="D2478" s="149">
        <v>9112</v>
      </c>
      <c r="E2478" s="149" t="s">
        <v>5009</v>
      </c>
      <c r="F2478" s="149" t="s">
        <v>7027</v>
      </c>
      <c r="G2478" s="149" t="s">
        <v>364</v>
      </c>
      <c r="H2478" s="149" t="s">
        <v>365</v>
      </c>
      <c r="I2478" s="149" t="s">
        <v>366</v>
      </c>
      <c r="J2478" s="149" t="s">
        <v>7089</v>
      </c>
      <c r="K2478" s="149"/>
      <c r="L2478" s="148">
        <v>2</v>
      </c>
      <c r="M2478" s="152">
        <f t="shared" si="76"/>
        <v>0</v>
      </c>
      <c r="N2478" s="152">
        <f t="shared" si="77"/>
        <v>0</v>
      </c>
      <c r="O2478" s="145">
        <v>120956</v>
      </c>
    </row>
    <row r="2479" spans="1:15" x14ac:dyDescent="0.25">
      <c r="A2479" s="149">
        <v>138594</v>
      </c>
      <c r="B2479" s="149" t="s">
        <v>7766</v>
      </c>
      <c r="C2479" s="149" t="s">
        <v>7028</v>
      </c>
      <c r="D2479" s="149">
        <v>9240</v>
      </c>
      <c r="E2479" s="149" t="s">
        <v>4961</v>
      </c>
      <c r="F2479" s="149" t="s">
        <v>7029</v>
      </c>
      <c r="G2479" s="149" t="s">
        <v>7587</v>
      </c>
      <c r="H2479" s="149" t="s">
        <v>7588</v>
      </c>
      <c r="I2479" s="149" t="s">
        <v>7589</v>
      </c>
      <c r="J2479" s="149" t="s">
        <v>7089</v>
      </c>
      <c r="K2479" s="149"/>
      <c r="L2479" s="148">
        <v>3</v>
      </c>
      <c r="M2479" s="152">
        <f t="shared" si="76"/>
        <v>0</v>
      </c>
      <c r="N2479" s="152">
        <f t="shared" si="77"/>
        <v>0</v>
      </c>
      <c r="O2479" s="145">
        <v>121251</v>
      </c>
    </row>
    <row r="2480" spans="1:15" x14ac:dyDescent="0.25">
      <c r="A2480" s="149">
        <v>138602</v>
      </c>
      <c r="B2480" s="149" t="s">
        <v>7030</v>
      </c>
      <c r="C2480" s="149" t="s">
        <v>7031</v>
      </c>
      <c r="D2480" s="149">
        <v>2100</v>
      </c>
      <c r="E2480" s="149" t="s">
        <v>1786</v>
      </c>
      <c r="F2480" s="149" t="s">
        <v>7032</v>
      </c>
      <c r="G2480" s="149" t="s">
        <v>203</v>
      </c>
      <c r="H2480" s="149" t="s">
        <v>204</v>
      </c>
      <c r="I2480" s="149" t="s">
        <v>205</v>
      </c>
      <c r="J2480" s="149" t="s">
        <v>7089</v>
      </c>
      <c r="K2480" s="149"/>
      <c r="L2480" s="148">
        <v>1</v>
      </c>
      <c r="M2480" s="152">
        <f t="shared" si="76"/>
        <v>0</v>
      </c>
      <c r="N2480" s="152">
        <f t="shared" si="77"/>
        <v>0</v>
      </c>
      <c r="O2480" s="145">
        <v>121764</v>
      </c>
    </row>
    <row r="2481" spans="1:15" x14ac:dyDescent="0.25">
      <c r="A2481" s="149">
        <v>138611</v>
      </c>
      <c r="B2481" s="149" t="s">
        <v>7033</v>
      </c>
      <c r="C2481" s="149" t="s">
        <v>7034</v>
      </c>
      <c r="D2481" s="149">
        <v>9900</v>
      </c>
      <c r="E2481" s="149" t="s">
        <v>970</v>
      </c>
      <c r="F2481" s="149" t="s">
        <v>7035</v>
      </c>
      <c r="G2481" s="149" t="s">
        <v>364</v>
      </c>
      <c r="H2481" s="149" t="s">
        <v>365</v>
      </c>
      <c r="I2481" s="149" t="s">
        <v>366</v>
      </c>
      <c r="J2481" s="149" t="s">
        <v>7089</v>
      </c>
      <c r="K2481" s="149"/>
      <c r="L2481" s="148">
        <v>1</v>
      </c>
      <c r="M2481" s="152">
        <f t="shared" si="76"/>
        <v>0</v>
      </c>
      <c r="N2481" s="152">
        <f t="shared" si="77"/>
        <v>0</v>
      </c>
      <c r="O2481" s="145">
        <v>125591</v>
      </c>
    </row>
    <row r="2482" spans="1:15" x14ac:dyDescent="0.25">
      <c r="A2482" s="149">
        <v>138628</v>
      </c>
      <c r="B2482" s="149" t="s">
        <v>7036</v>
      </c>
      <c r="C2482" s="149" t="s">
        <v>7037</v>
      </c>
      <c r="D2482" s="149">
        <v>9111</v>
      </c>
      <c r="E2482" s="149" t="s">
        <v>2712</v>
      </c>
      <c r="F2482" s="149" t="s">
        <v>7038</v>
      </c>
      <c r="G2482" s="149" t="s">
        <v>364</v>
      </c>
      <c r="H2482" s="149" t="s">
        <v>365</v>
      </c>
      <c r="I2482" s="149" t="s">
        <v>366</v>
      </c>
      <c r="J2482" s="149" t="s">
        <v>7089</v>
      </c>
      <c r="K2482" s="149"/>
      <c r="L2482" s="148">
        <v>1</v>
      </c>
      <c r="M2482" s="152">
        <f t="shared" si="76"/>
        <v>0</v>
      </c>
      <c r="N2482" s="152">
        <f t="shared" si="77"/>
        <v>0</v>
      </c>
      <c r="O2482" s="145">
        <v>120956</v>
      </c>
    </row>
    <row r="2483" spans="1:15" x14ac:dyDescent="0.25">
      <c r="A2483" s="149">
        <v>138644</v>
      </c>
      <c r="B2483" s="149" t="s">
        <v>7555</v>
      </c>
      <c r="C2483" s="149" t="s">
        <v>7039</v>
      </c>
      <c r="D2483" s="149">
        <v>8000</v>
      </c>
      <c r="E2483" s="149" t="s">
        <v>643</v>
      </c>
      <c r="F2483" s="149" t="s">
        <v>7040</v>
      </c>
      <c r="G2483" s="149" t="s">
        <v>7595</v>
      </c>
      <c r="H2483" s="149" t="s">
        <v>7596</v>
      </c>
      <c r="I2483" s="149" t="s">
        <v>7597</v>
      </c>
      <c r="J2483" s="149" t="s">
        <v>7089</v>
      </c>
      <c r="K2483" s="149"/>
      <c r="L2483" s="148">
        <v>1</v>
      </c>
      <c r="M2483" s="152">
        <f t="shared" si="76"/>
        <v>0</v>
      </c>
      <c r="N2483" s="152">
        <f t="shared" si="77"/>
        <v>0</v>
      </c>
      <c r="O2483" s="145">
        <v>120634</v>
      </c>
    </row>
    <row r="2484" spans="1:15" x14ac:dyDescent="0.25">
      <c r="A2484" s="149">
        <v>138651</v>
      </c>
      <c r="B2484" s="149" t="s">
        <v>7041</v>
      </c>
      <c r="C2484" s="149" t="s">
        <v>7042</v>
      </c>
      <c r="D2484" s="149">
        <v>9800</v>
      </c>
      <c r="E2484" s="149" t="s">
        <v>959</v>
      </c>
      <c r="F2484" s="149" t="s">
        <v>7556</v>
      </c>
      <c r="G2484" s="149" t="s">
        <v>364</v>
      </c>
      <c r="H2484" s="149" t="s">
        <v>365</v>
      </c>
      <c r="I2484" s="149" t="s">
        <v>366</v>
      </c>
      <c r="J2484" s="149" t="s">
        <v>7089</v>
      </c>
      <c r="K2484" s="149"/>
      <c r="L2484" s="148">
        <v>1</v>
      </c>
      <c r="M2484" s="152">
        <f t="shared" si="76"/>
        <v>0</v>
      </c>
      <c r="N2484" s="152">
        <f t="shared" si="77"/>
        <v>0</v>
      </c>
      <c r="O2484" s="145">
        <v>0</v>
      </c>
    </row>
    <row r="2485" spans="1:15" x14ac:dyDescent="0.25">
      <c r="A2485" s="149">
        <v>138685</v>
      </c>
      <c r="B2485" s="149" t="s">
        <v>7043</v>
      </c>
      <c r="C2485" s="149" t="s">
        <v>7044</v>
      </c>
      <c r="D2485" s="149">
        <v>9550</v>
      </c>
      <c r="E2485" s="149" t="s">
        <v>924</v>
      </c>
      <c r="F2485" s="149" t="s">
        <v>5273</v>
      </c>
      <c r="G2485" s="149" t="s">
        <v>7587</v>
      </c>
      <c r="H2485" s="149" t="s">
        <v>7588</v>
      </c>
      <c r="I2485" s="149" t="s">
        <v>7589</v>
      </c>
      <c r="J2485" s="149" t="s">
        <v>7089</v>
      </c>
      <c r="K2485" s="149"/>
      <c r="L2485" s="148">
        <v>1</v>
      </c>
      <c r="M2485" s="152">
        <f t="shared" si="76"/>
        <v>0</v>
      </c>
      <c r="N2485" s="152">
        <f t="shared" si="77"/>
        <v>0</v>
      </c>
      <c r="O2485" s="145">
        <v>125583</v>
      </c>
    </row>
    <row r="2486" spans="1:15" x14ac:dyDescent="0.25">
      <c r="A2486" s="149">
        <v>138693</v>
      </c>
      <c r="B2486" s="149" t="s">
        <v>7045</v>
      </c>
      <c r="C2486" s="149" t="s">
        <v>7046</v>
      </c>
      <c r="D2486" s="149">
        <v>8650</v>
      </c>
      <c r="E2486" s="149" t="s">
        <v>3992</v>
      </c>
      <c r="F2486" s="149" t="s">
        <v>3993</v>
      </c>
      <c r="G2486" s="149" t="s">
        <v>7595</v>
      </c>
      <c r="H2486" s="149" t="s">
        <v>7596</v>
      </c>
      <c r="I2486" s="149" t="s">
        <v>7597</v>
      </c>
      <c r="J2486" s="149" t="s">
        <v>7089</v>
      </c>
      <c r="K2486" s="149"/>
      <c r="L2486" s="148">
        <v>1</v>
      </c>
      <c r="M2486" s="152">
        <f t="shared" si="76"/>
        <v>0</v>
      </c>
      <c r="N2486" s="152">
        <f t="shared" si="77"/>
        <v>0</v>
      </c>
      <c r="O2486" s="145">
        <v>119453</v>
      </c>
    </row>
    <row r="2487" spans="1:15" x14ac:dyDescent="0.25">
      <c r="A2487" s="149">
        <v>138719</v>
      </c>
      <c r="B2487" s="149" t="s">
        <v>7047</v>
      </c>
      <c r="C2487" s="149" t="s">
        <v>7048</v>
      </c>
      <c r="D2487" s="149">
        <v>3910</v>
      </c>
      <c r="E2487" s="149" t="s">
        <v>538</v>
      </c>
      <c r="F2487" s="149" t="s">
        <v>7049</v>
      </c>
      <c r="G2487" s="149" t="s">
        <v>7122</v>
      </c>
      <c r="H2487" s="149" t="s">
        <v>7123</v>
      </c>
      <c r="I2487" s="149" t="s">
        <v>7124</v>
      </c>
      <c r="J2487" s="149" t="s">
        <v>7089</v>
      </c>
      <c r="K2487" s="149"/>
      <c r="L2487" s="148">
        <v>1</v>
      </c>
      <c r="M2487" s="152">
        <f t="shared" si="76"/>
        <v>0</v>
      </c>
      <c r="N2487" s="152">
        <f t="shared" si="77"/>
        <v>0</v>
      </c>
      <c r="O2487" s="145">
        <v>0</v>
      </c>
    </row>
    <row r="2488" spans="1:15" x14ac:dyDescent="0.25">
      <c r="A2488" s="149">
        <v>138909</v>
      </c>
      <c r="B2488" s="149" t="s">
        <v>7050</v>
      </c>
      <c r="C2488" s="149" t="s">
        <v>7051</v>
      </c>
      <c r="D2488" s="149">
        <v>3511</v>
      </c>
      <c r="E2488" s="149" t="s">
        <v>3317</v>
      </c>
      <c r="F2488" s="149" t="s">
        <v>7052</v>
      </c>
      <c r="G2488" s="149" t="s">
        <v>7122</v>
      </c>
      <c r="H2488" s="149" t="s">
        <v>7123</v>
      </c>
      <c r="I2488" s="149" t="s">
        <v>7124</v>
      </c>
      <c r="J2488" s="149" t="s">
        <v>7089</v>
      </c>
      <c r="K2488" s="149"/>
      <c r="L2488" s="148">
        <v>1</v>
      </c>
      <c r="M2488" s="152">
        <f t="shared" si="76"/>
        <v>0</v>
      </c>
      <c r="N2488" s="152">
        <f t="shared" si="77"/>
        <v>0</v>
      </c>
      <c r="O2488" s="145">
        <v>0</v>
      </c>
    </row>
    <row r="2489" spans="1:15" x14ac:dyDescent="0.25">
      <c r="A2489" s="149">
        <v>139113</v>
      </c>
      <c r="B2489" s="149" t="s">
        <v>7053</v>
      </c>
      <c r="C2489" s="149" t="s">
        <v>7054</v>
      </c>
      <c r="D2489" s="149">
        <v>8830</v>
      </c>
      <c r="E2489" s="149" t="s">
        <v>3539</v>
      </c>
      <c r="F2489" s="149" t="s">
        <v>7055</v>
      </c>
      <c r="G2489" s="149" t="s">
        <v>364</v>
      </c>
      <c r="H2489" s="149" t="s">
        <v>365</v>
      </c>
      <c r="I2489" s="149" t="s">
        <v>366</v>
      </c>
      <c r="J2489" s="149" t="s">
        <v>7089</v>
      </c>
      <c r="K2489" s="149"/>
      <c r="L2489" s="148">
        <v>1</v>
      </c>
      <c r="M2489" s="152">
        <f t="shared" si="76"/>
        <v>0</v>
      </c>
      <c r="N2489" s="152">
        <f t="shared" si="77"/>
        <v>0</v>
      </c>
      <c r="O2489" s="145">
        <v>125591</v>
      </c>
    </row>
    <row r="2490" spans="1:15" x14ac:dyDescent="0.25">
      <c r="A2490" s="149">
        <v>139121</v>
      </c>
      <c r="B2490" s="149" t="s">
        <v>7056</v>
      </c>
      <c r="C2490" s="149" t="s">
        <v>7057</v>
      </c>
      <c r="D2490" s="149">
        <v>8500</v>
      </c>
      <c r="E2490" s="149" t="s">
        <v>726</v>
      </c>
      <c r="F2490" s="149" t="s">
        <v>7058</v>
      </c>
      <c r="G2490" s="149" t="s">
        <v>364</v>
      </c>
      <c r="H2490" s="149" t="s">
        <v>365</v>
      </c>
      <c r="I2490" s="149" t="s">
        <v>366</v>
      </c>
      <c r="J2490" s="149" t="s">
        <v>7089</v>
      </c>
      <c r="K2490" s="149"/>
      <c r="L2490" s="148">
        <v>1</v>
      </c>
      <c r="M2490" s="152">
        <f t="shared" si="76"/>
        <v>0</v>
      </c>
      <c r="N2490" s="152">
        <f t="shared" si="77"/>
        <v>0</v>
      </c>
      <c r="O2490" s="145">
        <v>120873</v>
      </c>
    </row>
    <row r="2491" spans="1:15" x14ac:dyDescent="0.25">
      <c r="A2491" s="149">
        <v>143511</v>
      </c>
      <c r="B2491" s="149" t="s">
        <v>7059</v>
      </c>
      <c r="C2491" s="149" t="s">
        <v>7060</v>
      </c>
      <c r="D2491" s="149">
        <v>8750</v>
      </c>
      <c r="E2491" s="149" t="s">
        <v>3936</v>
      </c>
      <c r="F2491" s="149" t="s">
        <v>7061</v>
      </c>
      <c r="G2491" s="149" t="s">
        <v>7595</v>
      </c>
      <c r="H2491" s="149" t="s">
        <v>7596</v>
      </c>
      <c r="I2491" s="149" t="s">
        <v>7597</v>
      </c>
      <c r="J2491" s="149" t="s">
        <v>7089</v>
      </c>
      <c r="K2491" s="149"/>
      <c r="L2491" s="148">
        <v>1</v>
      </c>
      <c r="M2491" s="152">
        <f t="shared" si="76"/>
        <v>0</v>
      </c>
      <c r="N2491" s="152">
        <f t="shared" si="77"/>
        <v>0</v>
      </c>
      <c r="O2491" s="145">
        <v>119941</v>
      </c>
    </row>
    <row r="2492" spans="1:15" x14ac:dyDescent="0.25">
      <c r="A2492" s="149">
        <v>143529</v>
      </c>
      <c r="B2492" s="149" t="s">
        <v>7062</v>
      </c>
      <c r="C2492" s="149" t="s">
        <v>7063</v>
      </c>
      <c r="D2492" s="149">
        <v>1800</v>
      </c>
      <c r="E2492" s="149" t="s">
        <v>165</v>
      </c>
      <c r="F2492" s="149" t="s">
        <v>7557</v>
      </c>
      <c r="G2492" s="149" t="s">
        <v>160</v>
      </c>
      <c r="H2492" s="149" t="s">
        <v>161</v>
      </c>
      <c r="I2492" s="149" t="s">
        <v>162</v>
      </c>
      <c r="J2492" s="149" t="s">
        <v>7089</v>
      </c>
      <c r="K2492" s="149"/>
      <c r="L2492" s="148">
        <v>1</v>
      </c>
      <c r="M2492" s="152">
        <f t="shared" si="76"/>
        <v>0</v>
      </c>
      <c r="N2492" s="152">
        <f t="shared" si="77"/>
        <v>0</v>
      </c>
      <c r="O2492" s="145">
        <v>121947</v>
      </c>
    </row>
    <row r="2493" spans="1:15" x14ac:dyDescent="0.25">
      <c r="A2493" s="149">
        <v>143537</v>
      </c>
      <c r="B2493" s="149" t="s">
        <v>283</v>
      </c>
      <c r="C2493" s="149" t="s">
        <v>7064</v>
      </c>
      <c r="D2493" s="149">
        <v>1780</v>
      </c>
      <c r="E2493" s="149" t="s">
        <v>1444</v>
      </c>
      <c r="F2493" s="149" t="s">
        <v>7767</v>
      </c>
      <c r="G2493" s="149" t="s">
        <v>160</v>
      </c>
      <c r="H2493" s="149" t="s">
        <v>161</v>
      </c>
      <c r="I2493" s="149" t="s">
        <v>162</v>
      </c>
      <c r="J2493" s="149" t="s">
        <v>7089</v>
      </c>
      <c r="K2493" s="149"/>
      <c r="L2493" s="148">
        <v>1</v>
      </c>
      <c r="M2493" s="152">
        <f t="shared" si="76"/>
        <v>0</v>
      </c>
      <c r="N2493" s="152">
        <f t="shared" si="77"/>
        <v>0</v>
      </c>
      <c r="O2493" s="145">
        <v>119206</v>
      </c>
    </row>
    <row r="2494" spans="1:15" x14ac:dyDescent="0.25">
      <c r="A2494" s="149">
        <v>143545</v>
      </c>
      <c r="B2494" s="149" t="s">
        <v>7558</v>
      </c>
      <c r="C2494" s="149" t="s">
        <v>6451</v>
      </c>
      <c r="D2494" s="149">
        <v>9140</v>
      </c>
      <c r="E2494" s="149" t="s">
        <v>389</v>
      </c>
      <c r="F2494" s="149" t="s">
        <v>6553</v>
      </c>
      <c r="G2494" s="149" t="s">
        <v>364</v>
      </c>
      <c r="H2494" s="149" t="s">
        <v>365</v>
      </c>
      <c r="I2494" s="149" t="s">
        <v>366</v>
      </c>
      <c r="J2494" s="149" t="s">
        <v>7089</v>
      </c>
      <c r="K2494" s="149"/>
      <c r="L2494" s="148">
        <v>1</v>
      </c>
      <c r="M2494" s="152">
        <f t="shared" si="76"/>
        <v>0</v>
      </c>
      <c r="N2494" s="152">
        <f t="shared" si="77"/>
        <v>0</v>
      </c>
      <c r="O2494" s="145">
        <v>121384</v>
      </c>
    </row>
    <row r="2495" spans="1:15" x14ac:dyDescent="0.25">
      <c r="A2495" s="149">
        <v>143552</v>
      </c>
      <c r="B2495" s="149" t="s">
        <v>1302</v>
      </c>
      <c r="C2495" s="149" t="s">
        <v>1303</v>
      </c>
      <c r="D2495" s="149">
        <v>1674</v>
      </c>
      <c r="E2495" s="149" t="s">
        <v>1304</v>
      </c>
      <c r="F2495" s="149" t="s">
        <v>1305</v>
      </c>
      <c r="G2495" s="149" t="s">
        <v>160</v>
      </c>
      <c r="H2495" s="149" t="s">
        <v>161</v>
      </c>
      <c r="I2495" s="149" t="s">
        <v>162</v>
      </c>
      <c r="J2495" s="149" t="s">
        <v>7089</v>
      </c>
      <c r="K2495" s="149"/>
      <c r="L2495" s="148">
        <v>1</v>
      </c>
      <c r="M2495" s="152">
        <f t="shared" si="76"/>
        <v>0</v>
      </c>
      <c r="N2495" s="152">
        <f t="shared" si="77"/>
        <v>0</v>
      </c>
      <c r="O2495" s="145">
        <v>139071</v>
      </c>
    </row>
    <row r="2496" spans="1:15" x14ac:dyDescent="0.25">
      <c r="A2496" s="149">
        <v>143578</v>
      </c>
      <c r="B2496" s="149" t="s">
        <v>7559</v>
      </c>
      <c r="C2496" s="149" t="s">
        <v>7065</v>
      </c>
      <c r="D2496" s="149">
        <v>9120</v>
      </c>
      <c r="E2496" s="149" t="s">
        <v>401</v>
      </c>
      <c r="F2496" s="149" t="s">
        <v>6814</v>
      </c>
      <c r="G2496" s="149" t="s">
        <v>364</v>
      </c>
      <c r="H2496" s="149" t="s">
        <v>365</v>
      </c>
      <c r="I2496" s="149" t="s">
        <v>366</v>
      </c>
      <c r="J2496" s="149" t="s">
        <v>7089</v>
      </c>
      <c r="K2496" s="149"/>
      <c r="L2496" s="148">
        <v>1</v>
      </c>
      <c r="M2496" s="152">
        <f t="shared" si="76"/>
        <v>0</v>
      </c>
      <c r="N2496" s="152">
        <f t="shared" si="77"/>
        <v>0</v>
      </c>
      <c r="O2496" s="145">
        <v>121384</v>
      </c>
    </row>
    <row r="2497" spans="1:15" x14ac:dyDescent="0.25">
      <c r="A2497" s="149">
        <v>143586</v>
      </c>
      <c r="B2497" s="149" t="s">
        <v>7066</v>
      </c>
      <c r="C2497" s="149" t="s">
        <v>6725</v>
      </c>
      <c r="D2497" s="149">
        <v>9500</v>
      </c>
      <c r="E2497" s="149" t="s">
        <v>915</v>
      </c>
      <c r="F2497" s="149" t="s">
        <v>6726</v>
      </c>
      <c r="G2497" s="149" t="s">
        <v>7587</v>
      </c>
      <c r="H2497" s="149" t="s">
        <v>7588</v>
      </c>
      <c r="I2497" s="149" t="s">
        <v>7589</v>
      </c>
      <c r="J2497" s="149" t="s">
        <v>7089</v>
      </c>
      <c r="K2497" s="149"/>
      <c r="L2497" s="148">
        <v>1</v>
      </c>
      <c r="M2497" s="152">
        <f t="shared" si="76"/>
        <v>0</v>
      </c>
      <c r="N2497" s="152">
        <f t="shared" si="77"/>
        <v>0</v>
      </c>
      <c r="O2497" s="145">
        <v>119974</v>
      </c>
    </row>
    <row r="2498" spans="1:15" x14ac:dyDescent="0.25">
      <c r="A2498" s="149">
        <v>143594</v>
      </c>
      <c r="B2498" s="149" t="s">
        <v>7068</v>
      </c>
      <c r="C2498" s="149" t="s">
        <v>7069</v>
      </c>
      <c r="D2498" s="149">
        <v>2100</v>
      </c>
      <c r="E2498" s="149" t="s">
        <v>1786</v>
      </c>
      <c r="F2498" s="149" t="s">
        <v>7070</v>
      </c>
      <c r="G2498" s="149" t="s">
        <v>203</v>
      </c>
      <c r="H2498" s="149" t="s">
        <v>204</v>
      </c>
      <c r="I2498" s="149" t="s">
        <v>205</v>
      </c>
      <c r="J2498" s="149" t="s">
        <v>7089</v>
      </c>
      <c r="K2498" s="149"/>
      <c r="L2498" s="148">
        <v>1</v>
      </c>
      <c r="M2498" s="152">
        <f t="shared" ref="M2498:M2507" si="78">IF(AND(J2498="Autonome kleuterschool",L2498=1),1,0)</f>
        <v>0</v>
      </c>
      <c r="N2498" s="152">
        <f t="shared" ref="N2498:N2507" si="79">IF(AND(J2498="Autonome lagere school",L2498=1),1,0)</f>
        <v>0</v>
      </c>
      <c r="O2498" s="145">
        <v>121764</v>
      </c>
    </row>
    <row r="2499" spans="1:15" x14ac:dyDescent="0.25">
      <c r="A2499" s="149">
        <v>143602</v>
      </c>
      <c r="B2499" s="149" t="s">
        <v>7071</v>
      </c>
      <c r="C2499" s="149" t="s">
        <v>2458</v>
      </c>
      <c r="D2499" s="149">
        <v>2590</v>
      </c>
      <c r="E2499" s="149" t="s">
        <v>2453</v>
      </c>
      <c r="F2499" s="149" t="s">
        <v>2459</v>
      </c>
      <c r="G2499" s="149" t="s">
        <v>7122</v>
      </c>
      <c r="H2499" s="149" t="s">
        <v>7123</v>
      </c>
      <c r="I2499" s="149" t="s">
        <v>7124</v>
      </c>
      <c r="J2499" s="149" t="s">
        <v>7089</v>
      </c>
      <c r="K2499" s="149"/>
      <c r="L2499" s="148">
        <v>1</v>
      </c>
      <c r="M2499" s="152">
        <f t="shared" si="78"/>
        <v>0</v>
      </c>
      <c r="N2499" s="152">
        <f t="shared" si="79"/>
        <v>0</v>
      </c>
      <c r="O2499" s="145">
        <v>121863</v>
      </c>
    </row>
    <row r="2500" spans="1:15" x14ac:dyDescent="0.25">
      <c r="A2500" s="149">
        <v>143611</v>
      </c>
      <c r="B2500" s="149" t="s">
        <v>5140</v>
      </c>
      <c r="C2500" s="149" t="s">
        <v>6360</v>
      </c>
      <c r="D2500" s="149">
        <v>2801</v>
      </c>
      <c r="E2500" s="149" t="s">
        <v>6361</v>
      </c>
      <c r="F2500" s="149" t="s">
        <v>6362</v>
      </c>
      <c r="G2500" s="149" t="s">
        <v>364</v>
      </c>
      <c r="H2500" s="149" t="s">
        <v>365</v>
      </c>
      <c r="I2500" s="149" t="s">
        <v>366</v>
      </c>
      <c r="J2500" s="149" t="s">
        <v>7089</v>
      </c>
      <c r="K2500" s="149"/>
      <c r="L2500" s="148">
        <v>1</v>
      </c>
      <c r="M2500" s="152">
        <f t="shared" si="78"/>
        <v>0</v>
      </c>
      <c r="N2500" s="152">
        <f t="shared" si="79"/>
        <v>0</v>
      </c>
      <c r="O2500" s="145">
        <v>119933</v>
      </c>
    </row>
    <row r="2501" spans="1:15" x14ac:dyDescent="0.25">
      <c r="A2501" s="149">
        <v>143743</v>
      </c>
      <c r="B2501" s="149" t="s">
        <v>525</v>
      </c>
      <c r="C2501" s="149" t="s">
        <v>526</v>
      </c>
      <c r="D2501" s="149">
        <v>3940</v>
      </c>
      <c r="E2501" s="149" t="s">
        <v>527</v>
      </c>
      <c r="F2501" s="149" t="s">
        <v>528</v>
      </c>
      <c r="G2501" s="149" t="s">
        <v>7122</v>
      </c>
      <c r="H2501" s="149" t="s">
        <v>7123</v>
      </c>
      <c r="I2501" s="149" t="s">
        <v>7124</v>
      </c>
      <c r="J2501" s="149" t="s">
        <v>7089</v>
      </c>
      <c r="K2501" s="149"/>
      <c r="L2501" s="148">
        <v>1</v>
      </c>
      <c r="M2501" s="152">
        <f t="shared" si="78"/>
        <v>0</v>
      </c>
      <c r="N2501" s="152">
        <f t="shared" si="79"/>
        <v>0</v>
      </c>
      <c r="O2501" s="145">
        <v>118828</v>
      </c>
    </row>
    <row r="2502" spans="1:15" x14ac:dyDescent="0.25">
      <c r="A2502" s="149">
        <v>143768</v>
      </c>
      <c r="B2502" s="149" t="s">
        <v>7768</v>
      </c>
      <c r="C2502" s="149" t="s">
        <v>7072</v>
      </c>
      <c r="D2502" s="149">
        <v>2440</v>
      </c>
      <c r="E2502" s="149" t="s">
        <v>315</v>
      </c>
      <c r="F2502" s="149" t="s">
        <v>7073</v>
      </c>
      <c r="G2502" s="149" t="s">
        <v>364</v>
      </c>
      <c r="H2502" s="149" t="s">
        <v>365</v>
      </c>
      <c r="I2502" s="149" t="s">
        <v>366</v>
      </c>
      <c r="J2502" s="149" t="s">
        <v>7089</v>
      </c>
      <c r="K2502" s="149"/>
      <c r="L2502" s="148">
        <v>1</v>
      </c>
      <c r="M2502" s="152">
        <f t="shared" si="78"/>
        <v>0</v>
      </c>
      <c r="N2502" s="152">
        <f t="shared" si="79"/>
        <v>0</v>
      </c>
      <c r="O2502" s="145">
        <v>119925</v>
      </c>
    </row>
    <row r="2503" spans="1:15" x14ac:dyDescent="0.25">
      <c r="A2503" s="149">
        <v>143834</v>
      </c>
      <c r="B2503" s="149" t="s">
        <v>7099</v>
      </c>
      <c r="C2503" s="149" t="s">
        <v>7074</v>
      </c>
      <c r="D2503" s="149">
        <v>1030</v>
      </c>
      <c r="E2503" s="149" t="s">
        <v>74</v>
      </c>
      <c r="F2503" s="149" t="s">
        <v>7769</v>
      </c>
      <c r="G2503" s="149" t="s">
        <v>160</v>
      </c>
      <c r="H2503" s="149" t="s">
        <v>161</v>
      </c>
      <c r="I2503" s="149" t="s">
        <v>162</v>
      </c>
      <c r="J2503" s="149" t="s">
        <v>7089</v>
      </c>
      <c r="K2503" s="149"/>
      <c r="L2503" s="148">
        <v>2</v>
      </c>
      <c r="M2503" s="152">
        <f t="shared" si="78"/>
        <v>0</v>
      </c>
      <c r="N2503" s="152">
        <f t="shared" si="79"/>
        <v>0</v>
      </c>
      <c r="O2503" s="145">
        <v>122002</v>
      </c>
    </row>
    <row r="2504" spans="1:15" x14ac:dyDescent="0.25">
      <c r="A2504" s="149">
        <v>143867</v>
      </c>
      <c r="B2504" s="149" t="s">
        <v>7770</v>
      </c>
      <c r="C2504" s="149" t="s">
        <v>7075</v>
      </c>
      <c r="D2504" s="149">
        <v>8550</v>
      </c>
      <c r="E2504" s="149" t="s">
        <v>735</v>
      </c>
      <c r="F2504" s="149" t="s">
        <v>7076</v>
      </c>
      <c r="G2504" s="149" t="s">
        <v>7595</v>
      </c>
      <c r="H2504" s="149" t="s">
        <v>7596</v>
      </c>
      <c r="I2504" s="149" t="s">
        <v>7597</v>
      </c>
      <c r="J2504" s="149" t="s">
        <v>7089</v>
      </c>
      <c r="K2504" s="149"/>
      <c r="L2504" s="148">
        <v>1</v>
      </c>
      <c r="M2504" s="152">
        <f t="shared" si="78"/>
        <v>0</v>
      </c>
      <c r="N2504" s="152">
        <f t="shared" si="79"/>
        <v>0</v>
      </c>
      <c r="O2504" s="145">
        <v>119371</v>
      </c>
    </row>
    <row r="2505" spans="1:15" x14ac:dyDescent="0.25">
      <c r="A2505" s="149">
        <v>143883</v>
      </c>
      <c r="B2505" s="149" t="s">
        <v>7079</v>
      </c>
      <c r="C2505" s="149" t="s">
        <v>7080</v>
      </c>
      <c r="D2505" s="149">
        <v>8570</v>
      </c>
      <c r="E2505" s="149" t="s">
        <v>4336</v>
      </c>
      <c r="F2505" s="149" t="s">
        <v>7081</v>
      </c>
      <c r="G2505" s="149" t="s">
        <v>364</v>
      </c>
      <c r="H2505" s="149" t="s">
        <v>365</v>
      </c>
      <c r="I2505" s="149" t="s">
        <v>366</v>
      </c>
      <c r="J2505" s="149" t="s">
        <v>7089</v>
      </c>
      <c r="K2505" s="149"/>
      <c r="L2505" s="148">
        <v>1</v>
      </c>
      <c r="M2505" s="152">
        <f t="shared" si="78"/>
        <v>0</v>
      </c>
      <c r="N2505" s="152">
        <f t="shared" si="79"/>
        <v>0</v>
      </c>
      <c r="O2505" s="145">
        <v>122127</v>
      </c>
    </row>
    <row r="2506" spans="1:15" x14ac:dyDescent="0.25">
      <c r="A2506" s="149">
        <v>144675</v>
      </c>
      <c r="B2506" s="149" t="s">
        <v>7560</v>
      </c>
      <c r="C2506" s="149" t="s">
        <v>2172</v>
      </c>
      <c r="D2506" s="149">
        <v>3290</v>
      </c>
      <c r="E2506" s="149" t="s">
        <v>483</v>
      </c>
      <c r="F2506" s="149" t="s">
        <v>7561</v>
      </c>
      <c r="G2506" s="149" t="s">
        <v>203</v>
      </c>
      <c r="H2506" s="149" t="s">
        <v>204</v>
      </c>
      <c r="I2506" s="149" t="s">
        <v>205</v>
      </c>
      <c r="J2506" s="149" t="s">
        <v>7089</v>
      </c>
      <c r="K2506" s="149"/>
      <c r="L2506" s="148">
        <v>2</v>
      </c>
      <c r="M2506" s="152">
        <f t="shared" si="78"/>
        <v>0</v>
      </c>
      <c r="N2506" s="152">
        <f t="shared" si="79"/>
        <v>0</v>
      </c>
      <c r="O2506" s="145">
        <v>121954</v>
      </c>
    </row>
    <row r="2507" spans="1:15" x14ac:dyDescent="0.25">
      <c r="A2507" s="149">
        <v>144683</v>
      </c>
      <c r="B2507" s="149" t="s">
        <v>7771</v>
      </c>
      <c r="C2507" s="149" t="s">
        <v>7562</v>
      </c>
      <c r="D2507" s="149">
        <v>2018</v>
      </c>
      <c r="E2507" s="149" t="s">
        <v>201</v>
      </c>
      <c r="F2507" s="149" t="s">
        <v>7563</v>
      </c>
      <c r="G2507" s="149" t="s">
        <v>203</v>
      </c>
      <c r="H2507" s="149" t="s">
        <v>204</v>
      </c>
      <c r="I2507" s="149" t="s">
        <v>205</v>
      </c>
      <c r="J2507" s="149" t="s">
        <v>7089</v>
      </c>
      <c r="K2507" s="149"/>
      <c r="L2507" s="148">
        <v>1</v>
      </c>
      <c r="M2507" s="152">
        <f t="shared" si="78"/>
        <v>0</v>
      </c>
      <c r="N2507" s="152">
        <f t="shared" si="79"/>
        <v>0</v>
      </c>
      <c r="O2507" s="145">
        <v>119751</v>
      </c>
    </row>
    <row r="2508" spans="1:15" s="145" customFormat="1" ht="13.2" x14ac:dyDescent="0.25">
      <c r="A2508" s="145">
        <v>144691</v>
      </c>
      <c r="B2508" s="145" t="s">
        <v>7564</v>
      </c>
      <c r="C2508" s="145" t="s">
        <v>7565</v>
      </c>
      <c r="D2508" s="145">
        <v>3770</v>
      </c>
      <c r="E2508" s="145" t="s">
        <v>3664</v>
      </c>
      <c r="F2508" s="145" t="s">
        <v>7772</v>
      </c>
      <c r="G2508" s="145" t="s">
        <v>7122</v>
      </c>
      <c r="H2508" s="145" t="s">
        <v>7123</v>
      </c>
      <c r="I2508" s="145" t="s">
        <v>7124</v>
      </c>
      <c r="J2508" s="145" t="s">
        <v>7089</v>
      </c>
      <c r="L2508" s="154">
        <v>2</v>
      </c>
      <c r="M2508" s="153">
        <f t="shared" ref="M2508:M2512" si="80">IF(AND(J2508="Autonome kleuterschool",L2508=1),1,0)</f>
        <v>0</v>
      </c>
      <c r="N2508" s="153">
        <f t="shared" ref="N2508:N2512" si="81">IF(AND(J2508="Autonome lagere school",L2508=1),1,0)</f>
        <v>0</v>
      </c>
      <c r="O2508" s="145">
        <v>118893</v>
      </c>
    </row>
    <row r="2509" spans="1:15" s="145" customFormat="1" ht="13.2" x14ac:dyDescent="0.25">
      <c r="A2509" s="145">
        <v>144709</v>
      </c>
      <c r="B2509" s="145" t="s">
        <v>7566</v>
      </c>
      <c r="C2509" s="145" t="s">
        <v>7567</v>
      </c>
      <c r="D2509" s="145">
        <v>1080</v>
      </c>
      <c r="E2509" s="145" t="s">
        <v>90</v>
      </c>
      <c r="F2509" s="145" t="s">
        <v>7773</v>
      </c>
      <c r="G2509" s="145" t="s">
        <v>160</v>
      </c>
      <c r="H2509" s="145" t="s">
        <v>161</v>
      </c>
      <c r="I2509" s="145" t="s">
        <v>162</v>
      </c>
      <c r="J2509" s="145" t="s">
        <v>7089</v>
      </c>
      <c r="L2509" s="154">
        <v>1</v>
      </c>
      <c r="M2509" s="153">
        <f t="shared" si="80"/>
        <v>0</v>
      </c>
      <c r="N2509" s="153">
        <f t="shared" si="81"/>
        <v>0</v>
      </c>
      <c r="O2509" s="145">
        <v>138842</v>
      </c>
    </row>
    <row r="2510" spans="1:15" s="145" customFormat="1" ht="13.2" x14ac:dyDescent="0.25">
      <c r="A2510" s="145">
        <v>144725</v>
      </c>
      <c r="B2510" s="145" t="s">
        <v>7570</v>
      </c>
      <c r="C2510" s="145" t="s">
        <v>7571</v>
      </c>
      <c r="D2510" s="145">
        <v>9472</v>
      </c>
      <c r="E2510" s="145" t="s">
        <v>7572</v>
      </c>
      <c r="F2510" s="145" t="s">
        <v>7774</v>
      </c>
      <c r="G2510" s="145" t="s">
        <v>7587</v>
      </c>
      <c r="H2510" s="145" t="s">
        <v>7588</v>
      </c>
      <c r="I2510" s="145" t="s">
        <v>7589</v>
      </c>
      <c r="J2510" s="145" t="s">
        <v>7089</v>
      </c>
      <c r="L2510" s="154">
        <v>1</v>
      </c>
      <c r="M2510" s="153">
        <f t="shared" si="80"/>
        <v>0</v>
      </c>
      <c r="N2510" s="153">
        <f t="shared" si="81"/>
        <v>0</v>
      </c>
      <c r="O2510" s="145">
        <v>125583</v>
      </c>
    </row>
    <row r="2511" spans="1:15" s="145" customFormat="1" ht="13.2" x14ac:dyDescent="0.25">
      <c r="A2511" s="145">
        <v>144733</v>
      </c>
      <c r="B2511" s="145" t="s">
        <v>7573</v>
      </c>
      <c r="C2511" s="145" t="s">
        <v>7550</v>
      </c>
      <c r="D2511" s="145">
        <v>2018</v>
      </c>
      <c r="E2511" s="145" t="s">
        <v>201</v>
      </c>
      <c r="F2511" s="145" t="s">
        <v>7574</v>
      </c>
      <c r="G2511" s="145" t="s">
        <v>203</v>
      </c>
      <c r="H2511" s="145" t="s">
        <v>204</v>
      </c>
      <c r="I2511" s="145" t="s">
        <v>205</v>
      </c>
      <c r="J2511" s="145" t="s">
        <v>7089</v>
      </c>
      <c r="L2511" s="154">
        <v>1</v>
      </c>
      <c r="M2511" s="153">
        <f t="shared" si="80"/>
        <v>0</v>
      </c>
      <c r="N2511" s="153">
        <f t="shared" si="81"/>
        <v>0</v>
      </c>
      <c r="O2511" s="145">
        <v>121831</v>
      </c>
    </row>
    <row r="2512" spans="1:15" s="145" customFormat="1" ht="13.2" x14ac:dyDescent="0.25">
      <c r="A2512" s="145">
        <v>144741</v>
      </c>
      <c r="B2512" s="145" t="s">
        <v>7575</v>
      </c>
      <c r="C2512" s="145" t="s">
        <v>7576</v>
      </c>
      <c r="D2512" s="145">
        <v>3900</v>
      </c>
      <c r="E2512" s="145" t="s">
        <v>538</v>
      </c>
      <c r="F2512" s="145" t="s">
        <v>7577</v>
      </c>
      <c r="G2512" s="145" t="s">
        <v>7122</v>
      </c>
      <c r="H2512" s="145" t="s">
        <v>7123</v>
      </c>
      <c r="I2512" s="145" t="s">
        <v>7124</v>
      </c>
      <c r="J2512" s="145" t="s">
        <v>7089</v>
      </c>
      <c r="L2512" s="154">
        <v>1</v>
      </c>
      <c r="M2512" s="153">
        <f t="shared" si="80"/>
        <v>0</v>
      </c>
      <c r="N2512" s="153">
        <f t="shared" si="81"/>
        <v>0</v>
      </c>
      <c r="O2512" s="145">
        <v>119842</v>
      </c>
    </row>
    <row r="2513" spans="1:15" s="145" customFormat="1" ht="13.2" x14ac:dyDescent="0.25">
      <c r="A2513" s="145">
        <v>144758</v>
      </c>
      <c r="B2513" s="145" t="s">
        <v>7578</v>
      </c>
      <c r="C2513" s="145" t="s">
        <v>7579</v>
      </c>
      <c r="D2513" s="145">
        <v>8570</v>
      </c>
      <c r="E2513" s="145" t="s">
        <v>4336</v>
      </c>
      <c r="F2513" s="145" t="s">
        <v>7775</v>
      </c>
      <c r="G2513" s="145" t="s">
        <v>7595</v>
      </c>
      <c r="H2513" s="145" t="s">
        <v>7596</v>
      </c>
      <c r="I2513" s="145" t="s">
        <v>7597</v>
      </c>
      <c r="J2513" s="145" t="s">
        <v>7089</v>
      </c>
      <c r="L2513" s="154">
        <v>1</v>
      </c>
      <c r="M2513" s="153">
        <f t="shared" ref="M2513:M2542" si="82">IF(AND(J2513="Autonome kleuterschool",L2513=1),1,0)</f>
        <v>0</v>
      </c>
      <c r="N2513" s="153">
        <f t="shared" ref="N2513:N2542" si="83">IF(AND(J2513="Autonome lagere school",L2513=1),1,0)</f>
        <v>0</v>
      </c>
      <c r="O2513" s="145">
        <v>130989</v>
      </c>
    </row>
    <row r="2514" spans="1:15" s="145" customFormat="1" ht="13.2" x14ac:dyDescent="0.25">
      <c r="A2514" s="145">
        <v>146076</v>
      </c>
      <c r="B2514" s="145" t="s">
        <v>7776</v>
      </c>
      <c r="C2514" s="145" t="s">
        <v>7777</v>
      </c>
      <c r="D2514" s="145">
        <v>8790</v>
      </c>
      <c r="E2514" s="145" t="s">
        <v>771</v>
      </c>
      <c r="F2514" s="145" t="s">
        <v>7778</v>
      </c>
      <c r="G2514" s="145" t="s">
        <v>364</v>
      </c>
      <c r="H2514" s="145" t="s">
        <v>365</v>
      </c>
      <c r="I2514" s="145" t="s">
        <v>366</v>
      </c>
      <c r="J2514" s="145" t="s">
        <v>7089</v>
      </c>
      <c r="L2514" s="154">
        <v>1</v>
      </c>
      <c r="M2514" s="153">
        <f t="shared" si="82"/>
        <v>0</v>
      </c>
      <c r="N2514" s="153">
        <f t="shared" si="83"/>
        <v>0</v>
      </c>
      <c r="O2514" s="145">
        <v>129031</v>
      </c>
    </row>
    <row r="2515" spans="1:15" s="145" customFormat="1" ht="13.2" x14ac:dyDescent="0.25">
      <c r="A2515" s="145">
        <v>146084</v>
      </c>
      <c r="B2515" s="145" t="s">
        <v>7779</v>
      </c>
      <c r="C2515" s="145" t="s">
        <v>7780</v>
      </c>
      <c r="D2515" s="145">
        <v>8501</v>
      </c>
      <c r="E2515" s="145" t="s">
        <v>760</v>
      </c>
      <c r="F2515" s="145" t="s">
        <v>7781</v>
      </c>
      <c r="G2515" s="145" t="s">
        <v>364</v>
      </c>
      <c r="H2515" s="145" t="s">
        <v>365</v>
      </c>
      <c r="I2515" s="145" t="s">
        <v>366</v>
      </c>
      <c r="J2515" s="145" t="s">
        <v>7089</v>
      </c>
      <c r="L2515" s="154">
        <v>1</v>
      </c>
      <c r="M2515" s="153">
        <f t="shared" si="82"/>
        <v>0</v>
      </c>
      <c r="N2515" s="153">
        <f t="shared" si="83"/>
        <v>0</v>
      </c>
      <c r="O2515" s="145">
        <v>125591</v>
      </c>
    </row>
    <row r="2516" spans="1:15" s="145" customFormat="1" ht="13.2" x14ac:dyDescent="0.25">
      <c r="A2516" s="145">
        <v>146118</v>
      </c>
      <c r="B2516" s="145" t="s">
        <v>7782</v>
      </c>
      <c r="C2516" s="145" t="s">
        <v>7783</v>
      </c>
      <c r="D2516" s="145">
        <v>2018</v>
      </c>
      <c r="E2516" s="145" t="s">
        <v>201</v>
      </c>
      <c r="F2516" s="145" t="s">
        <v>7784</v>
      </c>
      <c r="G2516" s="145" t="s">
        <v>203</v>
      </c>
      <c r="H2516" s="145" t="s">
        <v>204</v>
      </c>
      <c r="I2516" s="145" t="s">
        <v>205</v>
      </c>
      <c r="J2516" s="145" t="s">
        <v>7089</v>
      </c>
      <c r="L2516" s="154">
        <v>1</v>
      </c>
      <c r="M2516" s="153">
        <f t="shared" si="82"/>
        <v>0</v>
      </c>
      <c r="N2516" s="153">
        <f t="shared" si="83"/>
        <v>0</v>
      </c>
      <c r="O2516" s="145">
        <v>0</v>
      </c>
    </row>
    <row r="2517" spans="1:15" s="145" customFormat="1" ht="13.2" x14ac:dyDescent="0.25">
      <c r="A2517" s="145">
        <v>146126</v>
      </c>
      <c r="B2517" s="145" t="s">
        <v>7785</v>
      </c>
      <c r="C2517" s="145" t="s">
        <v>852</v>
      </c>
      <c r="D2517" s="145">
        <v>9820</v>
      </c>
      <c r="E2517" s="145" t="s">
        <v>853</v>
      </c>
      <c r="F2517" s="145" t="s">
        <v>854</v>
      </c>
      <c r="G2517" s="145" t="s">
        <v>7587</v>
      </c>
      <c r="H2517" s="145" t="s">
        <v>7588</v>
      </c>
      <c r="I2517" s="145" t="s">
        <v>7589</v>
      </c>
      <c r="J2517" s="145" t="s">
        <v>7089</v>
      </c>
      <c r="L2517" s="154">
        <v>1</v>
      </c>
      <c r="M2517" s="153">
        <f t="shared" si="82"/>
        <v>0</v>
      </c>
      <c r="N2517" s="153">
        <f t="shared" si="83"/>
        <v>0</v>
      </c>
      <c r="O2517" s="145">
        <v>125526</v>
      </c>
    </row>
    <row r="2518" spans="1:15" s="145" customFormat="1" ht="13.2" x14ac:dyDescent="0.25">
      <c r="A2518" s="145">
        <v>146142</v>
      </c>
      <c r="B2518" s="145" t="s">
        <v>7786</v>
      </c>
      <c r="C2518" s="145" t="s">
        <v>7787</v>
      </c>
      <c r="D2518" s="145">
        <v>9403</v>
      </c>
      <c r="E2518" s="145" t="s">
        <v>7788</v>
      </c>
      <c r="F2518" s="145" t="s">
        <v>7789</v>
      </c>
      <c r="G2518" s="145" t="s">
        <v>7587</v>
      </c>
      <c r="H2518" s="145" t="s">
        <v>7588</v>
      </c>
      <c r="I2518" s="145" t="s">
        <v>7589</v>
      </c>
      <c r="J2518" s="145" t="s">
        <v>7089</v>
      </c>
      <c r="L2518" s="154">
        <v>1</v>
      </c>
      <c r="M2518" s="153">
        <f t="shared" si="82"/>
        <v>0</v>
      </c>
      <c r="N2518" s="153">
        <f t="shared" si="83"/>
        <v>0</v>
      </c>
      <c r="O2518" s="145">
        <v>0</v>
      </c>
    </row>
    <row r="2519" spans="1:15" s="145" customFormat="1" ht="13.2" x14ac:dyDescent="0.25">
      <c r="A2519" s="145">
        <v>146159</v>
      </c>
      <c r="B2519" s="145" t="s">
        <v>7790</v>
      </c>
      <c r="C2519" s="145" t="s">
        <v>7791</v>
      </c>
      <c r="D2519" s="145">
        <v>1000</v>
      </c>
      <c r="E2519" s="145" t="s">
        <v>68</v>
      </c>
      <c r="F2519" s="145" t="s">
        <v>7792</v>
      </c>
      <c r="G2519" s="145" t="s">
        <v>160</v>
      </c>
      <c r="H2519" s="145" t="s">
        <v>161</v>
      </c>
      <c r="I2519" s="145" t="s">
        <v>162</v>
      </c>
      <c r="J2519" s="145" t="s">
        <v>7089</v>
      </c>
      <c r="L2519" s="154">
        <v>1</v>
      </c>
      <c r="M2519" s="153">
        <f t="shared" si="82"/>
        <v>0</v>
      </c>
      <c r="N2519" s="153">
        <f t="shared" si="83"/>
        <v>0</v>
      </c>
      <c r="O2519" s="145">
        <v>122184</v>
      </c>
    </row>
    <row r="2520" spans="1:15" s="145" customFormat="1" ht="13.2" x14ac:dyDescent="0.25">
      <c r="A2520" s="145">
        <v>146167</v>
      </c>
      <c r="B2520" s="145" t="s">
        <v>7569</v>
      </c>
      <c r="C2520" s="145" t="s">
        <v>7077</v>
      </c>
      <c r="D2520" s="145">
        <v>3800</v>
      </c>
      <c r="E2520" s="145" t="s">
        <v>604</v>
      </c>
      <c r="F2520" s="145" t="s">
        <v>7078</v>
      </c>
      <c r="G2520" s="145" t="s">
        <v>364</v>
      </c>
      <c r="H2520" s="145" t="s">
        <v>365</v>
      </c>
      <c r="I2520" s="145" t="s">
        <v>366</v>
      </c>
      <c r="J2520" s="145" t="s">
        <v>7089</v>
      </c>
      <c r="L2520" s="154">
        <v>1</v>
      </c>
      <c r="M2520" s="153">
        <f t="shared" si="82"/>
        <v>0</v>
      </c>
      <c r="N2520" s="153">
        <f t="shared" si="83"/>
        <v>0</v>
      </c>
      <c r="O2520" s="145">
        <v>0</v>
      </c>
    </row>
    <row r="2521" spans="1:15" s="145" customFormat="1" ht="13.2" x14ac:dyDescent="0.25">
      <c r="A2521" s="145">
        <v>146175</v>
      </c>
      <c r="B2521" s="145" t="s">
        <v>7793</v>
      </c>
      <c r="C2521" s="145" t="s">
        <v>992</v>
      </c>
      <c r="D2521" s="145">
        <v>1000</v>
      </c>
      <c r="E2521" s="145" t="s">
        <v>68</v>
      </c>
      <c r="F2521" s="145" t="s">
        <v>993</v>
      </c>
      <c r="G2521" s="145" t="s">
        <v>160</v>
      </c>
      <c r="H2521" s="145" t="s">
        <v>161</v>
      </c>
      <c r="I2521" s="145" t="s">
        <v>162</v>
      </c>
      <c r="J2521" s="145" t="s">
        <v>7089</v>
      </c>
      <c r="L2521" s="154">
        <v>1</v>
      </c>
      <c r="M2521" s="153">
        <f t="shared" si="82"/>
        <v>0</v>
      </c>
      <c r="N2521" s="153">
        <f t="shared" si="83"/>
        <v>0</v>
      </c>
      <c r="O2521" s="145">
        <v>121988</v>
      </c>
    </row>
    <row r="2522" spans="1:15" s="145" customFormat="1" ht="13.2" x14ac:dyDescent="0.25">
      <c r="A2522" s="145">
        <v>146191</v>
      </c>
      <c r="B2522" s="145" t="s">
        <v>7794</v>
      </c>
      <c r="C2522" s="145" t="s">
        <v>7795</v>
      </c>
      <c r="D2522" s="145">
        <v>3600</v>
      </c>
      <c r="E2522" s="145" t="s">
        <v>550</v>
      </c>
      <c r="F2522" s="145" t="s">
        <v>7796</v>
      </c>
      <c r="G2522" s="145" t="s">
        <v>7122</v>
      </c>
      <c r="H2522" s="145" t="s">
        <v>7123</v>
      </c>
      <c r="I2522" s="145" t="s">
        <v>7124</v>
      </c>
      <c r="J2522" s="145" t="s">
        <v>7089</v>
      </c>
      <c r="L2522" s="154">
        <v>1</v>
      </c>
      <c r="M2522" s="153">
        <f t="shared" si="82"/>
        <v>0</v>
      </c>
      <c r="N2522" s="153">
        <f t="shared" si="83"/>
        <v>0</v>
      </c>
      <c r="O2522" s="145">
        <v>0</v>
      </c>
    </row>
    <row r="2523" spans="1:15" s="145" customFormat="1" ht="13.2" x14ac:dyDescent="0.25">
      <c r="A2523" s="145">
        <v>146209</v>
      </c>
      <c r="B2523" s="145" t="s">
        <v>7797</v>
      </c>
      <c r="C2523" s="145" t="s">
        <v>5604</v>
      </c>
      <c r="D2523" s="145">
        <v>3221</v>
      </c>
      <c r="E2523" s="145" t="s">
        <v>5605</v>
      </c>
      <c r="F2523" s="145" t="s">
        <v>7798</v>
      </c>
      <c r="G2523" s="145" t="s">
        <v>160</v>
      </c>
      <c r="H2523" s="145" t="s">
        <v>161</v>
      </c>
      <c r="I2523" s="145" t="s">
        <v>162</v>
      </c>
      <c r="J2523" s="145" t="s">
        <v>7089</v>
      </c>
      <c r="L2523" s="154">
        <v>1</v>
      </c>
      <c r="M2523" s="153">
        <f t="shared" si="82"/>
        <v>0</v>
      </c>
      <c r="N2523" s="153">
        <f t="shared" si="83"/>
        <v>0</v>
      </c>
      <c r="O2523" s="145">
        <v>122259</v>
      </c>
    </row>
    <row r="2524" spans="1:15" s="145" customFormat="1" ht="13.2" x14ac:dyDescent="0.25">
      <c r="A2524" s="145">
        <v>146233</v>
      </c>
      <c r="B2524" s="145" t="s">
        <v>7799</v>
      </c>
      <c r="C2524" s="145" t="s">
        <v>7800</v>
      </c>
      <c r="D2524" s="145">
        <v>1050</v>
      </c>
      <c r="E2524" s="145" t="s">
        <v>82</v>
      </c>
      <c r="F2524" s="145" t="s">
        <v>7568</v>
      </c>
      <c r="G2524" s="145" t="s">
        <v>160</v>
      </c>
      <c r="H2524" s="145" t="s">
        <v>161</v>
      </c>
      <c r="I2524" s="145" t="s">
        <v>162</v>
      </c>
      <c r="J2524" s="145" t="s">
        <v>7089</v>
      </c>
      <c r="L2524" s="154">
        <v>1</v>
      </c>
      <c r="M2524" s="153">
        <f t="shared" si="82"/>
        <v>0</v>
      </c>
      <c r="N2524" s="153">
        <f t="shared" si="83"/>
        <v>0</v>
      </c>
      <c r="O2524" s="145">
        <v>0</v>
      </c>
    </row>
    <row r="2525" spans="1:15" s="145" customFormat="1" ht="13.2" x14ac:dyDescent="0.25">
      <c r="L2525" s="154"/>
      <c r="M2525" s="153">
        <f t="shared" si="82"/>
        <v>0</v>
      </c>
      <c r="N2525" s="153">
        <f t="shared" si="83"/>
        <v>0</v>
      </c>
    </row>
    <row r="2526" spans="1:15" s="145" customFormat="1" ht="13.2" x14ac:dyDescent="0.25">
      <c r="L2526" s="154"/>
      <c r="M2526" s="153">
        <f t="shared" si="82"/>
        <v>0</v>
      </c>
      <c r="N2526" s="153">
        <f t="shared" si="83"/>
        <v>0</v>
      </c>
    </row>
    <row r="2527" spans="1:15" s="145" customFormat="1" ht="13.2" x14ac:dyDescent="0.25">
      <c r="L2527" s="154"/>
      <c r="M2527" s="153">
        <f t="shared" si="82"/>
        <v>0</v>
      </c>
      <c r="N2527" s="153">
        <f t="shared" si="83"/>
        <v>0</v>
      </c>
    </row>
    <row r="2528" spans="1:15" s="145" customFormat="1" ht="13.2" x14ac:dyDescent="0.25">
      <c r="L2528" s="154"/>
      <c r="M2528" s="153">
        <f t="shared" si="82"/>
        <v>0</v>
      </c>
      <c r="N2528" s="153">
        <f t="shared" si="83"/>
        <v>0</v>
      </c>
    </row>
    <row r="2529" spans="12:14" s="145" customFormat="1" ht="13.2" x14ac:dyDescent="0.25">
      <c r="L2529" s="154"/>
      <c r="M2529" s="153">
        <f t="shared" si="82"/>
        <v>0</v>
      </c>
      <c r="N2529" s="153">
        <f t="shared" si="83"/>
        <v>0</v>
      </c>
    </row>
    <row r="2530" spans="12:14" s="145" customFormat="1" ht="13.2" x14ac:dyDescent="0.25">
      <c r="L2530" s="154"/>
      <c r="M2530" s="153">
        <f t="shared" si="82"/>
        <v>0</v>
      </c>
      <c r="N2530" s="153">
        <f t="shared" si="83"/>
        <v>0</v>
      </c>
    </row>
    <row r="2531" spans="12:14" s="145" customFormat="1" ht="13.2" x14ac:dyDescent="0.25">
      <c r="L2531" s="154"/>
      <c r="M2531" s="153">
        <f t="shared" si="82"/>
        <v>0</v>
      </c>
      <c r="N2531" s="153">
        <f t="shared" si="83"/>
        <v>0</v>
      </c>
    </row>
    <row r="2532" spans="12:14" s="145" customFormat="1" ht="13.2" x14ac:dyDescent="0.25">
      <c r="L2532" s="154"/>
      <c r="M2532" s="153">
        <f t="shared" si="82"/>
        <v>0</v>
      </c>
      <c r="N2532" s="153">
        <f t="shared" si="83"/>
        <v>0</v>
      </c>
    </row>
    <row r="2533" spans="12:14" s="145" customFormat="1" ht="13.2" x14ac:dyDescent="0.25">
      <c r="L2533" s="154"/>
      <c r="M2533" s="153">
        <f t="shared" si="82"/>
        <v>0</v>
      </c>
      <c r="N2533" s="153">
        <f t="shared" si="83"/>
        <v>0</v>
      </c>
    </row>
    <row r="2534" spans="12:14" s="145" customFormat="1" ht="13.2" x14ac:dyDescent="0.25">
      <c r="L2534" s="154"/>
      <c r="M2534" s="153">
        <f t="shared" si="82"/>
        <v>0</v>
      </c>
      <c r="N2534" s="153">
        <f t="shared" si="83"/>
        <v>0</v>
      </c>
    </row>
    <row r="2535" spans="12:14" s="145" customFormat="1" ht="13.2" x14ac:dyDescent="0.25">
      <c r="L2535" s="154"/>
      <c r="M2535" s="153">
        <f t="shared" si="82"/>
        <v>0</v>
      </c>
      <c r="N2535" s="153">
        <f t="shared" si="83"/>
        <v>0</v>
      </c>
    </row>
    <row r="2536" spans="12:14" s="145" customFormat="1" ht="13.2" x14ac:dyDescent="0.25">
      <c r="L2536" s="154"/>
      <c r="M2536" s="153">
        <f t="shared" si="82"/>
        <v>0</v>
      </c>
      <c r="N2536" s="153">
        <f t="shared" si="83"/>
        <v>0</v>
      </c>
    </row>
    <row r="2537" spans="12:14" s="145" customFormat="1" ht="13.2" x14ac:dyDescent="0.25">
      <c r="L2537" s="154"/>
      <c r="M2537" s="153">
        <f t="shared" si="82"/>
        <v>0</v>
      </c>
      <c r="N2537" s="153">
        <f t="shared" si="83"/>
        <v>0</v>
      </c>
    </row>
    <row r="2538" spans="12:14" s="145" customFormat="1" ht="13.2" x14ac:dyDescent="0.25">
      <c r="L2538" s="154"/>
      <c r="M2538" s="153">
        <f t="shared" si="82"/>
        <v>0</v>
      </c>
      <c r="N2538" s="153">
        <f t="shared" si="83"/>
        <v>0</v>
      </c>
    </row>
    <row r="2539" spans="12:14" s="145" customFormat="1" ht="13.2" x14ac:dyDescent="0.25">
      <c r="L2539" s="154"/>
      <c r="M2539" s="153">
        <f t="shared" si="82"/>
        <v>0</v>
      </c>
      <c r="N2539" s="153">
        <f t="shared" si="83"/>
        <v>0</v>
      </c>
    </row>
    <row r="2540" spans="12:14" s="145" customFormat="1" ht="13.2" x14ac:dyDescent="0.25">
      <c r="L2540" s="154"/>
      <c r="M2540" s="153">
        <f t="shared" si="82"/>
        <v>0</v>
      </c>
      <c r="N2540" s="153">
        <f t="shared" si="83"/>
        <v>0</v>
      </c>
    </row>
    <row r="2541" spans="12:14" s="145" customFormat="1" ht="13.2" x14ac:dyDescent="0.25">
      <c r="L2541" s="154"/>
      <c r="M2541" s="153">
        <f t="shared" si="82"/>
        <v>0</v>
      </c>
      <c r="N2541" s="153">
        <f t="shared" si="83"/>
        <v>0</v>
      </c>
    </row>
    <row r="2542" spans="12:14" s="145" customFormat="1" ht="13.2" x14ac:dyDescent="0.25">
      <c r="L2542" s="154"/>
      <c r="M2542" s="153">
        <f t="shared" si="82"/>
        <v>0</v>
      </c>
      <c r="N2542" s="153">
        <f t="shared" si="83"/>
        <v>0</v>
      </c>
    </row>
  </sheetData>
  <sheetProtection algorithmName="SHA-512" hashValue="OqrKJDJonjUK8z9ZTVUbzFaEOAuvdq+Wm91X8LHKVXR6p6q2WgHwL9INstEmUKY7mLRtoTy5s194BEHRU8OqMg==" saltValue="BegCKB7tfeAZmoH89713jA==" spinCount="100000" sheet="1" objects="1" scenarios="1"/>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workbookViewId="0">
      <selection activeCell="B13" sqref="B13"/>
    </sheetView>
  </sheetViews>
  <sheetFormatPr defaultRowHeight="13.2" x14ac:dyDescent="0.25"/>
  <cols>
    <col min="1" max="1" width="18.88671875" bestFit="1" customWidth="1"/>
    <col min="2" max="2" width="10.109375" bestFit="1" customWidth="1"/>
    <col min="3" max="3" width="18.88671875" bestFit="1" customWidth="1"/>
    <col min="4" max="7" width="10.109375" bestFit="1" customWidth="1"/>
  </cols>
  <sheetData>
    <row r="1" spans="1:7" x14ac:dyDescent="0.25">
      <c r="A1" s="145" t="s">
        <v>35</v>
      </c>
      <c r="B1" s="148">
        <v>41136</v>
      </c>
      <c r="C1" s="145" t="s">
        <v>36</v>
      </c>
      <c r="D1" s="149"/>
      <c r="E1" s="150"/>
      <c r="F1" s="151"/>
      <c r="G1" s="149"/>
    </row>
    <row r="2" spans="1:7" x14ac:dyDescent="0.25">
      <c r="A2" s="145" t="s">
        <v>36</v>
      </c>
      <c r="B2" s="148">
        <v>41501</v>
      </c>
      <c r="C2" s="145" t="s">
        <v>22</v>
      </c>
      <c r="D2" s="151"/>
      <c r="E2" s="150"/>
      <c r="F2" s="149"/>
      <c r="G2" s="149"/>
    </row>
    <row r="3" spans="1:7" x14ac:dyDescent="0.25">
      <c r="A3" s="145" t="s">
        <v>22</v>
      </c>
      <c r="B3" s="149">
        <v>41866</v>
      </c>
      <c r="C3" s="145" t="s">
        <v>37</v>
      </c>
      <c r="D3" s="149"/>
      <c r="E3" s="150"/>
      <c r="F3" s="149"/>
      <c r="G3" s="149"/>
    </row>
    <row r="4" spans="1:7" x14ac:dyDescent="0.25">
      <c r="A4" s="145" t="s">
        <v>37</v>
      </c>
      <c r="B4" s="149">
        <v>42231</v>
      </c>
      <c r="C4" s="145" t="s">
        <v>38</v>
      </c>
      <c r="D4" s="149"/>
      <c r="E4" s="150"/>
      <c r="F4" s="149"/>
      <c r="G4" s="149"/>
    </row>
    <row r="5" spans="1:7" x14ac:dyDescent="0.25">
      <c r="A5" s="145" t="s">
        <v>38</v>
      </c>
      <c r="B5" s="149">
        <v>42597</v>
      </c>
      <c r="C5" s="145" t="s">
        <v>39</v>
      </c>
      <c r="D5" s="149"/>
      <c r="E5" s="150"/>
      <c r="F5" s="149"/>
      <c r="G5" s="149"/>
    </row>
    <row r="6" spans="1:7" x14ac:dyDescent="0.25">
      <c r="A6" s="145" t="s">
        <v>39</v>
      </c>
      <c r="B6" s="148">
        <f>D6</f>
        <v>42962</v>
      </c>
      <c r="C6" s="145" t="s">
        <v>40</v>
      </c>
      <c r="D6" s="151">
        <v>42962</v>
      </c>
      <c r="E6" s="150"/>
      <c r="F6" s="149"/>
      <c r="G6" s="149"/>
    </row>
    <row r="7" spans="1:7" x14ac:dyDescent="0.25">
      <c r="A7" s="145" t="s">
        <v>40</v>
      </c>
      <c r="B7" s="148">
        <f t="shared" ref="B7:B17" si="0">D7</f>
        <v>43327</v>
      </c>
      <c r="C7" s="145" t="s">
        <v>46</v>
      </c>
      <c r="D7" s="151">
        <v>43327</v>
      </c>
      <c r="E7" s="149"/>
      <c r="F7" s="149"/>
      <c r="G7" s="149"/>
    </row>
    <row r="8" spans="1:7" x14ac:dyDescent="0.25">
      <c r="A8" s="145" t="s">
        <v>46</v>
      </c>
      <c r="B8" s="148">
        <f t="shared" si="0"/>
        <v>43692</v>
      </c>
      <c r="C8" s="145" t="s">
        <v>47</v>
      </c>
      <c r="D8" s="151">
        <v>43692</v>
      </c>
      <c r="E8" s="149"/>
      <c r="F8" s="149"/>
      <c r="G8" s="149"/>
    </row>
    <row r="9" spans="1:7" x14ac:dyDescent="0.25">
      <c r="A9" s="145" t="s">
        <v>47</v>
      </c>
      <c r="B9" s="148">
        <f t="shared" si="0"/>
        <v>44058</v>
      </c>
      <c r="C9" s="145" t="s">
        <v>48</v>
      </c>
      <c r="D9" s="151">
        <v>44058</v>
      </c>
      <c r="E9" s="149"/>
      <c r="F9" s="149"/>
      <c r="G9" s="149"/>
    </row>
    <row r="10" spans="1:7" x14ac:dyDescent="0.25">
      <c r="A10" s="145" t="s">
        <v>48</v>
      </c>
      <c r="B10" s="148">
        <f t="shared" si="0"/>
        <v>44423</v>
      </c>
      <c r="C10" s="145" t="s">
        <v>49</v>
      </c>
      <c r="D10" s="151">
        <v>44423</v>
      </c>
      <c r="E10" s="149"/>
      <c r="F10" s="149"/>
      <c r="G10" s="149"/>
    </row>
    <row r="11" spans="1:7" x14ac:dyDescent="0.25">
      <c r="A11" s="145" t="s">
        <v>49</v>
      </c>
      <c r="B11" s="148">
        <f t="shared" si="0"/>
        <v>44788</v>
      </c>
      <c r="C11" s="145" t="s">
        <v>50</v>
      </c>
      <c r="D11" s="151">
        <v>44788</v>
      </c>
      <c r="E11" s="149">
        <v>2021</v>
      </c>
      <c r="F11" s="149"/>
      <c r="G11" s="149"/>
    </row>
    <row r="12" spans="1:7" x14ac:dyDescent="0.25">
      <c r="A12" s="145" t="s">
        <v>50</v>
      </c>
      <c r="B12" s="148">
        <f t="shared" si="0"/>
        <v>45153</v>
      </c>
      <c r="C12" s="145" t="s">
        <v>51</v>
      </c>
      <c r="D12" s="151">
        <v>45153</v>
      </c>
      <c r="E12" s="149">
        <v>2022</v>
      </c>
      <c r="F12" s="149">
        <v>44849</v>
      </c>
      <c r="G12" s="150">
        <f>F12</f>
        <v>44849</v>
      </c>
    </row>
    <row r="13" spans="1:7" x14ac:dyDescent="0.25">
      <c r="A13" s="145" t="s">
        <v>51</v>
      </c>
      <c r="B13" s="148">
        <f t="shared" si="0"/>
        <v>45519</v>
      </c>
      <c r="C13" s="145" t="s">
        <v>57</v>
      </c>
      <c r="D13" s="151">
        <v>45519</v>
      </c>
      <c r="E13" s="149">
        <v>2023</v>
      </c>
      <c r="F13" s="149">
        <f>F12+365</f>
        <v>45214</v>
      </c>
      <c r="G13" s="150">
        <f t="shared" ref="G13:G17" si="1">F13</f>
        <v>45214</v>
      </c>
    </row>
    <row r="14" spans="1:7" x14ac:dyDescent="0.25">
      <c r="A14" s="145" t="s">
        <v>57</v>
      </c>
      <c r="B14" s="148">
        <f t="shared" si="0"/>
        <v>45884</v>
      </c>
      <c r="C14" s="145" t="s">
        <v>58</v>
      </c>
      <c r="D14" s="151">
        <v>45884</v>
      </c>
      <c r="E14" s="149">
        <v>2024</v>
      </c>
      <c r="F14" s="149">
        <f>F13+366</f>
        <v>45580</v>
      </c>
      <c r="G14" s="150">
        <f t="shared" si="1"/>
        <v>45580</v>
      </c>
    </row>
    <row r="15" spans="1:7" x14ac:dyDescent="0.25">
      <c r="A15" s="145" t="s">
        <v>58</v>
      </c>
      <c r="B15" s="148">
        <f t="shared" si="0"/>
        <v>46249</v>
      </c>
      <c r="C15" s="145" t="s">
        <v>59</v>
      </c>
      <c r="D15" s="151">
        <v>46249</v>
      </c>
      <c r="E15" s="149">
        <v>2025</v>
      </c>
      <c r="F15" s="149">
        <f t="shared" ref="F15:F17" si="2">F14+365</f>
        <v>45945</v>
      </c>
      <c r="G15" s="150">
        <f t="shared" si="1"/>
        <v>45945</v>
      </c>
    </row>
    <row r="16" spans="1:7" x14ac:dyDescent="0.25">
      <c r="A16" s="145" t="s">
        <v>59</v>
      </c>
      <c r="B16" s="148">
        <f t="shared" si="0"/>
        <v>46614</v>
      </c>
      <c r="C16" s="145" t="s">
        <v>7585</v>
      </c>
      <c r="D16" s="151">
        <v>46614</v>
      </c>
      <c r="E16" s="149">
        <v>2026</v>
      </c>
      <c r="F16" s="149">
        <f t="shared" si="2"/>
        <v>46310</v>
      </c>
      <c r="G16" s="150">
        <f t="shared" si="1"/>
        <v>46310</v>
      </c>
    </row>
    <row r="17" spans="1:7" x14ac:dyDescent="0.25">
      <c r="A17" s="145" t="s">
        <v>7585</v>
      </c>
      <c r="B17" s="148">
        <f t="shared" si="0"/>
        <v>46980</v>
      </c>
      <c r="C17" s="145" t="s">
        <v>7586</v>
      </c>
      <c r="D17" s="151">
        <v>46980</v>
      </c>
      <c r="E17" s="149">
        <v>2027</v>
      </c>
      <c r="F17" s="149">
        <f t="shared" si="2"/>
        <v>46675</v>
      </c>
      <c r="G17" s="150">
        <f t="shared" si="1"/>
        <v>46675</v>
      </c>
    </row>
    <row r="18" spans="1:7" x14ac:dyDescent="0.25">
      <c r="A18" s="145"/>
      <c r="B18" s="148"/>
      <c r="C18" s="145"/>
      <c r="D18" s="151"/>
      <c r="E18" s="149"/>
      <c r="F18" s="149"/>
      <c r="G18" s="149"/>
    </row>
    <row r="19" spans="1:7" x14ac:dyDescent="0.25">
      <c r="A19" s="17"/>
      <c r="B19" s="16"/>
      <c r="C19" s="17"/>
      <c r="D19" s="18"/>
    </row>
    <row r="20" spans="1:7" x14ac:dyDescent="0.25">
      <c r="A20" t="s">
        <v>7583</v>
      </c>
      <c r="B20" s="147">
        <v>45170</v>
      </c>
    </row>
    <row r="21" spans="1:7" x14ac:dyDescent="0.25">
      <c r="A21" t="s">
        <v>7584</v>
      </c>
      <c r="B21" s="147">
        <v>45535</v>
      </c>
    </row>
    <row r="23" spans="1:7" x14ac:dyDescent="0.25">
      <c r="A23" s="289" t="s">
        <v>51</v>
      </c>
      <c r="B23" s="289"/>
    </row>
    <row r="33" spans="9:10" x14ac:dyDescent="0.25">
      <c r="I33" s="18"/>
      <c r="J33" s="16"/>
    </row>
  </sheetData>
  <sheetProtection algorithmName="SHA-512" hashValue="FJWa1J6eG2+Ni/lJeVUt3vgweC35caH32pHfkNaxPd8vnTzMp4dA1kBKnqnNeh5bMk51WnQj8dJT/BlSEeXA9w==" saltValue="G1Q2PQ2KXVaqlhxF+6is6A==" spinCount="100000" sheet="1"/>
  <mergeCells count="1">
    <mergeCell ref="A23:B23"/>
  </mergeCells>
  <phoneticPr fontId="11" type="noConversion"/>
  <dataValidations count="1">
    <dataValidation type="list" allowBlank="1" showInputMessage="1" showErrorMessage="1" prompt="Klik op het pijltje naast de cel en vul het juiste schooljaar in." sqref="A23:B23" xr:uid="{A8CCD749-6B9D-4155-AF0C-539BDD1E6FD9}">
      <formula1>$A$12:$A$17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AN per school geteld</vt:lpstr>
      <vt:lpstr>instellingsgegevens</vt:lpstr>
      <vt:lpstr>Blad2</vt:lpstr>
      <vt:lpstr>'AN per school geteld'!Afdrukbereik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2023-09-13T13:03:02Z</cp:lastPrinted>
  <dcterms:created xsi:type="dcterms:W3CDTF">1999-07-16T11:34:31Z</dcterms:created>
  <dcterms:modified xsi:type="dcterms:W3CDTF">2023-11-13T09:57:45Z</dcterms:modified>
</cp:coreProperties>
</file>