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vlaamseoverheid.sharepoint.com/sites/1f2b8c/I_Data/V_Statistieken/STATISTISCH JAARBOEK/2122/STJB_2021-2022_DEFINITIEF/STJB_2021-2022_EXCEL/"/>
    </mc:Choice>
  </mc:AlternateContent>
  <xr:revisionPtr revIDLastSave="83" documentId="13_ncr:1_{8A6213D1-A5FC-4E4B-87CF-B38617A6FBE9}" xr6:coauthVersionLast="47" xr6:coauthVersionMax="47" xr10:uidLastSave="{169BDB93-3376-4D57-A969-5327CCC2A969}"/>
  <bookViews>
    <workbookView xWindow="28680" yWindow="-120" windowWidth="29040" windowHeight="15840" tabRatio="843" xr2:uid="{00000000-000D-0000-FFFF-FFFF00000000}"/>
  </bookViews>
  <sheets>
    <sheet name="INHOUD" sheetId="69" r:id="rId1"/>
    <sheet name="toelichting_internaten" sheetId="126" r:id="rId2"/>
    <sheet name="21_nivover_01" sheetId="127" r:id="rId3"/>
    <sheet name="21_nivover_02" sheetId="128" r:id="rId4"/>
    <sheet name="21_nivover_03" sheetId="129" r:id="rId5"/>
    <sheet name="21_nivover_04" sheetId="130" r:id="rId6"/>
    <sheet name="21_nivover_05" sheetId="125" r:id="rId7"/>
    <sheet name="21_nivover_06" sheetId="108" r:id="rId8"/>
    <sheet name="21_nivover_07" sheetId="133" r:id="rId9"/>
    <sheet name="21_nivover_08" sheetId="135" r:id="rId10"/>
    <sheet name="21_nivover_09" sheetId="116" r:id="rId11"/>
    <sheet name="21_nivover_10" sheetId="117" r:id="rId12"/>
    <sheet name="21_nivover_11" sheetId="131" r:id="rId13"/>
    <sheet name="21_nivover_12" sheetId="136" r:id="rId14"/>
    <sheet name="21_nivover_13" sheetId="79" r:id="rId15"/>
  </sheets>
  <definedNames>
    <definedName name="_xlnm.Print_Area" localSheetId="10">'21_nivover_09'!$A$1:$E$53</definedName>
    <definedName name="CC">#REF!</definedName>
    <definedName name="_xlnm.Database">#REF!</definedName>
    <definedName name="_xlnm.Extrac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0" i="136" l="1"/>
  <c r="D49" i="136"/>
  <c r="D43" i="136"/>
  <c r="E32" i="136"/>
  <c r="D32" i="136"/>
  <c r="C32" i="136"/>
  <c r="F31" i="136"/>
  <c r="F30" i="136"/>
  <c r="F29" i="136"/>
  <c r="F28" i="136"/>
  <c r="F27" i="136"/>
  <c r="F26" i="136"/>
  <c r="F25" i="136"/>
  <c r="F24" i="136"/>
  <c r="F19" i="136"/>
  <c r="F18" i="136"/>
  <c r="F17" i="136"/>
  <c r="F16" i="136"/>
  <c r="F15" i="136"/>
  <c r="F14" i="136"/>
  <c r="F13" i="136"/>
  <c r="F12" i="136"/>
  <c r="F11" i="136"/>
  <c r="F10" i="136"/>
  <c r="F9" i="136"/>
  <c r="F8" i="136"/>
  <c r="M17" i="135"/>
  <c r="L17" i="135"/>
  <c r="K17" i="135"/>
  <c r="J17" i="135"/>
  <c r="I17" i="135"/>
  <c r="H17" i="135"/>
  <c r="G17" i="135"/>
  <c r="F17" i="135"/>
  <c r="E17" i="135"/>
  <c r="D17" i="135"/>
  <c r="C17" i="135"/>
  <c r="B17" i="135"/>
  <c r="E16" i="133"/>
  <c r="D16" i="133"/>
  <c r="C16" i="133"/>
  <c r="F15" i="133"/>
  <c r="F14" i="133"/>
  <c r="F16" i="133" s="1"/>
  <c r="E11" i="133"/>
  <c r="E18" i="133" s="1"/>
  <c r="D11" i="133"/>
  <c r="C11" i="133"/>
  <c r="F10" i="133"/>
  <c r="F9" i="133"/>
  <c r="F11" i="133" s="1"/>
  <c r="B65" i="131"/>
  <c r="C56" i="131"/>
  <c r="B56" i="131"/>
  <c r="D55" i="131"/>
  <c r="D54" i="131"/>
  <c r="D53" i="131"/>
  <c r="D52" i="131"/>
  <c r="D51" i="131"/>
  <c r="C47" i="131"/>
  <c r="B47" i="131"/>
  <c r="D46" i="131"/>
  <c r="D45" i="131"/>
  <c r="D44" i="131"/>
  <c r="D40" i="131"/>
  <c r="F25" i="131"/>
  <c r="C25" i="131"/>
  <c r="C13" i="131"/>
  <c r="B13" i="131"/>
  <c r="E26" i="130"/>
  <c r="H26" i="130"/>
  <c r="K26" i="130"/>
  <c r="N26" i="130"/>
  <c r="Q26" i="130"/>
  <c r="T26" i="130"/>
  <c r="W26" i="130"/>
  <c r="X26" i="130"/>
  <c r="Y26" i="130"/>
  <c r="Z26" i="130"/>
  <c r="H27" i="130"/>
  <c r="X27" i="130"/>
  <c r="Z27" i="130" s="1"/>
  <c r="Y27" i="130"/>
  <c r="E28" i="130"/>
  <c r="H28" i="130"/>
  <c r="K28" i="130"/>
  <c r="N28" i="130"/>
  <c r="Q28" i="130"/>
  <c r="T28" i="130"/>
  <c r="W28" i="130"/>
  <c r="X28" i="130"/>
  <c r="Y28" i="130"/>
  <c r="Z28" i="130"/>
  <c r="R10" i="129"/>
  <c r="F15" i="129"/>
  <c r="G27" i="129"/>
  <c r="M27" i="129"/>
  <c r="S27" i="129"/>
  <c r="T27" i="129"/>
  <c r="U27" i="129"/>
  <c r="Y27" i="129" s="1"/>
  <c r="V27" i="129"/>
  <c r="G28" i="129"/>
  <c r="J28" i="129"/>
  <c r="V28" i="129" s="1"/>
  <c r="M28" i="129"/>
  <c r="S28" i="129"/>
  <c r="T28" i="129"/>
  <c r="U28" i="129"/>
  <c r="W28" i="129"/>
  <c r="G29" i="129"/>
  <c r="M29" i="129"/>
  <c r="S29" i="129"/>
  <c r="T29" i="129"/>
  <c r="U29" i="129"/>
  <c r="V29" i="129"/>
  <c r="Y29" i="129" s="1"/>
  <c r="W29" i="129"/>
  <c r="G30" i="129"/>
  <c r="M30" i="129"/>
  <c r="S30" i="129"/>
  <c r="T30" i="129"/>
  <c r="U30" i="129"/>
  <c r="V30" i="129"/>
  <c r="W30" i="129"/>
  <c r="Y30" i="129"/>
  <c r="G31" i="129"/>
  <c r="M31" i="129"/>
  <c r="S31" i="129"/>
  <c r="T31" i="129"/>
  <c r="Y31" i="129" s="1"/>
  <c r="U31" i="129"/>
  <c r="V31" i="129"/>
  <c r="W31" i="129"/>
  <c r="G32" i="129"/>
  <c r="M32" i="129"/>
  <c r="S32" i="129"/>
  <c r="T32" i="129"/>
  <c r="U32" i="129"/>
  <c r="V32" i="129"/>
  <c r="W32" i="129"/>
  <c r="Y32" i="129"/>
  <c r="T33" i="129"/>
  <c r="U33" i="129"/>
  <c r="V33" i="129"/>
  <c r="W33" i="129"/>
  <c r="Y33" i="129"/>
  <c r="F34" i="129"/>
  <c r="G34" i="129"/>
  <c r="L34" i="129"/>
  <c r="M34" i="129"/>
  <c r="R34" i="129"/>
  <c r="S34" i="129"/>
  <c r="T34" i="129"/>
  <c r="Y34" i="129" s="1"/>
  <c r="U34" i="129"/>
  <c r="V34" i="129"/>
  <c r="W34" i="129"/>
  <c r="G35" i="129"/>
  <c r="M35" i="129"/>
  <c r="S35" i="129"/>
  <c r="T35" i="129"/>
  <c r="U35" i="129"/>
  <c r="V35" i="129"/>
  <c r="Y35" i="129" s="1"/>
  <c r="W35" i="129"/>
  <c r="G36" i="129"/>
  <c r="M36" i="129"/>
  <c r="S36" i="129"/>
  <c r="T36" i="129"/>
  <c r="U36" i="129"/>
  <c r="V36" i="129"/>
  <c r="W36" i="129"/>
  <c r="Y36" i="129"/>
  <c r="G37" i="129"/>
  <c r="M37" i="129"/>
  <c r="S37" i="129"/>
  <c r="T37" i="129"/>
  <c r="Y37" i="129" s="1"/>
  <c r="U37" i="129"/>
  <c r="V37" i="129"/>
  <c r="W37" i="129"/>
  <c r="G38" i="129"/>
  <c r="M38" i="129"/>
  <c r="S38" i="129"/>
  <c r="T38" i="129"/>
  <c r="U38" i="129"/>
  <c r="V38" i="129"/>
  <c r="Y38" i="129" s="1"/>
  <c r="W38" i="129"/>
  <c r="G39" i="129"/>
  <c r="M39" i="129"/>
  <c r="S39" i="129"/>
  <c r="T39" i="129"/>
  <c r="U39" i="129"/>
  <c r="V39" i="129"/>
  <c r="W39" i="129"/>
  <c r="Y39" i="129"/>
  <c r="G40" i="129"/>
  <c r="M40" i="129"/>
  <c r="S40" i="129"/>
  <c r="T40" i="129"/>
  <c r="Y40" i="129" s="1"/>
  <c r="U40" i="129"/>
  <c r="V40" i="129"/>
  <c r="W40" i="129"/>
  <c r="E49" i="129"/>
  <c r="E50" i="129"/>
  <c r="E51" i="129"/>
  <c r="E52" i="129"/>
  <c r="E53" i="129"/>
  <c r="E54" i="129"/>
  <c r="E55" i="129"/>
  <c r="E56" i="129"/>
  <c r="E57" i="129"/>
  <c r="E58" i="129"/>
  <c r="E59" i="129"/>
  <c r="E60" i="129"/>
  <c r="E61" i="129"/>
  <c r="E62" i="129"/>
  <c r="E63" i="129"/>
  <c r="E64" i="129"/>
  <c r="E65" i="129"/>
  <c r="E66" i="129"/>
  <c r="E67" i="129"/>
  <c r="E68" i="129"/>
  <c r="E69" i="129"/>
  <c r="E70" i="129"/>
  <c r="E71" i="129"/>
  <c r="E72" i="129"/>
  <c r="E73" i="129"/>
  <c r="B74" i="129"/>
  <c r="E74" i="129" s="1"/>
  <c r="C74" i="129"/>
  <c r="D74" i="129"/>
  <c r="E75" i="129"/>
  <c r="E76" i="129"/>
  <c r="E77" i="129"/>
  <c r="E78" i="129"/>
  <c r="B79" i="129"/>
  <c r="C79" i="129"/>
  <c r="D79" i="129"/>
  <c r="E79" i="129"/>
  <c r="Q10" i="128"/>
  <c r="R10" i="128"/>
  <c r="S10" i="128"/>
  <c r="Q11" i="128"/>
  <c r="R11" i="128"/>
  <c r="S11" i="128"/>
  <c r="Q12" i="128"/>
  <c r="R12" i="128"/>
  <c r="S12" i="128"/>
  <c r="Q13" i="128"/>
  <c r="R13" i="128"/>
  <c r="R43" i="128" s="1"/>
  <c r="S13" i="128"/>
  <c r="S43" i="128" s="1"/>
  <c r="Q14" i="128"/>
  <c r="R14" i="128"/>
  <c r="S14" i="128"/>
  <c r="Q15" i="128"/>
  <c r="R15" i="128"/>
  <c r="S15" i="128"/>
  <c r="Q16" i="128"/>
  <c r="R16" i="128"/>
  <c r="S16" i="128"/>
  <c r="Q17" i="128"/>
  <c r="R17" i="128"/>
  <c r="S17" i="128"/>
  <c r="Q18" i="128"/>
  <c r="R18" i="128"/>
  <c r="S18" i="128"/>
  <c r="Q19" i="128"/>
  <c r="R19" i="128"/>
  <c r="S19" i="128"/>
  <c r="Q20" i="128"/>
  <c r="R20" i="128"/>
  <c r="S20" i="128"/>
  <c r="Q21" i="128"/>
  <c r="R21" i="128"/>
  <c r="S21" i="128"/>
  <c r="Q22" i="128"/>
  <c r="R22" i="128"/>
  <c r="S22" i="128"/>
  <c r="Q23" i="128"/>
  <c r="R23" i="128"/>
  <c r="S23" i="128"/>
  <c r="Q24" i="128"/>
  <c r="R24" i="128"/>
  <c r="S24" i="128"/>
  <c r="Q25" i="128"/>
  <c r="R25" i="128"/>
  <c r="S25" i="128"/>
  <c r="Q26" i="128"/>
  <c r="R26" i="128"/>
  <c r="S26" i="128"/>
  <c r="Q27" i="128"/>
  <c r="R27" i="128"/>
  <c r="S27" i="128"/>
  <c r="Q28" i="128"/>
  <c r="R28" i="128"/>
  <c r="S28" i="128"/>
  <c r="Q29" i="128"/>
  <c r="Q43" i="128" s="1"/>
  <c r="R29" i="128"/>
  <c r="S29" i="128"/>
  <c r="Q30" i="128"/>
  <c r="R30" i="128"/>
  <c r="S30" i="128"/>
  <c r="Q31" i="128"/>
  <c r="R31" i="128"/>
  <c r="S31" i="128"/>
  <c r="Q32" i="128"/>
  <c r="R32" i="128"/>
  <c r="S32" i="128"/>
  <c r="Q33" i="128"/>
  <c r="R33" i="128"/>
  <c r="S33" i="128"/>
  <c r="Q34" i="128"/>
  <c r="R34" i="128"/>
  <c r="S34" i="128"/>
  <c r="Q35" i="128"/>
  <c r="R35" i="128"/>
  <c r="S35" i="128"/>
  <c r="Q36" i="128"/>
  <c r="R36" i="128"/>
  <c r="S36" i="128"/>
  <c r="Q37" i="128"/>
  <c r="R37" i="128"/>
  <c r="S37" i="128"/>
  <c r="Q38" i="128"/>
  <c r="R38" i="128"/>
  <c r="S38" i="128"/>
  <c r="Q39" i="128"/>
  <c r="R39" i="128"/>
  <c r="S39" i="128"/>
  <c r="Q40" i="128"/>
  <c r="R40" i="128"/>
  <c r="S40" i="128"/>
  <c r="Q41" i="128"/>
  <c r="R41" i="128"/>
  <c r="S41" i="128"/>
  <c r="Q42" i="128"/>
  <c r="R42" i="128"/>
  <c r="S42" i="128"/>
  <c r="B43" i="128"/>
  <c r="C43" i="128"/>
  <c r="D43" i="128"/>
  <c r="E43" i="128"/>
  <c r="F43" i="128"/>
  <c r="G43" i="128"/>
  <c r="H43" i="128"/>
  <c r="I43" i="128"/>
  <c r="J43" i="128"/>
  <c r="K43" i="128"/>
  <c r="L43" i="128"/>
  <c r="M43" i="128"/>
  <c r="N43" i="128"/>
  <c r="O43" i="128"/>
  <c r="P43" i="128"/>
  <c r="R9" i="127"/>
  <c r="Q16" i="127"/>
  <c r="Q24" i="127" s="1"/>
  <c r="R16" i="127"/>
  <c r="R24" i="127" s="1"/>
  <c r="S16" i="127"/>
  <c r="S24" i="127" s="1"/>
  <c r="Q17" i="127"/>
  <c r="R17" i="127"/>
  <c r="S17" i="127"/>
  <c r="Q18" i="127"/>
  <c r="R18" i="127"/>
  <c r="S18" i="127"/>
  <c r="Q19" i="127"/>
  <c r="R19" i="127"/>
  <c r="S19" i="127"/>
  <c r="Q20" i="127"/>
  <c r="R20" i="127"/>
  <c r="S20" i="127"/>
  <c r="Q21" i="127"/>
  <c r="R21" i="127"/>
  <c r="S21" i="127"/>
  <c r="Q22" i="127"/>
  <c r="R22" i="127"/>
  <c r="S22" i="127"/>
  <c r="Q23" i="127"/>
  <c r="R23" i="127"/>
  <c r="S23" i="127"/>
  <c r="B24" i="127"/>
  <c r="C24" i="127"/>
  <c r="D24" i="127"/>
  <c r="E24" i="127"/>
  <c r="F24" i="127"/>
  <c r="G24" i="127"/>
  <c r="H24" i="127"/>
  <c r="I24" i="127"/>
  <c r="J24" i="127"/>
  <c r="K24" i="127"/>
  <c r="L24" i="127"/>
  <c r="M24" i="127"/>
  <c r="N24" i="127"/>
  <c r="O24" i="127"/>
  <c r="P24" i="127"/>
  <c r="Q32" i="127"/>
  <c r="R32" i="127"/>
  <c r="R38" i="127" s="1"/>
  <c r="S32" i="127"/>
  <c r="S38" i="127" s="1"/>
  <c r="Q33" i="127"/>
  <c r="R33" i="127"/>
  <c r="S33" i="127"/>
  <c r="Q34" i="127"/>
  <c r="R34" i="127"/>
  <c r="S34" i="127"/>
  <c r="Q35" i="127"/>
  <c r="R35" i="127"/>
  <c r="S35" i="127"/>
  <c r="Q36" i="127"/>
  <c r="R36" i="127"/>
  <c r="S36" i="127"/>
  <c r="Q37" i="127"/>
  <c r="R37" i="127"/>
  <c r="S37" i="127"/>
  <c r="B38" i="127"/>
  <c r="C38" i="127"/>
  <c r="D38" i="127"/>
  <c r="E38" i="127"/>
  <c r="G38" i="127" s="1"/>
  <c r="F38" i="127"/>
  <c r="H38" i="127"/>
  <c r="I38" i="127"/>
  <c r="J38" i="127"/>
  <c r="K38" i="127"/>
  <c r="L38" i="127"/>
  <c r="M38" i="127"/>
  <c r="N38" i="127"/>
  <c r="O38" i="127"/>
  <c r="P38" i="127"/>
  <c r="Q38" i="127"/>
  <c r="Q46" i="127"/>
  <c r="R46" i="127"/>
  <c r="S46" i="127"/>
  <c r="Q47" i="127"/>
  <c r="R47" i="127"/>
  <c r="S47" i="127"/>
  <c r="Q48" i="127"/>
  <c r="Q53" i="127" s="1"/>
  <c r="R48" i="127"/>
  <c r="R53" i="127" s="1"/>
  <c r="S48" i="127"/>
  <c r="S53" i="127" s="1"/>
  <c r="Q49" i="127"/>
  <c r="R49" i="127"/>
  <c r="S49" i="127"/>
  <c r="Q50" i="127"/>
  <c r="R50" i="127"/>
  <c r="S50" i="127"/>
  <c r="Q51" i="127"/>
  <c r="R51" i="127"/>
  <c r="S51" i="127"/>
  <c r="Q52" i="127"/>
  <c r="R52" i="127"/>
  <c r="S52" i="127"/>
  <c r="B53" i="127"/>
  <c r="C53" i="127"/>
  <c r="D53" i="127"/>
  <c r="E53" i="127"/>
  <c r="F53" i="127"/>
  <c r="G53" i="127"/>
  <c r="H53" i="127"/>
  <c r="I53" i="127"/>
  <c r="J53" i="127"/>
  <c r="K53" i="127"/>
  <c r="L53" i="127"/>
  <c r="M53" i="127"/>
  <c r="N53" i="127"/>
  <c r="O53" i="127"/>
  <c r="P53" i="127"/>
  <c r="I37" i="125"/>
  <c r="F37" i="125"/>
  <c r="E37" i="125"/>
  <c r="C37" i="125"/>
  <c r="B37" i="125"/>
  <c r="I36" i="125"/>
  <c r="H36" i="125"/>
  <c r="J36" i="125"/>
  <c r="G36" i="125"/>
  <c r="D36" i="125"/>
  <c r="I35" i="125"/>
  <c r="H35" i="125"/>
  <c r="J35" i="125"/>
  <c r="G35" i="125"/>
  <c r="D35" i="125"/>
  <c r="I34" i="125"/>
  <c r="H34" i="125"/>
  <c r="J34" i="125"/>
  <c r="G34" i="125"/>
  <c r="D34" i="125"/>
  <c r="D37" i="125"/>
  <c r="I33" i="125"/>
  <c r="J33" i="125"/>
  <c r="H33" i="125"/>
  <c r="H37" i="125"/>
  <c r="G33" i="125"/>
  <c r="G37" i="125"/>
  <c r="D33" i="125"/>
  <c r="E23" i="125"/>
  <c r="D23" i="125"/>
  <c r="C23" i="125"/>
  <c r="B23" i="125"/>
  <c r="G21" i="125"/>
  <c r="G23" i="125"/>
  <c r="G17" i="125"/>
  <c r="F17" i="125"/>
  <c r="F23" i="125"/>
  <c r="E17" i="125"/>
  <c r="D17" i="125"/>
  <c r="C17" i="125"/>
  <c r="B17" i="125"/>
  <c r="G16" i="125"/>
  <c r="G15" i="125"/>
  <c r="G14" i="125"/>
  <c r="G13" i="125"/>
  <c r="G12" i="125"/>
  <c r="G11" i="125"/>
  <c r="C43" i="116"/>
  <c r="E21" i="116"/>
  <c r="D52" i="116"/>
  <c r="E25" i="116"/>
  <c r="E19" i="116"/>
  <c r="D17" i="116"/>
  <c r="C17" i="116"/>
  <c r="B17" i="116"/>
  <c r="E16" i="116"/>
  <c r="E15" i="116"/>
  <c r="E17" i="116"/>
  <c r="D12" i="116"/>
  <c r="C12" i="116"/>
  <c r="B12" i="116"/>
  <c r="E11" i="116"/>
  <c r="E10" i="116"/>
  <c r="E12" i="116"/>
  <c r="H60" i="117"/>
  <c r="D60" i="117"/>
  <c r="D57" i="117"/>
  <c r="H57" i="117"/>
  <c r="C30" i="79"/>
  <c r="B30" i="79"/>
  <c r="B18" i="79"/>
  <c r="J37" i="125"/>
  <c r="F32" i="136" l="1"/>
  <c r="F18" i="133"/>
  <c r="C18" i="133"/>
  <c r="D18" i="133"/>
  <c r="Y28" i="129"/>
</calcChain>
</file>

<file path=xl/sharedStrings.xml><?xml version="1.0" encoding="utf-8"?>
<sst xmlns="http://schemas.openxmlformats.org/spreadsheetml/2006/main" count="906" uniqueCount="362">
  <si>
    <t>NIVEAU-OVERSCHRIJDENDE GEGEVENS</t>
  </si>
  <si>
    <t>toelichting_internaten</t>
  </si>
  <si>
    <t>toelichting bij tabellen 21_nivover_01 t.e.m. 21_nivover_04</t>
  </si>
  <si>
    <t>21_nivover_01</t>
  </si>
  <si>
    <t>Internen en internaten naar soort inrichtende macht, onderwijsniveau, provincie en onderwijsvorm</t>
  </si>
  <si>
    <t>21_nivover_02</t>
  </si>
  <si>
    <t>Internen naar leeftijd en soort inrichtende macht</t>
  </si>
  <si>
    <t>21_nivover_03</t>
  </si>
  <si>
    <t>Evolutie aantal internaten en internen per onderwjisnet en onderwijsniveau</t>
  </si>
  <si>
    <t>21_nivover_04</t>
  </si>
  <si>
    <t xml:space="preserve">Evolutie aantal internaten van het Gemeenschapsonderwijs (en aantal internen) - 'tehuizen voor kinderen wier ouders geen vaste verblijfplaats hebben' </t>
  </si>
  <si>
    <t>21_nivover_05</t>
  </si>
  <si>
    <t>Aantal CLB's per provincie en soort schoolbestuur + aantal budgettaire fulltime equivalenten</t>
  </si>
  <si>
    <t>21_nivover_06</t>
  </si>
  <si>
    <t>Studietoelagen: evolutie aantal aanvragen, aantal goedgekeurde/afgekeurde dossiers, gemiddeld bedrag, ….</t>
  </si>
  <si>
    <t>21_nivover_09</t>
  </si>
  <si>
    <t>Nascholing: verdeling kredieten nascholing voor de scholen, voor de PBD's van de koepels en op initiatief van de Vlaamse regering</t>
  </si>
  <si>
    <t>21_nivover_10</t>
  </si>
  <si>
    <t>Nascholing voor de scholen: evolutie bedrag per voltijdse organieke betrekking</t>
  </si>
  <si>
    <t>21_nivover_11</t>
  </si>
  <si>
    <t>Examencommissie basisonderwijs (examenmoment juni 2022) en Examencommissie secundair onderwijs (deelnemers en resultaten in 2021)</t>
  </si>
  <si>
    <t>21_nivover_13</t>
  </si>
  <si>
    <t>NARIC: aantal aanvragen in 2021</t>
  </si>
  <si>
    <t>Schooljaar 2021-2022</t>
  </si>
  <si>
    <t>INTERNATEN EN INTERNEN</t>
  </si>
  <si>
    <t>INTERNATEN PER SOORT SCHOOLBESTUUR (1)</t>
  </si>
  <si>
    <t>Gemeenschapsonderwijs</t>
  </si>
  <si>
    <t>Privaatrechtelijk</t>
  </si>
  <si>
    <t>Provincie</t>
  </si>
  <si>
    <t>Gemeente</t>
  </si>
  <si>
    <t>Vlaamse</t>
  </si>
  <si>
    <t>Totaal</t>
  </si>
  <si>
    <t>Gemeenschapscomm.</t>
  </si>
  <si>
    <t>Aantal internaten</t>
  </si>
  <si>
    <t>AANTAL INTERNEN PER ONDERWIJSNIVEAU EN PER NET VAN HET INTERNAAT (1)(2)</t>
  </si>
  <si>
    <t>J</t>
  </si>
  <si>
    <t>M</t>
  </si>
  <si>
    <t>T</t>
  </si>
  <si>
    <t>Gewoon kleuteronderwijs</t>
  </si>
  <si>
    <t>Buitengewoon kleuteronderwijs</t>
  </si>
  <si>
    <t>Gewoon lager onderwijs</t>
  </si>
  <si>
    <t>Buitengewoon lager onderwijs</t>
  </si>
  <si>
    <t>Voltijds gewoon secundair onderwijs</t>
  </si>
  <si>
    <t>Deeltijds secundair onderwijs</t>
  </si>
  <si>
    <t>Buitengewoon secundair onderwijs</t>
  </si>
  <si>
    <t>HBO5 verpleegkunde</t>
  </si>
  <si>
    <t>AANTAL INTERNEN PER PROVINCIE EN PER NET VAN HET INTERNAAT (1)(2)</t>
  </si>
  <si>
    <t>Antwerpen</t>
  </si>
  <si>
    <t>Vlaams-Brabant</t>
  </si>
  <si>
    <t>Brussels Hoofdstedelijk Gewest</t>
  </si>
  <si>
    <t>West-Vlaanderen</t>
  </si>
  <si>
    <t>Oost-Vlaanderen</t>
  </si>
  <si>
    <t>Limburg</t>
  </si>
  <si>
    <t>VOLTIJDS GEWOON SECUNDAIR ONDERWIJS - AANTAL INTERNEN PER NET VAN HET INTERNAAT EN PER ONDERWIJSVORM (1)(2)</t>
  </si>
  <si>
    <t>Onthaalklas voor anderstalige nieuwkomers</t>
  </si>
  <si>
    <t>Eerste graad</t>
  </si>
  <si>
    <t>ASO</t>
  </si>
  <si>
    <t>KSO</t>
  </si>
  <si>
    <t>TSO</t>
  </si>
  <si>
    <t>BSO</t>
  </si>
  <si>
    <t>niet gekend (3)</t>
  </si>
  <si>
    <t xml:space="preserve">(1) Enkel subsidieerbare of financierbare internaten zijn opgenomen in de tabellen. Een internaat dat drie schooljaren na mekaar minder dan 30 internen telt, is het daaropvolgende schooljaar niet meer subsidieerbaar of financierbaar. </t>
  </si>
  <si>
    <t>(2) Volgende leerlingen werden niet in de statistieken opgenomen: 22 studenten van Europese scholen.</t>
  </si>
  <si>
    <t>(3) Voor 41 internen zijn de graad en de onderwijsvorm niet gekend.</t>
  </si>
  <si>
    <t/>
  </si>
  <si>
    <t>AANTAL INTERNEN PER GEBOORTEJAAR</t>
  </si>
  <si>
    <t>Geboortejaar</t>
  </si>
  <si>
    <t>Evolutie aantal gesubsidieerde/gefinancierde internen per onderwijsnet en onderwijsniveau (1)</t>
  </si>
  <si>
    <t>Gemeenschapsonderwijs (GO)</t>
  </si>
  <si>
    <t>Gesubsidieerd vrij onderwijs (VGO)</t>
  </si>
  <si>
    <t>Gesubsidieerd officieel onderwijs (OGO)</t>
  </si>
  <si>
    <t>Algemeen totaal</t>
  </si>
  <si>
    <t>aantal internen afkomstig uit het</t>
  </si>
  <si>
    <t>Schooljaar</t>
  </si>
  <si>
    <t>KO</t>
  </si>
  <si>
    <t>LO</t>
  </si>
  <si>
    <t>SO</t>
  </si>
  <si>
    <t>HBO5</t>
  </si>
  <si>
    <t>HO</t>
  </si>
  <si>
    <t>1991-1992</t>
  </si>
  <si>
    <t>(3)</t>
  </si>
  <si>
    <t>1.265 (3)</t>
  </si>
  <si>
    <t>1992-1993</t>
  </si>
  <si>
    <t>1.317 (3)</t>
  </si>
  <si>
    <t>1993-1994</t>
  </si>
  <si>
    <t>1.405 (3)</t>
  </si>
  <si>
    <t>1994-1995</t>
  </si>
  <si>
    <t>1.422 (3)</t>
  </si>
  <si>
    <t>1995-1996</t>
  </si>
  <si>
    <t>1.277 (3)</t>
  </si>
  <si>
    <t>1996-1997</t>
  </si>
  <si>
    <t>(2)(3)</t>
  </si>
  <si>
    <t>1997-1998</t>
  </si>
  <si>
    <t>(2)</t>
  </si>
  <si>
    <t>1998-1999</t>
  </si>
  <si>
    <t>1999-2000</t>
  </si>
  <si>
    <t>2000-2001</t>
  </si>
  <si>
    <t>2001-2002 (4)</t>
  </si>
  <si>
    <t>2002-2003</t>
  </si>
  <si>
    <t>2003-2004</t>
  </si>
  <si>
    <t>2004-2005</t>
  </si>
  <si>
    <t>2005-2006</t>
  </si>
  <si>
    <t>2006-2007</t>
  </si>
  <si>
    <t>2007-2008</t>
  </si>
  <si>
    <t>2008-2009</t>
  </si>
  <si>
    <t>2009-2010 (5)</t>
  </si>
  <si>
    <t>2010-2011</t>
  </si>
  <si>
    <t>2011-2012</t>
  </si>
  <si>
    <t>2012-2013</t>
  </si>
  <si>
    <t>2013-2014</t>
  </si>
  <si>
    <t>2014-2015</t>
  </si>
  <si>
    <t>2015-2016</t>
  </si>
  <si>
    <t>2016-2017</t>
  </si>
  <si>
    <t>2017-2018</t>
  </si>
  <si>
    <t>2018-2019</t>
  </si>
  <si>
    <t>2019-2020</t>
  </si>
  <si>
    <t>2020-2021</t>
  </si>
  <si>
    <t>2021-2022</t>
  </si>
  <si>
    <t>KO : kleuteronderwijs</t>
  </si>
  <si>
    <t>LO : lager onderwijs</t>
  </si>
  <si>
    <t>SO : secundair onderwijs</t>
  </si>
  <si>
    <t>HBO5 : HBO5 verpleegkunde</t>
  </si>
  <si>
    <t xml:space="preserve">HO : hoger onderwijs </t>
  </si>
  <si>
    <t>Evolutie aantal gesubsidieerde/gefinancierde internaten per onderwijsnet (1)</t>
  </si>
  <si>
    <t>GO</t>
  </si>
  <si>
    <t>VGO</t>
  </si>
  <si>
    <t>OGO</t>
  </si>
  <si>
    <t>2001-2002</t>
  </si>
  <si>
    <t>2009-2010</t>
  </si>
  <si>
    <t xml:space="preserve">(2) Bij de internaten van het Gemeenschapsonderwijs komen de de internen die afkomstig zijn uit het hoger onderwijs niet meer in aanmerking voor financiering vanaf het schooljaar 1996-1997. </t>
  </si>
  <si>
    <t xml:space="preserve"> Zij komen enkel nog in aanmerking voor de instandhouding van de internaten.</t>
  </si>
  <si>
    <t>(3) Omdat in de gesubsidieerde internaten de internen die afkomstig zijn uit het hoger onderwijs niet subsidieerbaar zijn, moet hun aantal niet meegedeeld worden aan het Beleidsdomein Onderwijs en Vorming.</t>
  </si>
  <si>
    <t xml:space="preserve"> Ze zijn dus niet opgenomen in deze tabel.</t>
  </si>
  <si>
    <t>(4) Vanaf het schooljaar 2001-2002 zijn de internen die afkomstig zijn uit het buitengewoon onderwijs mee opgenomen in de cijfers.</t>
  </si>
  <si>
    <t>(5) In 2009-2010 werd de vroegere opleiding verpleegkunde van de 4de graad omgevormd tot hoger beroepsonderwijs (HBO5 verpleegkunde). HBO5 verpleegkunde behoort niet meer tot het gewoon voltijds secundair onderwijs.</t>
  </si>
  <si>
    <t xml:space="preserve">Internaten van het Gemeenschapsonderwijs - 'tehuizen voor kinderen wier ouders geen vaste verblijfplaats hebben' </t>
  </si>
  <si>
    <t>Evolutie aantal internaten en internen per onderwijsniveau</t>
  </si>
  <si>
    <t>CENTRA VOOR LEERLINGENBEGELEIDING</t>
  </si>
  <si>
    <t>Aantal centra per provincie en soort schoolbestuur</t>
  </si>
  <si>
    <t>Gemeen-</t>
  </si>
  <si>
    <t>schaps-</t>
  </si>
  <si>
    <t>Gemeenchaps-</t>
  </si>
  <si>
    <t>onderwijs</t>
  </si>
  <si>
    <t>commissie</t>
  </si>
  <si>
    <t>Permanente ondersteuningscel</t>
  </si>
  <si>
    <t>1*</t>
  </si>
  <si>
    <t>* voor alle gesubsidieerde officiële centra</t>
  </si>
  <si>
    <t>PERSONEEL VAN DE CENTRA VOOR LEERLINGENBEGELEIDING NAAR STATUUT EN GESLACHT</t>
  </si>
  <si>
    <t>Aantal budgettaire fulltime-equivalenten in januari 2022 (1)</t>
  </si>
  <si>
    <t>Vastbenoemden</t>
  </si>
  <si>
    <t>Tijdelijken</t>
  </si>
  <si>
    <t>V</t>
  </si>
  <si>
    <t>(1) In deze tabel werd het personeel van de Vlaamse Gemeenschapscommissie bij Gemeente geteld.</t>
  </si>
  <si>
    <t>Door afronding van de decimalen kan het totaal licht afwijken van de som van de individuele aantallen.</t>
  </si>
  <si>
    <t>STUDIETOELAGEN</t>
  </si>
  <si>
    <t>Studietoelagen: studietoelagen worden toegekend aan de studenten van het hoger onderwijs.  
De vermelde cijfergegevens omtrent studietoelagen zijn niet definitief aangezien een afgehandelde aanvraag steeds herzien kan worden. Het initiatief tot herziening van een afgehandelde aanvraag kan uitgaan ofwel van de aanvrager zelf ofwel van de afdeling studietoelagen. De periode waarbinnen een aanvraag door de administratie kan herzien worden, is beperkt in tijd tot het lopende academiejaar en de vier academiejaren die daaraan voorafgaan. Daarnaast kan de burger zijn of haar aanvraagdossier vervolledigen tot en met 31 december van het afgelopen academiejaar. Als de aanvraag niet tijdig vervolledigd wordt, kan de administratie het recht op een toelage niet bepalen.</t>
  </si>
  <si>
    <t>Vanaf het schooljaar 2019-2020 is de schooltoelage omgevormd tot een schooltoeslag of selectieve participatietoeslag en geïntegreerd in het Groeipakket. Het gevolg is dat de schooltoeslag niet langer door Onderwijs en Vorming wordt betaald, wel door de uitbetaler van het Groeipakket. Het Beleidsdomein Onderwijs en Vorming is enkel nog bevoegd voor de studietoelagen.</t>
  </si>
  <si>
    <t>In 2019-2020 deden zich twee grote wijzigingen voor in het hoger onderwijslandschap: de overdracht van de graduaatsopleidingen (vroegere HBO5-opleidingen uit het volwassenenonderwijs) naar de hogescholen en de hervorming van de lerarenopleiding met o.a. de overdracht van de specifieke lerarenopleiding van de centra voor volwassenenonderwijs naar de hogescholen en universiteiten. Studenten in deze opleidingen komen sinds 2019-2020 in aanmerking voor een studietoelage. Dit verklaart de opvallende stijging van het aantal studietoelagen in 2019-2020.</t>
  </si>
  <si>
    <t>Aantal aanvragen - zoals gekend op 29 september 2022</t>
  </si>
  <si>
    <t>Per onderwijsniveau</t>
  </si>
  <si>
    <t>Hoger onderwijs</t>
  </si>
  <si>
    <t>Universiteiten</t>
  </si>
  <si>
    <t>Hogescholen</t>
  </si>
  <si>
    <t>Niet gekend</t>
  </si>
  <si>
    <t>Aantal afgekeurde dossiers -  zoals gekend op 29 september 2022</t>
  </si>
  <si>
    <t>Aantal goedgekeurde dossiers -  zoals gekend op 29 september 2022</t>
  </si>
  <si>
    <t>Bedrag goedgekeurde dossiers (in euro) - zoals gekend op 29 september 2022</t>
  </si>
  <si>
    <t>Gemiddeld toelagebedrag (in euro) -  zoals gekend op 29 september 2022</t>
  </si>
  <si>
    <t>Andere (dossiers in beraad, onvolledige vangnetdossiers, …) -  zoals gekend op 29 september 2022</t>
  </si>
  <si>
    <t>Bron: Afdeling Studietoelagen - stand van zaken 29/09/2022</t>
  </si>
  <si>
    <t>NASCHOLING</t>
  </si>
  <si>
    <t>VERDELING KREDIETEN NASCHOLING VOOR DE SCHOLEN (in EUR) (1)</t>
  </si>
  <si>
    <t>Begrotingsjaar 2022 - uitbetaald voor schooljaar 2021-2022</t>
  </si>
  <si>
    <t>Basisonderwijs</t>
  </si>
  <si>
    <t xml:space="preserve">  Gewoon basisonderwijs</t>
  </si>
  <si>
    <t xml:space="preserve">  Buitengewoon basisonderwijs</t>
  </si>
  <si>
    <t>Secundair onderwijs</t>
  </si>
  <si>
    <t xml:space="preserve">  Gewoon secundair onderwijs</t>
  </si>
  <si>
    <t xml:space="preserve">  Buitengewoon secundair onderwijs</t>
  </si>
  <si>
    <t>Deeltijds kunstonderwijs</t>
  </si>
  <si>
    <t>Volwassenenonderwijs</t>
  </si>
  <si>
    <t>Basiseducatie</t>
  </si>
  <si>
    <t>Centra voor leerlingenbegeleiding (CLB)</t>
  </si>
  <si>
    <t>(1) In deze tabellen werd geen rekening gehouden met terugvorderingen of inhoudingen als gevolg van het niet tijdig aanwenden van de nascholingskredieten.</t>
  </si>
  <si>
    <t xml:space="preserve">VERDELING KREDIETEN NASCHOLING VOOR DE PEDAGOGISCHE BEGELEIDINGSDIENSTEN </t>
  </si>
  <si>
    <t>VAN DE ONDERWIJSKOEPELS (in EUR)</t>
  </si>
  <si>
    <t>Onderwijsnet</t>
  </si>
  <si>
    <t>Inrichtende macht</t>
  </si>
  <si>
    <t>EUR</t>
  </si>
  <si>
    <t>Katholiek Onderwijs Vlaanderen</t>
  </si>
  <si>
    <t>VONAC/VOOP</t>
  </si>
  <si>
    <t>STEINER</t>
  </si>
  <si>
    <t>NaPCO/IPCO</t>
  </si>
  <si>
    <t>FOPEM</t>
  </si>
  <si>
    <t>OVSG</t>
  </si>
  <si>
    <t>POV</t>
  </si>
  <si>
    <t>VERDELING KREDIETEN NASCHOLING OP INITIATIEF VAN DE VLAAMSE REGERING (in EUR)</t>
  </si>
  <si>
    <t>Begrotingsjaar 2021 - uitbetaald voor schooljaar 2021-2022 (1)</t>
  </si>
  <si>
    <t>Beleidsprioriteit</t>
  </si>
  <si>
    <t>thema 1</t>
  </si>
  <si>
    <t>Begrijpend lezen in het basisonderwijs</t>
  </si>
  <si>
    <t xml:space="preserve">(1) De begunstigden van de kredieten in het kader van de nascholing op initiatief van de Vlaamse Regering ontvangen voor hun project in schooljaar x - x+1 een eerste schijf in september van het jaar x. De middelen worden aangerekend op het begrotingsjaar x. </t>
  </si>
  <si>
    <t>NASCHOLING VOOR DE SCHOLEN</t>
  </si>
  <si>
    <t>EVOLUTIE BEDRAG PER VOLTIJDSE ORGANIEKE BETREKKING</t>
  </si>
  <si>
    <t>Basisonderwijs (1)</t>
  </si>
  <si>
    <t>Secundair onderwijs (2)</t>
  </si>
  <si>
    <t>Begrotingsjaar</t>
  </si>
  <si>
    <t>Aantal voltijdse  organieke betrekkingen (3)</t>
  </si>
  <si>
    <t>Bedrag per voltijdse organieke betrekking (EUR)</t>
  </si>
  <si>
    <t>2010 (4)</t>
  </si>
  <si>
    <t>2013 (5)</t>
  </si>
  <si>
    <t>Centra voor leerlingenbegeleiding</t>
  </si>
  <si>
    <t>(1) Gewoon en buitengewoon basisonderwijs.</t>
  </si>
  <si>
    <t>(2) Gewoon en buitengewoon secundair onderwijs.</t>
  </si>
  <si>
    <t>(3) Afgerond naar boven of naar beneden.</t>
  </si>
  <si>
    <t>(4) Als gevolg van de in 2010 doorgevoerde besparingsoefening, werden de nascholingsmiddelen met ongeveer 20% beperkt.</t>
  </si>
  <si>
    <t xml:space="preserve">     Dit heeft een daling van het bedrag per voltijdse organieke betrekking tot gevolg.</t>
  </si>
  <si>
    <t>(5) De middelen voor bedrijfsstages zijn aan de kredieten voor nascholing van het secundair onderwijs toegevoegd.</t>
  </si>
  <si>
    <t xml:space="preserve">     Dit heeft een stijging van het bedrag per voltijdse organieke betrekking tot gevolg.</t>
  </si>
  <si>
    <t>EXAMENCOMMISSIE BASISONDERWIJS</t>
  </si>
  <si>
    <t>Aantal deelnemers voor het behalen van een getuigschrift basisonderwijs en aantal geslaagden per provincie</t>
  </si>
  <si>
    <t>Examenmoment juni 2022 (1)(2)</t>
  </si>
  <si>
    <t>Aantal deelnemers</t>
  </si>
  <si>
    <t>Aantal geslaagden</t>
  </si>
  <si>
    <t>(1) Een deelnemer is een kandidaat die minstens 1 examen heeft afgelegd.</t>
  </si>
  <si>
    <t>(2) De gegevens naar provincie betreffen de provincie waar de examenscholen gelegen zijn.</t>
  </si>
  <si>
    <t>EXAMENCOMMISSIE SECUNDAIR ONDERWIJS</t>
  </si>
  <si>
    <t>Aantal inschrijvingen en deelnemers in 2021</t>
  </si>
  <si>
    <t>Inschrijvingen</t>
  </si>
  <si>
    <t>Deelnemers</t>
  </si>
  <si>
    <t>Man</t>
  </si>
  <si>
    <t>Vrouw</t>
  </si>
  <si>
    <t>Afzonderlijke registraties worden niet meer bijgehouden aangezien het inschrijvingsproces nu online verloopt, een registraties is meteen ook een betaling en inschrijving voor een studierichting</t>
  </si>
  <si>
    <t>Bovenstaande cijfers geven weer hoeveel nieuwe unieke kandidaten zich in 2020 effectief hebben ingeschreven voor een studierichting en hiervoor hebben betaald (inschrijvingen).</t>
  </si>
  <si>
    <r>
      <t xml:space="preserve">In 2021 waren er  5.957 </t>
    </r>
    <r>
      <rPr>
        <b/>
        <sz val="10"/>
        <rFont val="Arial"/>
        <family val="2"/>
      </rPr>
      <t xml:space="preserve"> unieke deelnemers</t>
    </r>
    <r>
      <rPr>
        <sz val="10"/>
        <rFont val="Arial"/>
        <family val="2"/>
      </rPr>
      <t xml:space="preserve"> aan minstens één examen bij de Examencommissie (deelnemers). Dit cijfer is hoger dan het aantal inschrijvingen: de kandidaten die voor 2020 inschreven, maar nog niet afstudeerden worden hier ook weergegeven.</t>
    </r>
  </si>
  <si>
    <t>Slaagpercentage per graad en onderwijsvorm in 2021</t>
  </si>
  <si>
    <r>
      <t>Van alle individuele examens die door de Examencommissie werden afgenomen, waren er 55</t>
    </r>
    <r>
      <rPr>
        <b/>
        <sz val="10"/>
        <rFont val="Arial"/>
        <family val="2"/>
      </rPr>
      <t>%</t>
    </r>
    <r>
      <rPr>
        <sz val="10"/>
        <rFont val="Arial"/>
        <family val="2"/>
      </rPr>
      <t xml:space="preserve"> waarop de kandidaat minstens 50% van de punten behaalde.</t>
    </r>
  </si>
  <si>
    <r>
      <rPr>
        <b/>
        <sz val="10"/>
        <rFont val="Arial"/>
        <family val="2"/>
      </rPr>
      <t xml:space="preserve">Per graad </t>
    </r>
    <r>
      <rPr>
        <sz val="10"/>
        <rFont val="Arial"/>
        <family val="2"/>
      </rPr>
      <t>lag het slaagpercentage in de 1ste graad en 2de graad hoger dan gemiddeld. In de 3de graad was het slaagpercentage ongeveer gelijk aan het gemiddelde.</t>
    </r>
  </si>
  <si>
    <r>
      <t>Wanneer we het slaagpercentage per afgelegd examen</t>
    </r>
    <r>
      <rPr>
        <b/>
        <sz val="10"/>
        <rFont val="Arial"/>
        <family val="2"/>
      </rPr>
      <t xml:space="preserve"> per onderwijsvorm</t>
    </r>
    <r>
      <rPr>
        <sz val="10"/>
        <rFont val="Arial"/>
        <family val="2"/>
      </rPr>
      <t xml:space="preserve"> bekijken, zien we dat het hoogste percentage in het kso en bso werd behaald, gevolgd door tso. In de onderwijsvorm aso slaagde men voor iets minder dan de helft van de afgelegde examens.</t>
    </r>
  </si>
  <si>
    <t>Voor de volledige Examencommissie</t>
  </si>
  <si>
    <t>Aantal examens</t>
  </si>
  <si>
    <t>Geslaagd</t>
  </si>
  <si>
    <t>Niet geslaagd</t>
  </si>
  <si>
    <t>% geslaagd</t>
  </si>
  <si>
    <t>Per graad</t>
  </si>
  <si>
    <t>Graad</t>
  </si>
  <si>
    <t>1ste graad</t>
  </si>
  <si>
    <t>2de graad</t>
  </si>
  <si>
    <t>3de graad</t>
  </si>
  <si>
    <t>Per onderwijsvorm</t>
  </si>
  <si>
    <t>Onderwijsvorm</t>
  </si>
  <si>
    <t>Uitgereikte studiebewijzen in 2021</t>
  </si>
  <si>
    <t>Studiebewijs</t>
  </si>
  <si>
    <t>aantal</t>
  </si>
  <si>
    <t>getuigschriften 1ste graad</t>
  </si>
  <si>
    <t>getuigschriften 2de graad</t>
  </si>
  <si>
    <t>diploma’s secundair onderwijs</t>
  </si>
  <si>
    <t>NARIC</t>
  </si>
  <si>
    <t>NARIC-Vlaanderen is verantwoordelijk voor de erkenning van buitenlandse diploma's behorende tot het hoger onderwijs (academische erkenning), hoger beroepsonderwijs, volwassenenonderwijs en  secundair onderwijs. Daarnaast maakt NARIC-Vlaanderen ook attesten op voor houders van een Vlaams diploma die in het buitenland willen gaan werken of studeren.</t>
  </si>
  <si>
    <t>Overzicht aantal aanvragen in 2021</t>
  </si>
  <si>
    <t>Algemene gelijkwaardigheid</t>
  </si>
  <si>
    <t>HBO5, Bachelor of Master: niveaugelijkwaardigheid</t>
  </si>
  <si>
    <t>HBO5, Bachelor of Master: volledige gelijkwaardigheid</t>
  </si>
  <si>
    <t>Secundair onderwijs: niveaugelijkwaardigheid</t>
  </si>
  <si>
    <t>Secundair onderwijs: volledige gelijkwaardigheid</t>
  </si>
  <si>
    <t>Attesten</t>
  </si>
  <si>
    <t>Doorverwijzen/Afwijzen</t>
  </si>
  <si>
    <t>Wettelijke precedenten</t>
  </si>
  <si>
    <r>
      <t xml:space="preserve">Overzicht aantal beslissingen in 2021 </t>
    </r>
    <r>
      <rPr>
        <sz val="12"/>
        <rFont val="Arial"/>
        <family val="2"/>
      </rPr>
      <t>(1)</t>
    </r>
  </si>
  <si>
    <t>Procedure</t>
  </si>
  <si>
    <t>Positief (2)</t>
  </si>
  <si>
    <t>Negatief (3)</t>
  </si>
  <si>
    <t>Attest afgeleverd</t>
  </si>
  <si>
    <t>n.v.t.</t>
  </si>
  <si>
    <t>(1) Een beslissing betekent dat er effectief een uitspraak werd gedaan over de gelijkwaardigheid.</t>
  </si>
  <si>
    <t>(2) Betrokkene krijgt een gelijkwaardigheid, maar niet noodzakelijk degene die gevraagd werd of waarvoor het dossier initieel onderzocht werd.</t>
  </si>
  <si>
    <t>(3) Bij een negatieve beslissing wordt er geen gelijkwaardigheid verleend.</t>
  </si>
  <si>
    <t>Overzicht top 10 landen diploma aanvragers 2021</t>
  </si>
  <si>
    <t>Land</t>
  </si>
  <si>
    <t>Aantal</t>
  </si>
  <si>
    <t>Turkije</t>
  </si>
  <si>
    <t>Marokko</t>
  </si>
  <si>
    <t>Libanon</t>
  </si>
  <si>
    <t>Nederland</t>
  </si>
  <si>
    <t>India</t>
  </si>
  <si>
    <t>Verenigd Koninkrijk</t>
  </si>
  <si>
    <t>Iran</t>
  </si>
  <si>
    <t>Syrië</t>
  </si>
  <si>
    <t>Congo (RDC)</t>
  </si>
  <si>
    <t>Roemenië</t>
  </si>
  <si>
    <t>Gemeenschaps-</t>
  </si>
  <si>
    <t xml:space="preserve">Gesubsidieerd </t>
  </si>
  <si>
    <t>Gesubsidieerd</t>
  </si>
  <si>
    <t>vrij onderwijs</t>
  </si>
  <si>
    <t xml:space="preserve">officieel onderwijs </t>
  </si>
  <si>
    <t xml:space="preserve">   Gewoon</t>
  </si>
  <si>
    <t xml:space="preserve">   Buitengewoon</t>
  </si>
  <si>
    <t xml:space="preserve">(2) Een collectief vervoerde leerling is een leerling die gebruikmaakt van een door de Vlaamse Gemeenschap </t>
  </si>
  <si>
    <t>Leerlingenvervoer per onderwijsniveau en onderwijsnet</t>
  </si>
  <si>
    <t>21_nivover_07</t>
  </si>
  <si>
    <t>INDIVIDUEEL LEERLINGENVERVOER (1)</t>
  </si>
  <si>
    <t>COLLECTIEF LEERLINGENVERVOER (2)</t>
  </si>
  <si>
    <t>Tijdens schooljaar 2021-2022 konden deze gegevens uitzonderlijk niet op de gebruikelijke wijze verzameld worden,</t>
  </si>
  <si>
    <t>waardoor de gebruikelijke rapportering niet mogelijk is. Rudimentaire gegevens zijn wel beschikbaar bij De Lijn.</t>
  </si>
  <si>
    <t xml:space="preserve">(1) Een individueel vervoerde leerling is een leerling die gebruikmaakt van het openbaar vervoer en/of </t>
  </si>
  <si>
    <t xml:space="preserve">     gebruikmaakt van vervoer met de eigen wagen en waarvoor de Vlaamse Gemeenschap </t>
  </si>
  <si>
    <t xml:space="preserve">     tussenkomt in de vervoerskosten op basis van de officiële abonnementstarieven.</t>
  </si>
  <si>
    <t xml:space="preserve">     Bron openbaar vervoer: AGODI (derdebetalersfacturen van De Lijn, NMBS en MIVB m.b.t. schooljaar 2021-2022)</t>
  </si>
  <si>
    <t xml:space="preserve">     Bron vervoer met de eigen wagen: AGODI (verwerkte subsidieaanvragen m.b.t. schooljaar 2021-2022, ontsloten op 30/05/2023)</t>
  </si>
  <si>
    <t xml:space="preserve">     betaalde of gesubsidieerde bijzondere ophaaldienst. Vanaf 1 september 2001 wordt het collectief vervoer georganiseerd door</t>
  </si>
  <si>
    <t xml:space="preserve">     de Vlaamse vervoersmaatschappij De Lijn.</t>
  </si>
  <si>
    <t xml:space="preserve">     Bron: De Lijn</t>
  </si>
  <si>
    <t xml:space="preserve">onderwijs </t>
  </si>
  <si>
    <t xml:space="preserve">EVOLUTIE VAN HET NASCHOLINGSBUDGET ZOALS INGESCHREVEN IN DE ONDERWIJSBEGROTING (in duizend EUR) </t>
  </si>
  <si>
    <t>Nascholing</t>
  </si>
  <si>
    <t>2011</t>
  </si>
  <si>
    <t>2012</t>
  </si>
  <si>
    <t>2013</t>
  </si>
  <si>
    <t>2014</t>
  </si>
  <si>
    <t>2016</t>
  </si>
  <si>
    <t>2017</t>
  </si>
  <si>
    <t>2018</t>
  </si>
  <si>
    <t>2019</t>
  </si>
  <si>
    <t>2020</t>
  </si>
  <si>
    <t>2021</t>
  </si>
  <si>
    <t>op initiatief van de scholen</t>
  </si>
  <si>
    <t xml:space="preserve">     Basisonderwijs</t>
  </si>
  <si>
    <t xml:space="preserve">     Secundair onderwijs</t>
  </si>
  <si>
    <t xml:space="preserve">     Deeltijds kunstonderwijs</t>
  </si>
  <si>
    <t xml:space="preserve">     Centra voor Volwassenenonderwijs</t>
  </si>
  <si>
    <t xml:space="preserve">     Centra voor Basiseducatie</t>
  </si>
  <si>
    <t xml:space="preserve">     Centra voor Leerlingenbegeleiding</t>
  </si>
  <si>
    <t>op initiatief van de koepels</t>
  </si>
  <si>
    <t>op initiatief van de Vlaamse regering</t>
  </si>
  <si>
    <t>2015 (1)</t>
  </si>
  <si>
    <t>2022 (2)</t>
  </si>
  <si>
    <t>(1) Als gevolg van de in 2015 doorgevoerde besparingsoefening, werden de nascholingsmiddelen met ongeveer 10% beperkt.</t>
  </si>
  <si>
    <t xml:space="preserve">(2) Voor het laatste begrotingsjaar zijn de kredieten nog niet definitief. Voor de voorgaande begrotingsjaren is dat wel het geval. </t>
  </si>
  <si>
    <t>MACHTIGINGEN EN SUBSIDIES VOOR INFRASTRUCTUUR IN HET ONDERWIJS</t>
  </si>
  <si>
    <t>Vastleggingsmachtigingen (in euro) (1)</t>
  </si>
  <si>
    <t>Kalenderjaar</t>
  </si>
  <si>
    <t>Goedgekeurde infrastructuurmiddelen in 2021 naar onderwijsniveau (in euro) (1)</t>
  </si>
  <si>
    <t>Onderwijsniveau</t>
  </si>
  <si>
    <t>Gewoon basisonderwijs</t>
  </si>
  <si>
    <t>Gewoon secundair onderwijs</t>
  </si>
  <si>
    <t>Buitengewoon basisonderwijs</t>
  </si>
  <si>
    <t>Internaat</t>
  </si>
  <si>
    <t>(1) Het verschil tussen het machtigingsbedrag en de besteding aan goedgekeurde subsidies is te verklaren door de toepassing van het vastleggingspercentage.</t>
  </si>
  <si>
    <t>Investeringskredieten hoger onderwijs 2021 (in euro)</t>
  </si>
  <si>
    <t>Gewone investeringsmiddelen universiteiten</t>
  </si>
  <si>
    <t>Instituut voor Tropische Geneeskunde</t>
  </si>
  <si>
    <t>Totaal universiteiten</t>
  </si>
  <si>
    <t>Vrije gesubsidieerde hogescholen</t>
  </si>
  <si>
    <t>Publiekrechtelijke hogescholen</t>
  </si>
  <si>
    <t>integratiekader inkanteling universiteiten</t>
  </si>
  <si>
    <t>Totaal hogescholen</t>
  </si>
  <si>
    <t>21_nivover_08</t>
  </si>
  <si>
    <t>21_nivover_12</t>
  </si>
  <si>
    <t>Machtigingen en subsidies voor infrastructuur in het onderwijs in 2021</t>
  </si>
  <si>
    <t>Nascholing: evolutie van het nascholingsbudget</t>
  </si>
  <si>
    <t>Hogescholen (1)</t>
  </si>
  <si>
    <t>(1) In begrotingsjaar 2021 is voor het eigenaarsonderhoud van de hogere zeevaartschool 294.000 euro voorzien.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</si>
</sst>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 #,##0.00_ ;_ * \-#,##0.00_ ;_ * &quot;-&quot;??_ ;_ @_ "/>
    <numFmt numFmtId="164" formatCode="_-* #,##0.00\ &quot;€&quot;_-;\-* #,##0.00\ &quot;€&quot;_-;_-* &quot;-&quot;??\ &quot;€&quot;_-;_-@_-"/>
    <numFmt numFmtId="165" formatCode="_-* #,##0.00\ _E_U_R_-;\-* #,##0.00\ _E_U_R_-;_-* &quot;-&quot;??\ _E_U_R_-;_-@_-"/>
    <numFmt numFmtId="166" formatCode="#,##0;0;&quot;-&quot;"/>
    <numFmt numFmtId="167" formatCode="#,##0;;&quot;-&quot;"/>
    <numFmt numFmtId="168" formatCode="#,##0.0"/>
    <numFmt numFmtId="169" formatCode="#,##0.00_ ;\-#,##0.00\ "/>
    <numFmt numFmtId="170" formatCode="0.0"/>
    <numFmt numFmtId="171" formatCode="0.0%"/>
    <numFmt numFmtId="172" formatCode="0.000%"/>
    <numFmt numFmtId="173" formatCode="0.0000%"/>
    <numFmt numFmtId="174" formatCode="0.000000"/>
    <numFmt numFmtId="175" formatCode="&quot;£&quot;#,##0;[Red]\-&quot;£&quot;#,##0"/>
    <numFmt numFmtId="176" formatCode="&quot;£&quot;#,##0.00;[Red]\-&quot;£&quot;#,##0.00"/>
    <numFmt numFmtId="177" formatCode="#,##0.00;0.00;&quot;-&quot;"/>
    <numFmt numFmtId="178" formatCode="#,##0_ ;[Red]\-#,##0\ "/>
    <numFmt numFmtId="179" formatCode="#,##0_ ;[Red]\-#,##0\ ;\ ;@"/>
    <numFmt numFmtId="180" formatCode="#,##0.00_ ;[Red]\-#,##0.00\ "/>
  </numFmts>
  <fonts count="56">
    <font>
      <sz val="10"/>
      <name val="Arial"/>
    </font>
    <font>
      <sz val="10"/>
      <name val="Arial"/>
      <family val="2"/>
    </font>
    <font>
      <b/>
      <sz val="10"/>
      <name val="Arial"/>
      <family val="2"/>
    </font>
    <font>
      <sz val="9"/>
      <name val="Arial"/>
      <family val="2"/>
    </font>
    <font>
      <sz val="10"/>
      <name val="Times New Roman"/>
      <family val="1"/>
    </font>
    <font>
      <sz val="10"/>
      <name val="Helv"/>
    </font>
    <font>
      <sz val="8"/>
      <name val="Arial"/>
      <family val="2"/>
    </font>
    <font>
      <sz val="8"/>
      <name val="Arial"/>
      <family val="2"/>
    </font>
    <font>
      <sz val="10"/>
      <name val="Optimum"/>
    </font>
    <font>
      <sz val="10"/>
      <name val="MS Sans Serif"/>
      <family val="2"/>
    </font>
    <font>
      <u/>
      <sz val="10"/>
      <color indexed="36"/>
      <name val="Helvetica"/>
    </font>
    <font>
      <sz val="10"/>
      <name val="Helvetica"/>
    </font>
    <font>
      <sz val="8"/>
      <color indexed="9"/>
      <name val="Arial"/>
      <family val="2"/>
    </font>
    <font>
      <b/>
      <sz val="12"/>
      <name val="Helvetica"/>
      <family val="2"/>
    </font>
    <font>
      <b/>
      <sz val="12"/>
      <name val="Arial"/>
      <family val="2"/>
    </font>
    <font>
      <sz val="10"/>
      <name val="Arial"/>
      <family val="2"/>
    </font>
    <font>
      <sz val="11"/>
      <name val="Calibri"/>
      <family val="2"/>
    </font>
    <font>
      <b/>
      <sz val="14"/>
      <name val="Calibri"/>
      <family val="2"/>
    </font>
    <font>
      <i/>
      <sz val="10"/>
      <name val="Arial"/>
      <family val="2"/>
    </font>
    <font>
      <sz val="10"/>
      <color indexed="18"/>
      <name val="Arial"/>
      <family val="2"/>
    </font>
    <font>
      <sz val="7"/>
      <color indexed="18"/>
      <name val="Times New Roman"/>
      <family val="1"/>
    </font>
    <font>
      <b/>
      <sz val="12"/>
      <color indexed="10"/>
      <name val="Arial"/>
      <family val="2"/>
    </font>
    <font>
      <b/>
      <sz val="9"/>
      <color indexed="10"/>
      <name val="Arial"/>
      <family val="2"/>
    </font>
    <font>
      <sz val="11"/>
      <color theme="1"/>
      <name val="Calibri"/>
      <family val="2"/>
      <scheme val="minor"/>
    </font>
    <font>
      <u/>
      <sz val="10"/>
      <color theme="10"/>
      <name val="Arial"/>
      <family val="2"/>
    </font>
    <font>
      <b/>
      <sz val="11"/>
      <color theme="1"/>
      <name val="Calibri"/>
      <family val="2"/>
      <scheme val="minor"/>
    </font>
    <font>
      <sz val="11"/>
      <color rgb="FFFF0000"/>
      <name val="Calibri"/>
      <family val="2"/>
      <scheme val="minor"/>
    </font>
    <font>
      <b/>
      <sz val="10"/>
      <color rgb="FFFF0000"/>
      <name val="Arial"/>
      <family val="2"/>
    </font>
    <font>
      <b/>
      <sz val="10"/>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sz val="10"/>
      <color rgb="FFFF0000"/>
      <name val="Arial"/>
      <family val="2"/>
    </font>
    <font>
      <sz val="11"/>
      <color theme="1"/>
      <name val="Candara"/>
      <family val="2"/>
    </font>
    <font>
      <b/>
      <sz val="12"/>
      <color rgb="FFFF0000"/>
      <name val="Arial"/>
      <family val="2"/>
    </font>
    <font>
      <b/>
      <sz val="14"/>
      <color theme="1"/>
      <name val="Calibri"/>
      <family val="2"/>
      <scheme val="minor"/>
    </font>
    <font>
      <sz val="10"/>
      <color theme="1"/>
      <name val="Arial"/>
      <family val="2"/>
    </font>
    <font>
      <b/>
      <sz val="9"/>
      <name val="Arial"/>
      <family val="2"/>
    </font>
    <font>
      <b/>
      <sz val="11"/>
      <color rgb="FFFF0000"/>
      <name val="Arial"/>
      <family val="2"/>
    </font>
    <font>
      <sz val="10"/>
      <color indexed="8"/>
      <name val="Arial"/>
      <family val="2"/>
    </font>
    <font>
      <sz val="9"/>
      <color indexed="8"/>
      <name val="Arial"/>
      <family val="2"/>
    </font>
    <font>
      <sz val="8"/>
      <color indexed="8"/>
      <name val="Arial"/>
      <family val="2"/>
    </font>
    <font>
      <b/>
      <sz val="14"/>
      <color indexed="10"/>
      <name val="Arial"/>
      <family val="2"/>
    </font>
    <font>
      <b/>
      <sz val="10"/>
      <color indexed="10"/>
      <name val="Arial"/>
      <family val="2"/>
    </font>
    <font>
      <b/>
      <sz val="10"/>
      <color indexed="12"/>
      <name val="Arial"/>
      <family val="2"/>
    </font>
    <font>
      <b/>
      <sz val="12"/>
      <color theme="1"/>
      <name val="Arial"/>
      <family val="2"/>
    </font>
    <font>
      <b/>
      <sz val="10"/>
      <color theme="1"/>
      <name val="Arial"/>
      <family val="2"/>
    </font>
    <font>
      <sz val="12"/>
      <name val="Arial"/>
      <family val="2"/>
    </font>
    <font>
      <sz val="10"/>
      <color indexed="10"/>
      <name val="Arial"/>
      <family val="2"/>
    </font>
    <font>
      <sz val="11"/>
      <name val="Calibri"/>
      <family val="2"/>
      <scheme val="minor"/>
    </font>
    <font>
      <sz val="9"/>
      <color rgb="FFFF0000"/>
      <name val="Arial"/>
      <family val="2"/>
    </font>
    <font>
      <sz val="9"/>
      <name val="Helv"/>
    </font>
    <font>
      <b/>
      <sz val="12"/>
      <name val="Calibri"/>
      <family val="2"/>
    </font>
    <font>
      <sz val="11"/>
      <color rgb="FF000000"/>
      <name val="Calibri"/>
      <family val="2"/>
    </font>
    <font>
      <sz val="11"/>
      <color indexed="8"/>
      <name val="Calibri"/>
      <family val="2"/>
    </font>
    <font>
      <b/>
      <sz val="11"/>
      <color rgb="FF000000"/>
      <name val="Calibri"/>
      <family val="2"/>
    </font>
  </fonts>
  <fills count="5">
    <fill>
      <patternFill patternType="none"/>
    </fill>
    <fill>
      <patternFill patternType="gray125"/>
    </fill>
    <fill>
      <patternFill patternType="solid">
        <fgColor indexed="22"/>
        <bgColor indexed="64"/>
      </patternFill>
    </fill>
    <fill>
      <patternFill patternType="solid">
        <fgColor indexed="8"/>
      </patternFill>
    </fill>
    <fill>
      <patternFill patternType="solid">
        <fgColor indexed="5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style="thin">
        <color indexed="8"/>
      </left>
      <right/>
      <top style="thin">
        <color indexed="8"/>
      </top>
      <bottom/>
      <diagonal/>
    </border>
    <border>
      <left style="thin">
        <color indexed="8"/>
      </left>
      <right/>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8"/>
      </right>
      <top/>
      <bottom/>
      <diagonal/>
    </border>
    <border>
      <left style="thin">
        <color indexed="64"/>
      </left>
      <right style="thin">
        <color indexed="8"/>
      </right>
      <top style="thin">
        <color indexed="8"/>
      </top>
      <bottom/>
      <diagonal/>
    </border>
    <border>
      <left style="thin">
        <color indexed="64"/>
      </left>
      <right style="thin">
        <color indexed="8"/>
      </right>
      <top style="medium">
        <color indexed="8"/>
      </top>
      <bottom style="thin">
        <color indexed="8"/>
      </bottom>
      <diagonal/>
    </border>
    <border>
      <left style="medium">
        <color indexed="64"/>
      </left>
      <right/>
      <top style="thin">
        <color indexed="64"/>
      </top>
      <bottom/>
      <diagonal/>
    </border>
    <border>
      <left/>
      <right style="thin">
        <color indexed="8"/>
      </right>
      <top style="medium">
        <color indexed="64"/>
      </top>
      <bottom style="thin">
        <color indexed="64"/>
      </bottom>
      <diagonal/>
    </border>
    <border>
      <left/>
      <right style="thin">
        <color indexed="8"/>
      </right>
      <top/>
      <bottom/>
      <diagonal/>
    </border>
  </borders>
  <cellStyleXfs count="42">
    <xf numFmtId="0" fontId="0" fillId="0" borderId="0"/>
    <xf numFmtId="1" fontId="5" fillId="0" borderId="0" applyFont="0" applyFill="0" applyBorder="0" applyAlignment="0" applyProtection="0"/>
    <xf numFmtId="170" fontId="8" fillId="0" borderId="0" applyFont="0" applyFill="0" applyBorder="0" applyAlignment="0" applyProtection="0">
      <protection locked="0"/>
    </xf>
    <xf numFmtId="174" fontId="8" fillId="0" borderId="0" applyFont="0" applyFill="0" applyBorder="0" applyAlignment="0" applyProtection="0">
      <protection locked="0"/>
    </xf>
    <xf numFmtId="0" fontId="7" fillId="0" borderId="1"/>
    <xf numFmtId="0" fontId="6" fillId="0" borderId="1"/>
    <xf numFmtId="38" fontId="1" fillId="0" borderId="0" applyFont="0" applyFill="0" applyBorder="0" applyAlignment="0" applyProtection="0"/>
    <xf numFmtId="40"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3" fontId="9" fillId="0" borderId="0" applyFont="0" applyFill="0" applyBorder="0" applyAlignment="0" applyProtection="0"/>
    <xf numFmtId="4" fontId="5" fillId="0" borderId="0" applyFont="0" applyFill="0" applyBorder="0" applyAlignment="0" applyProtection="0"/>
    <xf numFmtId="0" fontId="10" fillId="0" borderId="0" applyNumberFormat="0" applyFill="0" applyBorder="0" applyAlignment="0" applyProtection="0">
      <alignment vertical="top"/>
      <protection locked="0"/>
    </xf>
    <xf numFmtId="3" fontId="6" fillId="1" borderId="2" applyBorder="0"/>
    <xf numFmtId="0" fontId="24" fillId="0" borderId="0" applyNumberForma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5" fontId="1" fillId="0" borderId="0" applyFont="0" applyFill="0" applyBorder="0" applyAlignment="0" applyProtection="0"/>
    <xf numFmtId="168" fontId="9" fillId="0" borderId="0" applyFont="0" applyFill="0" applyBorder="0" applyAlignment="0" applyProtection="0"/>
    <xf numFmtId="2" fontId="9" fillId="0" borderId="0" applyFont="0" applyFill="0" applyBorder="0" applyAlignment="0" applyProtection="0">
      <protection locked="0"/>
    </xf>
    <xf numFmtId="4" fontId="5" fillId="0" borderId="0" applyFont="0" applyFill="0" applyBorder="0" applyAlignment="0" applyProtection="0"/>
    <xf numFmtId="0" fontId="11" fillId="0" borderId="0" applyNumberFormat="0" applyFill="0" applyBorder="0" applyAlignment="0" applyProtection="0"/>
    <xf numFmtId="171" fontId="9" fillId="0" borderId="0" applyFont="0" applyFill="0" applyBorder="0" applyAlignment="0" applyProtection="0"/>
    <xf numFmtId="10" fontId="9" fillId="0" borderId="0"/>
    <xf numFmtId="172" fontId="9" fillId="0" borderId="0" applyFont="0" applyFill="0" applyBorder="0" applyAlignment="0" applyProtection="0"/>
    <xf numFmtId="173" fontId="8" fillId="0" borderId="0" applyFont="0" applyFill="0" applyBorder="0" applyAlignment="0" applyProtection="0">
      <protection locked="0"/>
    </xf>
    <xf numFmtId="9" fontId="1" fillId="0" borderId="0" applyFont="0" applyFill="0" applyBorder="0" applyAlignment="0" applyProtection="0"/>
    <xf numFmtId="0" fontId="7" fillId="2" borderId="1"/>
    <xf numFmtId="0" fontId="6" fillId="2" borderId="1"/>
    <xf numFmtId="0" fontId="23" fillId="0" borderId="0"/>
    <xf numFmtId="0" fontId="1" fillId="0" borderId="0"/>
    <xf numFmtId="0" fontId="4" fillId="0" borderId="0"/>
    <xf numFmtId="0" fontId="1" fillId="0" borderId="0"/>
    <xf numFmtId="0" fontId="5" fillId="0" borderId="0" applyFont="0" applyFill="0" applyBorder="0" applyAlignment="0" applyProtection="0"/>
    <xf numFmtId="0" fontId="1" fillId="0" borderId="0"/>
    <xf numFmtId="0" fontId="5" fillId="0" borderId="0" applyFont="0" applyFill="0" applyBorder="0" applyAlignment="0" applyProtection="0"/>
    <xf numFmtId="3" fontId="12" fillId="3" borderId="1" applyBorder="0"/>
    <xf numFmtId="0" fontId="13" fillId="4" borderId="0">
      <alignment horizontal="left"/>
    </xf>
    <xf numFmtId="0" fontId="39" fillId="0" borderId="0"/>
    <xf numFmtId="0" fontId="9" fillId="0" borderId="0"/>
    <xf numFmtId="0" fontId="1" fillId="0" borderId="0"/>
  </cellStyleXfs>
  <cellXfs count="498">
    <xf numFmtId="0" fontId="0" fillId="0" borderId="0" xfId="0"/>
    <xf numFmtId="166" fontId="2" fillId="0" borderId="3" xfId="0" applyNumberFormat="1" applyFont="1" applyBorder="1" applyAlignment="1">
      <alignment horizontal="right"/>
    </xf>
    <xf numFmtId="0" fontId="1" fillId="0" borderId="0" xfId="0" applyFont="1"/>
    <xf numFmtId="0" fontId="27" fillId="0" borderId="0" xfId="0" applyFont="1"/>
    <xf numFmtId="166" fontId="1" fillId="0" borderId="4" xfId="0" applyNumberFormat="1" applyFont="1" applyBorder="1"/>
    <xf numFmtId="166" fontId="1" fillId="0" borderId="0" xfId="0" applyNumberFormat="1" applyFont="1"/>
    <xf numFmtId="166" fontId="2" fillId="0" borderId="3" xfId="0" applyNumberFormat="1" applyFont="1" applyBorder="1"/>
    <xf numFmtId="166" fontId="2" fillId="0" borderId="2" xfId="0" applyNumberFormat="1" applyFont="1" applyBorder="1"/>
    <xf numFmtId="166" fontId="2" fillId="0" borderId="4" xfId="0" applyNumberFormat="1" applyFont="1" applyBorder="1"/>
    <xf numFmtId="166" fontId="2" fillId="0" borderId="5" xfId="0" applyNumberFormat="1" applyFont="1" applyBorder="1"/>
    <xf numFmtId="0" fontId="14" fillId="0" borderId="0" xfId="0" applyFont="1"/>
    <xf numFmtId="167" fontId="2" fillId="0" borderId="2" xfId="18" applyNumberFormat="1" applyFont="1" applyFill="1" applyBorder="1"/>
    <xf numFmtId="167" fontId="2" fillId="0" borderId="6" xfId="18" applyNumberFormat="1" applyFont="1" applyFill="1" applyBorder="1"/>
    <xf numFmtId="167" fontId="2" fillId="0" borderId="7" xfId="18" applyNumberFormat="1" applyFont="1" applyFill="1" applyBorder="1"/>
    <xf numFmtId="166" fontId="1" fillId="0" borderId="4" xfId="0" applyNumberFormat="1" applyFont="1" applyBorder="1" applyAlignment="1">
      <alignment horizontal="right"/>
    </xf>
    <xf numFmtId="167" fontId="1" fillId="0" borderId="8" xfId="18" applyNumberFormat="1" applyFont="1" applyFill="1" applyBorder="1"/>
    <xf numFmtId="167" fontId="1" fillId="0" borderId="0" xfId="18" applyNumberFormat="1" applyFont="1" applyFill="1"/>
    <xf numFmtId="1" fontId="1" fillId="0" borderId="0" xfId="18" applyNumberFormat="1" applyFont="1" applyFill="1" applyBorder="1"/>
    <xf numFmtId="1" fontId="1" fillId="0" borderId="0" xfId="18" applyNumberFormat="1" applyFont="1" applyFill="1"/>
    <xf numFmtId="0" fontId="24" fillId="0" borderId="0" xfId="14" applyFill="1"/>
    <xf numFmtId="1" fontId="0" fillId="0" borderId="0" xfId="0" applyNumberFormat="1"/>
    <xf numFmtId="0" fontId="3" fillId="0" borderId="0" xfId="34" applyFont="1" applyFill="1"/>
    <xf numFmtId="0" fontId="3" fillId="0" borderId="0" xfId="34" applyFont="1" applyFill="1" applyBorder="1" applyAlignment="1">
      <alignment horizontal="left"/>
    </xf>
    <xf numFmtId="0" fontId="3" fillId="0" borderId="0" xfId="34" applyFont="1" applyFill="1" applyAlignment="1">
      <alignment horizontal="left"/>
    </xf>
    <xf numFmtId="4" fontId="3" fillId="0" borderId="0" xfId="34" applyNumberFormat="1" applyFont="1" applyFill="1"/>
    <xf numFmtId="0" fontId="3" fillId="0" borderId="0" xfId="34" applyFont="1" applyFill="1" applyAlignment="1">
      <alignment horizontal="center"/>
    </xf>
    <xf numFmtId="1" fontId="3" fillId="0" borderId="0" xfId="34" applyNumberFormat="1" applyFont="1" applyFill="1" applyAlignment="1">
      <alignment horizontal="left" indent="5"/>
    </xf>
    <xf numFmtId="0" fontId="3" fillId="0" borderId="0" xfId="34" applyFont="1" applyFill="1" applyAlignment="1">
      <alignment horizontal="left" indent="5"/>
    </xf>
    <xf numFmtId="0" fontId="1" fillId="0" borderId="0" xfId="34" applyFont="1" applyFill="1"/>
    <xf numFmtId="1" fontId="3" fillId="0" borderId="9" xfId="34" applyNumberFormat="1" applyFont="1" applyFill="1" applyBorder="1" applyAlignment="1">
      <alignment horizontal="left" indent="5"/>
    </xf>
    <xf numFmtId="166" fontId="3" fillId="0" borderId="0" xfId="33" applyNumberFormat="1" applyFont="1" applyAlignment="1">
      <alignment horizontal="center"/>
    </xf>
    <xf numFmtId="0" fontId="19" fillId="0" borderId="0" xfId="0" applyFont="1"/>
    <xf numFmtId="0" fontId="3" fillId="0" borderId="0" xfId="33" applyFont="1" applyAlignment="1">
      <alignment horizontal="center"/>
    </xf>
    <xf numFmtId="0" fontId="0" fillId="0" borderId="0" xfId="0" applyAlignment="1">
      <alignment vertical="center"/>
    </xf>
    <xf numFmtId="0" fontId="18" fillId="0" borderId="0" xfId="0" applyFont="1"/>
    <xf numFmtId="0" fontId="1" fillId="0" borderId="0" xfId="0" applyFont="1" applyAlignment="1">
      <alignment horizontal="right"/>
    </xf>
    <xf numFmtId="0" fontId="28" fillId="0" borderId="0" xfId="0" applyFont="1"/>
    <xf numFmtId="0" fontId="29" fillId="0" borderId="0" xfId="0" applyFont="1" applyAlignment="1">
      <alignment horizontal="center"/>
    </xf>
    <xf numFmtId="15" fontId="30" fillId="0" borderId="0" xfId="0" applyNumberFormat="1" applyFont="1"/>
    <xf numFmtId="0" fontId="31" fillId="0" borderId="0" xfId="0" applyFont="1" applyAlignment="1">
      <alignment horizontal="center"/>
    </xf>
    <xf numFmtId="15" fontId="26" fillId="0" borderId="0" xfId="0" applyNumberFormat="1" applyFont="1"/>
    <xf numFmtId="0" fontId="25" fillId="0" borderId="10" xfId="0" applyFont="1" applyBorder="1" applyAlignment="1">
      <alignment vertical="center"/>
    </xf>
    <xf numFmtId="0" fontId="25" fillId="0" borderId="1"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Alignment="1">
      <alignment horizontal="left"/>
    </xf>
    <xf numFmtId="0" fontId="1" fillId="0" borderId="3" xfId="0" applyFont="1" applyBorder="1" applyAlignment="1">
      <alignment horizontal="right"/>
    </xf>
    <xf numFmtId="0" fontId="1" fillId="0" borderId="3" xfId="0" applyFont="1" applyBorder="1"/>
    <xf numFmtId="3" fontId="1" fillId="0" borderId="4" xfId="0" applyNumberFormat="1" applyFont="1" applyBorder="1" applyAlignment="1">
      <alignment horizontal="right"/>
    </xf>
    <xf numFmtId="3" fontId="1" fillId="0" borderId="0" xfId="0" applyNumberFormat="1" applyFont="1" applyAlignment="1">
      <alignment horizontal="right"/>
    </xf>
    <xf numFmtId="3" fontId="1" fillId="0" borderId="5" xfId="0" applyNumberFormat="1" applyFont="1" applyBorder="1" applyAlignment="1">
      <alignment horizontal="right"/>
    </xf>
    <xf numFmtId="0" fontId="25" fillId="0" borderId="0" xfId="0" applyFont="1" applyAlignment="1">
      <alignment horizontal="right"/>
    </xf>
    <xf numFmtId="3" fontId="25" fillId="0" borderId="3" xfId="0" applyNumberFormat="1" applyFont="1" applyBorder="1" applyAlignment="1">
      <alignment horizontal="right"/>
    </xf>
    <xf numFmtId="3" fontId="25" fillId="0" borderId="2" xfId="0" applyNumberFormat="1" applyFont="1" applyBorder="1" applyAlignment="1">
      <alignment horizontal="right"/>
    </xf>
    <xf numFmtId="0" fontId="32" fillId="0" borderId="0" xfId="0" applyFont="1" applyAlignment="1">
      <alignment horizontal="right"/>
    </xf>
    <xf numFmtId="3" fontId="25" fillId="0" borderId="11" xfId="0" applyNumberFormat="1" applyFont="1" applyBorder="1"/>
    <xf numFmtId="3" fontId="25" fillId="0" borderId="1" xfId="0" applyNumberFormat="1" applyFont="1" applyBorder="1" applyAlignment="1">
      <alignment horizontal="center"/>
    </xf>
    <xf numFmtId="3" fontId="25" fillId="0" borderId="11" xfId="0" applyNumberFormat="1" applyFont="1" applyBorder="1" applyAlignment="1">
      <alignment horizontal="center"/>
    </xf>
    <xf numFmtId="0" fontId="25" fillId="0" borderId="11" xfId="0" applyFont="1" applyBorder="1" applyAlignment="1">
      <alignment vertical="center"/>
    </xf>
    <xf numFmtId="164" fontId="1" fillId="0" borderId="4" xfId="0" applyNumberFormat="1" applyFont="1" applyBorder="1" applyAlignment="1">
      <alignment horizontal="right"/>
    </xf>
    <xf numFmtId="164" fontId="1" fillId="0" borderId="0" xfId="0" applyNumberFormat="1" applyFont="1" applyAlignment="1">
      <alignment horizontal="right"/>
    </xf>
    <xf numFmtId="164" fontId="1" fillId="0" borderId="5" xfId="0" applyNumberFormat="1" applyFont="1" applyBorder="1" applyAlignment="1">
      <alignment horizontal="right"/>
    </xf>
    <xf numFmtId="164" fontId="25" fillId="0" borderId="3" xfId="0" applyNumberFormat="1" applyFont="1" applyBorder="1" applyAlignment="1">
      <alignment horizontal="right"/>
    </xf>
    <xf numFmtId="164" fontId="25" fillId="0" borderId="2" xfId="0" applyNumberFormat="1" applyFont="1" applyBorder="1" applyAlignment="1">
      <alignment horizontal="right"/>
    </xf>
    <xf numFmtId="0" fontId="25" fillId="0" borderId="12" xfId="0" applyFont="1" applyBorder="1" applyAlignment="1">
      <alignment horizontal="center" vertical="center"/>
    </xf>
    <xf numFmtId="0" fontId="33" fillId="0" borderId="0" xfId="0" applyFont="1"/>
    <xf numFmtId="3" fontId="18" fillId="0" borderId="0" xfId="0" applyNumberFormat="1" applyFont="1"/>
    <xf numFmtId="0" fontId="27" fillId="0" borderId="0" xfId="35" applyFont="1" applyAlignment="1">
      <alignment horizontal="center"/>
    </xf>
    <xf numFmtId="2" fontId="3" fillId="0" borderId="0" xfId="33" applyNumberFormat="1" applyFont="1" applyAlignment="1">
      <alignment horizontal="center"/>
    </xf>
    <xf numFmtId="0" fontId="2" fillId="0" borderId="0" xfId="31" applyFont="1"/>
    <xf numFmtId="0" fontId="1" fillId="0" borderId="0" xfId="0" applyFont="1" applyAlignment="1">
      <alignment horizontal="right" wrapText="1"/>
    </xf>
    <xf numFmtId="0" fontId="1" fillId="0" borderId="13" xfId="0" applyFont="1" applyBorder="1" applyAlignment="1">
      <alignment horizontal="left" vertical="center"/>
    </xf>
    <xf numFmtId="0" fontId="1" fillId="0" borderId="8" xfId="0" applyFont="1" applyBorder="1" applyAlignment="1">
      <alignment horizontal="left" vertical="center"/>
    </xf>
    <xf numFmtId="0" fontId="1" fillId="0" borderId="8" xfId="0" applyFont="1" applyBorder="1" applyAlignment="1">
      <alignment vertical="center"/>
    </xf>
    <xf numFmtId="166" fontId="1" fillId="0" borderId="15" xfId="0" applyNumberFormat="1" applyFont="1" applyBorder="1" applyAlignment="1">
      <alignment horizontal="right" vertical="center"/>
    </xf>
    <xf numFmtId="0" fontId="2" fillId="0" borderId="8" xfId="0" applyFont="1" applyBorder="1" applyAlignment="1">
      <alignment horizontal="right" vertical="center"/>
    </xf>
    <xf numFmtId="166" fontId="2" fillId="0" borderId="2" xfId="0" applyNumberFormat="1" applyFont="1" applyBorder="1" applyAlignment="1">
      <alignment vertical="center"/>
    </xf>
    <xf numFmtId="0" fontId="2" fillId="0" borderId="0" xfId="0" applyFont="1" applyAlignment="1">
      <alignment vertical="center"/>
    </xf>
    <xf numFmtId="166" fontId="2" fillId="0" borderId="0" xfId="0" applyNumberFormat="1" applyFont="1" applyAlignment="1">
      <alignment vertical="center"/>
    </xf>
    <xf numFmtId="166" fontId="1" fillId="0" borderId="4" xfId="0" applyNumberFormat="1" applyFont="1" applyBorder="1" applyAlignment="1">
      <alignment horizontal="right" vertical="center"/>
    </xf>
    <xf numFmtId="166" fontId="1" fillId="0" borderId="0" xfId="0" applyNumberFormat="1" applyFont="1" applyAlignment="1">
      <alignment horizontal="right"/>
    </xf>
    <xf numFmtId="166" fontId="1" fillId="0" borderId="5" xfId="0" applyNumberFormat="1" applyFont="1" applyBorder="1" applyAlignment="1">
      <alignment horizontal="right" vertical="center"/>
    </xf>
    <xf numFmtId="0" fontId="2" fillId="0" borderId="19" xfId="0" applyFont="1" applyBorder="1"/>
    <xf numFmtId="0" fontId="2" fillId="0" borderId="19" xfId="0" applyFont="1" applyBorder="1" applyAlignment="1">
      <alignment horizontal="center"/>
    </xf>
    <xf numFmtId="0" fontId="1" fillId="0" borderId="5" xfId="0" applyFont="1" applyBorder="1"/>
    <xf numFmtId="0" fontId="1" fillId="0" borderId="5" xfId="0" applyFont="1" applyBorder="1" applyAlignment="1">
      <alignment horizontal="center"/>
    </xf>
    <xf numFmtId="0" fontId="2" fillId="0" borderId="0" xfId="35" applyFont="1" applyAlignment="1">
      <alignment horizontal="center"/>
    </xf>
    <xf numFmtId="0" fontId="3" fillId="0" borderId="0" xfId="33" applyFont="1"/>
    <xf numFmtId="0" fontId="3" fillId="0" borderId="20" xfId="33" applyFont="1" applyBorder="1" applyAlignment="1">
      <alignment horizontal="centerContinuous" vertical="center"/>
    </xf>
    <xf numFmtId="0" fontId="3" fillId="0" borderId="0" xfId="33" applyFont="1" applyAlignment="1">
      <alignment vertical="center"/>
    </xf>
    <xf numFmtId="0" fontId="3" fillId="0" borderId="12" xfId="33" applyFont="1" applyBorder="1" applyAlignment="1">
      <alignment horizontal="center"/>
    </xf>
    <xf numFmtId="0" fontId="3" fillId="0" borderId="0" xfId="33" applyFont="1" applyAlignment="1">
      <alignment horizontal="left" indent="5"/>
    </xf>
    <xf numFmtId="0" fontId="22" fillId="0" borderId="0" xfId="33" applyFont="1"/>
    <xf numFmtId="0" fontId="3" fillId="0" borderId="21" xfId="33" applyFont="1" applyBorder="1"/>
    <xf numFmtId="177" fontId="3" fillId="0" borderId="0" xfId="33" applyNumberFormat="1" applyFont="1" applyAlignment="1">
      <alignment horizontal="center"/>
    </xf>
    <xf numFmtId="4" fontId="3" fillId="0" borderId="0" xfId="33" applyNumberFormat="1" applyFont="1" applyAlignment="1">
      <alignment horizontal="center"/>
    </xf>
    <xf numFmtId="0" fontId="16" fillId="0" borderId="0" xfId="0" applyFont="1" applyAlignment="1">
      <alignment vertical="center"/>
    </xf>
    <xf numFmtId="0" fontId="1" fillId="0" borderId="0" xfId="35"/>
    <xf numFmtId="0" fontId="1" fillId="0" borderId="0" xfId="35" applyAlignment="1">
      <alignment horizontal="centerContinuous"/>
    </xf>
    <xf numFmtId="0" fontId="2" fillId="0" borderId="0" xfId="35" applyFont="1" applyAlignment="1">
      <alignment vertical="center"/>
    </xf>
    <xf numFmtId="0" fontId="2" fillId="0" borderId="0" xfId="35" applyFont="1"/>
    <xf numFmtId="0" fontId="1" fillId="0" borderId="22" xfId="35" applyBorder="1"/>
    <xf numFmtId="0" fontId="1" fillId="0" borderId="17" xfId="35" applyBorder="1" applyAlignment="1">
      <alignment horizontal="center"/>
    </xf>
    <xf numFmtId="0" fontId="1" fillId="0" borderId="22" xfId="35" applyBorder="1" applyAlignment="1">
      <alignment horizontal="center"/>
    </xf>
    <xf numFmtId="0" fontId="1" fillId="0" borderId="4" xfId="35" applyBorder="1" applyAlignment="1">
      <alignment vertical="center"/>
    </xf>
    <xf numFmtId="0" fontId="1" fillId="0" borderId="0" xfId="35" applyAlignment="1">
      <alignment vertical="center"/>
    </xf>
    <xf numFmtId="4" fontId="1" fillId="0" borderId="5" xfId="35" applyNumberFormat="1" applyBorder="1" applyAlignment="1">
      <alignment vertical="center"/>
    </xf>
    <xf numFmtId="4" fontId="1" fillId="0" borderId="4" xfId="35" applyNumberFormat="1" applyBorder="1" applyAlignment="1">
      <alignment vertical="center"/>
    </xf>
    <xf numFmtId="4" fontId="1" fillId="0" borderId="0" xfId="35" applyNumberFormat="1" applyAlignment="1">
      <alignment vertical="center"/>
    </xf>
    <xf numFmtId="0" fontId="17" fillId="0" borderId="0" xfId="0" applyFont="1" applyAlignment="1">
      <alignment vertical="center"/>
    </xf>
    <xf numFmtId="0" fontId="2" fillId="0" borderId="0" xfId="35" applyFont="1" applyAlignment="1">
      <alignment horizontal="right" vertical="center"/>
    </xf>
    <xf numFmtId="4" fontId="2" fillId="0" borderId="3" xfId="35" applyNumberFormat="1" applyFont="1" applyBorder="1" applyAlignment="1">
      <alignment vertical="center"/>
    </xf>
    <xf numFmtId="4" fontId="2" fillId="0" borderId="6" xfId="35" applyNumberFormat="1" applyFont="1" applyBorder="1" applyAlignment="1">
      <alignment vertical="center"/>
    </xf>
    <xf numFmtId="4" fontId="2" fillId="0" borderId="4" xfId="35" applyNumberFormat="1" applyFont="1" applyBorder="1" applyAlignment="1">
      <alignment vertical="center"/>
    </xf>
    <xf numFmtId="4" fontId="2" fillId="0" borderId="0" xfId="35" applyNumberFormat="1" applyFont="1" applyAlignment="1">
      <alignment vertical="center"/>
    </xf>
    <xf numFmtId="0" fontId="21" fillId="0" borderId="0" xfId="35" applyFont="1" applyAlignment="1">
      <alignment vertical="center"/>
    </xf>
    <xf numFmtId="4" fontId="2" fillId="0" borderId="2" xfId="35" applyNumberFormat="1" applyFont="1" applyBorder="1" applyAlignment="1">
      <alignment vertical="center"/>
    </xf>
    <xf numFmtId="4" fontId="1" fillId="0" borderId="4" xfId="35" applyNumberFormat="1" applyBorder="1" applyAlignment="1">
      <alignment horizontal="right" vertical="center"/>
    </xf>
    <xf numFmtId="4" fontId="2" fillId="0" borderId="0" xfId="35" applyNumberFormat="1" applyFont="1" applyAlignment="1">
      <alignment horizontal="right" vertical="center"/>
    </xf>
    <xf numFmtId="0" fontId="20" fillId="0" borderId="0" xfId="0" applyFont="1" applyAlignment="1">
      <alignment vertical="center"/>
    </xf>
    <xf numFmtId="0" fontId="1" fillId="0" borderId="4" xfId="35" applyBorder="1" applyAlignment="1">
      <alignment horizontal="right" vertical="center"/>
    </xf>
    <xf numFmtId="0" fontId="19" fillId="0" borderId="0" xfId="0" applyFont="1" applyAlignment="1">
      <alignment vertical="center"/>
    </xf>
    <xf numFmtId="0" fontId="1" fillId="0" borderId="5" xfId="35" applyBorder="1" applyAlignment="1">
      <alignment vertical="center"/>
    </xf>
    <xf numFmtId="0" fontId="1" fillId="0" borderId="8" xfId="35" applyBorder="1" applyAlignment="1">
      <alignment vertical="center"/>
    </xf>
    <xf numFmtId="4" fontId="2" fillId="0" borderId="0" xfId="35" applyNumberFormat="1" applyFont="1"/>
    <xf numFmtId="0" fontId="1" fillId="0" borderId="20" xfId="35" applyBorder="1" applyAlignment="1">
      <alignment horizontal="left"/>
    </xf>
    <xf numFmtId="0" fontId="1" fillId="0" borderId="14" xfId="35" applyBorder="1" applyAlignment="1">
      <alignment horizontal="center"/>
    </xf>
    <xf numFmtId="0" fontId="1" fillId="0" borderId="18" xfId="35" applyBorder="1" applyAlignment="1">
      <alignment horizontal="center"/>
    </xf>
    <xf numFmtId="0" fontId="32" fillId="0" borderId="0" xfId="35" applyFont="1" applyAlignment="1">
      <alignment horizontal="center"/>
    </xf>
    <xf numFmtId="0" fontId="1" fillId="0" borderId="10" xfId="35" applyBorder="1"/>
    <xf numFmtId="0" fontId="1" fillId="0" borderId="19" xfId="35" applyBorder="1"/>
    <xf numFmtId="4" fontId="1" fillId="0" borderId="19" xfId="35" applyNumberFormat="1" applyBorder="1" applyAlignment="1">
      <alignment horizontal="right"/>
    </xf>
    <xf numFmtId="4" fontId="1" fillId="0" borderId="0" xfId="35" applyNumberFormat="1"/>
    <xf numFmtId="0" fontId="1" fillId="0" borderId="0" xfId="35" applyAlignment="1">
      <alignment vertical="top"/>
    </xf>
    <xf numFmtId="0" fontId="1" fillId="0" borderId="5" xfId="35" applyBorder="1" applyAlignment="1">
      <alignment wrapText="1"/>
    </xf>
    <xf numFmtId="4" fontId="1" fillId="0" borderId="5" xfId="35" applyNumberFormat="1" applyBorder="1" applyAlignment="1">
      <alignment horizontal="right"/>
    </xf>
    <xf numFmtId="0" fontId="1" fillId="0" borderId="5" xfId="35" applyBorder="1"/>
    <xf numFmtId="0" fontId="1" fillId="0" borderId="0" xfId="35" applyAlignment="1">
      <alignment horizontal="right"/>
    </xf>
    <xf numFmtId="4" fontId="1" fillId="0" borderId="5" xfId="0" applyNumberFormat="1" applyFont="1" applyBorder="1" applyAlignment="1">
      <alignment horizontal="right" vertical="center"/>
    </xf>
    <xf numFmtId="0" fontId="1" fillId="0" borderId="12" xfId="35" applyBorder="1"/>
    <xf numFmtId="0" fontId="1" fillId="0" borderId="15" xfId="35" applyBorder="1"/>
    <xf numFmtId="4" fontId="1" fillId="0" borderId="0" xfId="35" applyNumberFormat="1" applyAlignment="1">
      <alignment horizontal="right"/>
    </xf>
    <xf numFmtId="4" fontId="1" fillId="0" borderId="2" xfId="0" applyNumberFormat="1" applyFont="1" applyBorder="1" applyAlignment="1">
      <alignment horizontal="right" vertical="center"/>
    </xf>
    <xf numFmtId="4" fontId="1" fillId="0" borderId="15" xfId="0" applyNumberFormat="1" applyFont="1" applyBorder="1" applyAlignment="1">
      <alignment horizontal="right" vertical="center"/>
    </xf>
    <xf numFmtId="0" fontId="2" fillId="0" borderId="6" xfId="35" applyFont="1" applyBorder="1"/>
    <xf numFmtId="0" fontId="2" fillId="0" borderId="3" xfId="35" applyFont="1" applyBorder="1" applyAlignment="1">
      <alignment horizontal="right"/>
    </xf>
    <xf numFmtId="169" fontId="2" fillId="0" borderId="2" xfId="35" applyNumberFormat="1" applyFont="1" applyBorder="1" applyAlignment="1">
      <alignment horizontal="right"/>
    </xf>
    <xf numFmtId="4" fontId="34" fillId="0" borderId="0" xfId="35" applyNumberFormat="1" applyFont="1"/>
    <xf numFmtId="0" fontId="2" fillId="0" borderId="0" xfId="35" applyFont="1" applyAlignment="1">
      <alignment horizontal="right"/>
    </xf>
    <xf numFmtId="169" fontId="2" fillId="0" borderId="0" xfId="35" applyNumberFormat="1" applyFont="1" applyAlignment="1">
      <alignment horizontal="right"/>
    </xf>
    <xf numFmtId="0" fontId="1" fillId="0" borderId="0" xfId="35" applyAlignment="1">
      <alignment horizontal="left" vertical="top" wrapText="1"/>
    </xf>
    <xf numFmtId="0" fontId="1" fillId="0" borderId="22" xfId="35" applyBorder="1" applyAlignment="1">
      <alignment horizontal="left"/>
    </xf>
    <xf numFmtId="0" fontId="1" fillId="0" borderId="16" xfId="35" applyBorder="1" applyAlignment="1">
      <alignment horizontal="center"/>
    </xf>
    <xf numFmtId="0" fontId="1" fillId="0" borderId="11" xfId="35" applyBorder="1" applyAlignment="1">
      <alignment horizontal="left" vertical="center"/>
    </xf>
    <xf numFmtId="4" fontId="1" fillId="0" borderId="19" xfId="0" applyNumberFormat="1" applyFont="1" applyBorder="1" applyAlignment="1">
      <alignment vertical="center"/>
    </xf>
    <xf numFmtId="0" fontId="1" fillId="0" borderId="2" xfId="35" applyBorder="1"/>
    <xf numFmtId="0" fontId="2" fillId="0" borderId="7" xfId="35" applyFont="1" applyBorder="1" applyAlignment="1">
      <alignment horizontal="right"/>
    </xf>
    <xf numFmtId="0" fontId="2" fillId="0" borderId="0" xfId="0" applyFont="1"/>
    <xf numFmtId="0" fontId="2" fillId="0" borderId="0" xfId="0" applyFont="1" applyAlignment="1">
      <alignment horizontal="center"/>
    </xf>
    <xf numFmtId="0" fontId="0" fillId="0" borderId="20" xfId="0" applyBorder="1"/>
    <xf numFmtId="0" fontId="1" fillId="0" borderId="23" xfId="32" applyFont="1" applyBorder="1" applyAlignment="1">
      <alignment horizontal="center"/>
    </xf>
    <xf numFmtId="0" fontId="1" fillId="0" borderId="20" xfId="32" applyFont="1" applyBorder="1" applyAlignment="1">
      <alignment horizontal="center"/>
    </xf>
    <xf numFmtId="0" fontId="1" fillId="0" borderId="4" xfId="32" applyFont="1" applyBorder="1" applyAlignment="1">
      <alignment horizontal="center"/>
    </xf>
    <xf numFmtId="0" fontId="1" fillId="0" borderId="0" xfId="32" applyFont="1" applyAlignment="1">
      <alignment horizontal="center"/>
    </xf>
    <xf numFmtId="0" fontId="0" fillId="0" borderId="12" xfId="0" applyBorder="1"/>
    <xf numFmtId="0" fontId="1" fillId="0" borderId="24" xfId="32" applyFont="1" applyBorder="1" applyAlignment="1">
      <alignment horizontal="center"/>
    </xf>
    <xf numFmtId="0" fontId="1" fillId="0" borderId="12" xfId="32" applyFont="1" applyBorder="1" applyAlignment="1">
      <alignment horizontal="center"/>
    </xf>
    <xf numFmtId="0" fontId="2" fillId="0" borderId="0" xfId="32" applyFont="1"/>
    <xf numFmtId="0" fontId="1" fillId="0" borderId="4" xfId="0" applyFont="1" applyBorder="1"/>
    <xf numFmtId="0" fontId="1" fillId="0" borderId="0" xfId="32" applyFont="1"/>
    <xf numFmtId="0" fontId="2" fillId="0" borderId="0" xfId="32" applyFont="1" applyAlignment="1">
      <alignment horizontal="right"/>
    </xf>
    <xf numFmtId="3" fontId="2" fillId="0" borderId="0" xfId="32" applyNumberFormat="1" applyFont="1" applyAlignment="1">
      <alignment horizontal="right"/>
    </xf>
    <xf numFmtId="3" fontId="3" fillId="0" borderId="0" xfId="32" applyNumberFormat="1" applyFont="1" applyAlignment="1">
      <alignment horizontal="left"/>
    </xf>
    <xf numFmtId="1" fontId="2" fillId="0" borderId="0" xfId="18" applyNumberFormat="1" applyFont="1" applyFill="1" applyAlignment="1">
      <alignment horizontal="center"/>
    </xf>
    <xf numFmtId="1" fontId="2" fillId="0" borderId="0" xfId="18" applyNumberFormat="1" applyFont="1" applyFill="1"/>
    <xf numFmtId="0" fontId="1" fillId="0" borderId="14" xfId="0" applyFont="1" applyBorder="1" applyAlignment="1">
      <alignment horizontal="centerContinuous"/>
    </xf>
    <xf numFmtId="0" fontId="1" fillId="0" borderId="20" xfId="0" applyFont="1" applyBorder="1" applyAlignment="1">
      <alignment horizontal="centerContinuous"/>
    </xf>
    <xf numFmtId="0" fontId="1" fillId="0" borderId="13" xfId="0" applyFont="1" applyBorder="1" applyAlignment="1">
      <alignment horizontal="centerContinuous"/>
    </xf>
    <xf numFmtId="0" fontId="0" fillId="0" borderId="0" xfId="0" applyAlignment="1">
      <alignment horizontal="right"/>
    </xf>
    <xf numFmtId="1" fontId="1" fillId="0" borderId="12" xfId="18" applyNumberFormat="1" applyFont="1" applyFill="1" applyBorder="1" applyAlignment="1">
      <alignment horizontal="right"/>
    </xf>
    <xf numFmtId="0" fontId="1" fillId="0" borderId="19" xfId="0" applyFont="1" applyBorder="1" applyAlignment="1">
      <alignment horizontal="right"/>
    </xf>
    <xf numFmtId="0" fontId="1" fillId="0" borderId="10" xfId="0" applyFont="1" applyBorder="1" applyAlignment="1">
      <alignment horizontal="right"/>
    </xf>
    <xf numFmtId="0" fontId="1" fillId="0" borderId="11" xfId="0" applyFont="1" applyBorder="1" applyAlignment="1">
      <alignment horizontal="right"/>
    </xf>
    <xf numFmtId="0" fontId="1" fillId="0" borderId="10" xfId="36" applyFont="1" applyFill="1" applyBorder="1" applyAlignment="1">
      <alignment horizontal="right"/>
    </xf>
    <xf numFmtId="167" fontId="1" fillId="0" borderId="5" xfId="18" applyNumberFormat="1" applyFont="1" applyFill="1" applyBorder="1"/>
    <xf numFmtId="167" fontId="1" fillId="0" borderId="0" xfId="18" applyNumberFormat="1" applyFont="1" applyFill="1" applyBorder="1"/>
    <xf numFmtId="1" fontId="2" fillId="0" borderId="0" xfId="18" applyNumberFormat="1" applyFont="1" applyFill="1" applyAlignment="1">
      <alignment horizontal="right"/>
    </xf>
    <xf numFmtId="1" fontId="2" fillId="0" borderId="0" xfId="18" applyNumberFormat="1" applyFont="1" applyFill="1" applyBorder="1" applyAlignment="1">
      <alignment horizontal="right"/>
    </xf>
    <xf numFmtId="167" fontId="2" fillId="0" borderId="0" xfId="18" applyNumberFormat="1" applyFont="1" applyFill="1" applyBorder="1"/>
    <xf numFmtId="0" fontId="1" fillId="0" borderId="0" xfId="31"/>
    <xf numFmtId="0" fontId="3" fillId="0" borderId="0" xfId="31" applyFont="1"/>
    <xf numFmtId="166" fontId="1" fillId="0" borderId="0" xfId="31" applyNumberFormat="1"/>
    <xf numFmtId="0" fontId="2" fillId="0" borderId="0" xfId="31" applyFont="1" applyAlignment="1">
      <alignment horizontal="right"/>
    </xf>
    <xf numFmtId="166" fontId="1" fillId="0" borderId="0" xfId="31" applyNumberFormat="1" applyAlignment="1">
      <alignment horizontal="right"/>
    </xf>
    <xf numFmtId="166" fontId="1" fillId="0" borderId="37" xfId="31" applyNumberFormat="1" applyBorder="1" applyAlignment="1">
      <alignment horizontal="right"/>
    </xf>
    <xf numFmtId="0" fontId="1" fillId="0" borderId="0" xfId="31" applyAlignment="1">
      <alignment horizontal="right"/>
    </xf>
    <xf numFmtId="0" fontId="1" fillId="0" borderId="38" xfId="31" applyBorder="1" applyAlignment="1">
      <alignment horizontal="right"/>
    </xf>
    <xf numFmtId="0" fontId="1" fillId="0" borderId="39" xfId="31" applyBorder="1" applyAlignment="1">
      <alignment horizontal="right"/>
    </xf>
    <xf numFmtId="0" fontId="1" fillId="0" borderId="40" xfId="31" applyBorder="1" applyAlignment="1">
      <alignment horizontal="left"/>
    </xf>
    <xf numFmtId="3" fontId="3" fillId="0" borderId="0" xfId="31" applyNumberFormat="1" applyFont="1"/>
    <xf numFmtId="3" fontId="1" fillId="0" borderId="0" xfId="31" applyNumberFormat="1"/>
    <xf numFmtId="3" fontId="1" fillId="0" borderId="4" xfId="31" applyNumberFormat="1" applyBorder="1"/>
    <xf numFmtId="3" fontId="1" fillId="0" borderId="4" xfId="31" applyNumberFormat="1" applyBorder="1" applyAlignment="1">
      <alignment horizontal="right"/>
    </xf>
    <xf numFmtId="0" fontId="1" fillId="0" borderId="8" xfId="31" applyBorder="1" applyAlignment="1">
      <alignment horizontal="left" indent="2"/>
    </xf>
    <xf numFmtId="0" fontId="1" fillId="0" borderId="22" xfId="31" applyBorder="1" applyAlignment="1">
      <alignment horizontal="right"/>
    </xf>
    <xf numFmtId="0" fontId="1" fillId="0" borderId="17" xfId="31" applyBorder="1" applyAlignment="1">
      <alignment horizontal="right"/>
    </xf>
    <xf numFmtId="0" fontId="1" fillId="0" borderId="16" xfId="31" applyBorder="1" applyAlignment="1">
      <alignment horizontal="center"/>
    </xf>
    <xf numFmtId="16" fontId="1" fillId="0" borderId="0" xfId="31" applyNumberFormat="1"/>
    <xf numFmtId="3" fontId="2" fillId="0" borderId="0" xfId="31" applyNumberFormat="1" applyFont="1"/>
    <xf numFmtId="3" fontId="1" fillId="0" borderId="0" xfId="31" applyNumberFormat="1" applyAlignment="1">
      <alignment horizontal="right"/>
    </xf>
    <xf numFmtId="0" fontId="1" fillId="0" borderId="0" xfId="31" applyAlignment="1">
      <alignment horizontal="left" indent="2"/>
    </xf>
    <xf numFmtId="3" fontId="1" fillId="0" borderId="5" xfId="31" applyNumberFormat="1" applyBorder="1"/>
    <xf numFmtId="3" fontId="1" fillId="0" borderId="5" xfId="31" applyNumberFormat="1" applyBorder="1" applyAlignment="1">
      <alignment horizontal="right"/>
    </xf>
    <xf numFmtId="3" fontId="1" fillId="0" borderId="12" xfId="31" applyNumberFormat="1" applyBorder="1" applyAlignment="1">
      <alignment horizontal="right"/>
    </xf>
    <xf numFmtId="0" fontId="1" fillId="0" borderId="12" xfId="31" applyBorder="1" applyAlignment="1">
      <alignment horizontal="right"/>
    </xf>
    <xf numFmtId="0" fontId="1" fillId="0" borderId="15" xfId="31" applyBorder="1" applyAlignment="1">
      <alignment horizontal="right"/>
    </xf>
    <xf numFmtId="3" fontId="1" fillId="0" borderId="24" xfId="31" applyNumberFormat="1" applyBorder="1" applyAlignment="1">
      <alignment horizontal="right"/>
    </xf>
    <xf numFmtId="3" fontId="1" fillId="0" borderId="46" xfId="31" applyNumberFormat="1" applyBorder="1" applyAlignment="1">
      <alignment horizontal="center"/>
    </xf>
    <xf numFmtId="3" fontId="1" fillId="0" borderId="5" xfId="31" applyNumberFormat="1" applyBorder="1" applyAlignment="1">
      <alignment horizontal="center"/>
    </xf>
    <xf numFmtId="3" fontId="1" fillId="0" borderId="4" xfId="31" applyNumberFormat="1" applyBorder="1" applyAlignment="1">
      <alignment horizontal="center"/>
    </xf>
    <xf numFmtId="3" fontId="1" fillId="0" borderId="8" xfId="31" applyNumberFormat="1" applyBorder="1"/>
    <xf numFmtId="3" fontId="1" fillId="0" borderId="13" xfId="31" applyNumberFormat="1" applyBorder="1"/>
    <xf numFmtId="0" fontId="2" fillId="0" borderId="0" xfId="31" applyFont="1" applyAlignment="1">
      <alignment horizontal="center"/>
    </xf>
    <xf numFmtId="0" fontId="1" fillId="0" borderId="47" xfId="31" applyBorder="1"/>
    <xf numFmtId="166" fontId="1" fillId="0" borderId="37" xfId="31" applyNumberFormat="1" applyBorder="1"/>
    <xf numFmtId="0" fontId="2" fillId="0" borderId="35" xfId="31" applyFont="1" applyBorder="1" applyAlignment="1">
      <alignment horizontal="right"/>
    </xf>
    <xf numFmtId="0" fontId="2" fillId="0" borderId="36" xfId="31" applyFont="1" applyBorder="1" applyAlignment="1">
      <alignment horizontal="right"/>
    </xf>
    <xf numFmtId="0" fontId="1" fillId="0" borderId="48" xfId="31" applyBorder="1"/>
    <xf numFmtId="0" fontId="1" fillId="0" borderId="0" xfId="31" applyAlignment="1">
      <alignment wrapText="1"/>
    </xf>
    <xf numFmtId="0" fontId="1" fillId="0" borderId="49" xfId="31" applyBorder="1" applyAlignment="1">
      <alignment horizontal="center" vertical="center" wrapText="1"/>
    </xf>
    <xf numFmtId="0" fontId="1" fillId="0" borderId="43" xfId="31" applyBorder="1" applyAlignment="1">
      <alignment vertical="center" wrapText="1"/>
    </xf>
    <xf numFmtId="0" fontId="44" fillId="0" borderId="0" xfId="31" applyFont="1"/>
    <xf numFmtId="0" fontId="2" fillId="0" borderId="0" xfId="31" applyFont="1" applyAlignment="1">
      <alignment horizontal="left"/>
    </xf>
    <xf numFmtId="0" fontId="1" fillId="0" borderId="0" xfId="31" applyAlignment="1">
      <alignment horizontal="left"/>
    </xf>
    <xf numFmtId="0" fontId="1" fillId="0" borderId="43" xfId="31" applyBorder="1" applyAlignment="1">
      <alignment horizontal="left"/>
    </xf>
    <xf numFmtId="0" fontId="1" fillId="0" borderId="37" xfId="31" applyBorder="1" applyAlignment="1">
      <alignment horizontal="center"/>
    </xf>
    <xf numFmtId="0" fontId="1" fillId="0" borderId="0" xfId="31" applyAlignment="1">
      <alignment horizontal="center"/>
    </xf>
    <xf numFmtId="166" fontId="1" fillId="0" borderId="35" xfId="31" applyNumberFormat="1" applyBorder="1" applyAlignment="1">
      <alignment horizontal="right"/>
    </xf>
    <xf numFmtId="166" fontId="2" fillId="0" borderId="36" xfId="31" applyNumberFormat="1" applyFont="1" applyBorder="1"/>
    <xf numFmtId="166" fontId="2" fillId="0" borderId="35" xfId="31" applyNumberFormat="1" applyFont="1" applyBorder="1"/>
    <xf numFmtId="166" fontId="2" fillId="0" borderId="35" xfId="31" applyNumberFormat="1" applyFont="1" applyBorder="1" applyAlignment="1">
      <alignment horizontal="right"/>
    </xf>
    <xf numFmtId="166" fontId="2" fillId="0" borderId="36" xfId="31" applyNumberFormat="1" applyFont="1" applyBorder="1" applyAlignment="1">
      <alignment horizontal="right"/>
    </xf>
    <xf numFmtId="0" fontId="43" fillId="0" borderId="0" xfId="31" applyFont="1" applyAlignment="1">
      <alignment horizontal="left"/>
    </xf>
    <xf numFmtId="0" fontId="42" fillId="0" borderId="0" xfId="31" applyFont="1"/>
    <xf numFmtId="0" fontId="6" fillId="0" borderId="0" xfId="39" applyFont="1" applyAlignment="1">
      <alignment horizontal="right" wrapText="1"/>
    </xf>
    <xf numFmtId="0" fontId="1" fillId="0" borderId="43" xfId="31" applyBorder="1"/>
    <xf numFmtId="0" fontId="1" fillId="0" borderId="40" xfId="31" applyBorder="1"/>
    <xf numFmtId="166" fontId="1" fillId="0" borderId="36" xfId="31" applyNumberFormat="1" applyBorder="1"/>
    <xf numFmtId="166" fontId="1" fillId="0" borderId="35" xfId="31" applyNumberFormat="1" applyBorder="1" applyAlignment="1">
      <alignment horizontal="center"/>
    </xf>
    <xf numFmtId="166" fontId="1" fillId="0" borderId="36" xfId="31" applyNumberFormat="1" applyBorder="1" applyAlignment="1">
      <alignment horizontal="center"/>
    </xf>
    <xf numFmtId="0" fontId="41" fillId="0" borderId="0" xfId="39" applyFont="1" applyAlignment="1">
      <alignment horizontal="right" wrapText="1"/>
    </xf>
    <xf numFmtId="0" fontId="1" fillId="0" borderId="40" xfId="31" applyBorder="1" applyAlignment="1">
      <alignment horizontal="right"/>
    </xf>
    <xf numFmtId="0" fontId="40" fillId="0" borderId="34" xfId="39" applyFont="1" applyBorder="1" applyAlignment="1">
      <alignment horizontal="right" wrapText="1"/>
    </xf>
    <xf numFmtId="0" fontId="38" fillId="0" borderId="0" xfId="31" applyFont="1"/>
    <xf numFmtId="0" fontId="37" fillId="0" borderId="0" xfId="31" applyFont="1"/>
    <xf numFmtId="0" fontId="2" fillId="0" borderId="0" xfId="40" applyFont="1"/>
    <xf numFmtId="0" fontId="1" fillId="0" borderId="0" xfId="40" applyFont="1"/>
    <xf numFmtId="0" fontId="2" fillId="0" borderId="0" xfId="40" applyFont="1" applyAlignment="1">
      <alignment horizontal="centerContinuous"/>
    </xf>
    <xf numFmtId="0" fontId="28" fillId="0" borderId="0" xfId="0" applyFont="1" applyAlignment="1">
      <alignment horizontal="center"/>
    </xf>
    <xf numFmtId="0" fontId="28" fillId="0" borderId="22" xfId="0" applyFont="1" applyBorder="1"/>
    <xf numFmtId="0" fontId="1" fillId="0" borderId="18" xfId="0" applyFont="1" applyBorder="1" applyAlignment="1">
      <alignment horizontal="right" wrapText="1"/>
    </xf>
    <xf numFmtId="0" fontId="28" fillId="0" borderId="0" xfId="0" applyFont="1" applyAlignment="1">
      <alignment horizontal="right"/>
    </xf>
    <xf numFmtId="0" fontId="28" fillId="0" borderId="2" xfId="0" applyFont="1" applyBorder="1"/>
    <xf numFmtId="0" fontId="1" fillId="0" borderId="0" xfId="0" quotePrefix="1" applyFont="1"/>
    <xf numFmtId="0" fontId="1" fillId="0" borderId="0" xfId="40" applyFont="1" applyAlignment="1">
      <alignment horizontal="right"/>
    </xf>
    <xf numFmtId="0" fontId="1" fillId="0" borderId="19" xfId="40" applyFont="1" applyBorder="1" applyAlignment="1">
      <alignment horizontal="right"/>
    </xf>
    <xf numFmtId="0" fontId="1" fillId="0" borderId="10" xfId="40" applyFont="1" applyBorder="1" applyAlignment="1">
      <alignment horizontal="right"/>
    </xf>
    <xf numFmtId="0" fontId="1" fillId="0" borderId="11" xfId="40" applyFont="1" applyBorder="1" applyAlignment="1">
      <alignment horizontal="right"/>
    </xf>
    <xf numFmtId="3" fontId="1" fillId="0" borderId="5" xfId="40" applyNumberFormat="1" applyFont="1" applyBorder="1"/>
    <xf numFmtId="3" fontId="1" fillId="0" borderId="0" xfId="40" applyNumberFormat="1" applyFont="1"/>
    <xf numFmtId="3" fontId="1" fillId="0" borderId="8" xfId="40" applyNumberFormat="1" applyFont="1" applyBorder="1"/>
    <xf numFmtId="0" fontId="1" fillId="0" borderId="1" xfId="40" applyFont="1" applyBorder="1" applyAlignment="1">
      <alignment horizontal="right"/>
    </xf>
    <xf numFmtId="3" fontId="2" fillId="0" borderId="0" xfId="40" applyNumberFormat="1" applyFont="1"/>
    <xf numFmtId="3" fontId="2" fillId="0" borderId="4" xfId="40" applyNumberFormat="1" applyFont="1" applyBorder="1"/>
    <xf numFmtId="9" fontId="2" fillId="0" borderId="0" xfId="40" applyNumberFormat="1" applyFont="1"/>
    <xf numFmtId="0" fontId="1" fillId="0" borderId="10" xfId="40" applyFont="1" applyBorder="1"/>
    <xf numFmtId="3" fontId="1" fillId="0" borderId="4" xfId="40" applyNumberFormat="1" applyFont="1" applyBorder="1"/>
    <xf numFmtId="9" fontId="1" fillId="0" borderId="0" xfId="40" applyNumberFormat="1" applyFont="1"/>
    <xf numFmtId="0" fontId="2" fillId="0" borderId="0" xfId="40" applyFont="1" applyAlignment="1">
      <alignment horizontal="right"/>
    </xf>
    <xf numFmtId="3" fontId="2" fillId="0" borderId="3" xfId="40" applyNumberFormat="1" applyFont="1" applyBorder="1" applyAlignment="1">
      <alignment horizontal="right"/>
    </xf>
    <xf numFmtId="0" fontId="2" fillId="0" borderId="2" xfId="40" applyFont="1" applyBorder="1" applyAlignment="1">
      <alignment horizontal="right"/>
    </xf>
    <xf numFmtId="3" fontId="2" fillId="0" borderId="0" xfId="40" applyNumberFormat="1" applyFont="1" applyAlignment="1">
      <alignment horizontal="right"/>
    </xf>
    <xf numFmtId="0" fontId="1" fillId="0" borderId="22" xfId="40" applyFont="1" applyBorder="1"/>
    <xf numFmtId="0" fontId="1" fillId="0" borderId="18" xfId="40" applyFont="1" applyBorder="1" applyAlignment="1">
      <alignment horizontal="right"/>
    </xf>
    <xf numFmtId="3" fontId="2" fillId="0" borderId="2" xfId="40" applyNumberFormat="1" applyFont="1" applyBorder="1" applyAlignment="1">
      <alignment horizontal="right"/>
    </xf>
    <xf numFmtId="0" fontId="36" fillId="0" borderId="0" xfId="0" applyFont="1" applyAlignment="1">
      <alignment horizontal="left" vertical="top" wrapText="1"/>
    </xf>
    <xf numFmtId="3" fontId="1" fillId="0" borderId="14" xfId="0" applyNumberFormat="1" applyFont="1" applyBorder="1"/>
    <xf numFmtId="3" fontId="1" fillId="0" borderId="0" xfId="15" applyNumberFormat="1" applyFont="1" applyFill="1" applyAlignment="1">
      <alignment horizontal="right"/>
    </xf>
    <xf numFmtId="3" fontId="1" fillId="0" borderId="0" xfId="0" applyNumberFormat="1" applyFont="1"/>
    <xf numFmtId="0" fontId="46" fillId="0" borderId="0" xfId="0" applyFont="1" applyAlignment="1">
      <alignment vertical="center"/>
    </xf>
    <xf numFmtId="0" fontId="46" fillId="0" borderId="0" xfId="0" applyFont="1"/>
    <xf numFmtId="0" fontId="46" fillId="0" borderId="16" xfId="0" applyFont="1" applyBorder="1" applyAlignment="1">
      <alignment horizontal="left" vertical="center" wrapText="1" inden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36" fillId="0" borderId="0" xfId="0" applyFont="1"/>
    <xf numFmtId="0" fontId="46" fillId="0" borderId="8" xfId="0" applyFont="1" applyBorder="1" applyAlignment="1">
      <alignment horizontal="right" vertical="center" wrapText="1"/>
    </xf>
    <xf numFmtId="166" fontId="46" fillId="0" borderId="3" xfId="0" applyNumberFormat="1" applyFont="1" applyBorder="1" applyAlignment="1">
      <alignment horizontal="right" vertical="center" wrapText="1"/>
    </xf>
    <xf numFmtId="166" fontId="46" fillId="0" borderId="2" xfId="0" applyNumberFormat="1" applyFont="1" applyBorder="1" applyAlignment="1">
      <alignment horizontal="right" vertical="center" wrapText="1"/>
    </xf>
    <xf numFmtId="0" fontId="46" fillId="0" borderId="0" xfId="0" applyFont="1" applyAlignment="1">
      <alignment horizontal="left" vertical="center" wrapText="1" indent="1"/>
    </xf>
    <xf numFmtId="166" fontId="46" fillId="0" borderId="0" xfId="0" applyNumberFormat="1" applyFont="1" applyAlignment="1">
      <alignment horizontal="center" vertical="center" wrapText="1"/>
    </xf>
    <xf numFmtId="0" fontId="1" fillId="0" borderId="0" xfId="0" quotePrefix="1" applyFont="1" applyAlignment="1">
      <alignment horizontal="left" vertical="center"/>
    </xf>
    <xf numFmtId="0" fontId="1" fillId="0" borderId="0" xfId="0" applyFont="1" applyAlignment="1">
      <alignment horizontal="left" vertical="center" wrapText="1" indent="1"/>
    </xf>
    <xf numFmtId="0" fontId="1" fillId="0" borderId="0" xfId="0" quotePrefix="1" applyFont="1" applyAlignment="1">
      <alignment horizontal="left" vertical="center" wrapText="1"/>
    </xf>
    <xf numFmtId="0" fontId="36" fillId="0" borderId="0" xfId="0" applyFont="1" applyAlignment="1">
      <alignment horizontal="left" vertical="center" wrapText="1" indent="1"/>
    </xf>
    <xf numFmtId="0" fontId="1" fillId="0" borderId="0" xfId="41"/>
    <xf numFmtId="0" fontId="2" fillId="0" borderId="0" xfId="41" applyFont="1" applyAlignment="1">
      <alignment horizontal="centerContinuous"/>
    </xf>
    <xf numFmtId="0" fontId="1" fillId="0" borderId="20" xfId="41" applyBorder="1"/>
    <xf numFmtId="0" fontId="1" fillId="0" borderId="23" xfId="41" applyBorder="1" applyAlignment="1">
      <alignment horizontal="center"/>
    </xf>
    <xf numFmtId="0" fontId="1" fillId="0" borderId="20" xfId="41" applyBorder="1" applyAlignment="1">
      <alignment horizontal="center"/>
    </xf>
    <xf numFmtId="0" fontId="1" fillId="0" borderId="4" xfId="41" applyBorder="1" applyAlignment="1">
      <alignment horizontal="center"/>
    </xf>
    <xf numFmtId="0" fontId="1" fillId="0" borderId="0" xfId="41" applyAlignment="1">
      <alignment horizontal="center"/>
    </xf>
    <xf numFmtId="0" fontId="1" fillId="0" borderId="6" xfId="41" applyBorder="1"/>
    <xf numFmtId="0" fontId="1" fillId="0" borderId="3" xfId="41" applyBorder="1" applyAlignment="1">
      <alignment horizontal="center"/>
    </xf>
    <xf numFmtId="0" fontId="1" fillId="0" borderId="6" xfId="41" applyBorder="1" applyAlignment="1">
      <alignment horizontal="center"/>
    </xf>
    <xf numFmtId="0" fontId="2" fillId="0" borderId="0" xfId="41" applyFont="1"/>
    <xf numFmtId="0" fontId="1" fillId="0" borderId="4" xfId="41" applyBorder="1"/>
    <xf numFmtId="166" fontId="1" fillId="0" borderId="0" xfId="41" applyNumberFormat="1" applyAlignment="1">
      <alignment horizontal="center"/>
    </xf>
    <xf numFmtId="0" fontId="2" fillId="0" borderId="0" xfId="41" applyFont="1" applyAlignment="1">
      <alignment horizontal="right"/>
    </xf>
    <xf numFmtId="166" fontId="2" fillId="0" borderId="3" xfId="41" applyNumberFormat="1" applyFont="1" applyBorder="1" applyAlignment="1">
      <alignment horizontal="center"/>
    </xf>
    <xf numFmtId="166" fontId="2" fillId="0" borderId="6" xfId="41" applyNumberFormat="1" applyFont="1" applyBorder="1" applyAlignment="1">
      <alignment horizontal="center"/>
    </xf>
    <xf numFmtId="166" fontId="1" fillId="0" borderId="4" xfId="41" applyNumberFormat="1" applyBorder="1" applyAlignment="1">
      <alignment horizontal="center"/>
    </xf>
    <xf numFmtId="166" fontId="1" fillId="0" borderId="4" xfId="41" applyNumberFormat="1" applyBorder="1"/>
    <xf numFmtId="166" fontId="1" fillId="0" borderId="0" xfId="41" applyNumberFormat="1"/>
    <xf numFmtId="0" fontId="2" fillId="0" borderId="0" xfId="41" applyFont="1" applyAlignment="1">
      <alignment horizontal="left"/>
    </xf>
    <xf numFmtId="166" fontId="2" fillId="0" borderId="4" xfId="41" applyNumberFormat="1" applyFont="1" applyBorder="1" applyAlignment="1">
      <alignment horizontal="center"/>
    </xf>
    <xf numFmtId="166" fontId="2" fillId="0" borderId="0" xfId="41" applyNumberFormat="1" applyFont="1" applyAlignment="1">
      <alignment horizontal="center"/>
    </xf>
    <xf numFmtId="3" fontId="1" fillId="0" borderId="0" xfId="41" applyNumberFormat="1"/>
    <xf numFmtId="0" fontId="48" fillId="0" borderId="0" xfId="41" applyFont="1"/>
    <xf numFmtId="3" fontId="2" fillId="0" borderId="0" xfId="0" applyNumberFormat="1" applyFont="1"/>
    <xf numFmtId="0" fontId="1" fillId="0" borderId="30" xfId="41" applyBorder="1"/>
    <xf numFmtId="0" fontId="1" fillId="0" borderId="21" xfId="41" applyBorder="1" applyAlignment="1">
      <alignment horizontal="center"/>
    </xf>
    <xf numFmtId="0" fontId="1" fillId="0" borderId="25" xfId="41" applyBorder="1"/>
    <xf numFmtId="0" fontId="1" fillId="0" borderId="9" xfId="41" applyBorder="1"/>
    <xf numFmtId="0" fontId="1" fillId="0" borderId="50" xfId="41" applyBorder="1"/>
    <xf numFmtId="0" fontId="2" fillId="0" borderId="25" xfId="41" applyFont="1" applyBorder="1"/>
    <xf numFmtId="166" fontId="1" fillId="0" borderId="9" xfId="41" applyNumberFormat="1" applyBorder="1" applyAlignment="1">
      <alignment horizontal="center"/>
    </xf>
    <xf numFmtId="0" fontId="2" fillId="0" borderId="25" xfId="41" applyFont="1" applyBorder="1" applyAlignment="1">
      <alignment horizontal="left"/>
    </xf>
    <xf numFmtId="166" fontId="2" fillId="0" borderId="32" xfId="41" applyNumberFormat="1" applyFont="1" applyBorder="1" applyAlignment="1">
      <alignment horizontal="center"/>
    </xf>
    <xf numFmtId="166" fontId="2" fillId="0" borderId="33" xfId="41" applyNumberFormat="1" applyFont="1" applyBorder="1" applyAlignment="1">
      <alignment horizontal="center"/>
    </xf>
    <xf numFmtId="0" fontId="18" fillId="0" borderId="0" xfId="41" applyFont="1"/>
    <xf numFmtId="0" fontId="2" fillId="0" borderId="31" xfId="41" applyFont="1" applyBorder="1" applyAlignment="1">
      <alignment horizontal="left"/>
    </xf>
    <xf numFmtId="0" fontId="2" fillId="0" borderId="32" xfId="41" applyFont="1" applyBorder="1" applyAlignment="1">
      <alignment horizontal="left"/>
    </xf>
    <xf numFmtId="0" fontId="1" fillId="0" borderId="0" xfId="41" applyAlignment="1">
      <alignment horizontal="left"/>
    </xf>
    <xf numFmtId="3" fontId="18" fillId="0" borderId="0" xfId="41" applyNumberFormat="1" applyFont="1"/>
    <xf numFmtId="0" fontId="2" fillId="0" borderId="0" xfId="41" applyFont="1" applyBorder="1"/>
    <xf numFmtId="0" fontId="2" fillId="0" borderId="8" xfId="41" applyFont="1" applyBorder="1" applyAlignment="1">
      <alignment horizontal="right"/>
    </xf>
    <xf numFmtId="0" fontId="1" fillId="0" borderId="5" xfId="41" applyBorder="1"/>
    <xf numFmtId="0" fontId="1" fillId="0" borderId="2" xfId="41" applyBorder="1"/>
    <xf numFmtId="166" fontId="1" fillId="0" borderId="5" xfId="41" applyNumberFormat="1" applyBorder="1" applyAlignment="1">
      <alignment horizontal="center"/>
    </xf>
    <xf numFmtId="166" fontId="2" fillId="0" borderId="2" xfId="41" applyNumberFormat="1" applyFont="1" applyBorder="1" applyAlignment="1">
      <alignment horizontal="center"/>
    </xf>
    <xf numFmtId="166" fontId="1" fillId="0" borderId="5" xfId="41" applyNumberFormat="1" applyBorder="1"/>
    <xf numFmtId="166" fontId="2" fillId="0" borderId="5" xfId="41" applyNumberFormat="1" applyFont="1" applyBorder="1" applyAlignment="1">
      <alignment horizontal="center"/>
    </xf>
    <xf numFmtId="0" fontId="1" fillId="0" borderId="14" xfId="41" applyBorder="1" applyAlignment="1">
      <alignment horizontal="center"/>
    </xf>
    <xf numFmtId="0" fontId="1" fillId="0" borderId="15" xfId="41" applyBorder="1"/>
    <xf numFmtId="0" fontId="0" fillId="0" borderId="0" xfId="0" applyBorder="1"/>
    <xf numFmtId="0" fontId="1" fillId="0" borderId="0" xfId="0" applyFont="1" applyAlignment="1">
      <alignment horizontal="left" wrapText="1"/>
    </xf>
    <xf numFmtId="0" fontId="2" fillId="0" borderId="0" xfId="35" applyFont="1" applyAlignment="1">
      <alignment horizontal="center"/>
    </xf>
    <xf numFmtId="0" fontId="3" fillId="0" borderId="0" xfId="34" applyFont="1"/>
    <xf numFmtId="178" fontId="2" fillId="0" borderId="51" xfId="0" applyNumberFormat="1" applyFont="1" applyBorder="1" applyAlignment="1">
      <alignment horizontal="left" wrapText="1"/>
    </xf>
    <xf numFmtId="49" fontId="1" fillId="0" borderId="17" xfId="31" applyNumberFormat="1" applyBorder="1" applyAlignment="1">
      <alignment horizontal="center" vertical="center"/>
    </xf>
    <xf numFmtId="49" fontId="1" fillId="0" borderId="18" xfId="31" applyNumberFormat="1" applyBorder="1" applyAlignment="1">
      <alignment horizontal="center" vertical="center"/>
    </xf>
    <xf numFmtId="178" fontId="2" fillId="0" borderId="52" xfId="0" applyNumberFormat="1" applyFont="1" applyBorder="1"/>
    <xf numFmtId="179" fontId="2" fillId="0" borderId="4" xfId="31" applyNumberFormat="1" applyFont="1" applyBorder="1"/>
    <xf numFmtId="179" fontId="2" fillId="0" borderId="5" xfId="31" applyNumberFormat="1" applyFont="1" applyBorder="1"/>
    <xf numFmtId="178" fontId="1" fillId="0" borderId="52" xfId="0" applyNumberFormat="1" applyFont="1" applyBorder="1" applyAlignment="1">
      <alignment wrapText="1"/>
    </xf>
    <xf numFmtId="179" fontId="1" fillId="0" borderId="4" xfId="31" applyNumberFormat="1" applyBorder="1"/>
    <xf numFmtId="179" fontId="49" fillId="0" borderId="4" xfId="31" applyNumberFormat="1" applyFont="1" applyBorder="1"/>
    <xf numFmtId="178" fontId="3" fillId="0" borderId="5" xfId="34" applyNumberFormat="1" applyFont="1" applyBorder="1"/>
    <xf numFmtId="178" fontId="3" fillId="0" borderId="5" xfId="34" applyNumberFormat="1" applyFont="1" applyFill="1" applyBorder="1"/>
    <xf numFmtId="178" fontId="2" fillId="0" borderId="52" xfId="0" applyNumberFormat="1" applyFont="1" applyBorder="1" applyAlignment="1">
      <alignment horizontal="right"/>
    </xf>
    <xf numFmtId="179" fontId="2" fillId="0" borderId="3" xfId="31" applyNumberFormat="1" applyFont="1" applyBorder="1"/>
    <xf numFmtId="179" fontId="2" fillId="0" borderId="2" xfId="31" applyNumberFormat="1" applyFont="1" applyBorder="1"/>
    <xf numFmtId="0" fontId="1" fillId="0" borderId="0" xfId="34" applyFont="1"/>
    <xf numFmtId="0" fontId="50" fillId="0" borderId="0" xfId="34" applyFont="1"/>
    <xf numFmtId="0" fontId="51" fillId="0" borderId="0" xfId="34" applyFont="1"/>
    <xf numFmtId="0" fontId="3" fillId="0" borderId="0" xfId="34" applyFont="1" applyAlignment="1"/>
    <xf numFmtId="0" fontId="3" fillId="0" borderId="0" xfId="34" applyFont="1" applyAlignment="1">
      <alignment horizontal="fill"/>
    </xf>
    <xf numFmtId="168" fontId="37" fillId="0" borderId="0" xfId="34" applyNumberFormat="1" applyFont="1"/>
    <xf numFmtId="49" fontId="1" fillId="0" borderId="18" xfId="31" applyNumberFormat="1" applyFont="1" applyBorder="1" applyAlignment="1">
      <alignment horizontal="center" vertical="center"/>
    </xf>
    <xf numFmtId="4" fontId="36" fillId="0" borderId="0" xfId="0" applyNumberFormat="1" applyFont="1"/>
    <xf numFmtId="0" fontId="1" fillId="0" borderId="22" xfId="0" applyFont="1" applyBorder="1"/>
    <xf numFmtId="0" fontId="1" fillId="0" borderId="17" xfId="0" applyFont="1" applyBorder="1" applyAlignment="1">
      <alignment horizontal="center" vertical="top"/>
    </xf>
    <xf numFmtId="0" fontId="1" fillId="0" borderId="18" xfId="0" applyFont="1" applyBorder="1" applyAlignment="1">
      <alignment horizontal="center" vertical="top"/>
    </xf>
    <xf numFmtId="0" fontId="36" fillId="0" borderId="0" xfId="0" applyFont="1" applyAlignment="1">
      <alignment horizontal="left"/>
    </xf>
    <xf numFmtId="3" fontId="1" fillId="0" borderId="4" xfId="0" applyNumberFormat="1" applyFont="1" applyBorder="1" applyAlignment="1">
      <alignment vertical="center" wrapText="1"/>
    </xf>
    <xf numFmtId="3" fontId="1" fillId="0" borderId="5" xfId="0" applyNumberFormat="1" applyFont="1" applyBorder="1" applyAlignment="1">
      <alignment vertical="center" wrapText="1"/>
    </xf>
    <xf numFmtId="0" fontId="2" fillId="0" borderId="8" xfId="0" applyFont="1" applyBorder="1"/>
    <xf numFmtId="166" fontId="2" fillId="0" borderId="0" xfId="0" applyNumberFormat="1" applyFont="1"/>
    <xf numFmtId="0" fontId="0" fillId="0" borderId="0" xfId="0" applyAlignment="1">
      <alignment wrapText="1"/>
    </xf>
    <xf numFmtId="180" fontId="0" fillId="0" borderId="0" xfId="0" applyNumberFormat="1"/>
    <xf numFmtId="0" fontId="53" fillId="0" borderId="22" xfId="0" applyFont="1" applyBorder="1" applyAlignment="1">
      <alignment vertical="center"/>
    </xf>
    <xf numFmtId="0" fontId="54" fillId="0" borderId="18" xfId="0" applyFont="1" applyBorder="1" applyAlignment="1">
      <alignment horizontal="center" vertical="center"/>
    </xf>
    <xf numFmtId="0" fontId="55" fillId="0" borderId="0" xfId="0" applyFont="1" applyAlignment="1">
      <alignment vertical="center"/>
    </xf>
    <xf numFmtId="0" fontId="53" fillId="0" borderId="2" xfId="0" applyFont="1" applyBorder="1" applyAlignment="1">
      <alignment vertical="center"/>
    </xf>
    <xf numFmtId="0" fontId="53" fillId="0" borderId="0" xfId="0" applyFont="1" applyAlignment="1">
      <alignment vertical="center"/>
    </xf>
    <xf numFmtId="0" fontId="0" fillId="0" borderId="5" xfId="0" applyBorder="1"/>
    <xf numFmtId="0" fontId="53" fillId="0" borderId="5" xfId="0" applyFont="1" applyBorder="1" applyAlignment="1">
      <alignment vertical="center"/>
    </xf>
    <xf numFmtId="178" fontId="0" fillId="0" borderId="5" xfId="0" applyNumberFormat="1" applyBorder="1"/>
    <xf numFmtId="0" fontId="55" fillId="0" borderId="2" xfId="0" applyFont="1" applyBorder="1" applyAlignment="1">
      <alignment horizontal="right" vertical="center"/>
    </xf>
    <xf numFmtId="0" fontId="55" fillId="0" borderId="6" xfId="0" applyFont="1" applyBorder="1" applyAlignment="1">
      <alignment horizontal="right" vertical="center"/>
    </xf>
    <xf numFmtId="178" fontId="55" fillId="0" borderId="2" xfId="0" applyNumberFormat="1" applyFont="1" applyBorder="1" applyAlignment="1">
      <alignment horizontal="right" vertical="center"/>
    </xf>
    <xf numFmtId="0" fontId="1" fillId="0" borderId="0" xfId="0" applyFont="1" applyFill="1" applyAlignment="1">
      <alignment horizontal="left"/>
    </xf>
    <xf numFmtId="3" fontId="1" fillId="0" borderId="4" xfId="0" applyNumberFormat="1" applyFont="1" applyFill="1" applyBorder="1" applyAlignment="1">
      <alignment vertical="center" wrapText="1"/>
    </xf>
    <xf numFmtId="3" fontId="1" fillId="0" borderId="5" xfId="0" applyNumberFormat="1" applyFont="1" applyFill="1" applyBorder="1" applyAlignment="1">
      <alignment vertical="center" wrapText="1"/>
    </xf>
    <xf numFmtId="0" fontId="1" fillId="0" borderId="0" xfId="0" applyFont="1" applyFill="1"/>
    <xf numFmtId="3" fontId="1" fillId="0" borderId="0" xfId="0" applyNumberFormat="1" applyFont="1" applyFill="1"/>
    <xf numFmtId="4" fontId="1" fillId="0" borderId="0" xfId="0" applyNumberFormat="1" applyFont="1" applyFill="1"/>
    <xf numFmtId="0" fontId="1" fillId="0" borderId="22" xfId="0" applyFont="1" applyFill="1" applyBorder="1"/>
    <xf numFmtId="0" fontId="1" fillId="0" borderId="17" xfId="0" applyFont="1" applyFill="1" applyBorder="1" applyAlignment="1">
      <alignment horizontal="center"/>
    </xf>
    <xf numFmtId="0" fontId="1" fillId="0" borderId="22" xfId="0" applyFont="1" applyFill="1" applyBorder="1" applyAlignment="1">
      <alignment horizontal="center"/>
    </xf>
    <xf numFmtId="0" fontId="1" fillId="0" borderId="6" xfId="0" applyFont="1" applyFill="1" applyBorder="1"/>
    <xf numFmtId="166" fontId="1" fillId="0" borderId="3" xfId="0" applyNumberFormat="1" applyFont="1" applyFill="1" applyBorder="1"/>
    <xf numFmtId="166" fontId="1" fillId="0" borderId="6" xfId="0" applyNumberFormat="1" applyFont="1" applyFill="1" applyBorder="1"/>
    <xf numFmtId="166" fontId="1" fillId="0" borderId="4" xfId="0" applyNumberFormat="1" applyFont="1" applyFill="1" applyBorder="1"/>
    <xf numFmtId="166" fontId="1" fillId="0" borderId="5" xfId="0" applyNumberFormat="1" applyFont="1" applyFill="1" applyBorder="1"/>
    <xf numFmtId="166" fontId="1" fillId="0" borderId="15" xfId="0" applyNumberFormat="1" applyFont="1" applyFill="1" applyBorder="1"/>
    <xf numFmtId="0" fontId="24" fillId="0" borderId="0" xfId="14" quotePrefix="1" applyFill="1"/>
    <xf numFmtId="0" fontId="0" fillId="0" borderId="0" xfId="0" applyFill="1"/>
    <xf numFmtId="0" fontId="3" fillId="0" borderId="0" xfId="31" applyFont="1" applyAlignment="1">
      <alignment horizontal="left" wrapText="1"/>
    </xf>
    <xf numFmtId="0" fontId="2" fillId="0" borderId="0" xfId="31" applyFont="1" applyAlignment="1">
      <alignment horizontal="center"/>
    </xf>
    <xf numFmtId="0" fontId="1" fillId="0" borderId="44" xfId="31" applyBorder="1" applyAlignment="1">
      <alignment horizontal="center"/>
    </xf>
    <xf numFmtId="0" fontId="1" fillId="0" borderId="43" xfId="31" applyBorder="1" applyAlignment="1">
      <alignment horizontal="center"/>
    </xf>
    <xf numFmtId="0" fontId="1" fillId="0" borderId="45" xfId="31" applyBorder="1" applyAlignment="1">
      <alignment horizontal="center"/>
    </xf>
    <xf numFmtId="0" fontId="1" fillId="0" borderId="42" xfId="31" applyBorder="1" applyAlignment="1">
      <alignment horizontal="center"/>
    </xf>
    <xf numFmtId="0" fontId="1" fillId="0" borderId="41" xfId="31" applyBorder="1" applyAlignment="1">
      <alignment horizontal="center"/>
    </xf>
    <xf numFmtId="0" fontId="1" fillId="0" borderId="40" xfId="31" applyBorder="1" applyAlignment="1">
      <alignment horizontal="center"/>
    </xf>
    <xf numFmtId="3" fontId="1" fillId="0" borderId="18" xfId="31" applyNumberFormat="1" applyBorder="1" applyAlignment="1">
      <alignment horizontal="center"/>
    </xf>
    <xf numFmtId="3" fontId="1" fillId="0" borderId="22" xfId="31" applyNumberFormat="1" applyBorder="1" applyAlignment="1">
      <alignment horizontal="center"/>
    </xf>
    <xf numFmtId="3" fontId="1" fillId="0" borderId="16" xfId="31" applyNumberFormat="1" applyBorder="1" applyAlignment="1">
      <alignment horizontal="center"/>
    </xf>
    <xf numFmtId="3" fontId="3" fillId="0" borderId="0" xfId="31" applyNumberFormat="1" applyFont="1" applyAlignment="1">
      <alignment horizontal="left" wrapText="1"/>
    </xf>
    <xf numFmtId="3" fontId="1" fillId="0" borderId="15" xfId="31" applyNumberFormat="1" applyBorder="1" applyAlignment="1">
      <alignment horizontal="center"/>
    </xf>
    <xf numFmtId="3" fontId="1" fillId="0" borderId="12" xfId="31" applyNumberFormat="1" applyBorder="1" applyAlignment="1">
      <alignment horizontal="center"/>
    </xf>
    <xf numFmtId="3" fontId="1" fillId="0" borderId="46" xfId="31" applyNumberFormat="1" applyBorder="1" applyAlignment="1">
      <alignment horizontal="center"/>
    </xf>
    <xf numFmtId="0" fontId="1" fillId="0" borderId="44" xfId="31" applyBorder="1" applyAlignment="1">
      <alignment horizontal="center" vertical="center" wrapText="1"/>
    </xf>
    <xf numFmtId="0" fontId="1" fillId="0" borderId="43" xfId="31" applyBorder="1" applyAlignment="1">
      <alignment horizontal="center" vertical="center" wrapText="1"/>
    </xf>
    <xf numFmtId="0" fontId="1" fillId="0" borderId="45" xfId="31" applyBorder="1" applyAlignment="1">
      <alignment horizontal="center" vertical="center" wrapText="1"/>
    </xf>
    <xf numFmtId="0" fontId="2" fillId="0" borderId="0" xfId="0" applyFont="1" applyAlignment="1">
      <alignment horizontal="center"/>
    </xf>
    <xf numFmtId="1" fontId="2" fillId="0" borderId="0" xfId="18" applyNumberFormat="1" applyFont="1" applyFill="1" applyAlignment="1">
      <alignment horizontal="center"/>
    </xf>
    <xf numFmtId="0" fontId="29" fillId="0" borderId="0" xfId="0" applyFont="1" applyAlignment="1">
      <alignment horizontal="center"/>
    </xf>
    <xf numFmtId="0" fontId="35" fillId="0" borderId="0" xfId="0" applyFont="1" applyAlignment="1">
      <alignment horizontal="center"/>
    </xf>
    <xf numFmtId="0" fontId="36" fillId="0" borderId="0" xfId="0" applyFont="1" applyAlignment="1">
      <alignment horizontal="left" wrapText="1"/>
    </xf>
    <xf numFmtId="0" fontId="1" fillId="0" borderId="5" xfId="0" applyFont="1" applyBorder="1" applyAlignment="1">
      <alignment horizontal="left" wrapText="1"/>
    </xf>
    <xf numFmtId="0" fontId="1" fillId="0" borderId="0" xfId="0" applyFont="1" applyAlignment="1">
      <alignment horizontal="left" wrapText="1"/>
    </xf>
    <xf numFmtId="0" fontId="2" fillId="0" borderId="0" xfId="35" applyFont="1" applyAlignment="1">
      <alignment horizontal="center"/>
    </xf>
    <xf numFmtId="0" fontId="2" fillId="0" borderId="0" xfId="34" applyFont="1" applyAlignment="1">
      <alignment horizontal="center"/>
    </xf>
    <xf numFmtId="0" fontId="1" fillId="0" borderId="19" xfId="35" applyBorder="1" applyAlignment="1">
      <alignment horizontal="center" vertical="center" wrapText="1"/>
    </xf>
    <xf numFmtId="0" fontId="1" fillId="0" borderId="11" xfId="35" applyBorder="1" applyAlignment="1">
      <alignment horizontal="center" vertical="center" wrapText="1"/>
    </xf>
    <xf numFmtId="0" fontId="1" fillId="0" borderId="0" xfId="35" applyAlignment="1">
      <alignment horizontal="left" vertical="top" wrapText="1"/>
    </xf>
    <xf numFmtId="0" fontId="1" fillId="0" borderId="0" xfId="35" applyAlignment="1">
      <alignment horizontal="left" wrapText="1"/>
    </xf>
    <xf numFmtId="166" fontId="3" fillId="0" borderId="25" xfId="33" applyNumberFormat="1" applyFont="1" applyBorder="1" applyAlignment="1">
      <alignment horizontal="center"/>
    </xf>
    <xf numFmtId="166" fontId="3" fillId="0" borderId="8" xfId="33" applyNumberFormat="1" applyFont="1" applyBorder="1" applyAlignment="1">
      <alignment horizontal="center"/>
    </xf>
    <xf numFmtId="177" fontId="3" fillId="0" borderId="5" xfId="33" applyNumberFormat="1" applyFont="1" applyBorder="1" applyAlignment="1">
      <alignment horizontal="center"/>
    </xf>
    <xf numFmtId="177" fontId="3" fillId="0" borderId="9" xfId="33" applyNumberFormat="1" applyFont="1" applyBorder="1" applyAlignment="1">
      <alignment horizontal="center"/>
    </xf>
    <xf numFmtId="2" fontId="3" fillId="0" borderId="5" xfId="33" applyNumberFormat="1" applyFont="1" applyBorder="1" applyAlignment="1">
      <alignment horizontal="center"/>
    </xf>
    <xf numFmtId="2" fontId="3" fillId="0" borderId="9" xfId="33" applyNumberFormat="1" applyFont="1" applyBorder="1" applyAlignment="1">
      <alignment horizontal="center"/>
    </xf>
    <xf numFmtId="2" fontId="3" fillId="0" borderId="0" xfId="33" applyNumberFormat="1" applyFont="1" applyAlignment="1">
      <alignment horizontal="center"/>
    </xf>
    <xf numFmtId="3" fontId="3" fillId="0" borderId="25" xfId="33" applyNumberFormat="1" applyFont="1" applyBorder="1" applyAlignment="1">
      <alignment horizontal="center"/>
    </xf>
    <xf numFmtId="3" fontId="0" fillId="0" borderId="8" xfId="0" applyNumberFormat="1" applyBorder="1" applyAlignment="1">
      <alignment horizontal="center"/>
    </xf>
    <xf numFmtId="0" fontId="0" fillId="0" borderId="0" xfId="0" applyAlignment="1">
      <alignment horizontal="center"/>
    </xf>
    <xf numFmtId="0" fontId="3" fillId="0" borderId="5" xfId="33" applyFont="1" applyBorder="1" applyAlignment="1">
      <alignment horizontal="center"/>
    </xf>
    <xf numFmtId="0" fontId="3" fillId="0" borderId="9" xfId="33" applyFont="1" applyBorder="1" applyAlignment="1">
      <alignment horizontal="center"/>
    </xf>
    <xf numFmtId="0" fontId="3" fillId="0" borderId="0" xfId="33" applyFont="1" applyAlignment="1">
      <alignment horizontal="center"/>
    </xf>
    <xf numFmtId="0" fontId="3" fillId="0" borderId="1" xfId="33" applyFont="1" applyBorder="1" applyAlignment="1">
      <alignment horizontal="center" vertical="top" wrapText="1"/>
    </xf>
    <xf numFmtId="0" fontId="3" fillId="0" borderId="19" xfId="33" applyFont="1" applyBorder="1" applyAlignment="1">
      <alignment horizontal="center" vertical="top" wrapText="1"/>
    </xf>
    <xf numFmtId="0" fontId="3" fillId="0" borderId="26" xfId="33" applyFont="1" applyBorder="1" applyAlignment="1">
      <alignment horizontal="center" vertical="top" wrapText="1"/>
    </xf>
    <xf numFmtId="0" fontId="3" fillId="0" borderId="11" xfId="33" applyFont="1" applyBorder="1" applyAlignment="1">
      <alignment horizontal="center" vertical="top" wrapText="1"/>
    </xf>
    <xf numFmtId="177" fontId="3" fillId="0" borderId="0" xfId="33" applyNumberFormat="1" applyFont="1" applyAlignment="1">
      <alignment horizontal="center"/>
    </xf>
    <xf numFmtId="0" fontId="2" fillId="0" borderId="0" xfId="34" applyFont="1" applyFill="1" applyBorder="1" applyAlignment="1">
      <alignment horizontal="center"/>
    </xf>
    <xf numFmtId="0" fontId="2" fillId="0" borderId="0" xfId="34" applyFont="1" applyFill="1" applyAlignment="1">
      <alignment horizontal="center"/>
    </xf>
    <xf numFmtId="0" fontId="3" fillId="0" borderId="28" xfId="33" applyFont="1" applyBorder="1" applyAlignment="1">
      <alignment horizontal="center" vertical="center"/>
    </xf>
    <xf numFmtId="0" fontId="3" fillId="0" borderId="23" xfId="33" applyFont="1" applyBorder="1" applyAlignment="1">
      <alignment horizontal="center" vertical="center"/>
    </xf>
    <xf numFmtId="0" fontId="3" fillId="0" borderId="29" xfId="33" applyFont="1" applyBorder="1" applyAlignment="1">
      <alignment horizontal="center" vertical="center"/>
    </xf>
    <xf numFmtId="0" fontId="3" fillId="0" borderId="14" xfId="33" applyFont="1" applyBorder="1" applyAlignment="1">
      <alignment horizontal="center" vertical="center"/>
    </xf>
    <xf numFmtId="0" fontId="3" fillId="0" borderId="27" xfId="33" applyFont="1" applyBorder="1" applyAlignment="1">
      <alignment horizontal="center" vertical="top" wrapText="1"/>
    </xf>
    <xf numFmtId="166" fontId="3" fillId="0" borderId="5" xfId="33" applyNumberFormat="1" applyFont="1" applyBorder="1" applyAlignment="1">
      <alignment horizontal="center"/>
    </xf>
    <xf numFmtId="166" fontId="3" fillId="0" borderId="0" xfId="33" applyNumberFormat="1" applyFont="1" applyAlignment="1">
      <alignment horizontal="center"/>
    </xf>
    <xf numFmtId="0" fontId="1" fillId="0" borderId="0" xfId="40" applyFont="1" applyAlignment="1">
      <alignment horizontal="left" wrapText="1"/>
    </xf>
    <xf numFmtId="0" fontId="2" fillId="0" borderId="0" xfId="40" applyFont="1" applyAlignment="1">
      <alignment horizontal="center"/>
    </xf>
    <xf numFmtId="0" fontId="28" fillId="0" borderId="0" xfId="0" applyFont="1" applyAlignment="1">
      <alignment horizontal="center"/>
    </xf>
    <xf numFmtId="0" fontId="1" fillId="0" borderId="18" xfId="40" applyFont="1" applyBorder="1" applyAlignment="1">
      <alignment horizontal="center"/>
    </xf>
    <xf numFmtId="0" fontId="1" fillId="0" borderId="22" xfId="40" applyFont="1" applyBorder="1" applyAlignment="1">
      <alignment horizontal="center"/>
    </xf>
    <xf numFmtId="0" fontId="1" fillId="0" borderId="16" xfId="40" applyFont="1" applyBorder="1" applyAlignment="1">
      <alignment horizontal="center"/>
    </xf>
    <xf numFmtId="0" fontId="2" fillId="0" borderId="22" xfId="40" applyFont="1" applyBorder="1" applyAlignment="1">
      <alignment horizontal="center"/>
    </xf>
    <xf numFmtId="0" fontId="2" fillId="0" borderId="0" xfId="0" applyFont="1" applyFill="1" applyAlignment="1">
      <alignment horizontal="center"/>
    </xf>
    <xf numFmtId="0" fontId="1" fillId="0" borderId="0" xfId="0" applyFont="1" applyAlignment="1">
      <alignment horizontal="left" vertical="center" wrapText="1"/>
    </xf>
    <xf numFmtId="0" fontId="52" fillId="0" borderId="0" xfId="0" applyFont="1" applyAlignment="1">
      <alignment horizontal="center" vertical="center"/>
    </xf>
    <xf numFmtId="0" fontId="45" fillId="0" borderId="0" xfId="0" applyFont="1" applyAlignment="1">
      <alignment horizontal="center"/>
    </xf>
    <xf numFmtId="0" fontId="36" fillId="0" borderId="30" xfId="0" applyFont="1" applyBorder="1" applyAlignment="1">
      <alignment horizontal="left" vertical="top" wrapText="1"/>
    </xf>
    <xf numFmtId="0" fontId="36" fillId="0" borderId="20" xfId="0" applyFont="1" applyBorder="1" applyAlignment="1">
      <alignment horizontal="left" vertical="top" wrapText="1"/>
    </xf>
    <xf numFmtId="0" fontId="36" fillId="0" borderId="21" xfId="0" applyFont="1" applyBorder="1" applyAlignment="1">
      <alignment horizontal="left" vertical="top" wrapText="1"/>
    </xf>
    <xf numFmtId="0" fontId="36" fillId="0" borderId="25" xfId="0" applyFont="1" applyBorder="1" applyAlignment="1">
      <alignment horizontal="left" vertical="top" wrapText="1"/>
    </xf>
    <xf numFmtId="0" fontId="36" fillId="0" borderId="0" xfId="0" applyFont="1" applyAlignment="1">
      <alignment horizontal="left" vertical="top" wrapText="1"/>
    </xf>
    <xf numFmtId="0" fontId="36" fillId="0" borderId="9" xfId="0" applyFont="1" applyBorder="1" applyAlignment="1">
      <alignment horizontal="left" vertical="top" wrapText="1"/>
    </xf>
    <xf numFmtId="0" fontId="36" fillId="0" borderId="31" xfId="0" applyFont="1" applyBorder="1" applyAlignment="1">
      <alignment horizontal="left" vertical="top" wrapText="1"/>
    </xf>
    <xf numFmtId="0" fontId="36" fillId="0" borderId="32" xfId="0" applyFont="1" applyBorder="1" applyAlignment="1">
      <alignment horizontal="left" vertical="top" wrapText="1"/>
    </xf>
    <xf numFmtId="0" fontId="36" fillId="0" borderId="33" xfId="0" applyFont="1" applyBorder="1" applyAlignment="1">
      <alignment horizontal="left" vertical="top" wrapText="1"/>
    </xf>
    <xf numFmtId="0" fontId="14" fillId="0" borderId="0" xfId="0" applyFont="1" applyAlignment="1">
      <alignment horizontal="center"/>
    </xf>
    <xf numFmtId="0" fontId="1" fillId="0" borderId="0" xfId="0" applyFont="1" applyAlignment="1">
      <alignment horizontal="left" vertical="top" wrapText="1"/>
    </xf>
    <xf numFmtId="0" fontId="1" fillId="0" borderId="0" xfId="0" quotePrefix="1" applyFont="1" applyAlignment="1">
      <alignment horizontal="left" vertical="center" wrapText="1"/>
    </xf>
  </cellXfs>
  <cellStyles count="42">
    <cellStyle name="0" xfId="1" xr:uid="{00000000-0005-0000-0000-000000000000}"/>
    <cellStyle name="0.0" xfId="2" xr:uid="{00000000-0005-0000-0000-000001000000}"/>
    <cellStyle name="0.0000" xfId="3" xr:uid="{00000000-0005-0000-0000-000002000000}"/>
    <cellStyle name="cell" xfId="4" xr:uid="{00000000-0005-0000-0000-000003000000}"/>
    <cellStyle name="cell 2" xfId="5" xr:uid="{00000000-0005-0000-0000-000004000000}"/>
    <cellStyle name="Comma [0]_A_8_FR" xfId="6" xr:uid="{00000000-0005-0000-0000-000005000000}"/>
    <cellStyle name="Comma_A_8_FR" xfId="7" xr:uid="{00000000-0005-0000-0000-000006000000}"/>
    <cellStyle name="Currency [0]_A_8_FR" xfId="8" xr:uid="{00000000-0005-0000-0000-000007000000}"/>
    <cellStyle name="Currency_A_8_FR" xfId="9" xr:uid="{00000000-0005-0000-0000-000008000000}"/>
    <cellStyle name="decimalen" xfId="10" xr:uid="{00000000-0005-0000-0000-000009000000}"/>
    <cellStyle name="decimalenpunt2" xfId="11" xr:uid="{00000000-0005-0000-0000-00000A000000}"/>
    <cellStyle name="Followed Hyperlink" xfId="12" xr:uid="{00000000-0005-0000-0000-00000B000000}"/>
    <cellStyle name="Header" xfId="13" xr:uid="{00000000-0005-0000-0000-00000C000000}"/>
    <cellStyle name="Hyperlink" xfId="14" builtinId="8"/>
    <cellStyle name="Komma" xfId="15" builtinId="3"/>
    <cellStyle name="Komma 2" xfId="16" xr:uid="{00000000-0005-0000-0000-00000F000000}"/>
    <cellStyle name="Komma 2 2" xfId="17" xr:uid="{00000000-0005-0000-0000-000010000000}"/>
    <cellStyle name="Komma_CLB_0405" xfId="18" xr:uid="{00000000-0005-0000-0000-000011000000}"/>
    <cellStyle name="komma1nul" xfId="19" xr:uid="{00000000-0005-0000-0000-000012000000}"/>
    <cellStyle name="komma2nul" xfId="20" xr:uid="{00000000-0005-0000-0000-000013000000}"/>
    <cellStyle name="nieuw" xfId="21" xr:uid="{00000000-0005-0000-0000-000014000000}"/>
    <cellStyle name="Normal_A_8_FR" xfId="22" xr:uid="{00000000-0005-0000-0000-000015000000}"/>
    <cellStyle name="perc1nul" xfId="23" xr:uid="{00000000-0005-0000-0000-000016000000}"/>
    <cellStyle name="perc2nul" xfId="24" xr:uid="{00000000-0005-0000-0000-000017000000}"/>
    <cellStyle name="perc3nul" xfId="25" xr:uid="{00000000-0005-0000-0000-000018000000}"/>
    <cellStyle name="perc4" xfId="26" xr:uid="{00000000-0005-0000-0000-000019000000}"/>
    <cellStyle name="Procent 2" xfId="27" xr:uid="{00000000-0005-0000-0000-00001A000000}"/>
    <cellStyle name="row" xfId="28" xr:uid="{00000000-0005-0000-0000-00001B000000}"/>
    <cellStyle name="row 2" xfId="29" xr:uid="{00000000-0005-0000-0000-00001C000000}"/>
    <cellStyle name="Standaard" xfId="0" builtinId="0"/>
    <cellStyle name="Standaard 2" xfId="30" xr:uid="{00000000-0005-0000-0000-00001E000000}"/>
    <cellStyle name="Standaard 3" xfId="31" xr:uid="{00000000-0005-0000-0000-00001F000000}"/>
    <cellStyle name="Standaard_96DIV02A" xfId="32" xr:uid="{00000000-0005-0000-0000-000020000000}"/>
    <cellStyle name="Standaard_96DIV04" xfId="41" xr:uid="{444E7731-7ED4-4DBB-8564-D95551F26E33}"/>
    <cellStyle name="Standaard_96DIV06" xfId="40" xr:uid="{4B99AC94-40B5-48E3-9A92-1DB22269549F}"/>
    <cellStyle name="Standaard_96DIV08 " xfId="33" xr:uid="{00000000-0005-0000-0000-000021000000}"/>
    <cellStyle name="Standaard_96div08a" xfId="34" xr:uid="{00000000-0005-0000-0000-000022000000}"/>
    <cellStyle name="Standaard_96DIV09" xfId="35" xr:uid="{00000000-0005-0000-0000-000023000000}"/>
    <cellStyle name="Standaard_Blad1" xfId="39" xr:uid="{27587D65-B3A0-4634-8545-412B766F2ED0}"/>
    <cellStyle name="Standaard_Sheet1" xfId="36" xr:uid="{00000000-0005-0000-0000-000024000000}"/>
    <cellStyle name="SubTotaal" xfId="37" xr:uid="{00000000-0005-0000-0000-000025000000}"/>
    <cellStyle name="TopBox" xfId="3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1270</xdr:rowOff>
    </xdr:from>
    <xdr:to>
      <xdr:col>11</xdr:col>
      <xdr:colOff>480060</xdr:colOff>
      <xdr:row>56</xdr:row>
      <xdr:rowOff>39373</xdr:rowOff>
    </xdr:to>
    <xdr:sp macro="" textlink="">
      <xdr:nvSpPr>
        <xdr:cNvPr id="2" name="Tekstvak 1">
          <a:extLst>
            <a:ext uri="{FF2B5EF4-FFF2-40B4-BE49-F238E27FC236}">
              <a16:creationId xmlns:a16="http://schemas.microsoft.com/office/drawing/2014/main" id="{6E3C09EE-328D-4A6A-B99E-FD7330057E9D}"/>
            </a:ext>
          </a:extLst>
        </xdr:cNvPr>
        <xdr:cNvSpPr txBox="1"/>
      </xdr:nvSpPr>
      <xdr:spPr>
        <a:xfrm>
          <a:off x="30480" y="1270"/>
          <a:ext cx="7155180" cy="94259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u="sng">
              <a:solidFill>
                <a:schemeClr val="dk1"/>
              </a:solidFill>
              <a:effectLst/>
              <a:latin typeface="+mn-lt"/>
              <a:ea typeface="+mn-ea"/>
              <a:cs typeface="+mn-cs"/>
            </a:rPr>
            <a:t>Toelichting internaten:</a:t>
          </a:r>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We onderscheiden drie soorten internaten:</a:t>
          </a:r>
        </a:p>
        <a:p>
          <a:r>
            <a:rPr lang="nl-BE" sz="1100">
              <a:solidFill>
                <a:schemeClr val="dk1"/>
              </a:solidFill>
              <a:effectLst/>
              <a:latin typeface="+mn-lt"/>
              <a:ea typeface="+mn-ea"/>
              <a:cs typeface="+mn-cs"/>
            </a:rPr>
            <a:t>a) Internaten voor het gewoon onderwijs</a:t>
          </a:r>
        </a:p>
        <a:p>
          <a:r>
            <a:rPr lang="nl-BE" sz="1100">
              <a:solidFill>
                <a:schemeClr val="dk1"/>
              </a:solidFill>
              <a:effectLst/>
              <a:latin typeface="+mn-lt"/>
              <a:ea typeface="+mn-ea"/>
              <a:cs typeface="+mn-cs"/>
            </a:rPr>
            <a:t>b) Tehuizen voor kinderen van ouders zonder vaste verblijfplaats</a:t>
          </a:r>
        </a:p>
        <a:p>
          <a:r>
            <a:rPr lang="nl-BE" sz="1100">
              <a:solidFill>
                <a:schemeClr val="dk1"/>
              </a:solidFill>
              <a:effectLst/>
              <a:latin typeface="+mn-lt"/>
              <a:ea typeface="+mn-ea"/>
              <a:cs typeface="+mn-cs"/>
            </a:rPr>
            <a:t>c) internaten  voor het buitengewoon onderwijs</a:t>
          </a:r>
        </a:p>
        <a:p>
          <a:r>
            <a:rPr lang="nl-BE" sz="1100">
              <a:solidFill>
                <a:schemeClr val="dk1"/>
              </a:solidFill>
              <a:effectLst/>
              <a:latin typeface="+mn-lt"/>
              <a:ea typeface="+mn-ea"/>
              <a:cs typeface="+mn-cs"/>
            </a:rPr>
            <a:t> </a:t>
          </a:r>
        </a:p>
        <a:p>
          <a:r>
            <a:rPr lang="nl-BE" sz="1100" b="1">
              <a:solidFill>
                <a:srgbClr val="FF0000"/>
              </a:solidFill>
              <a:effectLst/>
              <a:latin typeface="+mn-lt"/>
              <a:ea typeface="+mn-ea"/>
              <a:cs typeface="+mn-cs"/>
            </a:rPr>
            <a:t>In het statistisch jaarboek wordt enkel over a) en b) gerapporteerd.</a:t>
          </a:r>
        </a:p>
        <a:p>
          <a:r>
            <a:rPr lang="nl-BE" sz="1100">
              <a:solidFill>
                <a:schemeClr val="dk1"/>
              </a:solidFill>
              <a:effectLst/>
              <a:latin typeface="+mn-lt"/>
              <a:ea typeface="+mn-ea"/>
              <a:cs typeface="+mn-cs"/>
            </a:rPr>
            <a:t> </a:t>
          </a:r>
        </a:p>
        <a:p>
          <a:r>
            <a:rPr lang="nl-BE" sz="1100" b="1">
              <a:solidFill>
                <a:schemeClr val="dk1"/>
              </a:solidFill>
              <a:effectLst/>
              <a:latin typeface="+mn-lt"/>
              <a:ea typeface="+mn-ea"/>
              <a:cs typeface="+mn-cs"/>
            </a:rPr>
            <a:t>a)</a:t>
          </a:r>
          <a:r>
            <a:rPr lang="nl-BE" sz="1100" b="1" u="sng">
              <a:solidFill>
                <a:schemeClr val="dk1"/>
              </a:solidFill>
              <a:effectLst/>
              <a:latin typeface="+mn-lt"/>
              <a:ea typeface="+mn-ea"/>
              <a:cs typeface="+mn-cs"/>
            </a:rPr>
            <a:t> Internaten voor het gewoon onderwijs</a:t>
          </a:r>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Leerlingen uit het kleuter-, lager en secundair onderwijs (en in mindere mate ook het hoger onderwijs) kunnen terecht in een internaat. Je betaalt er kostgeld voor het verblijf van je kind. Ook leerlingen met een beperking, al dan niet van een school voor buitengewoon onderwijs, kunnen in een internaat gewoon onderwijs terecht.</a:t>
          </a:r>
        </a:p>
        <a:p>
          <a:r>
            <a:rPr lang="nl-BE" sz="1100">
              <a:solidFill>
                <a:schemeClr val="dk1"/>
              </a:solidFill>
              <a:effectLst/>
              <a:latin typeface="+mn-lt"/>
              <a:ea typeface="+mn-ea"/>
              <a:cs typeface="+mn-cs"/>
            </a:rPr>
            <a:t>Een internaat kan afzonderlijk bestaan, of aan een school verbonden zijn. In beide gevallen kan het leerlingen van meerdere scholen opvangen.</a:t>
          </a:r>
        </a:p>
        <a:p>
          <a:endParaRPr lang="nl-BE" sz="1100">
            <a:solidFill>
              <a:schemeClr val="dk1"/>
            </a:solidFill>
            <a:effectLst/>
            <a:latin typeface="+mn-lt"/>
            <a:ea typeface="+mn-ea"/>
            <a:cs typeface="+mn-cs"/>
          </a:endParaRPr>
        </a:p>
        <a:p>
          <a:r>
            <a:rPr lang="nl-BE" sz="1100" b="1">
              <a:solidFill>
                <a:schemeClr val="dk1"/>
              </a:solidFill>
              <a:effectLst/>
              <a:latin typeface="+mn-lt"/>
              <a:ea typeface="+mn-ea"/>
              <a:cs typeface="+mn-cs"/>
            </a:rPr>
            <a:t>b)</a:t>
          </a:r>
          <a:r>
            <a:rPr lang="nl-BE" sz="1100" b="1" u="sng">
              <a:solidFill>
                <a:schemeClr val="dk1"/>
              </a:solidFill>
              <a:effectLst/>
              <a:latin typeface="+mn-lt"/>
              <a:ea typeface="+mn-ea"/>
              <a:cs typeface="+mn-cs"/>
            </a:rPr>
            <a:t> Tehuizen voor kinderen van ouders zonder vaste verblijfplaats</a:t>
          </a:r>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Binnenschippers, woonwagenbewoners, kermis- en circusuitbaters en -artiesten  kiezen vaak voor een specifiek soort internaten: tehuizen voor kinderen van ouders zonder vaste verblijfplaats.</a:t>
          </a:r>
        </a:p>
        <a:p>
          <a:r>
            <a:rPr lang="nl-BE" sz="1100">
              <a:solidFill>
                <a:schemeClr val="dk1"/>
              </a:solidFill>
              <a:effectLst/>
              <a:latin typeface="+mn-lt"/>
              <a:ea typeface="+mn-ea"/>
              <a:cs typeface="+mn-cs"/>
            </a:rPr>
            <a:t>De kinderen kunnen er het hele schooljaar lang naar dezelfde school .</a:t>
          </a:r>
        </a:p>
        <a:p>
          <a:r>
            <a:rPr lang="nl-BE" sz="1100">
              <a:solidFill>
                <a:schemeClr val="dk1"/>
              </a:solidFill>
              <a:effectLst/>
              <a:latin typeface="+mn-lt"/>
              <a:ea typeface="+mn-ea"/>
              <a:cs typeface="+mn-cs"/>
            </a:rPr>
            <a:t>Ouders zonder vaste verblijfplaats kunnen van de overheid een tegemoetkoming voor het kostgeld krijgen.</a:t>
          </a:r>
        </a:p>
        <a:p>
          <a:r>
            <a:rPr lang="nl-BE" sz="1100">
              <a:solidFill>
                <a:schemeClr val="dk1"/>
              </a:solidFill>
              <a:effectLst/>
              <a:latin typeface="+mn-lt"/>
              <a:ea typeface="+mn-ea"/>
              <a:cs typeface="+mn-cs"/>
            </a:rPr>
            <a:t>De meeste tehuizen staan ook open voor andere kinderen. Ze kunnen zowel kinderen uit het gewoon als uit het buitengewoon onderwijs opvangen.</a:t>
          </a:r>
        </a:p>
        <a:p>
          <a:endParaRPr lang="nl-BE" sz="1100">
            <a:solidFill>
              <a:schemeClr val="dk1"/>
            </a:solidFill>
            <a:effectLst/>
            <a:latin typeface="+mn-lt"/>
            <a:ea typeface="+mn-ea"/>
            <a:cs typeface="+mn-cs"/>
          </a:endParaRPr>
        </a:p>
        <a:p>
          <a:r>
            <a:rPr lang="nl-BE" sz="1100" b="1">
              <a:solidFill>
                <a:schemeClr val="dk1"/>
              </a:solidFill>
              <a:effectLst/>
              <a:latin typeface="+mn-lt"/>
              <a:ea typeface="+mn-ea"/>
              <a:cs typeface="+mn-cs"/>
            </a:rPr>
            <a:t>c)</a:t>
          </a:r>
          <a:r>
            <a:rPr lang="nl-BE" sz="1100" b="1" u="sng">
              <a:solidFill>
                <a:schemeClr val="dk1"/>
              </a:solidFill>
              <a:effectLst/>
              <a:latin typeface="+mn-lt"/>
              <a:ea typeface="+mn-ea"/>
              <a:cs typeface="+mn-cs"/>
            </a:rPr>
            <a:t> Internaten voor het buitengewoon onderwijs</a:t>
          </a:r>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In het vrij, provinciaal of gemeentelijk buitengewoon onderwijs zijn er geen door het ministerie van Onderwijs gesubsidieerde internaten verbonden aan scholen voor buitengewoon onderwijs. Deze scholen kunnen wel samenwerken met de Multifunctionele centra (MFC's) gesubsidieerd door het VAPH.</a:t>
          </a:r>
        </a:p>
        <a:p>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In het GO! vind je voor leerlingen uit het buitengewoon onderwijs wel een specifiek aanbod:</a:t>
          </a:r>
        </a:p>
        <a:p>
          <a:r>
            <a:rPr lang="nl-BE" sz="1100" b="1" u="none">
              <a:solidFill>
                <a:schemeClr val="dk1"/>
              </a:solidFill>
              <a:effectLst/>
              <a:latin typeface="+mn-lt"/>
              <a:ea typeface="+mn-ea"/>
              <a:cs typeface="+mn-cs"/>
            </a:rPr>
            <a:t>•   Internaten:</a:t>
          </a:r>
          <a:endParaRPr lang="nl-BE" sz="1100" u="none">
            <a:solidFill>
              <a:schemeClr val="dk1"/>
            </a:solidFill>
            <a:effectLst/>
            <a:latin typeface="+mn-lt"/>
            <a:ea typeface="+mn-ea"/>
            <a:cs typeface="+mn-cs"/>
          </a:endParaRPr>
        </a:p>
        <a:p>
          <a:r>
            <a:rPr lang="nl-BE" sz="1100">
              <a:solidFill>
                <a:schemeClr val="dk1"/>
              </a:solidFill>
              <a:effectLst/>
              <a:latin typeface="+mn-lt"/>
              <a:ea typeface="+mn-ea"/>
              <a:cs typeface="+mn-cs"/>
            </a:rPr>
            <a:t>Internaten voor kinderen in het buitengewoon onderwijs staan open voor kinderen en jongeren in het kleuter-, lager en secundair onderwijs.</a:t>
          </a:r>
        </a:p>
        <a:p>
          <a:r>
            <a:rPr lang="nl-BE" sz="1100">
              <a:solidFill>
                <a:schemeClr val="dk1"/>
              </a:solidFill>
              <a:effectLst/>
              <a:latin typeface="+mn-lt"/>
              <a:ea typeface="+mn-ea"/>
              <a:cs typeface="+mn-cs"/>
            </a:rPr>
            <a:t>Je kind kan er van maandag tot vrijdag terecht. Naast de gewone internaatsopvang is er oog voor therapie en begeleiding.</a:t>
          </a:r>
        </a:p>
        <a:p>
          <a:r>
            <a:rPr lang="nl-BE" sz="1100">
              <a:solidFill>
                <a:schemeClr val="dk1"/>
              </a:solidFill>
              <a:effectLst/>
              <a:latin typeface="+mn-lt"/>
              <a:ea typeface="+mn-ea"/>
              <a:cs typeface="+mn-cs"/>
            </a:rPr>
            <a:t>Een internaat kan afzonderlijk bestaan, of aan een school verbonden zijn.  In beide gevallen kan het leerlingen van meerdere scholen opvangen.     </a:t>
          </a:r>
        </a:p>
        <a:p>
          <a:r>
            <a:rPr lang="nl-BE" sz="1100" b="1">
              <a:solidFill>
                <a:schemeClr val="dk1"/>
              </a:solidFill>
              <a:effectLst/>
              <a:latin typeface="+mn-lt"/>
              <a:ea typeface="+mn-ea"/>
              <a:cs typeface="+mn-cs"/>
            </a:rPr>
            <a:t> •   Semi-internaten:</a:t>
          </a:r>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afdelingen van buitengewone basisscholen. Kinderen uit die school kunnen er meestal van 8 tot 18 uur terecht :</a:t>
          </a:r>
        </a:p>
        <a:p>
          <a:r>
            <a:rPr lang="nl-BE" sz="1100">
              <a:solidFill>
                <a:schemeClr val="dk1"/>
              </a:solidFill>
              <a:effectLst/>
              <a:latin typeface="+mn-lt"/>
              <a:ea typeface="+mn-ea"/>
              <a:cs typeface="+mn-cs"/>
            </a:rPr>
            <a:t>- Buiten de lesuren in voor- en naschoolse opvang tijdens het schooljaar</a:t>
          </a:r>
        </a:p>
        <a:p>
          <a:r>
            <a:rPr lang="nl-BE" sz="1100">
              <a:solidFill>
                <a:schemeClr val="dk1"/>
              </a:solidFill>
              <a:effectLst/>
              <a:latin typeface="+mn-lt"/>
              <a:ea typeface="+mn-ea"/>
              <a:cs typeface="+mn-cs"/>
            </a:rPr>
            <a:t>- In dagopvang tijdens de schoolvakanties</a:t>
          </a:r>
        </a:p>
        <a:p>
          <a:r>
            <a:rPr lang="nl-BE" sz="1100">
              <a:solidFill>
                <a:schemeClr val="dk1"/>
              </a:solidFill>
              <a:effectLst/>
              <a:latin typeface="+mn-lt"/>
              <a:ea typeface="+mn-ea"/>
              <a:cs typeface="+mn-cs"/>
            </a:rPr>
            <a:t> </a:t>
          </a:r>
        </a:p>
        <a:p>
          <a:r>
            <a:rPr lang="nl-BE" sz="1100" b="1">
              <a:solidFill>
                <a:schemeClr val="dk1"/>
              </a:solidFill>
              <a:effectLst/>
              <a:latin typeface="+mn-lt"/>
              <a:ea typeface="+mn-ea"/>
              <a:cs typeface="+mn-cs"/>
            </a:rPr>
            <a:t>•   Internaten met permanente openstelling (IPO):</a:t>
          </a:r>
          <a:r>
            <a:rPr lang="nl-BE" sz="1100">
              <a:solidFill>
                <a:schemeClr val="dk1"/>
              </a:solidFill>
              <a:effectLst/>
              <a:latin typeface="+mn-lt"/>
              <a:ea typeface="+mn-ea"/>
              <a:cs typeface="+mn-cs"/>
            </a:rPr>
            <a:t> </a:t>
          </a:r>
        </a:p>
        <a:p>
          <a:r>
            <a:rPr lang="nl-BE" sz="1100">
              <a:solidFill>
                <a:schemeClr val="dk1"/>
              </a:solidFill>
              <a:effectLst/>
              <a:latin typeface="+mn-lt"/>
              <a:ea typeface="+mn-ea"/>
              <a:cs typeface="+mn-cs"/>
            </a:rPr>
            <a:t>8 internaten van het Gemeenschapsonderwijs organiseren, naast de opvang op schooldagen, ook verblijf en begeleiding voor hun interne leerlingen tijdens de schoolvrije dagen.</a:t>
          </a:r>
        </a:p>
        <a:p>
          <a:r>
            <a:rPr lang="nl-BE" sz="1100">
              <a:solidFill>
                <a:schemeClr val="dk1"/>
              </a:solidFill>
              <a:effectLst/>
              <a:latin typeface="+mn-lt"/>
              <a:ea typeface="+mn-ea"/>
              <a:cs typeface="+mn-cs"/>
            </a:rPr>
            <a:t>In een IPO kan je, voor het verblijf op schoolvrije dagen, niet zomaar inschrijven, het behoort tot de niet-rechtstreeks-toegankelijke jeugdhulp. Je kan er alleen terecht via de intersectorale toegangspoort. Die komt tussen in een aantal vormen van jeugdhulp die heel ingrijpend en gespecialiseerd zijn.</a:t>
          </a:r>
        </a:p>
        <a:p>
          <a:r>
            <a:rPr lang="nl-BE" sz="1100">
              <a:solidFill>
                <a:schemeClr val="dk1"/>
              </a:solidFill>
              <a:effectLst/>
              <a:latin typeface="+mn-lt"/>
              <a:ea typeface="+mn-ea"/>
              <a:cs typeface="+mn-cs"/>
            </a:rPr>
            <a:t>•</a:t>
          </a:r>
          <a:r>
            <a:rPr lang="nl-BE" sz="1100" baseline="0">
              <a:solidFill>
                <a:schemeClr val="dk1"/>
              </a:solidFill>
              <a:effectLst/>
              <a:latin typeface="+mn-lt"/>
              <a:ea typeface="+mn-ea"/>
              <a:cs typeface="+mn-cs"/>
            </a:rPr>
            <a:t> </a:t>
          </a:r>
          <a:r>
            <a:rPr lang="nl-BE" sz="1100">
              <a:solidFill>
                <a:schemeClr val="dk1"/>
              </a:solidFill>
              <a:effectLst/>
              <a:latin typeface="+mn-lt"/>
              <a:ea typeface="+mn-ea"/>
              <a:cs typeface="+mn-cs"/>
            </a:rPr>
            <a:t>Agentschap Jongerenwelzijn – Jeugdhulplandschap </a:t>
          </a:r>
        </a:p>
        <a:p>
          <a:r>
            <a:rPr lang="nl-BE" sz="1100">
              <a:solidFill>
                <a:sysClr val="windowText" lastClr="000000"/>
              </a:solidFill>
              <a:effectLst/>
              <a:latin typeface="+mn-lt"/>
              <a:ea typeface="+mn-ea"/>
              <a:cs typeface="+mn-cs"/>
            </a:rPr>
            <a:t>https://www.jeugdhulp.be/over-jeugdhulp/jeugdhulplandschap</a:t>
          </a:r>
        </a:p>
        <a:p>
          <a:r>
            <a:rPr lang="nl-BE" sz="1100">
              <a:solidFill>
                <a:sysClr val="windowText" lastClr="000000"/>
              </a:solidFill>
              <a:effectLst/>
              <a:latin typeface="+mn-lt"/>
              <a:ea typeface="+mn-ea"/>
              <a:cs typeface="+mn-cs"/>
            </a:rPr>
            <a:t>• Lijst van internaten met permanente openstelling</a:t>
          </a:r>
        </a:p>
        <a:p>
          <a:r>
            <a:rPr lang="nl-BE" sz="1100"/>
            <a:t>https://data-onderwijs.vlaanderen.be/onderwijsaanbod/lijst?s=internaat&amp;hz=true&amp;f=intP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21</xdr:row>
      <xdr:rowOff>19050</xdr:rowOff>
    </xdr:from>
    <xdr:to>
      <xdr:col>13</xdr:col>
      <xdr:colOff>129540</xdr:colOff>
      <xdr:row>29</xdr:row>
      <xdr:rowOff>76200</xdr:rowOff>
    </xdr:to>
    <xdr:sp macro="" textlink="">
      <xdr:nvSpPr>
        <xdr:cNvPr id="3" name="Text Box 2">
          <a:extLst>
            <a:ext uri="{FF2B5EF4-FFF2-40B4-BE49-F238E27FC236}">
              <a16:creationId xmlns:a16="http://schemas.microsoft.com/office/drawing/2014/main" id="{7B397B2E-832B-4D0D-8B70-E86F6ACEB147}"/>
            </a:ext>
          </a:extLst>
        </xdr:cNvPr>
        <xdr:cNvSpPr txBox="1">
          <a:spLocks noChangeArrowheads="1"/>
        </xdr:cNvSpPr>
      </xdr:nvSpPr>
      <xdr:spPr bwMode="auto">
        <a:xfrm>
          <a:off x="76200" y="3669030"/>
          <a:ext cx="10081260" cy="125349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100"/>
            </a:lnSpc>
            <a:defRPr sz="1000"/>
          </a:pPr>
          <a:endParaRPr lang="nl-BE" sz="1000" b="0" i="0" u="none" strike="noStrike" baseline="0">
            <a:solidFill>
              <a:srgbClr val="000000"/>
            </a:solidFill>
            <a:latin typeface="Arial"/>
            <a:cs typeface="Arial"/>
          </a:endParaRPr>
        </a:p>
        <a:p>
          <a:pPr algn="l" rtl="0">
            <a:lnSpc>
              <a:spcPts val="1100"/>
            </a:lnSpc>
            <a:defRPr sz="1000"/>
          </a:pPr>
          <a:r>
            <a:rPr lang="nl-BE" sz="1000" b="0" i="0" u="none" strike="noStrike" baseline="0">
              <a:solidFill>
                <a:srgbClr val="000000"/>
              </a:solidFill>
              <a:latin typeface="Arial"/>
              <a:cs typeface="Arial"/>
            </a:rPr>
            <a:t>Met ingang van 1 september 1996 werd een drieledig systeem van nascholing geïntroduceerd:  </a:t>
          </a:r>
        </a:p>
        <a:p>
          <a:pPr algn="l" rtl="0">
            <a:lnSpc>
              <a:spcPts val="1100"/>
            </a:lnSpc>
            <a:defRPr sz="1000"/>
          </a:pPr>
          <a:r>
            <a:rPr lang="nl-BE" sz="1000" b="0" i="0" u="none" strike="noStrike" baseline="0">
              <a:solidFill>
                <a:srgbClr val="000000"/>
              </a:solidFill>
              <a:latin typeface="Arial"/>
              <a:cs typeface="Arial"/>
            </a:rPr>
            <a:t>1.  Nascholing op initiatief van de scholen: de scholen krijgen financiële middelen toegewezen om aan nascholingsbehoeften  te voldoen.</a:t>
          </a:r>
        </a:p>
        <a:p>
          <a:pPr algn="l" rtl="0">
            <a:lnSpc>
              <a:spcPts val="1100"/>
            </a:lnSpc>
            <a:defRPr sz="1000"/>
          </a:pPr>
          <a:r>
            <a:rPr lang="nl-BE" sz="1000" b="0" i="0" u="none" strike="noStrike" baseline="0">
              <a:solidFill>
                <a:srgbClr val="000000"/>
              </a:solidFill>
              <a:latin typeface="Arial"/>
              <a:cs typeface="Arial"/>
            </a:rPr>
            <a:t>2.  Nascholing op initiatief van de koepels: het Gemeenschapsonderwijs en de representatieve verenigingen van inrichtende machten krijgen middelen om nascholings--         </a:t>
          </a:r>
        </a:p>
        <a:p>
          <a:pPr algn="l" rtl="0">
            <a:lnSpc>
              <a:spcPts val="1100"/>
            </a:lnSpc>
            <a:defRPr sz="1000"/>
          </a:pPr>
          <a:r>
            <a:rPr lang="nl-BE" sz="1000" b="0" i="0" u="none" strike="noStrike" baseline="0">
              <a:solidFill>
                <a:srgbClr val="000000"/>
              </a:solidFill>
              <a:latin typeface="Arial"/>
              <a:cs typeface="Arial"/>
            </a:rPr>
            <a:t>     initiatieven op te zetten voor de personeelsleden van de centra voor leerlingenbegeleiding, de pedagogische begeleidingsdiensten en de internaten. Ook initiatieven die </a:t>
          </a:r>
        </a:p>
        <a:p>
          <a:pPr algn="l" rtl="0">
            <a:lnSpc>
              <a:spcPts val="1100"/>
            </a:lnSpc>
            <a:defRPr sz="1000"/>
          </a:pPr>
          <a:r>
            <a:rPr lang="nl-BE" sz="1000" b="0" i="0" u="none" strike="noStrike" baseline="0">
              <a:solidFill>
                <a:srgbClr val="000000"/>
              </a:solidFill>
              <a:latin typeface="Arial"/>
              <a:cs typeface="Arial"/>
            </a:rPr>
            <a:t>     kaderen in het eigen pedagogische project kunnen hiermee gefinancierd worden. </a:t>
          </a:r>
        </a:p>
        <a:p>
          <a:pPr algn="l" rtl="0">
            <a:lnSpc>
              <a:spcPts val="1000"/>
            </a:lnSpc>
            <a:defRPr sz="1000"/>
          </a:pPr>
          <a:r>
            <a:rPr lang="nl-BE" sz="1000" b="0" i="0" u="none" strike="noStrike" baseline="0">
              <a:solidFill>
                <a:srgbClr val="000000"/>
              </a:solidFill>
              <a:latin typeface="Arial"/>
              <a:cs typeface="Arial"/>
            </a:rPr>
            <a:t>3.  Nascholing op initiatief van de Vlaamse regering: de Vlaamse regering organiseert met de haar toegewezen middelen nascholingsactiviteiten om aan beleidsprioriteiten </a:t>
          </a:r>
        </a:p>
        <a:p>
          <a:pPr algn="l" rtl="0">
            <a:lnSpc>
              <a:spcPts val="1000"/>
            </a:lnSpc>
            <a:defRPr sz="1000"/>
          </a:pPr>
          <a:r>
            <a:rPr lang="nl-BE" sz="1000" b="0" i="0" u="none" strike="noStrike" baseline="0">
              <a:solidFill>
                <a:srgbClr val="000000"/>
              </a:solidFill>
              <a:latin typeface="Arial"/>
              <a:cs typeface="Arial"/>
            </a:rPr>
            <a:t>     tegemoet te komen.</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6"/>
  <sheetViews>
    <sheetView tabSelected="1" zoomScale="115" zoomScaleNormal="115" workbookViewId="0"/>
  </sheetViews>
  <sheetFormatPr defaultRowHeight="13.2"/>
  <cols>
    <col min="1" max="1" width="18.5546875" customWidth="1"/>
    <col min="2" max="2" width="47" customWidth="1"/>
    <col min="8" max="8" width="8.88671875" style="3" customWidth="1"/>
  </cols>
  <sheetData>
    <row r="1" spans="1:2" ht="15.6">
      <c r="A1" s="10" t="s">
        <v>0</v>
      </c>
    </row>
    <row r="3" spans="1:2">
      <c r="A3" s="19" t="s">
        <v>1</v>
      </c>
      <c r="B3" t="s">
        <v>2</v>
      </c>
    </row>
    <row r="4" spans="1:2">
      <c r="A4" s="19" t="s">
        <v>3</v>
      </c>
      <c r="B4" t="s">
        <v>4</v>
      </c>
    </row>
    <row r="5" spans="1:2">
      <c r="A5" s="19" t="s">
        <v>5</v>
      </c>
      <c r="B5" t="s">
        <v>6</v>
      </c>
    </row>
    <row r="6" spans="1:2">
      <c r="A6" s="19" t="s">
        <v>7</v>
      </c>
      <c r="B6" t="s">
        <v>8</v>
      </c>
    </row>
    <row r="7" spans="1:2">
      <c r="A7" s="19" t="s">
        <v>9</v>
      </c>
      <c r="B7" t="s">
        <v>10</v>
      </c>
    </row>
    <row r="8" spans="1:2">
      <c r="A8" s="19" t="s">
        <v>11</v>
      </c>
      <c r="B8" t="s">
        <v>12</v>
      </c>
    </row>
    <row r="9" spans="1:2">
      <c r="A9" s="19" t="s">
        <v>13</v>
      </c>
      <c r="B9" t="s">
        <v>14</v>
      </c>
    </row>
    <row r="10" spans="1:2">
      <c r="A10" s="19" t="s">
        <v>299</v>
      </c>
      <c r="B10" t="s">
        <v>298</v>
      </c>
    </row>
    <row r="11" spans="1:2">
      <c r="A11" s="415" t="s">
        <v>356</v>
      </c>
      <c r="B11" s="2" t="s">
        <v>359</v>
      </c>
    </row>
    <row r="12" spans="1:2">
      <c r="A12" s="19" t="s">
        <v>15</v>
      </c>
      <c r="B12" s="2" t="s">
        <v>16</v>
      </c>
    </row>
    <row r="13" spans="1:2">
      <c r="A13" s="19" t="s">
        <v>17</v>
      </c>
      <c r="B13" t="s">
        <v>18</v>
      </c>
    </row>
    <row r="14" spans="1:2">
      <c r="A14" s="19" t="s">
        <v>19</v>
      </c>
      <c r="B14" t="s">
        <v>20</v>
      </c>
    </row>
    <row r="15" spans="1:2" s="416" customFormat="1">
      <c r="A15" s="19" t="s">
        <v>357</v>
      </c>
      <c r="B15" s="403" t="s">
        <v>358</v>
      </c>
    </row>
    <row r="16" spans="1:2">
      <c r="A16" s="19" t="s">
        <v>21</v>
      </c>
      <c r="B16" s="2" t="s">
        <v>22</v>
      </c>
    </row>
  </sheetData>
  <phoneticPr fontId="6" type="noConversion"/>
  <hyperlinks>
    <hyperlink ref="A8" location="'21_nivover_05'!A1" display="21_nivover_05" xr:uid="{00000000-0004-0000-0000-000000000000}"/>
    <hyperlink ref="A9" location="'21_nivover_06'!A1" display="21_nivover_06" xr:uid="{00000000-0004-0000-0000-000001000000}"/>
    <hyperlink ref="A12" location="'21_nivover_09'!A1" display="21_nivover_09" xr:uid="{00000000-0004-0000-0000-000002000000}"/>
    <hyperlink ref="A13" location="'21_nivover_10'!A1" display="21_nivover_10" xr:uid="{00000000-0004-0000-0000-000003000000}"/>
    <hyperlink ref="A16" location="'21_nivover_13'!A1" display="21_nivover_13" xr:uid="{00000000-0004-0000-0000-000004000000}"/>
    <hyperlink ref="A3" location="toelichting_internaten!A1" display="toelichting_internaten" xr:uid="{717C5886-3266-4961-AE5C-1CC8EE6AD300}"/>
    <hyperlink ref="A4" location="'21_nivover_01'!A1" display="21_nivover_01" xr:uid="{E8720C13-B957-4C51-8FAD-3D69215343FA}"/>
    <hyperlink ref="A5" location="'21_nivover_02'!A1" display="21_nivover_02" xr:uid="{02484330-76E9-40C1-BFFF-BFF0628F8B0D}"/>
    <hyperlink ref="A6" location="'21_nivover_03'!A1" display="21_nivover_03" xr:uid="{3B910E70-04EB-431F-A662-85761C5CBDFB}"/>
    <hyperlink ref="A7" location="'21_nivover_04'!A1" display="21_nivover_04" xr:uid="{FABAC30D-FA0E-497E-A8A9-7A7AD0E5A450}"/>
    <hyperlink ref="A14" location="'21_nivover_11'!A1" display="21_nivover_11" xr:uid="{993D64B3-336D-46FC-AE26-F7A9C565B77F}"/>
    <hyperlink ref="A10" location="'21_nivover_07'!A1" display="21_nivover_07" xr:uid="{79839DA2-B475-42AC-9E80-D425744E0BB8}"/>
    <hyperlink ref="A11" location="'21_nivover_08'!A1" display="21_nivover_08" xr:uid="{CC57964D-74DC-4150-AD4D-0C027E47860E}"/>
    <hyperlink ref="A15" location="'21_nivover_12'!A1" display="21_nivover_12" xr:uid="{A9E207AB-D9A0-49E9-B989-7F1FB8F9C7F5}"/>
  </hyperlinks>
  <printOptions horizontalCentered="1"/>
  <pageMargins left="0.39370078740157483" right="0.39370078740157483"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6A69F-7674-461F-8BE4-87CCC0598A61}">
  <dimension ref="A1:M31"/>
  <sheetViews>
    <sheetView workbookViewId="0"/>
  </sheetViews>
  <sheetFormatPr defaultRowHeight="13.2"/>
  <cols>
    <col min="1" max="1" width="39.109375" customWidth="1"/>
    <col min="2" max="7" width="8.44140625" customWidth="1"/>
    <col min="8" max="9" width="9.33203125" customWidth="1"/>
    <col min="10" max="13" width="9.44140625"/>
  </cols>
  <sheetData>
    <row r="1" spans="1:13">
      <c r="A1" s="68" t="s">
        <v>23</v>
      </c>
      <c r="B1" s="356"/>
      <c r="C1" s="356"/>
      <c r="D1" s="356"/>
      <c r="E1" s="356"/>
      <c r="F1" s="356"/>
      <c r="G1" s="356"/>
      <c r="H1" s="356"/>
      <c r="I1" s="356"/>
      <c r="J1" s="356"/>
      <c r="K1" s="356"/>
      <c r="L1" s="356"/>
      <c r="M1" s="356"/>
    </row>
    <row r="2" spans="1:13">
      <c r="A2" s="68"/>
      <c r="B2" s="356"/>
      <c r="C2" s="356"/>
      <c r="D2" s="356"/>
      <c r="E2" s="356"/>
      <c r="F2" s="356"/>
      <c r="G2" s="356"/>
      <c r="H2" s="356"/>
      <c r="I2" s="356"/>
      <c r="J2" s="356"/>
      <c r="K2" s="356"/>
      <c r="L2" s="356"/>
      <c r="M2" s="356"/>
    </row>
    <row r="3" spans="1:13">
      <c r="A3" s="442" t="s">
        <v>170</v>
      </c>
      <c r="B3" s="442"/>
      <c r="C3" s="442"/>
      <c r="D3" s="442"/>
      <c r="E3" s="442"/>
      <c r="F3" s="442"/>
      <c r="G3" s="442"/>
      <c r="H3" s="442"/>
      <c r="I3" s="442"/>
      <c r="J3" s="442"/>
      <c r="K3" s="442"/>
      <c r="L3" s="442"/>
      <c r="M3" s="442"/>
    </row>
    <row r="4" spans="1:13">
      <c r="A4" s="355"/>
      <c r="B4" s="355"/>
      <c r="C4" s="355"/>
      <c r="D4" s="355"/>
      <c r="E4" s="355"/>
      <c r="F4" s="356"/>
      <c r="G4" s="356"/>
      <c r="H4" s="356"/>
      <c r="I4" s="356"/>
      <c r="J4" s="356"/>
      <c r="K4" s="356"/>
      <c r="L4" s="356"/>
      <c r="M4" s="356"/>
    </row>
    <row r="5" spans="1:13">
      <c r="A5" s="443" t="s">
        <v>313</v>
      </c>
      <c r="B5" s="443"/>
      <c r="C5" s="443"/>
      <c r="D5" s="443"/>
      <c r="E5" s="443"/>
      <c r="F5" s="443"/>
      <c r="G5" s="443"/>
      <c r="H5" s="443"/>
      <c r="I5" s="443"/>
      <c r="J5" s="443"/>
      <c r="K5" s="443"/>
      <c r="L5" s="443"/>
      <c r="M5" s="443"/>
    </row>
    <row r="6" spans="1:13" ht="13.8" thickBot="1">
      <c r="A6" s="355"/>
      <c r="B6" s="355"/>
      <c r="C6" s="355"/>
      <c r="D6" s="355"/>
      <c r="E6" s="355"/>
      <c r="F6" s="356"/>
      <c r="G6" s="356"/>
      <c r="H6" s="356"/>
      <c r="I6" s="356"/>
      <c r="J6" s="356"/>
      <c r="K6" s="356"/>
      <c r="L6" s="356"/>
      <c r="M6" s="356"/>
    </row>
    <row r="7" spans="1:13">
      <c r="A7" s="357" t="s">
        <v>314</v>
      </c>
      <c r="B7" s="358" t="s">
        <v>315</v>
      </c>
      <c r="C7" s="358" t="s">
        <v>316</v>
      </c>
      <c r="D7" s="359" t="s">
        <v>317</v>
      </c>
      <c r="E7" s="359" t="s">
        <v>318</v>
      </c>
      <c r="F7" s="377" t="s">
        <v>334</v>
      </c>
      <c r="G7" s="359" t="s">
        <v>319</v>
      </c>
      <c r="H7" s="359" t="s">
        <v>320</v>
      </c>
      <c r="I7" s="359" t="s">
        <v>321</v>
      </c>
      <c r="J7" s="359" t="s">
        <v>322</v>
      </c>
      <c r="K7" s="359" t="s">
        <v>323</v>
      </c>
      <c r="L7" s="359" t="s">
        <v>324</v>
      </c>
      <c r="M7" s="359" t="s">
        <v>335</v>
      </c>
    </row>
    <row r="8" spans="1:13">
      <c r="A8" s="360" t="s">
        <v>325</v>
      </c>
      <c r="B8" s="361"/>
      <c r="C8" s="361"/>
      <c r="D8" s="362"/>
      <c r="E8" s="362"/>
      <c r="F8" s="362"/>
      <c r="G8" s="362"/>
      <c r="H8" s="362"/>
      <c r="I8" s="362"/>
      <c r="J8" s="362"/>
      <c r="K8" s="362"/>
      <c r="L8" s="362"/>
      <c r="M8" s="362"/>
    </row>
    <row r="9" spans="1:13" ht="14.4">
      <c r="A9" s="363" t="s">
        <v>326</v>
      </c>
      <c r="B9" s="364">
        <v>4017</v>
      </c>
      <c r="C9" s="365">
        <v>4017</v>
      </c>
      <c r="D9" s="366">
        <v>4017</v>
      </c>
      <c r="E9" s="366">
        <v>4044</v>
      </c>
      <c r="F9" s="367">
        <v>4007</v>
      </c>
      <c r="G9" s="367">
        <v>4007</v>
      </c>
      <c r="H9" s="367">
        <v>4007</v>
      </c>
      <c r="I9" s="367">
        <v>4007</v>
      </c>
      <c r="J9" s="367">
        <v>4007</v>
      </c>
      <c r="K9" s="367">
        <v>4007</v>
      </c>
      <c r="L9" s="367">
        <v>4007</v>
      </c>
      <c r="M9" s="367">
        <v>4007</v>
      </c>
    </row>
    <row r="10" spans="1:13" ht="14.4">
      <c r="A10" s="363" t="s">
        <v>327</v>
      </c>
      <c r="B10" s="364">
        <v>5513</v>
      </c>
      <c r="C10" s="365">
        <v>5513</v>
      </c>
      <c r="D10" s="366">
        <v>6358</v>
      </c>
      <c r="E10" s="366">
        <v>6401</v>
      </c>
      <c r="F10" s="367">
        <v>6335</v>
      </c>
      <c r="G10" s="367">
        <v>6335</v>
      </c>
      <c r="H10" s="367">
        <v>6335</v>
      </c>
      <c r="I10" s="367">
        <v>6335</v>
      </c>
      <c r="J10" s="367">
        <v>6335</v>
      </c>
      <c r="K10" s="367">
        <v>6335</v>
      </c>
      <c r="L10" s="367">
        <v>6335</v>
      </c>
      <c r="M10" s="367">
        <v>6335</v>
      </c>
    </row>
    <row r="11" spans="1:13" ht="14.4">
      <c r="A11" s="363" t="s">
        <v>328</v>
      </c>
      <c r="B11" s="364">
        <v>258</v>
      </c>
      <c r="C11" s="365">
        <v>258</v>
      </c>
      <c r="D11" s="366">
        <v>258</v>
      </c>
      <c r="E11" s="366">
        <v>260</v>
      </c>
      <c r="F11" s="367">
        <v>255</v>
      </c>
      <c r="G11" s="367">
        <v>255</v>
      </c>
      <c r="H11" s="367">
        <v>255</v>
      </c>
      <c r="I11" s="367">
        <v>255</v>
      </c>
      <c r="J11" s="367">
        <v>255</v>
      </c>
      <c r="K11" s="367">
        <v>255</v>
      </c>
      <c r="L11" s="367">
        <v>255</v>
      </c>
      <c r="M11" s="367">
        <v>255</v>
      </c>
    </row>
    <row r="12" spans="1:13" ht="14.4">
      <c r="A12" s="363" t="s">
        <v>329</v>
      </c>
      <c r="B12" s="364">
        <v>420</v>
      </c>
      <c r="C12" s="365">
        <v>420</v>
      </c>
      <c r="D12" s="366">
        <v>420</v>
      </c>
      <c r="E12" s="366">
        <v>424</v>
      </c>
      <c r="F12" s="367">
        <v>422</v>
      </c>
      <c r="G12" s="367">
        <v>418</v>
      </c>
      <c r="H12" s="367">
        <v>418</v>
      </c>
      <c r="I12" s="367">
        <v>418</v>
      </c>
      <c r="J12" s="367">
        <v>418</v>
      </c>
      <c r="K12" s="367">
        <v>354</v>
      </c>
      <c r="L12" s="367">
        <v>354</v>
      </c>
      <c r="M12" s="367">
        <v>354</v>
      </c>
    </row>
    <row r="13" spans="1:13" ht="14.4">
      <c r="A13" s="363" t="s">
        <v>330</v>
      </c>
      <c r="B13" s="364">
        <v>27</v>
      </c>
      <c r="C13" s="365">
        <v>27</v>
      </c>
      <c r="D13" s="367">
        <v>27</v>
      </c>
      <c r="E13" s="367">
        <v>27</v>
      </c>
      <c r="F13" s="367">
        <v>25</v>
      </c>
      <c r="G13" s="367">
        <v>28</v>
      </c>
      <c r="H13" s="367">
        <v>28</v>
      </c>
      <c r="I13" s="367">
        <v>28</v>
      </c>
      <c r="J13" s="367">
        <v>28</v>
      </c>
      <c r="K13" s="367">
        <v>28</v>
      </c>
      <c r="L13" s="367">
        <v>78</v>
      </c>
      <c r="M13" s="367">
        <v>78</v>
      </c>
    </row>
    <row r="14" spans="1:13" ht="14.4">
      <c r="A14" s="363" t="s">
        <v>331</v>
      </c>
      <c r="B14" s="364">
        <v>182</v>
      </c>
      <c r="C14" s="365">
        <v>182</v>
      </c>
      <c r="D14" s="366">
        <v>182</v>
      </c>
      <c r="E14" s="366">
        <v>183</v>
      </c>
      <c r="F14" s="367">
        <v>178</v>
      </c>
      <c r="G14" s="367">
        <v>178</v>
      </c>
      <c r="H14" s="367">
        <v>178</v>
      </c>
      <c r="I14" s="367">
        <v>178</v>
      </c>
      <c r="J14" s="367">
        <v>178</v>
      </c>
      <c r="K14" s="367">
        <v>178</v>
      </c>
      <c r="L14" s="367">
        <v>178</v>
      </c>
      <c r="M14" s="367">
        <v>178</v>
      </c>
    </row>
    <row r="15" spans="1:13">
      <c r="A15" s="360" t="s">
        <v>332</v>
      </c>
      <c r="B15" s="364">
        <v>1795</v>
      </c>
      <c r="C15" s="364">
        <v>2200</v>
      </c>
      <c r="D15" s="366">
        <v>2200</v>
      </c>
      <c r="E15" s="366">
        <v>2215</v>
      </c>
      <c r="F15" s="367">
        <v>1221</v>
      </c>
      <c r="G15" s="367">
        <v>1221</v>
      </c>
      <c r="H15" s="367">
        <v>1221</v>
      </c>
      <c r="I15" s="367">
        <v>1221</v>
      </c>
      <c r="J15" s="367">
        <v>1221</v>
      </c>
      <c r="K15" s="367">
        <v>1148</v>
      </c>
      <c r="L15" s="367">
        <v>1148</v>
      </c>
      <c r="M15" s="367">
        <v>1148</v>
      </c>
    </row>
    <row r="16" spans="1:13">
      <c r="A16" s="360" t="s">
        <v>333</v>
      </c>
      <c r="B16" s="364">
        <v>1131</v>
      </c>
      <c r="C16" s="364">
        <v>846</v>
      </c>
      <c r="D16" s="366">
        <v>661</v>
      </c>
      <c r="E16" s="366">
        <v>680</v>
      </c>
      <c r="F16" s="367">
        <v>577</v>
      </c>
      <c r="G16" s="367">
        <v>546</v>
      </c>
      <c r="H16" s="367">
        <v>546</v>
      </c>
      <c r="I16" s="367">
        <v>577</v>
      </c>
      <c r="J16" s="367">
        <v>535</v>
      </c>
      <c r="K16" s="367">
        <v>708</v>
      </c>
      <c r="L16" s="367">
        <v>1251</v>
      </c>
      <c r="M16" s="367">
        <v>2195</v>
      </c>
    </row>
    <row r="17" spans="1:13">
      <c r="A17" s="368" t="s">
        <v>31</v>
      </c>
      <c r="B17" s="369">
        <f t="shared" ref="B17:L17" si="0">SUM(B9:B16)</f>
        <v>13343</v>
      </c>
      <c r="C17" s="369">
        <f t="shared" si="0"/>
        <v>13463</v>
      </c>
      <c r="D17" s="370">
        <f t="shared" si="0"/>
        <v>14123</v>
      </c>
      <c r="E17" s="370">
        <f t="shared" si="0"/>
        <v>14234</v>
      </c>
      <c r="F17" s="370">
        <f t="shared" si="0"/>
        <v>13020</v>
      </c>
      <c r="G17" s="370">
        <f t="shared" si="0"/>
        <v>12988</v>
      </c>
      <c r="H17" s="370">
        <f t="shared" si="0"/>
        <v>12988</v>
      </c>
      <c r="I17" s="370">
        <f t="shared" si="0"/>
        <v>13019</v>
      </c>
      <c r="J17" s="370">
        <f t="shared" si="0"/>
        <v>12977</v>
      </c>
      <c r="K17" s="370">
        <f t="shared" si="0"/>
        <v>13013</v>
      </c>
      <c r="L17" s="370">
        <f t="shared" si="0"/>
        <v>13606</v>
      </c>
      <c r="M17" s="370">
        <f>SUM(M9:M16)</f>
        <v>14550</v>
      </c>
    </row>
    <row r="18" spans="1:13">
      <c r="A18" s="356"/>
      <c r="B18" s="356"/>
      <c r="C18" s="356"/>
      <c r="D18" s="356"/>
      <c r="E18" s="356"/>
      <c r="F18" s="356"/>
      <c r="G18" s="356"/>
      <c r="H18" s="356"/>
      <c r="I18" s="356"/>
      <c r="J18" s="356"/>
      <c r="K18" s="356"/>
      <c r="L18" s="356"/>
      <c r="M18" s="356"/>
    </row>
    <row r="19" spans="1:13" s="2" customFormat="1">
      <c r="A19" s="371" t="s">
        <v>336</v>
      </c>
      <c r="B19" s="356"/>
      <c r="C19" s="356"/>
      <c r="D19" s="356"/>
      <c r="E19" s="356"/>
      <c r="F19" s="356"/>
      <c r="G19" s="356"/>
      <c r="H19" s="356"/>
      <c r="I19" s="356"/>
      <c r="J19" s="356"/>
      <c r="K19" s="356"/>
      <c r="L19" s="356"/>
      <c r="M19" s="356"/>
    </row>
    <row r="20" spans="1:13">
      <c r="A20" s="28" t="s">
        <v>337</v>
      </c>
      <c r="B20" s="21"/>
      <c r="C20" s="21"/>
      <c r="D20" s="21"/>
      <c r="E20" s="21"/>
      <c r="F20" s="21"/>
      <c r="G20" s="356"/>
      <c r="H20" s="356"/>
      <c r="I20" s="356"/>
      <c r="J20" s="356"/>
      <c r="K20" s="356"/>
      <c r="L20" s="356"/>
      <c r="M20" s="356"/>
    </row>
    <row r="21" spans="1:13">
      <c r="A21" s="372"/>
      <c r="B21" s="356"/>
      <c r="C21" s="356"/>
      <c r="D21" s="356"/>
      <c r="E21" s="356"/>
      <c r="F21" s="356"/>
      <c r="G21" s="356"/>
      <c r="H21" s="356"/>
      <c r="I21" s="356"/>
      <c r="J21" s="356"/>
      <c r="K21" s="356"/>
      <c r="L21" s="356"/>
      <c r="M21" s="356"/>
    </row>
    <row r="22" spans="1:13">
      <c r="A22" s="356"/>
      <c r="B22" s="356"/>
      <c r="C22" s="356"/>
      <c r="D22" s="356"/>
      <c r="E22" s="356"/>
      <c r="F22" s="356"/>
      <c r="G22" s="356"/>
      <c r="H22" s="356"/>
      <c r="I22" s="356"/>
      <c r="J22" s="356"/>
      <c r="K22" s="356"/>
      <c r="L22" s="356"/>
      <c r="M22" s="356"/>
    </row>
    <row r="23" spans="1:13">
      <c r="A23" s="356"/>
      <c r="B23" s="356"/>
      <c r="C23" s="356"/>
      <c r="D23" s="356"/>
      <c r="E23" s="356"/>
      <c r="F23" s="356"/>
      <c r="G23" s="356"/>
      <c r="H23" s="356"/>
      <c r="I23" s="356"/>
      <c r="J23" s="356"/>
      <c r="K23" s="356"/>
      <c r="L23" s="356"/>
      <c r="M23" s="356"/>
    </row>
    <row r="24" spans="1:13">
      <c r="A24" s="373"/>
      <c r="B24" s="374"/>
      <c r="C24" s="374"/>
      <c r="D24" s="374"/>
      <c r="E24" s="374"/>
      <c r="F24" s="356"/>
      <c r="G24" s="356"/>
      <c r="H24" s="356"/>
      <c r="I24" s="356"/>
      <c r="J24" s="356"/>
      <c r="K24" s="356"/>
      <c r="L24" s="356"/>
      <c r="M24" s="356"/>
    </row>
    <row r="25" spans="1:13">
      <c r="A25" s="373"/>
      <c r="B25" s="375"/>
      <c r="C25" s="356"/>
      <c r="D25" s="356"/>
      <c r="E25" s="356"/>
      <c r="F25" s="356"/>
      <c r="G25" s="356"/>
      <c r="H25" s="356"/>
      <c r="I25" s="356"/>
      <c r="J25" s="356"/>
      <c r="K25" s="356"/>
      <c r="L25" s="356"/>
      <c r="M25" s="356"/>
    </row>
    <row r="26" spans="1:13">
      <c r="A26" s="373"/>
      <c r="B26" s="356"/>
      <c r="C26" s="356"/>
      <c r="D26" s="356"/>
      <c r="E26" s="356"/>
      <c r="F26" s="356"/>
      <c r="G26" s="356"/>
      <c r="H26" s="356"/>
      <c r="I26" s="356"/>
      <c r="J26" s="356"/>
      <c r="K26" s="356"/>
      <c r="L26" s="356"/>
      <c r="M26" s="356"/>
    </row>
    <row r="27" spans="1:13">
      <c r="A27" s="356"/>
      <c r="B27" s="356"/>
      <c r="C27" s="356"/>
      <c r="D27" s="356"/>
      <c r="E27" s="356"/>
      <c r="F27" s="356"/>
      <c r="G27" s="356"/>
      <c r="H27" s="356"/>
      <c r="I27" s="356"/>
      <c r="J27" s="356"/>
      <c r="K27" s="356"/>
      <c r="L27" s="356"/>
      <c r="M27" s="356"/>
    </row>
    <row r="28" spans="1:13">
      <c r="A28" s="356"/>
      <c r="B28" s="356"/>
      <c r="C28" s="356"/>
      <c r="D28" s="356"/>
      <c r="E28" s="356"/>
      <c r="F28" s="356"/>
      <c r="G28" s="356"/>
      <c r="H28" s="356"/>
      <c r="I28" s="356"/>
      <c r="J28" s="356"/>
      <c r="K28" s="356"/>
      <c r="L28" s="356"/>
      <c r="M28" s="356"/>
    </row>
    <row r="29" spans="1:13">
      <c r="A29" s="356"/>
      <c r="B29" s="356"/>
      <c r="C29" s="356"/>
      <c r="D29" s="356"/>
      <c r="E29" s="356"/>
      <c r="F29" s="356"/>
      <c r="G29" s="356"/>
      <c r="H29" s="356"/>
      <c r="I29" s="356"/>
      <c r="J29" s="356"/>
      <c r="K29" s="356"/>
      <c r="L29" s="356"/>
      <c r="M29" s="356"/>
    </row>
    <row r="30" spans="1:13">
      <c r="A30" s="356"/>
      <c r="B30" s="356"/>
      <c r="C30" s="356"/>
      <c r="D30" s="376"/>
      <c r="E30" s="376"/>
      <c r="F30" s="356"/>
      <c r="G30" s="356"/>
      <c r="H30" s="356"/>
      <c r="I30" s="356"/>
      <c r="J30" s="356"/>
      <c r="K30" s="356"/>
      <c r="L30" s="356"/>
      <c r="M30" s="356"/>
    </row>
    <row r="31" spans="1:13">
      <c r="A31" s="356"/>
      <c r="B31" s="376"/>
      <c r="C31" s="376"/>
      <c r="D31" s="356"/>
      <c r="E31" s="356"/>
      <c r="F31" s="376"/>
      <c r="G31" s="376"/>
      <c r="H31" s="376"/>
      <c r="I31" s="376"/>
      <c r="J31" s="376"/>
      <c r="K31" s="376"/>
      <c r="L31" s="376"/>
      <c r="M31" s="376"/>
    </row>
  </sheetData>
  <mergeCells count="2">
    <mergeCell ref="A3:M3"/>
    <mergeCell ref="A5:M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4"/>
  <sheetViews>
    <sheetView zoomScaleNormal="100" workbookViewId="0">
      <selection activeCell="A58" sqref="A58"/>
    </sheetView>
  </sheetViews>
  <sheetFormatPr defaultColWidth="9.109375" defaultRowHeight="13.2"/>
  <cols>
    <col min="1" max="1" width="39.44140625" style="96" customWidth="1"/>
    <col min="2" max="2" width="21.44140625" style="96" customWidth="1"/>
    <col min="3" max="3" width="21.33203125" style="96" customWidth="1"/>
    <col min="4" max="4" width="18.6640625" style="96" customWidth="1"/>
    <col min="5" max="6" width="16.88671875" style="96" customWidth="1"/>
    <col min="7" max="20" width="9.88671875" style="96" customWidth="1"/>
    <col min="21" max="16384" width="9.109375" style="96"/>
  </cols>
  <sheetData>
    <row r="1" spans="1:13">
      <c r="A1" s="68" t="s">
        <v>23</v>
      </c>
    </row>
    <row r="2" spans="1:13">
      <c r="A2" s="68"/>
    </row>
    <row r="3" spans="1:13">
      <c r="A3" s="442" t="s">
        <v>170</v>
      </c>
      <c r="B3" s="442"/>
      <c r="C3" s="442"/>
      <c r="D3" s="442"/>
      <c r="E3" s="442"/>
      <c r="F3" s="97"/>
    </row>
    <row r="4" spans="1:13">
      <c r="A4" s="85"/>
      <c r="B4" s="85"/>
      <c r="C4" s="85"/>
      <c r="D4" s="85"/>
      <c r="E4" s="85"/>
      <c r="F4" s="97"/>
    </row>
    <row r="5" spans="1:13" s="98" customFormat="1">
      <c r="A5" s="442" t="s">
        <v>171</v>
      </c>
      <c r="B5" s="442"/>
      <c r="C5" s="442"/>
      <c r="D5" s="442"/>
      <c r="E5" s="442"/>
    </row>
    <row r="6" spans="1:13" s="98" customFormat="1">
      <c r="A6" s="442" t="s">
        <v>172</v>
      </c>
      <c r="B6" s="442"/>
      <c r="C6" s="442"/>
      <c r="D6" s="442"/>
      <c r="E6" s="442"/>
    </row>
    <row r="7" spans="1:13" s="99" customFormat="1" ht="7.5" customHeight="1" thickBot="1"/>
    <row r="8" spans="1:13" ht="14.25" customHeight="1">
      <c r="A8" s="100"/>
      <c r="B8" s="101" t="s">
        <v>124</v>
      </c>
      <c r="C8" s="101" t="s">
        <v>125</v>
      </c>
      <c r="D8" s="101" t="s">
        <v>126</v>
      </c>
      <c r="E8" s="102" t="s">
        <v>31</v>
      </c>
    </row>
    <row r="9" spans="1:13" s="104" customFormat="1" ht="14.4" customHeight="1">
      <c r="A9" s="98" t="s">
        <v>173</v>
      </c>
      <c r="B9" s="103"/>
      <c r="C9" s="103"/>
      <c r="D9" s="103"/>
    </row>
    <row r="10" spans="1:13" s="104" customFormat="1" ht="14.4" customHeight="1">
      <c r="A10" s="104" t="s">
        <v>174</v>
      </c>
      <c r="B10" s="105">
        <v>587291.9800000001</v>
      </c>
      <c r="C10" s="106">
        <v>2045299.0999999968</v>
      </c>
      <c r="D10" s="106">
        <v>795312.13000000024</v>
      </c>
      <c r="E10" s="107">
        <f>SUM(B10:D10)</f>
        <v>3427903.2099999972</v>
      </c>
      <c r="J10" s="107"/>
      <c r="K10" s="107"/>
      <c r="L10" s="107"/>
      <c r="M10" s="107"/>
    </row>
    <row r="11" spans="1:13" s="104" customFormat="1" ht="14.4" customHeight="1">
      <c r="A11" s="104" t="s">
        <v>175</v>
      </c>
      <c r="B11" s="105">
        <v>140409.67000000004</v>
      </c>
      <c r="C11" s="106">
        <v>353567.66000000003</v>
      </c>
      <c r="D11" s="106">
        <v>85119.05</v>
      </c>
      <c r="E11" s="107">
        <f>SUM(B11:D11)</f>
        <v>579096.38000000012</v>
      </c>
      <c r="G11" s="108"/>
      <c r="J11" s="107"/>
      <c r="K11" s="107"/>
      <c r="L11" s="107"/>
      <c r="M11" s="107"/>
    </row>
    <row r="12" spans="1:13" s="104" customFormat="1" ht="14.4" customHeight="1">
      <c r="A12" s="109" t="s">
        <v>31</v>
      </c>
      <c r="B12" s="110">
        <f>SUM(B10:B11)</f>
        <v>727701.65000000014</v>
      </c>
      <c r="C12" s="110">
        <f>SUM(C10:C11)</f>
        <v>2398866.759999997</v>
      </c>
      <c r="D12" s="110">
        <f>SUM(D10:D11)</f>
        <v>880431.18000000028</v>
      </c>
      <c r="E12" s="111">
        <f>SUM(E10:E11)</f>
        <v>4006999.5899999971</v>
      </c>
      <c r="G12" s="108"/>
      <c r="J12" s="107"/>
      <c r="K12" s="107"/>
      <c r="L12" s="107"/>
      <c r="M12" s="107"/>
    </row>
    <row r="13" spans="1:13" s="98" customFormat="1" ht="14.4" customHeight="1">
      <c r="A13" s="104"/>
      <c r="B13" s="112"/>
      <c r="C13" s="112"/>
      <c r="D13" s="112"/>
      <c r="E13" s="113"/>
      <c r="G13" s="108"/>
      <c r="J13" s="107"/>
      <c r="K13" s="107"/>
      <c r="L13" s="107"/>
      <c r="M13" s="107"/>
    </row>
    <row r="14" spans="1:13" s="98" customFormat="1" ht="14.4" customHeight="1">
      <c r="A14" s="98" t="s">
        <v>176</v>
      </c>
      <c r="B14" s="112"/>
      <c r="C14" s="112"/>
      <c r="D14" s="112"/>
      <c r="E14" s="113"/>
      <c r="F14" s="114"/>
      <c r="G14" s="108"/>
      <c r="J14" s="107"/>
      <c r="K14" s="107"/>
      <c r="L14" s="107"/>
      <c r="M14" s="107"/>
    </row>
    <row r="15" spans="1:13" s="104" customFormat="1" ht="14.4" customHeight="1">
      <c r="A15" s="104" t="s">
        <v>177</v>
      </c>
      <c r="B15" s="105">
        <v>1241968.0900000001</v>
      </c>
      <c r="C15" s="106">
        <v>3759931.75</v>
      </c>
      <c r="D15" s="106">
        <v>496954.50000000006</v>
      </c>
      <c r="E15" s="107">
        <f>SUM(B15:D15)</f>
        <v>5498854.3399999999</v>
      </c>
      <c r="G15" s="108"/>
      <c r="J15" s="107"/>
      <c r="K15" s="107"/>
      <c r="L15" s="107"/>
      <c r="M15" s="107"/>
    </row>
    <row r="16" spans="1:13" s="104" customFormat="1" ht="14.4" customHeight="1">
      <c r="A16" s="104" t="s">
        <v>178</v>
      </c>
      <c r="B16" s="105">
        <v>236913.25</v>
      </c>
      <c r="C16" s="106">
        <v>506083.32</v>
      </c>
      <c r="D16" s="106">
        <v>93148.83</v>
      </c>
      <c r="E16" s="107">
        <f>SUM(B16:D16)</f>
        <v>836145.4</v>
      </c>
      <c r="G16" s="108"/>
      <c r="J16" s="107"/>
      <c r="K16" s="107"/>
      <c r="L16" s="107"/>
      <c r="M16" s="107"/>
    </row>
    <row r="17" spans="1:13" s="104" customFormat="1" ht="14.4" customHeight="1">
      <c r="A17" s="109" t="s">
        <v>31</v>
      </c>
      <c r="B17" s="110">
        <f>SUM(B15:B16)</f>
        <v>1478881.34</v>
      </c>
      <c r="C17" s="110">
        <f>SUM(C15:C16)</f>
        <v>4266015.07</v>
      </c>
      <c r="D17" s="110">
        <f>SUM(D15:D16)</f>
        <v>590103.33000000007</v>
      </c>
      <c r="E17" s="115">
        <f>SUM(E15:E16)</f>
        <v>6334999.7400000002</v>
      </c>
      <c r="J17" s="107"/>
      <c r="K17" s="107"/>
      <c r="L17" s="107"/>
      <c r="M17" s="107"/>
    </row>
    <row r="18" spans="1:13" s="104" customFormat="1" ht="14.4" customHeight="1">
      <c r="B18" s="106"/>
      <c r="C18" s="106"/>
      <c r="D18" s="106"/>
      <c r="E18" s="107"/>
      <c r="J18" s="107"/>
      <c r="K18" s="107"/>
      <c r="L18" s="107"/>
      <c r="M18" s="107"/>
    </row>
    <row r="19" spans="1:13" s="104" customFormat="1" ht="14.4" customHeight="1">
      <c r="A19" s="98" t="s">
        <v>179</v>
      </c>
      <c r="B19" s="106">
        <v>22653.59</v>
      </c>
      <c r="C19" s="106">
        <v>5730.5</v>
      </c>
      <c r="D19" s="106">
        <v>226615.9</v>
      </c>
      <c r="E19" s="113">
        <f>SUM(B19:D19)</f>
        <v>254999.99</v>
      </c>
      <c r="F19" s="107"/>
      <c r="J19" s="107"/>
      <c r="K19" s="107"/>
      <c r="L19" s="107"/>
      <c r="M19" s="107"/>
    </row>
    <row r="20" spans="1:13" s="104" customFormat="1" ht="14.4" customHeight="1">
      <c r="A20" s="98"/>
      <c r="B20" s="112"/>
      <c r="C20" s="112"/>
      <c r="D20" s="112"/>
      <c r="E20" s="113"/>
      <c r="F20" s="107"/>
      <c r="J20" s="107"/>
      <c r="K20" s="107"/>
      <c r="L20" s="107"/>
      <c r="M20" s="107"/>
    </row>
    <row r="21" spans="1:13" s="104" customFormat="1" ht="14.4" customHeight="1">
      <c r="A21" s="98" t="s">
        <v>180</v>
      </c>
      <c r="B21" s="116">
        <v>126550.08</v>
      </c>
      <c r="C21" s="116">
        <v>132861.16</v>
      </c>
      <c r="D21" s="116">
        <v>94588.76</v>
      </c>
      <c r="E21" s="117">
        <f>SUM(B21:D21)</f>
        <v>354000</v>
      </c>
      <c r="F21" s="107"/>
      <c r="G21" s="118"/>
      <c r="J21" s="107"/>
      <c r="K21" s="107"/>
      <c r="L21" s="107"/>
      <c r="M21" s="107"/>
    </row>
    <row r="22" spans="1:13" s="104" customFormat="1" ht="14.4" customHeight="1">
      <c r="B22" s="119"/>
      <c r="C22" s="119"/>
      <c r="D22" s="119"/>
      <c r="E22" s="117"/>
      <c r="F22" s="107"/>
      <c r="G22" s="120"/>
      <c r="J22" s="107"/>
      <c r="K22" s="107"/>
      <c r="L22" s="107"/>
      <c r="M22" s="107"/>
    </row>
    <row r="23" spans="1:13" s="104" customFormat="1" ht="14.4" customHeight="1">
      <c r="A23" s="98" t="s">
        <v>181</v>
      </c>
      <c r="B23" s="119"/>
      <c r="C23" s="116"/>
      <c r="D23" s="119"/>
      <c r="E23" s="117">
        <v>77500</v>
      </c>
      <c r="F23" s="107"/>
      <c r="G23" s="120"/>
      <c r="J23" s="107"/>
      <c r="K23" s="107"/>
      <c r="L23" s="107"/>
      <c r="M23" s="107"/>
    </row>
    <row r="24" spans="1:13" s="104" customFormat="1" ht="14.4" customHeight="1">
      <c r="B24" s="121"/>
      <c r="C24" s="103"/>
      <c r="D24" s="122"/>
      <c r="J24" s="107"/>
      <c r="K24" s="107"/>
      <c r="L24" s="107"/>
      <c r="M24" s="107"/>
    </row>
    <row r="25" spans="1:13" s="104" customFormat="1" ht="14.4" customHeight="1">
      <c r="A25" s="98" t="s">
        <v>182</v>
      </c>
      <c r="B25" s="106">
        <v>41507.29</v>
      </c>
      <c r="C25" s="106">
        <v>120555.31000000003</v>
      </c>
      <c r="D25" s="106">
        <v>15937.390000000001</v>
      </c>
      <c r="E25" s="113">
        <f>SUM(B25:D25)</f>
        <v>177999.99000000005</v>
      </c>
      <c r="J25" s="107"/>
      <c r="K25" s="107"/>
      <c r="L25" s="107"/>
      <c r="M25" s="107"/>
    </row>
    <row r="26" spans="1:13" ht="13.5" customHeight="1">
      <c r="A26" s="99"/>
      <c r="B26" s="123"/>
      <c r="C26" s="123"/>
      <c r="D26" s="123"/>
      <c r="E26" s="123"/>
    </row>
    <row r="27" spans="1:13" ht="25.2" customHeight="1">
      <c r="A27" s="447" t="s">
        <v>183</v>
      </c>
      <c r="B27" s="447"/>
      <c r="C27" s="447"/>
      <c r="D27" s="447"/>
      <c r="E27" s="447"/>
    </row>
    <row r="28" spans="1:13">
      <c r="A28" s="22"/>
    </row>
    <row r="30" spans="1:13">
      <c r="A30" s="442" t="s">
        <v>184</v>
      </c>
      <c r="B30" s="442"/>
      <c r="C30" s="442"/>
      <c r="D30" s="442"/>
      <c r="E30" s="442"/>
    </row>
    <row r="31" spans="1:13">
      <c r="A31" s="442" t="s">
        <v>185</v>
      </c>
      <c r="B31" s="442"/>
      <c r="C31" s="442"/>
      <c r="D31" s="442"/>
      <c r="E31" s="442"/>
    </row>
    <row r="32" spans="1:13">
      <c r="A32" s="442" t="s">
        <v>172</v>
      </c>
      <c r="B32" s="442"/>
      <c r="C32" s="442"/>
      <c r="D32" s="442"/>
      <c r="E32" s="442"/>
    </row>
    <row r="33" spans="1:7" ht="7.5" customHeight="1" thickBot="1"/>
    <row r="34" spans="1:7" ht="12.75" customHeight="1">
      <c r="A34" s="124" t="s">
        <v>186</v>
      </c>
      <c r="B34" s="125" t="s">
        <v>187</v>
      </c>
      <c r="C34" s="126" t="s">
        <v>188</v>
      </c>
      <c r="D34" s="66"/>
      <c r="E34" s="66"/>
      <c r="F34" s="127"/>
    </row>
    <row r="35" spans="1:7">
      <c r="A35" s="128" t="s">
        <v>124</v>
      </c>
      <c r="B35" s="129" t="s">
        <v>26</v>
      </c>
      <c r="C35" s="130">
        <v>240241.81</v>
      </c>
      <c r="D35" s="131"/>
      <c r="E35" s="35"/>
      <c r="G35" s="131"/>
    </row>
    <row r="36" spans="1:7" ht="26.4">
      <c r="A36" s="132" t="s">
        <v>125</v>
      </c>
      <c r="B36" s="133" t="s">
        <v>189</v>
      </c>
      <c r="C36" s="134">
        <v>683885.4</v>
      </c>
      <c r="D36" s="131"/>
      <c r="E36" s="35"/>
      <c r="G36" s="131"/>
    </row>
    <row r="37" spans="1:7">
      <c r="B37" s="135" t="s">
        <v>190</v>
      </c>
      <c r="C37" s="134">
        <v>3416.76</v>
      </c>
      <c r="D37" s="131"/>
      <c r="E37" s="136"/>
      <c r="G37" s="131"/>
    </row>
    <row r="38" spans="1:7">
      <c r="B38" s="135" t="s">
        <v>191</v>
      </c>
      <c r="C38" s="137">
        <v>4376.12</v>
      </c>
      <c r="D38" s="131"/>
      <c r="E38" s="136"/>
      <c r="G38" s="131"/>
    </row>
    <row r="39" spans="1:7">
      <c r="B39" s="135" t="s">
        <v>192</v>
      </c>
      <c r="C39" s="137">
        <v>939.28</v>
      </c>
      <c r="D39" s="131"/>
      <c r="E39" s="136"/>
      <c r="G39" s="131"/>
    </row>
    <row r="40" spans="1:7">
      <c r="A40" s="138"/>
      <c r="B40" s="139" t="s">
        <v>193</v>
      </c>
      <c r="C40" s="134">
        <v>2104.75</v>
      </c>
      <c r="D40" s="131"/>
      <c r="E40" s="140"/>
    </row>
    <row r="41" spans="1:7">
      <c r="A41" s="96" t="s">
        <v>126</v>
      </c>
      <c r="B41" s="135" t="s">
        <v>194</v>
      </c>
      <c r="C41" s="141">
        <v>185422.91</v>
      </c>
      <c r="D41" s="131"/>
      <c r="E41" s="136"/>
    </row>
    <row r="42" spans="1:7">
      <c r="B42" s="139" t="s">
        <v>195</v>
      </c>
      <c r="C42" s="142">
        <v>27612.97</v>
      </c>
      <c r="D42" s="131"/>
      <c r="E42" s="136"/>
    </row>
    <row r="43" spans="1:7" ht="15.6">
      <c r="A43" s="143"/>
      <c r="B43" s="144" t="s">
        <v>31</v>
      </c>
      <c r="C43" s="145">
        <f>SUM(C35:C42)</f>
        <v>1148000</v>
      </c>
      <c r="D43" s="146"/>
      <c r="E43" s="146"/>
    </row>
    <row r="44" spans="1:7" ht="15.6">
      <c r="A44" s="99"/>
      <c r="B44" s="147"/>
      <c r="C44" s="148"/>
      <c r="D44" s="146"/>
      <c r="E44" s="136"/>
    </row>
    <row r="45" spans="1:7">
      <c r="A45" s="149"/>
      <c r="B45" s="149"/>
      <c r="C45" s="149"/>
      <c r="D45" s="149"/>
      <c r="E45" s="149"/>
    </row>
    <row r="46" spans="1:7" ht="13.5" customHeight="1"/>
    <row r="47" spans="1:7">
      <c r="A47" s="442" t="s">
        <v>196</v>
      </c>
      <c r="B47" s="442"/>
      <c r="C47" s="442"/>
      <c r="D47" s="442"/>
      <c r="E47" s="442"/>
    </row>
    <row r="48" spans="1:7">
      <c r="A48" s="442" t="s">
        <v>197</v>
      </c>
      <c r="B48" s="442"/>
      <c r="C48" s="442"/>
      <c r="D48" s="442"/>
      <c r="E48" s="442"/>
    </row>
    <row r="49" spans="1:5" ht="6" customHeight="1" thickBot="1"/>
    <row r="50" spans="1:5">
      <c r="A50" s="150" t="s">
        <v>198</v>
      </c>
      <c r="B50" s="126"/>
      <c r="C50" s="151"/>
      <c r="D50" s="126" t="s">
        <v>188</v>
      </c>
    </row>
    <row r="51" spans="1:5" ht="54.9" customHeight="1">
      <c r="A51" s="152" t="s">
        <v>199</v>
      </c>
      <c r="B51" s="444" t="s">
        <v>200</v>
      </c>
      <c r="C51" s="445"/>
      <c r="D51" s="153">
        <v>701000</v>
      </c>
    </row>
    <row r="52" spans="1:5">
      <c r="B52" s="154"/>
      <c r="C52" s="155" t="s">
        <v>31</v>
      </c>
      <c r="D52" s="115">
        <f>SUM(D51:D51)</f>
        <v>701000</v>
      </c>
      <c r="E52" s="131"/>
    </row>
    <row r="53" spans="1:5" ht="7.2" customHeight="1"/>
    <row r="54" spans="1:5" ht="30.6" customHeight="1">
      <c r="A54" s="446" t="s">
        <v>201</v>
      </c>
      <c r="B54" s="446"/>
      <c r="C54" s="446"/>
      <c r="D54" s="446"/>
      <c r="E54" s="446"/>
    </row>
  </sheetData>
  <mergeCells count="11">
    <mergeCell ref="B51:C51"/>
    <mergeCell ref="A54:E54"/>
    <mergeCell ref="A47:E47"/>
    <mergeCell ref="A48:E48"/>
    <mergeCell ref="A3:E3"/>
    <mergeCell ref="A5:E5"/>
    <mergeCell ref="A31:E31"/>
    <mergeCell ref="A6:E6"/>
    <mergeCell ref="A32:E32"/>
    <mergeCell ref="A27:E27"/>
    <mergeCell ref="A30:E30"/>
  </mergeCells>
  <printOptions horizontalCentered="1"/>
  <pageMargins left="0.19685039370078741" right="0.19685039370078741" top="0.19685039370078741" bottom="0.19685039370078741" header="0.51181102362204722" footer="0.51181102362204722"/>
  <pageSetup paperSize="9" scale="88" orientation="portrait"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9"/>
  <sheetViews>
    <sheetView zoomScaleNormal="100" workbookViewId="0">
      <selection activeCell="A73" sqref="A73"/>
    </sheetView>
  </sheetViews>
  <sheetFormatPr defaultColWidth="9.5546875" defaultRowHeight="11.4"/>
  <cols>
    <col min="1" max="1" width="23.88671875" style="21" customWidth="1"/>
    <col min="2" max="14" width="9.33203125" style="21" customWidth="1"/>
    <col min="15" max="16384" width="9.5546875" style="21"/>
  </cols>
  <sheetData>
    <row r="1" spans="1:11" ht="12" customHeight="1">
      <c r="A1" s="68" t="s">
        <v>23</v>
      </c>
      <c r="B1" s="85"/>
      <c r="C1" s="85"/>
      <c r="D1" s="85"/>
      <c r="E1" s="85"/>
      <c r="F1" s="85"/>
      <c r="G1" s="85"/>
      <c r="H1" s="85"/>
      <c r="I1" s="85"/>
      <c r="J1" s="85"/>
      <c r="K1" s="85"/>
    </row>
    <row r="2" spans="1:11" ht="12" customHeight="1">
      <c r="A2" s="85"/>
      <c r="B2" s="85"/>
      <c r="C2" s="85"/>
      <c r="D2" s="85"/>
      <c r="E2" s="85"/>
      <c r="F2" s="85"/>
      <c r="G2" s="85"/>
      <c r="H2" s="85"/>
      <c r="I2" s="85"/>
      <c r="J2" s="85"/>
      <c r="K2" s="85"/>
    </row>
    <row r="3" spans="1:11" s="28" customFormat="1" ht="13.2">
      <c r="A3" s="466" t="s">
        <v>202</v>
      </c>
      <c r="B3" s="466"/>
      <c r="C3" s="466"/>
      <c r="D3" s="466"/>
      <c r="E3" s="466"/>
      <c r="F3" s="466"/>
      <c r="G3" s="466"/>
      <c r="H3" s="466"/>
      <c r="I3" s="466"/>
    </row>
    <row r="4" spans="1:11" s="28" customFormat="1" ht="13.2">
      <c r="A4" s="467" t="s">
        <v>203</v>
      </c>
      <c r="B4" s="467"/>
      <c r="C4" s="467"/>
      <c r="D4" s="467"/>
      <c r="E4" s="467"/>
      <c r="F4" s="467"/>
      <c r="G4" s="467"/>
      <c r="H4" s="467"/>
      <c r="I4" s="467"/>
    </row>
    <row r="5" spans="1:11" s="86" customFormat="1" ht="5.25" customHeight="1" thickBot="1"/>
    <row r="6" spans="1:11" s="88" customFormat="1" ht="15" customHeight="1">
      <c r="A6" s="87"/>
      <c r="B6" s="468" t="s">
        <v>204</v>
      </c>
      <c r="C6" s="469"/>
      <c r="D6" s="469"/>
      <c r="E6" s="470"/>
      <c r="F6" s="468" t="s">
        <v>205</v>
      </c>
      <c r="G6" s="469"/>
      <c r="H6" s="469"/>
      <c r="I6" s="471"/>
    </row>
    <row r="7" spans="1:11" s="86" customFormat="1" ht="38.25" customHeight="1">
      <c r="A7" s="89" t="s">
        <v>206</v>
      </c>
      <c r="B7" s="463" t="s">
        <v>207</v>
      </c>
      <c r="C7" s="464"/>
      <c r="D7" s="461" t="s">
        <v>208</v>
      </c>
      <c r="E7" s="472"/>
      <c r="F7" s="463" t="s">
        <v>207</v>
      </c>
      <c r="G7" s="464"/>
      <c r="H7" s="461" t="s">
        <v>208</v>
      </c>
      <c r="I7" s="462"/>
    </row>
    <row r="8" spans="1:11" s="86" customFormat="1" ht="12.6" customHeight="1">
      <c r="A8" s="90">
        <v>2008</v>
      </c>
      <c r="B8" s="448">
        <v>49629</v>
      </c>
      <c r="C8" s="449"/>
      <c r="D8" s="458">
        <v>95.57</v>
      </c>
      <c r="E8" s="459"/>
      <c r="F8" s="448">
        <v>64493</v>
      </c>
      <c r="G8" s="449"/>
      <c r="H8" s="458">
        <v>100.91</v>
      </c>
      <c r="I8" s="460"/>
    </row>
    <row r="9" spans="1:11" s="86" customFormat="1" ht="12.6" customHeight="1">
      <c r="A9" s="90">
        <v>2009</v>
      </c>
      <c r="B9" s="448">
        <v>50249.930500000002</v>
      </c>
      <c r="C9" s="449"/>
      <c r="D9" s="458">
        <v>97.75</v>
      </c>
      <c r="E9" s="459"/>
      <c r="F9" s="448">
        <v>66130</v>
      </c>
      <c r="G9" s="449"/>
      <c r="H9" s="458">
        <v>101.95</v>
      </c>
      <c r="I9" s="460"/>
    </row>
    <row r="10" spans="1:11" s="86" customFormat="1" ht="12.6" customHeight="1">
      <c r="A10" s="90" t="s">
        <v>209</v>
      </c>
      <c r="B10" s="448">
        <v>51679.525800000003</v>
      </c>
      <c r="C10" s="449"/>
      <c r="D10" s="458">
        <v>76.05</v>
      </c>
      <c r="E10" s="459"/>
      <c r="F10" s="448">
        <v>67320</v>
      </c>
      <c r="G10" s="449"/>
      <c r="H10" s="458">
        <v>80.12</v>
      </c>
      <c r="I10" s="460"/>
    </row>
    <row r="11" spans="1:11" s="86" customFormat="1" ht="12.6" customHeight="1">
      <c r="A11" s="90">
        <v>2011</v>
      </c>
      <c r="B11" s="448">
        <v>52051.678200000002</v>
      </c>
      <c r="C11" s="449"/>
      <c r="D11" s="458">
        <v>77.17</v>
      </c>
      <c r="E11" s="459"/>
      <c r="F11" s="448">
        <v>67789</v>
      </c>
      <c r="G11" s="449"/>
      <c r="H11" s="458">
        <v>81.33</v>
      </c>
      <c r="I11" s="460"/>
      <c r="K11" s="91"/>
    </row>
    <row r="12" spans="1:11" s="86" customFormat="1" ht="12.6" customHeight="1">
      <c r="A12" s="90">
        <v>2012</v>
      </c>
      <c r="B12" s="448">
        <v>52527</v>
      </c>
      <c r="C12" s="449"/>
      <c r="D12" s="458">
        <v>76.48</v>
      </c>
      <c r="E12" s="459"/>
      <c r="F12" s="448">
        <v>65756</v>
      </c>
      <c r="G12" s="449"/>
      <c r="H12" s="458">
        <v>83.84</v>
      </c>
      <c r="I12" s="460"/>
    </row>
    <row r="13" spans="1:11" s="86" customFormat="1" ht="12.6" customHeight="1">
      <c r="A13" s="90" t="s">
        <v>210</v>
      </c>
      <c r="B13" s="448">
        <v>53150</v>
      </c>
      <c r="C13" s="449"/>
      <c r="D13" s="458">
        <v>75.58</v>
      </c>
      <c r="E13" s="459"/>
      <c r="F13" s="448">
        <v>65096</v>
      </c>
      <c r="G13" s="449"/>
      <c r="H13" s="458">
        <v>97.67</v>
      </c>
      <c r="I13" s="460"/>
    </row>
    <row r="14" spans="1:11" s="86" customFormat="1" ht="12.6" customHeight="1">
      <c r="A14" s="90">
        <v>2014</v>
      </c>
      <c r="B14" s="448">
        <v>57126.460500000001</v>
      </c>
      <c r="C14" s="449"/>
      <c r="D14" s="458">
        <v>70.790000000000006</v>
      </c>
      <c r="E14" s="459"/>
      <c r="F14" s="448">
        <v>63079.75</v>
      </c>
      <c r="G14" s="449"/>
      <c r="H14" s="458">
        <v>101.47</v>
      </c>
      <c r="I14" s="460"/>
    </row>
    <row r="15" spans="1:11" s="86" customFormat="1" ht="12.6" customHeight="1">
      <c r="A15" s="90">
        <v>2015</v>
      </c>
      <c r="B15" s="448">
        <v>57754.649299999997</v>
      </c>
      <c r="C15" s="449"/>
      <c r="D15" s="458">
        <v>69.37</v>
      </c>
      <c r="E15" s="459"/>
      <c r="F15" s="448">
        <v>63103.262499999997</v>
      </c>
      <c r="G15" s="449"/>
      <c r="H15" s="458">
        <v>100.39</v>
      </c>
      <c r="I15" s="460"/>
    </row>
    <row r="16" spans="1:11" s="86" customFormat="1" ht="12.6" customHeight="1">
      <c r="A16" s="90">
        <v>2016</v>
      </c>
      <c r="B16" s="448">
        <v>58666.805200000003</v>
      </c>
      <c r="C16" s="449"/>
      <c r="D16" s="452">
        <v>68.3</v>
      </c>
      <c r="E16" s="453"/>
      <c r="F16" s="448">
        <v>63246.764199999998</v>
      </c>
      <c r="G16" s="449"/>
      <c r="H16" s="458">
        <v>100.16</v>
      </c>
      <c r="I16" s="460"/>
      <c r="K16" s="91"/>
    </row>
    <row r="17" spans="1:14" s="86" customFormat="1" ht="12.6" customHeight="1">
      <c r="A17" s="90">
        <v>2017</v>
      </c>
      <c r="B17" s="448">
        <v>59590.132400000002</v>
      </c>
      <c r="C17" s="449"/>
      <c r="D17" s="452">
        <v>67.242675000000006</v>
      </c>
      <c r="E17" s="453"/>
      <c r="F17" s="448">
        <v>64653.984799999998</v>
      </c>
      <c r="G17" s="449"/>
      <c r="H17" s="458">
        <v>97.98</v>
      </c>
      <c r="I17" s="460"/>
      <c r="K17" s="91"/>
    </row>
    <row r="18" spans="1:14" s="86" customFormat="1" ht="12.6" customHeight="1">
      <c r="A18" s="90">
        <v>2017</v>
      </c>
      <c r="B18" s="448">
        <v>59590.132400000002</v>
      </c>
      <c r="C18" s="449"/>
      <c r="D18" s="452">
        <v>67.242675000000006</v>
      </c>
      <c r="E18" s="453"/>
      <c r="F18" s="448">
        <v>64653.984799999998</v>
      </c>
      <c r="G18" s="449"/>
      <c r="H18" s="458">
        <v>97.98</v>
      </c>
      <c r="I18" s="460"/>
      <c r="K18" s="91"/>
    </row>
    <row r="19" spans="1:14" s="86" customFormat="1" ht="12">
      <c r="A19" s="90">
        <v>2018</v>
      </c>
      <c r="B19" s="448">
        <v>60538</v>
      </c>
      <c r="C19" s="449"/>
      <c r="D19" s="452">
        <v>66.19</v>
      </c>
      <c r="E19" s="453"/>
      <c r="F19" s="448">
        <v>64918</v>
      </c>
      <c r="G19" s="449"/>
      <c r="H19" s="458">
        <v>97.58</v>
      </c>
      <c r="I19" s="460"/>
      <c r="K19" s="91"/>
    </row>
    <row r="20" spans="1:14" s="86" customFormat="1" ht="13.5" customHeight="1">
      <c r="A20" s="90">
        <v>2019</v>
      </c>
      <c r="B20" s="448">
        <v>60759</v>
      </c>
      <c r="C20" s="449"/>
      <c r="D20" s="452">
        <v>65.95</v>
      </c>
      <c r="E20" s="453"/>
      <c r="F20" s="448">
        <v>65083</v>
      </c>
      <c r="G20" s="449"/>
      <c r="H20" s="458">
        <v>97.34</v>
      </c>
      <c r="I20" s="460"/>
      <c r="K20" s="91"/>
    </row>
    <row r="21" spans="1:14" s="86" customFormat="1" ht="13.5" customHeight="1">
      <c r="A21" s="90">
        <v>2020</v>
      </c>
      <c r="B21" s="448">
        <v>61759</v>
      </c>
      <c r="C21" s="449"/>
      <c r="D21" s="452">
        <v>64.88</v>
      </c>
      <c r="E21" s="453"/>
      <c r="F21" s="448">
        <v>65499</v>
      </c>
      <c r="G21" s="449"/>
      <c r="H21" s="458">
        <v>96.72</v>
      </c>
      <c r="I21" s="460"/>
      <c r="K21" s="91"/>
    </row>
    <row r="22" spans="1:14" s="86" customFormat="1" ht="13.5" customHeight="1">
      <c r="A22" s="90">
        <v>2021</v>
      </c>
      <c r="B22" s="448">
        <v>62609</v>
      </c>
      <c r="C22" s="449"/>
      <c r="D22" s="452">
        <v>63.99</v>
      </c>
      <c r="E22" s="453"/>
      <c r="F22" s="455">
        <v>66542</v>
      </c>
      <c r="G22" s="456"/>
      <c r="H22" s="452">
        <v>95.2</v>
      </c>
      <c r="I22" s="457"/>
      <c r="K22" s="91"/>
    </row>
    <row r="23" spans="1:14" s="86" customFormat="1" ht="13.5" customHeight="1">
      <c r="A23" s="90">
        <v>2022</v>
      </c>
      <c r="B23" s="448">
        <v>63964</v>
      </c>
      <c r="C23" s="449"/>
      <c r="D23" s="452">
        <v>62.44</v>
      </c>
      <c r="E23" s="453"/>
      <c r="F23" s="455">
        <v>67830</v>
      </c>
      <c r="G23" s="456"/>
      <c r="H23" s="452">
        <v>93.39</v>
      </c>
      <c r="I23" s="457"/>
      <c r="K23" s="91"/>
    </row>
    <row r="24" spans="1:14" s="86" customFormat="1" ht="12">
      <c r="A24" s="90"/>
      <c r="B24" s="30"/>
      <c r="C24" s="30"/>
      <c r="D24" s="67"/>
      <c r="E24" s="67"/>
      <c r="F24" s="30"/>
      <c r="G24" s="30"/>
      <c r="H24" s="32"/>
      <c r="I24" s="32"/>
      <c r="K24" s="91"/>
    </row>
    <row r="25" spans="1:14" s="86" customFormat="1" ht="12" thickBot="1"/>
    <row r="26" spans="1:14" s="86" customFormat="1" ht="13.5" customHeight="1">
      <c r="A26" s="92"/>
      <c r="B26" s="468" t="s">
        <v>179</v>
      </c>
      <c r="C26" s="469"/>
      <c r="D26" s="469"/>
      <c r="E26" s="471"/>
      <c r="F26" s="468" t="s">
        <v>211</v>
      </c>
      <c r="G26" s="469"/>
      <c r="H26" s="469"/>
      <c r="I26" s="471"/>
    </row>
    <row r="27" spans="1:14" s="86" customFormat="1" ht="38.25" customHeight="1">
      <c r="A27" s="89" t="s">
        <v>206</v>
      </c>
      <c r="B27" s="463" t="s">
        <v>207</v>
      </c>
      <c r="C27" s="464"/>
      <c r="D27" s="461" t="s">
        <v>208</v>
      </c>
      <c r="E27" s="472"/>
      <c r="F27" s="463" t="s">
        <v>207</v>
      </c>
      <c r="G27" s="464"/>
      <c r="H27" s="461" t="s">
        <v>208</v>
      </c>
      <c r="I27" s="462"/>
    </row>
    <row r="28" spans="1:14" ht="12.6" customHeight="1">
      <c r="A28" s="27">
        <v>2008</v>
      </c>
      <c r="B28" s="448">
        <v>3681</v>
      </c>
      <c r="C28" s="449"/>
      <c r="D28" s="450">
        <v>83.4</v>
      </c>
      <c r="E28" s="465"/>
      <c r="F28" s="448">
        <v>2557.9499999999998</v>
      </c>
      <c r="G28" s="449">
        <v>2557.9499999999998</v>
      </c>
      <c r="H28" s="458">
        <v>84.83</v>
      </c>
      <c r="I28" s="460"/>
    </row>
    <row r="29" spans="1:14" ht="12.6" customHeight="1">
      <c r="A29" s="27">
        <v>2009</v>
      </c>
      <c r="B29" s="448">
        <v>3803.1</v>
      </c>
      <c r="C29" s="449"/>
      <c r="D29" s="450">
        <v>82.827200000000005</v>
      </c>
      <c r="E29" s="451"/>
      <c r="F29" s="448">
        <v>2557.5500000000002</v>
      </c>
      <c r="G29" s="449"/>
      <c r="H29" s="452">
        <v>86.8</v>
      </c>
      <c r="I29" s="454"/>
      <c r="N29" s="24"/>
    </row>
    <row r="30" spans="1:14" ht="12.6" customHeight="1">
      <c r="A30" s="27" t="s">
        <v>209</v>
      </c>
      <c r="B30" s="448">
        <v>3880</v>
      </c>
      <c r="C30" s="449"/>
      <c r="D30" s="450">
        <v>64.95</v>
      </c>
      <c r="E30" s="451"/>
      <c r="F30" s="448">
        <v>2549.8000000000002</v>
      </c>
      <c r="G30" s="449"/>
      <c r="H30" s="452">
        <v>69.81</v>
      </c>
      <c r="I30" s="454"/>
      <c r="N30" s="24"/>
    </row>
    <row r="31" spans="1:14" ht="12.6" customHeight="1">
      <c r="A31" s="27">
        <v>2011</v>
      </c>
      <c r="B31" s="448">
        <v>3935.9236546736643</v>
      </c>
      <c r="C31" s="449"/>
      <c r="D31" s="450">
        <v>65.55</v>
      </c>
      <c r="E31" s="451"/>
      <c r="F31" s="448">
        <v>2551.4</v>
      </c>
      <c r="G31" s="449"/>
      <c r="H31" s="452">
        <v>70.88</v>
      </c>
      <c r="I31" s="454"/>
      <c r="J31" s="30"/>
      <c r="K31" s="30"/>
      <c r="L31" s="32"/>
      <c r="M31" s="32"/>
      <c r="N31" s="24"/>
    </row>
    <row r="32" spans="1:14" ht="12.6" customHeight="1">
      <c r="A32" s="27">
        <v>2012</v>
      </c>
      <c r="B32" s="448">
        <v>3967</v>
      </c>
      <c r="C32" s="449"/>
      <c r="D32" s="450">
        <v>65.03</v>
      </c>
      <c r="E32" s="451"/>
      <c r="F32" s="448">
        <v>2550</v>
      </c>
      <c r="G32" s="449"/>
      <c r="H32" s="452">
        <v>71.37</v>
      </c>
      <c r="I32" s="454"/>
      <c r="J32" s="30"/>
      <c r="K32" s="30"/>
      <c r="L32" s="94"/>
      <c r="M32" s="32"/>
      <c r="N32" s="24"/>
    </row>
    <row r="33" spans="1:14" ht="12.6" customHeight="1">
      <c r="A33" s="27">
        <v>2013</v>
      </c>
      <c r="B33" s="448">
        <v>3982.06969198565</v>
      </c>
      <c r="C33" s="449"/>
      <c r="D33" s="450">
        <v>64.7904280829774</v>
      </c>
      <c r="E33" s="451"/>
      <c r="F33" s="448">
        <v>2548.9499999999998</v>
      </c>
      <c r="G33" s="449"/>
      <c r="H33" s="452">
        <v>71.400000000000006</v>
      </c>
      <c r="I33" s="454"/>
      <c r="J33" s="30"/>
      <c r="K33" s="30"/>
      <c r="L33" s="94"/>
      <c r="M33" s="32"/>
      <c r="N33" s="24"/>
    </row>
    <row r="34" spans="1:14" ht="12.6" customHeight="1">
      <c r="A34" s="27">
        <v>2014</v>
      </c>
      <c r="B34" s="448">
        <v>4038</v>
      </c>
      <c r="C34" s="449"/>
      <c r="D34" s="450">
        <v>64.38</v>
      </c>
      <c r="E34" s="451"/>
      <c r="F34" s="448">
        <v>2559.6</v>
      </c>
      <c r="G34" s="449"/>
      <c r="H34" s="452">
        <v>71.89</v>
      </c>
      <c r="I34" s="454"/>
      <c r="J34" s="30"/>
      <c r="K34" s="95"/>
      <c r="L34" s="94"/>
      <c r="M34" s="32"/>
    </row>
    <row r="35" spans="1:14" ht="12.6" customHeight="1">
      <c r="A35" s="27">
        <v>2015</v>
      </c>
      <c r="B35" s="448">
        <v>4035.3386513157902</v>
      </c>
      <c r="C35" s="449"/>
      <c r="D35" s="450">
        <v>63.191701318847976</v>
      </c>
      <c r="E35" s="451"/>
      <c r="F35" s="448">
        <v>2546</v>
      </c>
      <c r="G35" s="449"/>
      <c r="H35" s="452">
        <v>69.91</v>
      </c>
      <c r="I35" s="454"/>
      <c r="J35" s="30"/>
      <c r="K35" s="95"/>
      <c r="L35" s="94"/>
      <c r="M35" s="32"/>
    </row>
    <row r="36" spans="1:14" ht="12.6" customHeight="1">
      <c r="A36" s="27">
        <v>2016</v>
      </c>
      <c r="B36" s="448">
        <v>4048</v>
      </c>
      <c r="C36" s="449"/>
      <c r="D36" s="450">
        <v>62.99</v>
      </c>
      <c r="E36" s="451"/>
      <c r="F36" s="448">
        <v>2560.4499999999998</v>
      </c>
      <c r="G36" s="449"/>
      <c r="H36" s="452">
        <v>69.510000000000005</v>
      </c>
      <c r="I36" s="454"/>
      <c r="J36" s="30"/>
      <c r="K36" s="95"/>
      <c r="L36" s="94"/>
      <c r="M36" s="32"/>
    </row>
    <row r="37" spans="1:14" ht="12.6" customHeight="1">
      <c r="A37" s="27">
        <v>2017</v>
      </c>
      <c r="B37" s="448">
        <v>4071.0853020334953</v>
      </c>
      <c r="C37" s="449"/>
      <c r="D37" s="450">
        <v>62.63685997260442</v>
      </c>
      <c r="E37" s="451"/>
      <c r="F37" s="448">
        <v>2567</v>
      </c>
      <c r="G37" s="449"/>
      <c r="H37" s="452">
        <v>69.341643942345144</v>
      </c>
      <c r="I37" s="454"/>
      <c r="J37" s="30"/>
      <c r="K37" s="95"/>
      <c r="L37" s="32"/>
      <c r="M37" s="32"/>
    </row>
    <row r="38" spans="1:14" ht="12.6" customHeight="1">
      <c r="A38" s="27">
        <v>2018</v>
      </c>
      <c r="B38" s="448">
        <v>4077</v>
      </c>
      <c r="C38" s="449"/>
      <c r="D38" s="450">
        <v>62.55</v>
      </c>
      <c r="E38" s="451"/>
      <c r="F38" s="448">
        <v>2546</v>
      </c>
      <c r="G38" s="449"/>
      <c r="H38" s="452">
        <v>69.91</v>
      </c>
      <c r="I38" s="454"/>
      <c r="J38" s="30"/>
      <c r="K38" s="30"/>
      <c r="L38" s="32"/>
      <c r="M38" s="32"/>
      <c r="N38" s="24"/>
    </row>
    <row r="39" spans="1:14" ht="12.6" customHeight="1">
      <c r="A39" s="27">
        <v>2019</v>
      </c>
      <c r="B39" s="448">
        <v>4050</v>
      </c>
      <c r="C39" s="449"/>
      <c r="D39" s="450">
        <v>62.96</v>
      </c>
      <c r="E39" s="451"/>
      <c r="F39" s="448">
        <v>2538</v>
      </c>
      <c r="G39" s="449"/>
      <c r="H39" s="452">
        <v>70.13</v>
      </c>
      <c r="I39" s="454"/>
      <c r="J39" s="30"/>
      <c r="K39" s="30"/>
      <c r="L39" s="32"/>
      <c r="M39" s="94"/>
      <c r="N39" s="24"/>
    </row>
    <row r="40" spans="1:14" ht="12.6" customHeight="1">
      <c r="A40" s="27">
        <v>2020</v>
      </c>
      <c r="B40" s="448">
        <v>4100</v>
      </c>
      <c r="C40" s="449"/>
      <c r="D40" s="450">
        <v>62.2</v>
      </c>
      <c r="E40" s="451"/>
      <c r="F40" s="448">
        <v>2633</v>
      </c>
      <c r="G40" s="449"/>
      <c r="H40" s="452">
        <v>67.599999999999994</v>
      </c>
      <c r="I40" s="454"/>
      <c r="J40" s="30"/>
      <c r="K40" s="30"/>
      <c r="L40" s="32"/>
      <c r="M40" s="32"/>
      <c r="N40" s="24"/>
    </row>
    <row r="41" spans="1:14" ht="12.6" customHeight="1">
      <c r="A41" s="27">
        <v>2021</v>
      </c>
      <c r="B41" s="448">
        <v>4252</v>
      </c>
      <c r="C41" s="449"/>
      <c r="D41" s="450">
        <v>59.97</v>
      </c>
      <c r="E41" s="451"/>
      <c r="F41" s="448">
        <v>2683</v>
      </c>
      <c r="G41" s="449"/>
      <c r="H41" s="452">
        <v>66.349999999999994</v>
      </c>
      <c r="I41" s="454"/>
      <c r="J41" s="30"/>
      <c r="K41" s="30"/>
      <c r="L41" s="32"/>
      <c r="M41" s="32"/>
      <c r="N41" s="24"/>
    </row>
    <row r="42" spans="1:14" ht="12.6" customHeight="1">
      <c r="A42" s="27">
        <v>2022</v>
      </c>
      <c r="B42" s="448">
        <v>4341.97</v>
      </c>
      <c r="C42" s="449"/>
      <c r="D42" s="450">
        <v>58.73</v>
      </c>
      <c r="E42" s="451"/>
      <c r="F42" s="448">
        <v>2709</v>
      </c>
      <c r="G42" s="449"/>
      <c r="H42" s="452">
        <v>66.709999999999994</v>
      </c>
      <c r="I42" s="454"/>
      <c r="J42" s="30"/>
      <c r="K42" s="30"/>
      <c r="L42" s="32"/>
      <c r="M42" s="32"/>
      <c r="N42" s="24"/>
    </row>
    <row r="43" spans="1:14">
      <c r="A43" s="27"/>
      <c r="B43" s="30"/>
      <c r="C43" s="30"/>
      <c r="D43" s="93"/>
      <c r="E43" s="93"/>
      <c r="F43" s="30"/>
      <c r="G43" s="30"/>
      <c r="H43" s="67"/>
      <c r="I43" s="67"/>
      <c r="J43" s="30"/>
      <c r="K43" s="30"/>
      <c r="L43" s="32"/>
      <c r="M43" s="32"/>
      <c r="N43" s="24"/>
    </row>
    <row r="44" spans="1:14" ht="12" thickBot="1">
      <c r="A44" s="25"/>
      <c r="B44" s="30"/>
      <c r="C44" s="30"/>
      <c r="D44" s="32"/>
      <c r="E44" s="32"/>
      <c r="F44" s="30"/>
      <c r="G44" s="30"/>
      <c r="H44" s="32"/>
      <c r="I44" s="32"/>
      <c r="J44" s="30"/>
      <c r="K44" s="30"/>
      <c r="L44" s="32"/>
      <c r="M44" s="32"/>
    </row>
    <row r="45" spans="1:14">
      <c r="A45" s="92"/>
      <c r="B45" s="468" t="s">
        <v>180</v>
      </c>
      <c r="C45" s="469"/>
      <c r="D45" s="469"/>
      <c r="E45" s="471"/>
      <c r="F45" s="468" t="s">
        <v>181</v>
      </c>
      <c r="G45" s="469"/>
      <c r="H45" s="469"/>
      <c r="I45" s="471"/>
      <c r="J45" s="30"/>
      <c r="K45" s="93"/>
      <c r="L45" s="32"/>
      <c r="M45" s="32"/>
    </row>
    <row r="46" spans="1:14" ht="39" customHeight="1">
      <c r="A46" s="89" t="s">
        <v>206</v>
      </c>
      <c r="B46" s="463" t="s">
        <v>207</v>
      </c>
      <c r="C46" s="464"/>
      <c r="D46" s="461" t="s">
        <v>208</v>
      </c>
      <c r="E46" s="462"/>
      <c r="F46" s="463" t="s">
        <v>207</v>
      </c>
      <c r="G46" s="464"/>
      <c r="H46" s="461" t="s">
        <v>208</v>
      </c>
      <c r="I46" s="462"/>
      <c r="J46" s="30"/>
      <c r="K46" s="30"/>
      <c r="L46" s="32"/>
      <c r="M46" s="32"/>
    </row>
    <row r="47" spans="1:14">
      <c r="A47" s="26">
        <v>2008</v>
      </c>
      <c r="B47" s="448">
        <v>4627</v>
      </c>
      <c r="C47" s="449"/>
      <c r="D47" s="458">
        <v>108.49</v>
      </c>
      <c r="E47" s="460">
        <v>97.66</v>
      </c>
      <c r="F47" s="448">
        <v>0</v>
      </c>
      <c r="G47" s="449"/>
      <c r="H47" s="473">
        <v>0</v>
      </c>
      <c r="I47" s="474">
        <v>97.66</v>
      </c>
      <c r="J47" s="30"/>
      <c r="K47" s="32"/>
      <c r="L47" s="32"/>
    </row>
    <row r="48" spans="1:14">
      <c r="A48" s="26">
        <v>2009</v>
      </c>
      <c r="B48" s="448">
        <v>4631</v>
      </c>
      <c r="C48" s="449"/>
      <c r="D48" s="458">
        <v>111.21</v>
      </c>
      <c r="E48" s="460"/>
      <c r="F48" s="448">
        <v>520</v>
      </c>
      <c r="G48" s="449"/>
      <c r="H48" s="458">
        <v>63.46</v>
      </c>
      <c r="I48" s="460"/>
      <c r="J48" s="30"/>
      <c r="K48" s="32"/>
      <c r="L48" s="32"/>
    </row>
    <row r="49" spans="1:13" ht="13.2">
      <c r="A49" s="26" t="s">
        <v>209</v>
      </c>
      <c r="B49" s="448">
        <v>5367.31</v>
      </c>
      <c r="C49" s="449"/>
      <c r="D49" s="458">
        <v>76.760000000000005</v>
      </c>
      <c r="E49" s="460"/>
      <c r="F49" s="448">
        <v>533.58000000000004</v>
      </c>
      <c r="G49" s="449"/>
      <c r="H49" s="458">
        <v>48.72</v>
      </c>
      <c r="I49" s="460"/>
      <c r="J49" s="30"/>
      <c r="K49" s="31"/>
      <c r="L49" s="32"/>
      <c r="M49" s="32"/>
    </row>
    <row r="50" spans="1:13" ht="13.2">
      <c r="A50" s="26">
        <v>2011</v>
      </c>
      <c r="B50" s="448">
        <v>5395</v>
      </c>
      <c r="C50" s="449"/>
      <c r="D50" s="458">
        <v>77.849999999999994</v>
      </c>
      <c r="E50" s="460"/>
      <c r="F50" s="448">
        <v>547</v>
      </c>
      <c r="G50" s="449"/>
      <c r="H50" s="458">
        <v>49.36</v>
      </c>
      <c r="I50" s="460"/>
      <c r="J50" s="30"/>
      <c r="K50" s="31"/>
      <c r="L50" s="32"/>
      <c r="M50" s="32"/>
    </row>
    <row r="51" spans="1:13" ht="13.2">
      <c r="A51" s="26">
        <v>2012</v>
      </c>
      <c r="B51" s="448">
        <v>5394.52</v>
      </c>
      <c r="C51" s="449"/>
      <c r="D51" s="458">
        <v>77.86</v>
      </c>
      <c r="E51" s="460"/>
      <c r="F51" s="448">
        <v>561.59</v>
      </c>
      <c r="G51" s="449"/>
      <c r="H51" s="458">
        <v>48.08</v>
      </c>
      <c r="I51" s="460"/>
      <c r="J51" s="30"/>
      <c r="K51" s="31"/>
      <c r="L51" s="32"/>
      <c r="M51" s="32"/>
    </row>
    <row r="52" spans="1:13" ht="13.2">
      <c r="A52" s="26">
        <v>2013</v>
      </c>
      <c r="B52" s="448">
        <v>5410</v>
      </c>
      <c r="C52" s="449"/>
      <c r="D52" s="458">
        <v>77.63</v>
      </c>
      <c r="E52" s="459"/>
      <c r="F52" s="448">
        <v>576</v>
      </c>
      <c r="G52" s="449"/>
      <c r="H52" s="458">
        <v>46.86</v>
      </c>
      <c r="I52" s="460"/>
      <c r="J52" s="30"/>
      <c r="K52" s="31"/>
      <c r="L52" s="32"/>
      <c r="M52" s="32"/>
    </row>
    <row r="53" spans="1:13" ht="13.2">
      <c r="A53" s="26">
        <v>2014</v>
      </c>
      <c r="B53" s="448">
        <v>5471</v>
      </c>
      <c r="C53" s="449"/>
      <c r="D53" s="458">
        <v>77.489999999999995</v>
      </c>
      <c r="E53" s="459"/>
      <c r="F53" s="448">
        <v>591.05999999999995</v>
      </c>
      <c r="G53" s="449"/>
      <c r="H53" s="458">
        <v>45.68</v>
      </c>
      <c r="I53" s="460"/>
      <c r="J53" s="30"/>
      <c r="K53" s="31"/>
      <c r="L53" s="32"/>
      <c r="M53" s="32"/>
    </row>
    <row r="54" spans="1:13" ht="13.2">
      <c r="A54" s="26">
        <v>2015</v>
      </c>
      <c r="B54" s="448">
        <v>5473</v>
      </c>
      <c r="C54" s="449"/>
      <c r="D54" s="458">
        <v>77.11</v>
      </c>
      <c r="E54" s="459"/>
      <c r="F54" s="448">
        <v>606</v>
      </c>
      <c r="G54" s="449"/>
      <c r="H54" s="458">
        <v>41.25</v>
      </c>
      <c r="I54" s="460"/>
      <c r="J54" s="30"/>
      <c r="K54" s="31"/>
      <c r="L54" s="32"/>
      <c r="M54" s="32"/>
    </row>
    <row r="55" spans="1:13" ht="13.2">
      <c r="A55" s="26">
        <v>2016</v>
      </c>
      <c r="B55" s="448">
        <v>5543.94</v>
      </c>
      <c r="C55" s="449"/>
      <c r="D55" s="458">
        <v>75.58</v>
      </c>
      <c r="E55" s="459"/>
      <c r="F55" s="448">
        <v>622</v>
      </c>
      <c r="G55" s="449"/>
      <c r="H55" s="458">
        <v>45.01</v>
      </c>
      <c r="I55" s="460"/>
      <c r="J55" s="30"/>
      <c r="K55" s="31"/>
      <c r="L55" s="32"/>
      <c r="M55" s="32"/>
    </row>
    <row r="56" spans="1:13" ht="13.2">
      <c r="A56" s="26">
        <v>2017</v>
      </c>
      <c r="B56" s="448">
        <v>5659.95</v>
      </c>
      <c r="C56" s="449"/>
      <c r="D56" s="458">
        <v>73.849999999999994</v>
      </c>
      <c r="E56" s="459"/>
      <c r="F56" s="448">
        <v>638.16</v>
      </c>
      <c r="G56" s="449"/>
      <c r="H56" s="458">
        <v>43.89</v>
      </c>
      <c r="I56" s="460"/>
      <c r="J56" s="30"/>
      <c r="K56" s="31"/>
      <c r="L56" s="32"/>
      <c r="M56" s="32"/>
    </row>
    <row r="57" spans="1:13" ht="13.2">
      <c r="A57" s="26">
        <v>2018</v>
      </c>
      <c r="B57" s="448">
        <v>5701</v>
      </c>
      <c r="C57" s="449"/>
      <c r="D57" s="452">
        <f>418000/B57</f>
        <v>73.320470092966147</v>
      </c>
      <c r="E57" s="453"/>
      <c r="F57" s="448">
        <v>655</v>
      </c>
      <c r="G57" s="449"/>
      <c r="H57" s="452">
        <f>28000/F57</f>
        <v>42.748091603053432</v>
      </c>
      <c r="I57" s="454"/>
      <c r="J57" s="30"/>
      <c r="K57" s="31"/>
      <c r="L57" s="32"/>
      <c r="M57" s="32"/>
    </row>
    <row r="58" spans="1:13" ht="13.2">
      <c r="A58" s="26">
        <v>2019</v>
      </c>
      <c r="B58" s="448">
        <v>5718.15</v>
      </c>
      <c r="C58" s="449"/>
      <c r="D58" s="452">
        <v>73.100565742416691</v>
      </c>
      <c r="E58" s="453"/>
      <c r="F58" s="448">
        <v>777.67</v>
      </c>
      <c r="G58" s="449"/>
      <c r="H58" s="452">
        <v>36.004989262797849</v>
      </c>
      <c r="I58" s="454"/>
      <c r="J58" s="30"/>
      <c r="K58" s="31"/>
      <c r="L58" s="32"/>
      <c r="M58" s="32"/>
    </row>
    <row r="59" spans="1:13" ht="13.2">
      <c r="A59" s="26">
        <v>2020</v>
      </c>
      <c r="B59" s="448">
        <v>4979</v>
      </c>
      <c r="C59" s="449"/>
      <c r="D59" s="452">
        <v>71.098614179554133</v>
      </c>
      <c r="E59" s="453"/>
      <c r="F59" s="448">
        <v>798</v>
      </c>
      <c r="G59" s="449"/>
      <c r="H59" s="452">
        <v>35.087719298245617</v>
      </c>
      <c r="I59" s="454"/>
      <c r="J59" s="30"/>
      <c r="K59" s="31"/>
      <c r="L59" s="32"/>
      <c r="M59" s="32"/>
    </row>
    <row r="60" spans="1:13" ht="13.2">
      <c r="A60" s="29">
        <v>2021</v>
      </c>
      <c r="B60" s="448">
        <v>4995.71</v>
      </c>
      <c r="C60" s="449"/>
      <c r="D60" s="452">
        <f>354000/B60</f>
        <v>70.860798565168921</v>
      </c>
      <c r="E60" s="453"/>
      <c r="F60" s="448">
        <v>879.97</v>
      </c>
      <c r="G60" s="449"/>
      <c r="H60" s="452">
        <f>28000/F60</f>
        <v>31.819266565905654</v>
      </c>
      <c r="I60" s="454"/>
      <c r="J60" s="30"/>
      <c r="K60" s="31"/>
      <c r="L60" s="32"/>
      <c r="M60" s="32"/>
    </row>
    <row r="61" spans="1:13" ht="13.2">
      <c r="A61" s="29">
        <v>2022</v>
      </c>
      <c r="B61" s="448">
        <v>5013.17</v>
      </c>
      <c r="C61" s="449"/>
      <c r="D61" s="452">
        <v>70.614002716843828</v>
      </c>
      <c r="E61" s="453"/>
      <c r="F61" s="448">
        <v>1147.02</v>
      </c>
      <c r="G61" s="449"/>
      <c r="H61" s="452">
        <v>67.566389426513922</v>
      </c>
      <c r="I61" s="454"/>
      <c r="J61" s="30"/>
      <c r="K61" s="31"/>
      <c r="L61" s="32"/>
      <c r="M61" s="32"/>
    </row>
    <row r="62" spans="1:13" ht="10.95" customHeight="1">
      <c r="A62" s="25"/>
      <c r="B62" s="30"/>
      <c r="C62" s="30"/>
      <c r="D62" s="32"/>
      <c r="E62" s="32"/>
      <c r="F62" s="30"/>
      <c r="G62" s="30"/>
      <c r="H62" s="32"/>
      <c r="I62" s="32"/>
      <c r="J62" s="30"/>
      <c r="K62" s="30"/>
      <c r="L62" s="32"/>
      <c r="M62" s="32"/>
    </row>
    <row r="63" spans="1:13">
      <c r="A63" s="86" t="s">
        <v>212</v>
      </c>
    </row>
    <row r="64" spans="1:13">
      <c r="A64" s="86" t="s">
        <v>213</v>
      </c>
      <c r="J64" s="24"/>
    </row>
    <row r="65" spans="1:1">
      <c r="A65" s="86" t="s">
        <v>214</v>
      </c>
    </row>
    <row r="66" spans="1:1">
      <c r="A66" s="21" t="s">
        <v>215</v>
      </c>
    </row>
    <row r="67" spans="1:1">
      <c r="A67" s="23" t="s">
        <v>216</v>
      </c>
    </row>
    <row r="68" spans="1:1">
      <c r="A68" s="21" t="s">
        <v>217</v>
      </c>
    </row>
    <row r="69" spans="1:1">
      <c r="A69" s="23" t="s">
        <v>218</v>
      </c>
    </row>
  </sheetData>
  <mergeCells count="204">
    <mergeCell ref="D56:E56"/>
    <mergeCell ref="F39:G39"/>
    <mergeCell ref="H51:I51"/>
    <mergeCell ref="H39:I39"/>
    <mergeCell ref="H32:I32"/>
    <mergeCell ref="F37:G37"/>
    <mergeCell ref="H34:I34"/>
    <mergeCell ref="F36:G36"/>
    <mergeCell ref="H47:I47"/>
    <mergeCell ref="D52:E52"/>
    <mergeCell ref="H33:I33"/>
    <mergeCell ref="F33:G33"/>
    <mergeCell ref="H35:I35"/>
    <mergeCell ref="D38:E38"/>
    <mergeCell ref="F38:G38"/>
    <mergeCell ref="F40:G40"/>
    <mergeCell ref="D39:E39"/>
    <mergeCell ref="F42:G42"/>
    <mergeCell ref="F35:G35"/>
    <mergeCell ref="H50:I50"/>
    <mergeCell ref="F53:G53"/>
    <mergeCell ref="H53:I53"/>
    <mergeCell ref="H52:I52"/>
    <mergeCell ref="D51:E51"/>
    <mergeCell ref="B57:C57"/>
    <mergeCell ref="D57:E57"/>
    <mergeCell ref="B55:C55"/>
    <mergeCell ref="H38:I38"/>
    <mergeCell ref="H55:I55"/>
    <mergeCell ref="H57:I57"/>
    <mergeCell ref="B56:C56"/>
    <mergeCell ref="D46:E46"/>
    <mergeCell ref="H49:I49"/>
    <mergeCell ref="D48:E48"/>
    <mergeCell ref="H48:I48"/>
    <mergeCell ref="F41:G41"/>
    <mergeCell ref="H42:I42"/>
    <mergeCell ref="B40:C40"/>
    <mergeCell ref="B45:E45"/>
    <mergeCell ref="F48:G48"/>
    <mergeCell ref="D47:E47"/>
    <mergeCell ref="F47:G47"/>
    <mergeCell ref="D40:E40"/>
    <mergeCell ref="H41:I41"/>
    <mergeCell ref="B39:C39"/>
    <mergeCell ref="H46:I46"/>
    <mergeCell ref="F45:I45"/>
    <mergeCell ref="F46:G46"/>
    <mergeCell ref="B7:C7"/>
    <mergeCell ref="D7:E7"/>
    <mergeCell ref="F7:G7"/>
    <mergeCell ref="H58:I58"/>
    <mergeCell ref="H56:I56"/>
    <mergeCell ref="F8:G8"/>
    <mergeCell ref="F57:G57"/>
    <mergeCell ref="H40:I40"/>
    <mergeCell ref="F10:G10"/>
    <mergeCell ref="F55:G55"/>
    <mergeCell ref="F9:G9"/>
    <mergeCell ref="D8:E8"/>
    <mergeCell ref="B8:C8"/>
    <mergeCell ref="B17:C17"/>
    <mergeCell ref="D36:E36"/>
    <mergeCell ref="H36:I36"/>
    <mergeCell ref="H37:I37"/>
    <mergeCell ref="D27:E27"/>
    <mergeCell ref="B20:C20"/>
    <mergeCell ref="B28:C28"/>
    <mergeCell ref="B12:C12"/>
    <mergeCell ref="B13:C13"/>
    <mergeCell ref="D13:E13"/>
    <mergeCell ref="B14:C14"/>
    <mergeCell ref="A3:I3"/>
    <mergeCell ref="A4:I4"/>
    <mergeCell ref="B6:E6"/>
    <mergeCell ref="F6:I6"/>
    <mergeCell ref="B11:C11"/>
    <mergeCell ref="H8:I8"/>
    <mergeCell ref="H7:I7"/>
    <mergeCell ref="B26:E26"/>
    <mergeCell ref="B31:C31"/>
    <mergeCell ref="H31:I31"/>
    <mergeCell ref="H21:I21"/>
    <mergeCell ref="B9:C9"/>
    <mergeCell ref="D9:E9"/>
    <mergeCell ref="H9:I9"/>
    <mergeCell ref="D29:E29"/>
    <mergeCell ref="B21:C21"/>
    <mergeCell ref="D21:E21"/>
    <mergeCell ref="F21:G21"/>
    <mergeCell ref="F26:I26"/>
    <mergeCell ref="B30:C30"/>
    <mergeCell ref="D30:E30"/>
    <mergeCell ref="D31:E31"/>
    <mergeCell ref="H30:I30"/>
    <mergeCell ref="B27:C27"/>
    <mergeCell ref="D11:E11"/>
    <mergeCell ref="B32:C32"/>
    <mergeCell ref="H19:I19"/>
    <mergeCell ref="H12:I12"/>
    <mergeCell ref="F13:G13"/>
    <mergeCell ref="H13:I13"/>
    <mergeCell ref="B16:C16"/>
    <mergeCell ref="F28:G28"/>
    <mergeCell ref="F27:G27"/>
    <mergeCell ref="F31:G31"/>
    <mergeCell ref="D32:E32"/>
    <mergeCell ref="F32:G32"/>
    <mergeCell ref="H28:I28"/>
    <mergeCell ref="B22:C22"/>
    <mergeCell ref="F29:G29"/>
    <mergeCell ref="F12:G12"/>
    <mergeCell ref="B18:C18"/>
    <mergeCell ref="B19:C19"/>
    <mergeCell ref="B15:C15"/>
    <mergeCell ref="D16:E16"/>
    <mergeCell ref="B29:C29"/>
    <mergeCell ref="F17:G17"/>
    <mergeCell ref="F20:G20"/>
    <mergeCell ref="D15:E15"/>
    <mergeCell ref="H10:I10"/>
    <mergeCell ref="H29:I29"/>
    <mergeCell ref="D12:E12"/>
    <mergeCell ref="F11:G11"/>
    <mergeCell ref="B10:C10"/>
    <mergeCell ref="D19:E19"/>
    <mergeCell ref="F19:G19"/>
    <mergeCell ref="H16:I16"/>
    <mergeCell ref="F16:G16"/>
    <mergeCell ref="F14:G14"/>
    <mergeCell ref="H17:I17"/>
    <mergeCell ref="H18:I18"/>
    <mergeCell ref="H20:I20"/>
    <mergeCell ref="D17:E17"/>
    <mergeCell ref="D14:E14"/>
    <mergeCell ref="H11:I11"/>
    <mergeCell ref="H15:I15"/>
    <mergeCell ref="H14:I14"/>
    <mergeCell ref="F15:G15"/>
    <mergeCell ref="D10:E10"/>
    <mergeCell ref="D22:E22"/>
    <mergeCell ref="F22:G22"/>
    <mergeCell ref="H22:I22"/>
    <mergeCell ref="D28:E28"/>
    <mergeCell ref="B47:C47"/>
    <mergeCell ref="F34:G34"/>
    <mergeCell ref="B35:C35"/>
    <mergeCell ref="D34:E34"/>
    <mergeCell ref="B38:C38"/>
    <mergeCell ref="B46:C46"/>
    <mergeCell ref="B37:C37"/>
    <mergeCell ref="D37:E37"/>
    <mergeCell ref="B34:C34"/>
    <mergeCell ref="B41:C41"/>
    <mergeCell ref="D41:E41"/>
    <mergeCell ref="B36:C36"/>
    <mergeCell ref="D49:E49"/>
    <mergeCell ref="B51:C51"/>
    <mergeCell ref="D18:E18"/>
    <mergeCell ref="F18:G18"/>
    <mergeCell ref="D20:E20"/>
    <mergeCell ref="F30:G30"/>
    <mergeCell ref="H27:I27"/>
    <mergeCell ref="H60:I60"/>
    <mergeCell ref="B59:C59"/>
    <mergeCell ref="D59:E59"/>
    <mergeCell ref="F59:G59"/>
    <mergeCell ref="H59:I59"/>
    <mergeCell ref="F54:G54"/>
    <mergeCell ref="H54:I54"/>
    <mergeCell ref="F56:G56"/>
    <mergeCell ref="D58:E58"/>
    <mergeCell ref="F58:G58"/>
    <mergeCell ref="B60:C60"/>
    <mergeCell ref="D60:E60"/>
    <mergeCell ref="B48:C48"/>
    <mergeCell ref="F50:G50"/>
    <mergeCell ref="B53:C53"/>
    <mergeCell ref="D53:E53"/>
    <mergeCell ref="D50:E50"/>
    <mergeCell ref="B33:C33"/>
    <mergeCell ref="D33:E33"/>
    <mergeCell ref="D35:E35"/>
    <mergeCell ref="B61:C61"/>
    <mergeCell ref="D61:E61"/>
    <mergeCell ref="F61:G61"/>
    <mergeCell ref="H61:I61"/>
    <mergeCell ref="B23:C23"/>
    <mergeCell ref="D23:E23"/>
    <mergeCell ref="F23:G23"/>
    <mergeCell ref="H23:I23"/>
    <mergeCell ref="B42:C42"/>
    <mergeCell ref="D42:E42"/>
    <mergeCell ref="F60:G60"/>
    <mergeCell ref="B54:C54"/>
    <mergeCell ref="D55:E55"/>
    <mergeCell ref="B58:C58"/>
    <mergeCell ref="F51:G51"/>
    <mergeCell ref="F49:G49"/>
    <mergeCell ref="D54:E54"/>
    <mergeCell ref="F52:G52"/>
    <mergeCell ref="B52:C52"/>
    <mergeCell ref="B50:C50"/>
    <mergeCell ref="B49:C49"/>
  </mergeCells>
  <printOptions horizontalCentered="1"/>
  <pageMargins left="0.39370078740157483" right="0.39370078740157483" top="0.59055118110236227" bottom="0.59055118110236227" header="0.51181102362204722" footer="0.51181102362204722"/>
  <pageSetup paperSize="9" scale="88" orientation="portrait"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15B07-3E33-46B3-BB37-29F978022656}">
  <dimension ref="A1:IV65"/>
  <sheetViews>
    <sheetView zoomScaleNormal="100" workbookViewId="0"/>
  </sheetViews>
  <sheetFormatPr defaultColWidth="9.109375" defaultRowHeight="13.2"/>
  <cols>
    <col min="1" max="1" width="25.33203125" style="255" customWidth="1"/>
    <col min="2" max="4" width="12.44140625" style="255" customWidth="1"/>
    <col min="5" max="14" width="11.6640625" style="255" customWidth="1"/>
    <col min="15" max="15" width="7.44140625" style="255" customWidth="1"/>
    <col min="16" max="16" width="8.88671875" style="255" customWidth="1"/>
    <col min="17" max="256" width="9.109375" style="255"/>
    <col min="257" max="257" width="25.33203125" style="255" customWidth="1"/>
    <col min="258" max="260" width="12.44140625" style="255" customWidth="1"/>
    <col min="261" max="270" width="11.6640625" style="255" customWidth="1"/>
    <col min="271" max="271" width="7.44140625" style="255" customWidth="1"/>
    <col min="272" max="272" width="8.88671875" style="255" customWidth="1"/>
    <col min="273" max="512" width="9.109375" style="255"/>
    <col min="513" max="513" width="25.33203125" style="255" customWidth="1"/>
    <col min="514" max="516" width="12.44140625" style="255" customWidth="1"/>
    <col min="517" max="526" width="11.6640625" style="255" customWidth="1"/>
    <col min="527" max="527" width="7.44140625" style="255" customWidth="1"/>
    <col min="528" max="528" width="8.88671875" style="255" customWidth="1"/>
    <col min="529" max="768" width="9.109375" style="255"/>
    <col min="769" max="769" width="25.33203125" style="255" customWidth="1"/>
    <col min="770" max="772" width="12.44140625" style="255" customWidth="1"/>
    <col min="773" max="782" width="11.6640625" style="255" customWidth="1"/>
    <col min="783" max="783" width="7.44140625" style="255" customWidth="1"/>
    <col min="784" max="784" width="8.88671875" style="255" customWidth="1"/>
    <col min="785" max="1024" width="9.109375" style="255"/>
    <col min="1025" max="1025" width="25.33203125" style="255" customWidth="1"/>
    <col min="1026" max="1028" width="12.44140625" style="255" customWidth="1"/>
    <col min="1029" max="1038" width="11.6640625" style="255" customWidth="1"/>
    <col min="1039" max="1039" width="7.44140625" style="255" customWidth="1"/>
    <col min="1040" max="1040" width="8.88671875" style="255" customWidth="1"/>
    <col min="1041" max="1280" width="9.109375" style="255"/>
    <col min="1281" max="1281" width="25.33203125" style="255" customWidth="1"/>
    <col min="1282" max="1284" width="12.44140625" style="255" customWidth="1"/>
    <col min="1285" max="1294" width="11.6640625" style="255" customWidth="1"/>
    <col min="1295" max="1295" width="7.44140625" style="255" customWidth="1"/>
    <col min="1296" max="1296" width="8.88671875" style="255" customWidth="1"/>
    <col min="1297" max="1536" width="9.109375" style="255"/>
    <col min="1537" max="1537" width="25.33203125" style="255" customWidth="1"/>
    <col min="1538" max="1540" width="12.44140625" style="255" customWidth="1"/>
    <col min="1541" max="1550" width="11.6640625" style="255" customWidth="1"/>
    <col min="1551" max="1551" width="7.44140625" style="255" customWidth="1"/>
    <col min="1552" max="1552" width="8.88671875" style="255" customWidth="1"/>
    <col min="1553" max="1792" width="9.109375" style="255"/>
    <col min="1793" max="1793" width="25.33203125" style="255" customWidth="1"/>
    <col min="1794" max="1796" width="12.44140625" style="255" customWidth="1"/>
    <col min="1797" max="1806" width="11.6640625" style="255" customWidth="1"/>
    <col min="1807" max="1807" width="7.44140625" style="255" customWidth="1"/>
    <col min="1808" max="1808" width="8.88671875" style="255" customWidth="1"/>
    <col min="1809" max="2048" width="9.109375" style="255"/>
    <col min="2049" max="2049" width="25.33203125" style="255" customWidth="1"/>
    <col min="2050" max="2052" width="12.44140625" style="255" customWidth="1"/>
    <col min="2053" max="2062" width="11.6640625" style="255" customWidth="1"/>
    <col min="2063" max="2063" width="7.44140625" style="255" customWidth="1"/>
    <col min="2064" max="2064" width="8.88671875" style="255" customWidth="1"/>
    <col min="2065" max="2304" width="9.109375" style="255"/>
    <col min="2305" max="2305" width="25.33203125" style="255" customWidth="1"/>
    <col min="2306" max="2308" width="12.44140625" style="255" customWidth="1"/>
    <col min="2309" max="2318" width="11.6640625" style="255" customWidth="1"/>
    <col min="2319" max="2319" width="7.44140625" style="255" customWidth="1"/>
    <col min="2320" max="2320" width="8.88671875" style="255" customWidth="1"/>
    <col min="2321" max="2560" width="9.109375" style="255"/>
    <col min="2561" max="2561" width="25.33203125" style="255" customWidth="1"/>
    <col min="2562" max="2564" width="12.44140625" style="255" customWidth="1"/>
    <col min="2565" max="2574" width="11.6640625" style="255" customWidth="1"/>
    <col min="2575" max="2575" width="7.44140625" style="255" customWidth="1"/>
    <col min="2576" max="2576" width="8.88671875" style="255" customWidth="1"/>
    <col min="2577" max="2816" width="9.109375" style="255"/>
    <col min="2817" max="2817" width="25.33203125" style="255" customWidth="1"/>
    <col min="2818" max="2820" width="12.44140625" style="255" customWidth="1"/>
    <col min="2821" max="2830" width="11.6640625" style="255" customWidth="1"/>
    <col min="2831" max="2831" width="7.44140625" style="255" customWidth="1"/>
    <col min="2832" max="2832" width="8.88671875" style="255" customWidth="1"/>
    <col min="2833" max="3072" width="9.109375" style="255"/>
    <col min="3073" max="3073" width="25.33203125" style="255" customWidth="1"/>
    <col min="3074" max="3076" width="12.44140625" style="255" customWidth="1"/>
    <col min="3077" max="3086" width="11.6640625" style="255" customWidth="1"/>
    <col min="3087" max="3087" width="7.44140625" style="255" customWidth="1"/>
    <col min="3088" max="3088" width="8.88671875" style="255" customWidth="1"/>
    <col min="3089" max="3328" width="9.109375" style="255"/>
    <col min="3329" max="3329" width="25.33203125" style="255" customWidth="1"/>
    <col min="3330" max="3332" width="12.44140625" style="255" customWidth="1"/>
    <col min="3333" max="3342" width="11.6640625" style="255" customWidth="1"/>
    <col min="3343" max="3343" width="7.44140625" style="255" customWidth="1"/>
    <col min="3344" max="3344" width="8.88671875" style="255" customWidth="1"/>
    <col min="3345" max="3584" width="9.109375" style="255"/>
    <col min="3585" max="3585" width="25.33203125" style="255" customWidth="1"/>
    <col min="3586" max="3588" width="12.44140625" style="255" customWidth="1"/>
    <col min="3589" max="3598" width="11.6640625" style="255" customWidth="1"/>
    <col min="3599" max="3599" width="7.44140625" style="255" customWidth="1"/>
    <col min="3600" max="3600" width="8.88671875" style="255" customWidth="1"/>
    <col min="3601" max="3840" width="9.109375" style="255"/>
    <col min="3841" max="3841" width="25.33203125" style="255" customWidth="1"/>
    <col min="3842" max="3844" width="12.44140625" style="255" customWidth="1"/>
    <col min="3845" max="3854" width="11.6640625" style="255" customWidth="1"/>
    <col min="3855" max="3855" width="7.44140625" style="255" customWidth="1"/>
    <col min="3856" max="3856" width="8.88671875" style="255" customWidth="1"/>
    <col min="3857" max="4096" width="9.109375" style="255"/>
    <col min="4097" max="4097" width="25.33203125" style="255" customWidth="1"/>
    <col min="4098" max="4100" width="12.44140625" style="255" customWidth="1"/>
    <col min="4101" max="4110" width="11.6640625" style="255" customWidth="1"/>
    <col min="4111" max="4111" width="7.44140625" style="255" customWidth="1"/>
    <col min="4112" max="4112" width="8.88671875" style="255" customWidth="1"/>
    <col min="4113" max="4352" width="9.109375" style="255"/>
    <col min="4353" max="4353" width="25.33203125" style="255" customWidth="1"/>
    <col min="4354" max="4356" width="12.44140625" style="255" customWidth="1"/>
    <col min="4357" max="4366" width="11.6640625" style="255" customWidth="1"/>
    <col min="4367" max="4367" width="7.44140625" style="255" customWidth="1"/>
    <col min="4368" max="4368" width="8.88671875" style="255" customWidth="1"/>
    <col min="4369" max="4608" width="9.109375" style="255"/>
    <col min="4609" max="4609" width="25.33203125" style="255" customWidth="1"/>
    <col min="4610" max="4612" width="12.44140625" style="255" customWidth="1"/>
    <col min="4613" max="4622" width="11.6640625" style="255" customWidth="1"/>
    <col min="4623" max="4623" width="7.44140625" style="255" customWidth="1"/>
    <col min="4624" max="4624" width="8.88671875" style="255" customWidth="1"/>
    <col min="4625" max="4864" width="9.109375" style="255"/>
    <col min="4865" max="4865" width="25.33203125" style="255" customWidth="1"/>
    <col min="4866" max="4868" width="12.44140625" style="255" customWidth="1"/>
    <col min="4869" max="4878" width="11.6640625" style="255" customWidth="1"/>
    <col min="4879" max="4879" width="7.44140625" style="255" customWidth="1"/>
    <col min="4880" max="4880" width="8.88671875" style="255" customWidth="1"/>
    <col min="4881" max="5120" width="9.109375" style="255"/>
    <col min="5121" max="5121" width="25.33203125" style="255" customWidth="1"/>
    <col min="5122" max="5124" width="12.44140625" style="255" customWidth="1"/>
    <col min="5125" max="5134" width="11.6640625" style="255" customWidth="1"/>
    <col min="5135" max="5135" width="7.44140625" style="255" customWidth="1"/>
    <col min="5136" max="5136" width="8.88671875" style="255" customWidth="1"/>
    <col min="5137" max="5376" width="9.109375" style="255"/>
    <col min="5377" max="5377" width="25.33203125" style="255" customWidth="1"/>
    <col min="5378" max="5380" width="12.44140625" style="255" customWidth="1"/>
    <col min="5381" max="5390" width="11.6640625" style="255" customWidth="1"/>
    <col min="5391" max="5391" width="7.44140625" style="255" customWidth="1"/>
    <col min="5392" max="5392" width="8.88671875" style="255" customWidth="1"/>
    <col min="5393" max="5632" width="9.109375" style="255"/>
    <col min="5633" max="5633" width="25.33203125" style="255" customWidth="1"/>
    <col min="5634" max="5636" width="12.44140625" style="255" customWidth="1"/>
    <col min="5637" max="5646" width="11.6640625" style="255" customWidth="1"/>
    <col min="5647" max="5647" width="7.44140625" style="255" customWidth="1"/>
    <col min="5648" max="5648" width="8.88671875" style="255" customWidth="1"/>
    <col min="5649" max="5888" width="9.109375" style="255"/>
    <col min="5889" max="5889" width="25.33203125" style="255" customWidth="1"/>
    <col min="5890" max="5892" width="12.44140625" style="255" customWidth="1"/>
    <col min="5893" max="5902" width="11.6640625" style="255" customWidth="1"/>
    <col min="5903" max="5903" width="7.44140625" style="255" customWidth="1"/>
    <col min="5904" max="5904" width="8.88671875" style="255" customWidth="1"/>
    <col min="5905" max="6144" width="9.109375" style="255"/>
    <col min="6145" max="6145" width="25.33203125" style="255" customWidth="1"/>
    <col min="6146" max="6148" width="12.44140625" style="255" customWidth="1"/>
    <col min="6149" max="6158" width="11.6640625" style="255" customWidth="1"/>
    <col min="6159" max="6159" width="7.44140625" style="255" customWidth="1"/>
    <col min="6160" max="6160" width="8.88671875" style="255" customWidth="1"/>
    <col min="6161" max="6400" width="9.109375" style="255"/>
    <col min="6401" max="6401" width="25.33203125" style="255" customWidth="1"/>
    <col min="6402" max="6404" width="12.44140625" style="255" customWidth="1"/>
    <col min="6405" max="6414" width="11.6640625" style="255" customWidth="1"/>
    <col min="6415" max="6415" width="7.44140625" style="255" customWidth="1"/>
    <col min="6416" max="6416" width="8.88671875" style="255" customWidth="1"/>
    <col min="6417" max="6656" width="9.109375" style="255"/>
    <col min="6657" max="6657" width="25.33203125" style="255" customWidth="1"/>
    <col min="6658" max="6660" width="12.44140625" style="255" customWidth="1"/>
    <col min="6661" max="6670" width="11.6640625" style="255" customWidth="1"/>
    <col min="6671" max="6671" width="7.44140625" style="255" customWidth="1"/>
    <col min="6672" max="6672" width="8.88671875" style="255" customWidth="1"/>
    <col min="6673" max="6912" width="9.109375" style="255"/>
    <col min="6913" max="6913" width="25.33203125" style="255" customWidth="1"/>
    <col min="6914" max="6916" width="12.44140625" style="255" customWidth="1"/>
    <col min="6917" max="6926" width="11.6640625" style="255" customWidth="1"/>
    <col min="6927" max="6927" width="7.44140625" style="255" customWidth="1"/>
    <col min="6928" max="6928" width="8.88671875" style="255" customWidth="1"/>
    <col min="6929" max="7168" width="9.109375" style="255"/>
    <col min="7169" max="7169" width="25.33203125" style="255" customWidth="1"/>
    <col min="7170" max="7172" width="12.44140625" style="255" customWidth="1"/>
    <col min="7173" max="7182" width="11.6640625" style="255" customWidth="1"/>
    <col min="7183" max="7183" width="7.44140625" style="255" customWidth="1"/>
    <col min="7184" max="7184" width="8.88671875" style="255" customWidth="1"/>
    <col min="7185" max="7424" width="9.109375" style="255"/>
    <col min="7425" max="7425" width="25.33203125" style="255" customWidth="1"/>
    <col min="7426" max="7428" width="12.44140625" style="255" customWidth="1"/>
    <col min="7429" max="7438" width="11.6640625" style="255" customWidth="1"/>
    <col min="7439" max="7439" width="7.44140625" style="255" customWidth="1"/>
    <col min="7440" max="7440" width="8.88671875" style="255" customWidth="1"/>
    <col min="7441" max="7680" width="9.109375" style="255"/>
    <col min="7681" max="7681" width="25.33203125" style="255" customWidth="1"/>
    <col min="7682" max="7684" width="12.44140625" style="255" customWidth="1"/>
    <col min="7685" max="7694" width="11.6640625" style="255" customWidth="1"/>
    <col min="7695" max="7695" width="7.44140625" style="255" customWidth="1"/>
    <col min="7696" max="7696" width="8.88671875" style="255" customWidth="1"/>
    <col min="7697" max="7936" width="9.109375" style="255"/>
    <col min="7937" max="7937" width="25.33203125" style="255" customWidth="1"/>
    <col min="7938" max="7940" width="12.44140625" style="255" customWidth="1"/>
    <col min="7941" max="7950" width="11.6640625" style="255" customWidth="1"/>
    <col min="7951" max="7951" width="7.44140625" style="255" customWidth="1"/>
    <col min="7952" max="7952" width="8.88671875" style="255" customWidth="1"/>
    <col min="7953" max="8192" width="9.109375" style="255"/>
    <col min="8193" max="8193" width="25.33203125" style="255" customWidth="1"/>
    <col min="8194" max="8196" width="12.44140625" style="255" customWidth="1"/>
    <col min="8197" max="8206" width="11.6640625" style="255" customWidth="1"/>
    <col min="8207" max="8207" width="7.44140625" style="255" customWidth="1"/>
    <col min="8208" max="8208" width="8.88671875" style="255" customWidth="1"/>
    <col min="8209" max="8448" width="9.109375" style="255"/>
    <col min="8449" max="8449" width="25.33203125" style="255" customWidth="1"/>
    <col min="8450" max="8452" width="12.44140625" style="255" customWidth="1"/>
    <col min="8453" max="8462" width="11.6640625" style="255" customWidth="1"/>
    <col min="8463" max="8463" width="7.44140625" style="255" customWidth="1"/>
    <col min="8464" max="8464" width="8.88671875" style="255" customWidth="1"/>
    <col min="8465" max="8704" width="9.109375" style="255"/>
    <col min="8705" max="8705" width="25.33203125" style="255" customWidth="1"/>
    <col min="8706" max="8708" width="12.44140625" style="255" customWidth="1"/>
    <col min="8709" max="8718" width="11.6640625" style="255" customWidth="1"/>
    <col min="8719" max="8719" width="7.44140625" style="255" customWidth="1"/>
    <col min="8720" max="8720" width="8.88671875" style="255" customWidth="1"/>
    <col min="8721" max="8960" width="9.109375" style="255"/>
    <col min="8961" max="8961" width="25.33203125" style="255" customWidth="1"/>
    <col min="8962" max="8964" width="12.44140625" style="255" customWidth="1"/>
    <col min="8965" max="8974" width="11.6640625" style="255" customWidth="1"/>
    <col min="8975" max="8975" width="7.44140625" style="255" customWidth="1"/>
    <col min="8976" max="8976" width="8.88671875" style="255" customWidth="1"/>
    <col min="8977" max="9216" width="9.109375" style="255"/>
    <col min="9217" max="9217" width="25.33203125" style="255" customWidth="1"/>
    <col min="9218" max="9220" width="12.44140625" style="255" customWidth="1"/>
    <col min="9221" max="9230" width="11.6640625" style="255" customWidth="1"/>
    <col min="9231" max="9231" width="7.44140625" style="255" customWidth="1"/>
    <col min="9232" max="9232" width="8.88671875" style="255" customWidth="1"/>
    <col min="9233" max="9472" width="9.109375" style="255"/>
    <col min="9473" max="9473" width="25.33203125" style="255" customWidth="1"/>
    <col min="9474" max="9476" width="12.44140625" style="255" customWidth="1"/>
    <col min="9477" max="9486" width="11.6640625" style="255" customWidth="1"/>
    <col min="9487" max="9487" width="7.44140625" style="255" customWidth="1"/>
    <col min="9488" max="9488" width="8.88671875" style="255" customWidth="1"/>
    <col min="9489" max="9728" width="9.109375" style="255"/>
    <col min="9729" max="9729" width="25.33203125" style="255" customWidth="1"/>
    <col min="9730" max="9732" width="12.44140625" style="255" customWidth="1"/>
    <col min="9733" max="9742" width="11.6640625" style="255" customWidth="1"/>
    <col min="9743" max="9743" width="7.44140625" style="255" customWidth="1"/>
    <col min="9744" max="9744" width="8.88671875" style="255" customWidth="1"/>
    <col min="9745" max="9984" width="9.109375" style="255"/>
    <col min="9985" max="9985" width="25.33203125" style="255" customWidth="1"/>
    <col min="9986" max="9988" width="12.44140625" style="255" customWidth="1"/>
    <col min="9989" max="9998" width="11.6640625" style="255" customWidth="1"/>
    <col min="9999" max="9999" width="7.44140625" style="255" customWidth="1"/>
    <col min="10000" max="10000" width="8.88671875" style="255" customWidth="1"/>
    <col min="10001" max="10240" width="9.109375" style="255"/>
    <col min="10241" max="10241" width="25.33203125" style="255" customWidth="1"/>
    <col min="10242" max="10244" width="12.44140625" style="255" customWidth="1"/>
    <col min="10245" max="10254" width="11.6640625" style="255" customWidth="1"/>
    <col min="10255" max="10255" width="7.44140625" style="255" customWidth="1"/>
    <col min="10256" max="10256" width="8.88671875" style="255" customWidth="1"/>
    <col min="10257" max="10496" width="9.109375" style="255"/>
    <col min="10497" max="10497" width="25.33203125" style="255" customWidth="1"/>
    <col min="10498" max="10500" width="12.44140625" style="255" customWidth="1"/>
    <col min="10501" max="10510" width="11.6640625" style="255" customWidth="1"/>
    <col min="10511" max="10511" width="7.44140625" style="255" customWidth="1"/>
    <col min="10512" max="10512" width="8.88671875" style="255" customWidth="1"/>
    <col min="10513" max="10752" width="9.109375" style="255"/>
    <col min="10753" max="10753" width="25.33203125" style="255" customWidth="1"/>
    <col min="10754" max="10756" width="12.44140625" style="255" customWidth="1"/>
    <col min="10757" max="10766" width="11.6640625" style="255" customWidth="1"/>
    <col min="10767" max="10767" width="7.44140625" style="255" customWidth="1"/>
    <col min="10768" max="10768" width="8.88671875" style="255" customWidth="1"/>
    <col min="10769" max="11008" width="9.109375" style="255"/>
    <col min="11009" max="11009" width="25.33203125" style="255" customWidth="1"/>
    <col min="11010" max="11012" width="12.44140625" style="255" customWidth="1"/>
    <col min="11013" max="11022" width="11.6640625" style="255" customWidth="1"/>
    <col min="11023" max="11023" width="7.44140625" style="255" customWidth="1"/>
    <col min="11024" max="11024" width="8.88671875" style="255" customWidth="1"/>
    <col min="11025" max="11264" width="9.109375" style="255"/>
    <col min="11265" max="11265" width="25.33203125" style="255" customWidth="1"/>
    <col min="11266" max="11268" width="12.44140625" style="255" customWidth="1"/>
    <col min="11269" max="11278" width="11.6640625" style="255" customWidth="1"/>
    <col min="11279" max="11279" width="7.44140625" style="255" customWidth="1"/>
    <col min="11280" max="11280" width="8.88671875" style="255" customWidth="1"/>
    <col min="11281" max="11520" width="9.109375" style="255"/>
    <col min="11521" max="11521" width="25.33203125" style="255" customWidth="1"/>
    <col min="11522" max="11524" width="12.44140625" style="255" customWidth="1"/>
    <col min="11525" max="11534" width="11.6640625" style="255" customWidth="1"/>
    <col min="11535" max="11535" width="7.44140625" style="255" customWidth="1"/>
    <col min="11536" max="11536" width="8.88671875" style="255" customWidth="1"/>
    <col min="11537" max="11776" width="9.109375" style="255"/>
    <col min="11777" max="11777" width="25.33203125" style="255" customWidth="1"/>
    <col min="11778" max="11780" width="12.44140625" style="255" customWidth="1"/>
    <col min="11781" max="11790" width="11.6640625" style="255" customWidth="1"/>
    <col min="11791" max="11791" width="7.44140625" style="255" customWidth="1"/>
    <col min="11792" max="11792" width="8.88671875" style="255" customWidth="1"/>
    <col min="11793" max="12032" width="9.109375" style="255"/>
    <col min="12033" max="12033" width="25.33203125" style="255" customWidth="1"/>
    <col min="12034" max="12036" width="12.44140625" style="255" customWidth="1"/>
    <col min="12037" max="12046" width="11.6640625" style="255" customWidth="1"/>
    <col min="12047" max="12047" width="7.44140625" style="255" customWidth="1"/>
    <col min="12048" max="12048" width="8.88671875" style="255" customWidth="1"/>
    <col min="12049" max="12288" width="9.109375" style="255"/>
    <col min="12289" max="12289" width="25.33203125" style="255" customWidth="1"/>
    <col min="12290" max="12292" width="12.44140625" style="255" customWidth="1"/>
    <col min="12293" max="12302" width="11.6640625" style="255" customWidth="1"/>
    <col min="12303" max="12303" width="7.44140625" style="255" customWidth="1"/>
    <col min="12304" max="12304" width="8.88671875" style="255" customWidth="1"/>
    <col min="12305" max="12544" width="9.109375" style="255"/>
    <col min="12545" max="12545" width="25.33203125" style="255" customWidth="1"/>
    <col min="12546" max="12548" width="12.44140625" style="255" customWidth="1"/>
    <col min="12549" max="12558" width="11.6640625" style="255" customWidth="1"/>
    <col min="12559" max="12559" width="7.44140625" style="255" customWidth="1"/>
    <col min="12560" max="12560" width="8.88671875" style="255" customWidth="1"/>
    <col min="12561" max="12800" width="9.109375" style="255"/>
    <col min="12801" max="12801" width="25.33203125" style="255" customWidth="1"/>
    <col min="12802" max="12804" width="12.44140625" style="255" customWidth="1"/>
    <col min="12805" max="12814" width="11.6640625" style="255" customWidth="1"/>
    <col min="12815" max="12815" width="7.44140625" style="255" customWidth="1"/>
    <col min="12816" max="12816" width="8.88671875" style="255" customWidth="1"/>
    <col min="12817" max="13056" width="9.109375" style="255"/>
    <col min="13057" max="13057" width="25.33203125" style="255" customWidth="1"/>
    <col min="13058" max="13060" width="12.44140625" style="255" customWidth="1"/>
    <col min="13061" max="13070" width="11.6640625" style="255" customWidth="1"/>
    <col min="13071" max="13071" width="7.44140625" style="255" customWidth="1"/>
    <col min="13072" max="13072" width="8.88671875" style="255" customWidth="1"/>
    <col min="13073" max="13312" width="9.109375" style="255"/>
    <col min="13313" max="13313" width="25.33203125" style="255" customWidth="1"/>
    <col min="13314" max="13316" width="12.44140625" style="255" customWidth="1"/>
    <col min="13317" max="13326" width="11.6640625" style="255" customWidth="1"/>
    <col min="13327" max="13327" width="7.44140625" style="255" customWidth="1"/>
    <col min="13328" max="13328" width="8.88671875" style="255" customWidth="1"/>
    <col min="13329" max="13568" width="9.109375" style="255"/>
    <col min="13569" max="13569" width="25.33203125" style="255" customWidth="1"/>
    <col min="13570" max="13572" width="12.44140625" style="255" customWidth="1"/>
    <col min="13573" max="13582" width="11.6640625" style="255" customWidth="1"/>
    <col min="13583" max="13583" width="7.44140625" style="255" customWidth="1"/>
    <col min="13584" max="13584" width="8.88671875" style="255" customWidth="1"/>
    <col min="13585" max="13824" width="9.109375" style="255"/>
    <col min="13825" max="13825" width="25.33203125" style="255" customWidth="1"/>
    <col min="13826" max="13828" width="12.44140625" style="255" customWidth="1"/>
    <col min="13829" max="13838" width="11.6640625" style="255" customWidth="1"/>
    <col min="13839" max="13839" width="7.44140625" style="255" customWidth="1"/>
    <col min="13840" max="13840" width="8.88671875" style="255" customWidth="1"/>
    <col min="13841" max="14080" width="9.109375" style="255"/>
    <col min="14081" max="14081" width="25.33203125" style="255" customWidth="1"/>
    <col min="14082" max="14084" width="12.44140625" style="255" customWidth="1"/>
    <col min="14085" max="14094" width="11.6640625" style="255" customWidth="1"/>
    <col min="14095" max="14095" width="7.44140625" style="255" customWidth="1"/>
    <col min="14096" max="14096" width="8.88671875" style="255" customWidth="1"/>
    <col min="14097" max="14336" width="9.109375" style="255"/>
    <col min="14337" max="14337" width="25.33203125" style="255" customWidth="1"/>
    <col min="14338" max="14340" width="12.44140625" style="255" customWidth="1"/>
    <col min="14341" max="14350" width="11.6640625" style="255" customWidth="1"/>
    <col min="14351" max="14351" width="7.44140625" style="255" customWidth="1"/>
    <col min="14352" max="14352" width="8.88671875" style="255" customWidth="1"/>
    <col min="14353" max="14592" width="9.109375" style="255"/>
    <col min="14593" max="14593" width="25.33203125" style="255" customWidth="1"/>
    <col min="14594" max="14596" width="12.44140625" style="255" customWidth="1"/>
    <col min="14597" max="14606" width="11.6640625" style="255" customWidth="1"/>
    <col min="14607" max="14607" width="7.44140625" style="255" customWidth="1"/>
    <col min="14608" max="14608" width="8.88671875" style="255" customWidth="1"/>
    <col min="14609" max="14848" width="9.109375" style="255"/>
    <col min="14849" max="14849" width="25.33203125" style="255" customWidth="1"/>
    <col min="14850" max="14852" width="12.44140625" style="255" customWidth="1"/>
    <col min="14853" max="14862" width="11.6640625" style="255" customWidth="1"/>
    <col min="14863" max="14863" width="7.44140625" style="255" customWidth="1"/>
    <col min="14864" max="14864" width="8.88671875" style="255" customWidth="1"/>
    <col min="14865" max="15104" width="9.109375" style="255"/>
    <col min="15105" max="15105" width="25.33203125" style="255" customWidth="1"/>
    <col min="15106" max="15108" width="12.44140625" style="255" customWidth="1"/>
    <col min="15109" max="15118" width="11.6640625" style="255" customWidth="1"/>
    <col min="15119" max="15119" width="7.44140625" style="255" customWidth="1"/>
    <col min="15120" max="15120" width="8.88671875" style="255" customWidth="1"/>
    <col min="15121" max="15360" width="9.109375" style="255"/>
    <col min="15361" max="15361" width="25.33203125" style="255" customWidth="1"/>
    <col min="15362" max="15364" width="12.44140625" style="255" customWidth="1"/>
    <col min="15365" max="15374" width="11.6640625" style="255" customWidth="1"/>
    <col min="15375" max="15375" width="7.44140625" style="255" customWidth="1"/>
    <col min="15376" max="15376" width="8.88671875" style="255" customWidth="1"/>
    <col min="15377" max="15616" width="9.109375" style="255"/>
    <col min="15617" max="15617" width="25.33203125" style="255" customWidth="1"/>
    <col min="15618" max="15620" width="12.44140625" style="255" customWidth="1"/>
    <col min="15621" max="15630" width="11.6640625" style="255" customWidth="1"/>
    <col min="15631" max="15631" width="7.44140625" style="255" customWidth="1"/>
    <col min="15632" max="15632" width="8.88671875" style="255" customWidth="1"/>
    <col min="15633" max="15872" width="9.109375" style="255"/>
    <col min="15873" max="15873" width="25.33203125" style="255" customWidth="1"/>
    <col min="15874" max="15876" width="12.44140625" style="255" customWidth="1"/>
    <col min="15877" max="15886" width="11.6640625" style="255" customWidth="1"/>
    <col min="15887" max="15887" width="7.44140625" style="255" customWidth="1"/>
    <col min="15888" max="15888" width="8.88671875" style="255" customWidth="1"/>
    <col min="15889" max="16128" width="9.109375" style="255"/>
    <col min="16129" max="16129" width="25.33203125" style="255" customWidth="1"/>
    <col min="16130" max="16132" width="12.44140625" style="255" customWidth="1"/>
    <col min="16133" max="16142" width="11.6640625" style="255" customWidth="1"/>
    <col min="16143" max="16143" width="7.44140625" style="255" customWidth="1"/>
    <col min="16144" max="16144" width="8.88671875" style="255" customWidth="1"/>
    <col min="16145" max="16384" width="9.109375" style="255"/>
  </cols>
  <sheetData>
    <row r="1" spans="1:16">
      <c r="A1" s="68" t="s">
        <v>23</v>
      </c>
      <c r="B1" s="254"/>
    </row>
    <row r="2" spans="1:16">
      <c r="A2" s="68"/>
      <c r="B2" s="254"/>
    </row>
    <row r="3" spans="1:16">
      <c r="A3" s="476" t="s">
        <v>219</v>
      </c>
      <c r="B3" s="476"/>
      <c r="C3" s="476"/>
      <c r="D3" s="476"/>
      <c r="E3" s="476"/>
      <c r="F3" s="476"/>
      <c r="G3" s="476"/>
      <c r="H3" s="476"/>
      <c r="I3" s="476"/>
      <c r="J3" s="256"/>
      <c r="K3" s="256"/>
      <c r="L3" s="256"/>
      <c r="M3" s="256"/>
      <c r="N3" s="256"/>
      <c r="O3" s="256"/>
      <c r="P3" s="256"/>
    </row>
    <row r="4" spans="1:16" s="36" customFormat="1" ht="13.8">
      <c r="A4" s="36" t="s">
        <v>220</v>
      </c>
      <c r="H4" s="257"/>
    </row>
    <row r="5" spans="1:16" s="36" customFormat="1" ht="13.8">
      <c r="A5" s="477" t="s">
        <v>221</v>
      </c>
      <c r="B5" s="477"/>
      <c r="C5" s="477"/>
      <c r="D5" s="477"/>
      <c r="E5" s="477"/>
      <c r="F5" s="477"/>
      <c r="G5" s="477"/>
      <c r="H5" s="477"/>
    </row>
    <row r="6" spans="1:16" s="36" customFormat="1" ht="14.4" customHeight="1" thickBot="1"/>
    <row r="7" spans="1:16" s="2" customFormat="1" ht="28.2" customHeight="1">
      <c r="A7" s="258"/>
      <c r="B7" s="259" t="s">
        <v>222</v>
      </c>
      <c r="C7" s="259" t="s">
        <v>223</v>
      </c>
    </row>
    <row r="8" spans="1:16" s="2" customFormat="1">
      <c r="A8" s="2" t="s">
        <v>47</v>
      </c>
      <c r="B8" s="83">
        <v>141</v>
      </c>
      <c r="C8" s="83">
        <v>94</v>
      </c>
    </row>
    <row r="9" spans="1:16" s="2" customFormat="1">
      <c r="A9" s="2" t="s">
        <v>48</v>
      </c>
      <c r="B9" s="83">
        <v>36</v>
      </c>
      <c r="C9" s="83">
        <v>30</v>
      </c>
    </row>
    <row r="10" spans="1:16" s="2" customFormat="1">
      <c r="A10" s="2" t="s">
        <v>50</v>
      </c>
      <c r="B10" s="83">
        <v>24</v>
      </c>
      <c r="C10" s="83">
        <v>19</v>
      </c>
    </row>
    <row r="11" spans="1:16" s="2" customFormat="1">
      <c r="A11" s="2" t="s">
        <v>51</v>
      </c>
      <c r="B11" s="83">
        <v>11</v>
      </c>
      <c r="C11" s="83">
        <v>8</v>
      </c>
    </row>
    <row r="12" spans="1:16" s="2" customFormat="1">
      <c r="A12" s="2" t="s">
        <v>52</v>
      </c>
      <c r="B12" s="83">
        <v>24</v>
      </c>
      <c r="C12" s="83">
        <v>22</v>
      </c>
    </row>
    <row r="13" spans="1:16" s="2" customFormat="1" ht="13.8">
      <c r="A13" s="260" t="s">
        <v>31</v>
      </c>
      <c r="B13" s="261">
        <f>SUM(B8:B12)</f>
        <v>236</v>
      </c>
      <c r="C13" s="261">
        <f>SUM(C8:C12)</f>
        <v>173</v>
      </c>
    </row>
    <row r="14" spans="1:16" s="2" customFormat="1" ht="6" customHeight="1"/>
    <row r="15" spans="1:16" s="2" customFormat="1">
      <c r="A15" s="2" t="s">
        <v>224</v>
      </c>
    </row>
    <row r="16" spans="1:16" s="2" customFormat="1">
      <c r="A16" s="262" t="s">
        <v>225</v>
      </c>
    </row>
    <row r="17" spans="1:253" s="2" customFormat="1"/>
    <row r="18" spans="1:253" s="2" customFormat="1"/>
    <row r="20" spans="1:253">
      <c r="A20" s="476" t="s">
        <v>226</v>
      </c>
      <c r="B20" s="476"/>
      <c r="C20" s="476"/>
      <c r="D20" s="476"/>
      <c r="E20" s="476"/>
      <c r="F20" s="476"/>
      <c r="G20" s="476"/>
      <c r="H20" s="476"/>
      <c r="I20" s="476"/>
    </row>
    <row r="21" spans="1:253">
      <c r="A21" s="476" t="s">
        <v>227</v>
      </c>
      <c r="B21" s="476"/>
      <c r="C21" s="476"/>
      <c r="D21" s="476"/>
      <c r="E21" s="476"/>
      <c r="F21" s="476"/>
      <c r="G21" s="476"/>
      <c r="H21" s="476"/>
      <c r="I21" s="476"/>
    </row>
    <row r="22" spans="1:253" ht="13.8" thickBot="1"/>
    <row r="23" spans="1:253">
      <c r="A23" s="478" t="s">
        <v>228</v>
      </c>
      <c r="B23" s="479"/>
      <c r="C23" s="480"/>
      <c r="D23" s="478" t="s">
        <v>229</v>
      </c>
      <c r="E23" s="479"/>
      <c r="F23" s="479"/>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c r="EI23" s="263"/>
      <c r="EJ23" s="263"/>
      <c r="EK23" s="263"/>
      <c r="EL23" s="263"/>
      <c r="EM23" s="263"/>
      <c r="EN23" s="263"/>
      <c r="EO23" s="263"/>
      <c r="EP23" s="263"/>
      <c r="EQ23" s="263"/>
      <c r="ER23" s="263"/>
      <c r="ES23" s="263"/>
      <c r="ET23" s="263"/>
      <c r="EU23" s="263"/>
      <c r="EV23" s="263"/>
      <c r="EW23" s="263"/>
      <c r="EX23" s="263"/>
      <c r="EY23" s="263"/>
      <c r="EZ23" s="263"/>
      <c r="FA23" s="263"/>
      <c r="FB23" s="263"/>
      <c r="FC23" s="263"/>
      <c r="FD23" s="263"/>
      <c r="FE23" s="263"/>
      <c r="FF23" s="263"/>
      <c r="FG23" s="263"/>
      <c r="FH23" s="263"/>
      <c r="FI23" s="263"/>
      <c r="FJ23" s="263"/>
      <c r="FK23" s="263"/>
      <c r="FL23" s="263"/>
      <c r="FM23" s="263"/>
      <c r="FN23" s="263"/>
      <c r="FO23" s="263"/>
      <c r="FP23" s="263"/>
      <c r="FQ23" s="263"/>
      <c r="FR23" s="263"/>
      <c r="FS23" s="263"/>
      <c r="FT23" s="263"/>
      <c r="FU23" s="263"/>
      <c r="FV23" s="263"/>
      <c r="FW23" s="263"/>
      <c r="FX23" s="263"/>
      <c r="FY23" s="263"/>
      <c r="FZ23" s="263"/>
      <c r="GA23" s="263"/>
      <c r="GB23" s="263"/>
      <c r="GC23" s="263"/>
      <c r="GD23" s="263"/>
      <c r="GE23" s="263"/>
      <c r="GF23" s="263"/>
      <c r="GG23" s="263"/>
      <c r="GH23" s="263"/>
      <c r="GI23" s="263"/>
      <c r="GJ23" s="263"/>
      <c r="GK23" s="263"/>
      <c r="GL23" s="263"/>
      <c r="GM23" s="263"/>
      <c r="GN23" s="263"/>
      <c r="GO23" s="263"/>
      <c r="GP23" s="263"/>
      <c r="GQ23" s="263"/>
      <c r="GR23" s="263"/>
      <c r="GS23" s="263"/>
      <c r="GT23" s="263"/>
      <c r="GU23" s="263"/>
      <c r="GV23" s="263"/>
      <c r="GW23" s="263"/>
      <c r="GX23" s="263"/>
      <c r="GY23" s="263"/>
      <c r="GZ23" s="263"/>
      <c r="HA23" s="263"/>
      <c r="HB23" s="263"/>
      <c r="HC23" s="263"/>
      <c r="HD23" s="263"/>
      <c r="HE23" s="263"/>
      <c r="HF23" s="263"/>
      <c r="HG23" s="263"/>
      <c r="HH23" s="263"/>
      <c r="HI23" s="263"/>
      <c r="HJ23" s="263"/>
      <c r="HK23" s="263"/>
      <c r="HL23" s="263"/>
      <c r="HM23" s="263"/>
      <c r="HN23" s="263"/>
      <c r="HO23" s="263"/>
      <c r="HP23" s="263"/>
      <c r="HQ23" s="263"/>
      <c r="HR23" s="263"/>
      <c r="HS23" s="263"/>
      <c r="HT23" s="263"/>
      <c r="HU23" s="263"/>
      <c r="HV23" s="263"/>
      <c r="HW23" s="263"/>
      <c r="HX23" s="263"/>
      <c r="HY23" s="263"/>
      <c r="HZ23" s="263"/>
      <c r="IA23" s="263"/>
      <c r="IB23" s="263"/>
      <c r="IC23" s="263"/>
      <c r="ID23" s="263"/>
      <c r="IE23" s="263"/>
      <c r="IF23" s="263"/>
      <c r="IG23" s="263"/>
      <c r="IH23" s="263"/>
      <c r="II23" s="263"/>
      <c r="IJ23" s="263"/>
      <c r="IK23" s="263"/>
      <c r="IL23" s="263"/>
      <c r="IM23" s="263"/>
      <c r="IN23" s="263"/>
      <c r="IO23" s="263"/>
      <c r="IP23" s="263"/>
      <c r="IQ23" s="263"/>
      <c r="IR23" s="263"/>
      <c r="IS23" s="263"/>
    </row>
    <row r="24" spans="1:253">
      <c r="A24" s="264" t="s">
        <v>230</v>
      </c>
      <c r="B24" s="265" t="s">
        <v>231</v>
      </c>
      <c r="C24" s="266" t="s">
        <v>31</v>
      </c>
      <c r="D24" s="265" t="s">
        <v>230</v>
      </c>
      <c r="E24" s="265" t="s">
        <v>231</v>
      </c>
      <c r="F24" s="265" t="s">
        <v>31</v>
      </c>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c r="EI24" s="263"/>
      <c r="EJ24" s="263"/>
      <c r="EK24" s="263"/>
      <c r="EL24" s="263"/>
      <c r="EM24" s="263"/>
      <c r="EN24" s="263"/>
      <c r="EO24" s="263"/>
      <c r="EP24" s="263"/>
      <c r="EQ24" s="263"/>
      <c r="ER24" s="263"/>
      <c r="ES24" s="263"/>
      <c r="ET24" s="263"/>
      <c r="EU24" s="263"/>
      <c r="EV24" s="263"/>
      <c r="EW24" s="263"/>
      <c r="EX24" s="263"/>
      <c r="EY24" s="263"/>
      <c r="EZ24" s="263"/>
      <c r="FA24" s="263"/>
      <c r="FB24" s="263"/>
      <c r="FC24" s="263"/>
      <c r="FD24" s="263"/>
      <c r="FE24" s="263"/>
      <c r="FF24" s="263"/>
      <c r="FG24" s="263"/>
      <c r="FH24" s="263"/>
      <c r="FI24" s="263"/>
      <c r="FJ24" s="263"/>
      <c r="FK24" s="263"/>
      <c r="FL24" s="263"/>
      <c r="FM24" s="263"/>
      <c r="FN24" s="263"/>
      <c r="FO24" s="263"/>
      <c r="FP24" s="263"/>
      <c r="FQ24" s="263"/>
      <c r="FR24" s="263"/>
      <c r="FS24" s="263"/>
      <c r="FT24" s="263"/>
      <c r="FU24" s="263"/>
      <c r="FV24" s="263"/>
      <c r="FW24" s="263"/>
      <c r="FX24" s="263"/>
      <c r="FY24" s="263"/>
      <c r="FZ24" s="263"/>
      <c r="GA24" s="263"/>
      <c r="GB24" s="263"/>
      <c r="GC24" s="263"/>
      <c r="GD24" s="263"/>
      <c r="GE24" s="263"/>
      <c r="GF24" s="263"/>
      <c r="GG24" s="263"/>
      <c r="GH24" s="263"/>
      <c r="GI24" s="263"/>
      <c r="GJ24" s="263"/>
      <c r="GK24" s="263"/>
      <c r="GL24" s="263"/>
      <c r="GM24" s="263"/>
      <c r="GN24" s="263"/>
      <c r="GO24" s="263"/>
      <c r="GP24" s="263"/>
      <c r="GQ24" s="263"/>
      <c r="GR24" s="263"/>
      <c r="GS24" s="263"/>
      <c r="GT24" s="263"/>
      <c r="GU24" s="263"/>
      <c r="GV24" s="263"/>
      <c r="GW24" s="263"/>
      <c r="GX24" s="263"/>
      <c r="GY24" s="263"/>
      <c r="GZ24" s="263"/>
      <c r="HA24" s="263"/>
      <c r="HB24" s="263"/>
      <c r="HC24" s="263"/>
      <c r="HD24" s="263"/>
      <c r="HE24" s="263"/>
      <c r="HF24" s="263"/>
      <c r="HG24" s="263"/>
      <c r="HH24" s="263"/>
      <c r="HI24" s="263"/>
      <c r="HJ24" s="263"/>
      <c r="HK24" s="263"/>
      <c r="HL24" s="263"/>
      <c r="HM24" s="263"/>
      <c r="HN24" s="263"/>
      <c r="HO24" s="263"/>
      <c r="HP24" s="263"/>
      <c r="HQ24" s="263"/>
      <c r="HR24" s="263"/>
      <c r="HS24" s="263"/>
      <c r="HT24" s="263"/>
      <c r="HU24" s="263"/>
      <c r="HV24" s="263"/>
      <c r="HW24" s="263"/>
      <c r="HX24" s="263"/>
      <c r="HY24" s="263"/>
      <c r="HZ24" s="263"/>
      <c r="IA24" s="263"/>
      <c r="IB24" s="263"/>
      <c r="IC24" s="263"/>
      <c r="ID24" s="263"/>
      <c r="IE24" s="263"/>
      <c r="IF24" s="263"/>
      <c r="IG24" s="263"/>
      <c r="IH24" s="263"/>
      <c r="II24" s="263"/>
      <c r="IJ24" s="263"/>
      <c r="IK24" s="263"/>
      <c r="IL24" s="263"/>
      <c r="IM24" s="263"/>
      <c r="IN24" s="263"/>
      <c r="IO24" s="263"/>
      <c r="IP24" s="263"/>
      <c r="IQ24" s="263"/>
      <c r="IR24" s="263"/>
      <c r="IS24" s="263"/>
    </row>
    <row r="25" spans="1:253">
      <c r="A25" s="267">
        <v>1444</v>
      </c>
      <c r="B25" s="268">
        <v>1362</v>
      </c>
      <c r="C25" s="269">
        <f>SUM(A25:B25)</f>
        <v>2806</v>
      </c>
      <c r="D25" s="268">
        <v>3005</v>
      </c>
      <c r="E25" s="268">
        <v>2952</v>
      </c>
      <c r="F25" s="268">
        <f>SUM(D25:E25)</f>
        <v>5957</v>
      </c>
    </row>
    <row r="27" spans="1:253" ht="27.6" customHeight="1">
      <c r="A27" s="475" t="s">
        <v>232</v>
      </c>
      <c r="B27" s="475"/>
      <c r="C27" s="475"/>
      <c r="D27" s="475"/>
      <c r="E27" s="475"/>
      <c r="F27" s="475"/>
      <c r="G27" s="475"/>
      <c r="H27" s="475"/>
      <c r="I27" s="475"/>
    </row>
    <row r="28" spans="1:253" ht="27.6" customHeight="1">
      <c r="A28" s="475" t="s">
        <v>233</v>
      </c>
      <c r="B28" s="475"/>
      <c r="C28" s="475"/>
      <c r="D28" s="475"/>
      <c r="E28" s="475"/>
      <c r="F28" s="475"/>
      <c r="G28" s="475"/>
      <c r="H28" s="475"/>
      <c r="I28" s="475"/>
    </row>
    <row r="29" spans="1:253" ht="27.6" customHeight="1">
      <c r="A29" s="475" t="s">
        <v>234</v>
      </c>
      <c r="B29" s="475"/>
      <c r="C29" s="475"/>
      <c r="D29" s="475"/>
      <c r="E29" s="475"/>
      <c r="F29" s="475"/>
      <c r="G29" s="475"/>
      <c r="H29" s="475"/>
      <c r="I29" s="475"/>
    </row>
    <row r="32" spans="1:253">
      <c r="A32" s="476" t="s">
        <v>235</v>
      </c>
      <c r="B32" s="476"/>
      <c r="C32" s="476"/>
      <c r="D32" s="476"/>
      <c r="E32" s="476"/>
      <c r="F32" s="476"/>
      <c r="G32" s="476"/>
      <c r="H32" s="476"/>
      <c r="I32" s="476"/>
    </row>
    <row r="34" spans="1:256" ht="29.4" customHeight="1">
      <c r="A34" s="475" t="s">
        <v>236</v>
      </c>
      <c r="B34" s="475"/>
      <c r="C34" s="475"/>
      <c r="D34" s="475"/>
      <c r="E34" s="475"/>
      <c r="F34" s="475"/>
      <c r="G34" s="475"/>
      <c r="H34" s="475"/>
      <c r="I34" s="475"/>
    </row>
    <row r="35" spans="1:256" ht="29.4" customHeight="1">
      <c r="A35" s="475" t="s">
        <v>237</v>
      </c>
      <c r="B35" s="475"/>
      <c r="C35" s="475"/>
      <c r="D35" s="475"/>
      <c r="E35" s="475"/>
      <c r="F35" s="475"/>
      <c r="G35" s="475"/>
      <c r="H35" s="475"/>
      <c r="I35" s="475"/>
    </row>
    <row r="36" spans="1:256" ht="28.2" customHeight="1">
      <c r="A36" s="475" t="s">
        <v>238</v>
      </c>
      <c r="B36" s="475"/>
      <c r="C36" s="475"/>
      <c r="D36" s="475"/>
      <c r="E36" s="475"/>
      <c r="F36" s="475"/>
      <c r="G36" s="475"/>
      <c r="H36" s="475"/>
      <c r="I36" s="475"/>
    </row>
    <row r="37" spans="1:256" ht="13.8" thickBot="1"/>
    <row r="38" spans="1:256">
      <c r="A38" s="481" t="s">
        <v>239</v>
      </c>
      <c r="B38" s="481"/>
      <c r="C38" s="481"/>
      <c r="D38" s="481"/>
    </row>
    <row r="39" spans="1:256">
      <c r="A39" s="265" t="s">
        <v>240</v>
      </c>
      <c r="B39" s="270" t="s">
        <v>241</v>
      </c>
      <c r="C39" s="270" t="s">
        <v>242</v>
      </c>
      <c r="D39" s="265" t="s">
        <v>243</v>
      </c>
    </row>
    <row r="40" spans="1:256">
      <c r="A40" s="271"/>
      <c r="B40" s="272">
        <v>18976</v>
      </c>
      <c r="C40" s="272">
        <v>14452</v>
      </c>
      <c r="D40" s="273">
        <f>B40/(B40+C40)</f>
        <v>0.56766782338159627</v>
      </c>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54"/>
      <c r="BS40" s="254"/>
      <c r="BT40" s="254"/>
      <c r="BU40" s="254"/>
      <c r="BV40" s="254"/>
      <c r="BW40" s="254"/>
      <c r="BX40" s="254"/>
      <c r="BY40" s="254"/>
      <c r="BZ40" s="254"/>
      <c r="CA40" s="254"/>
      <c r="CB40" s="254"/>
      <c r="CC40" s="254"/>
      <c r="CD40" s="254"/>
      <c r="CE40" s="254"/>
      <c r="CF40" s="254"/>
      <c r="CG40" s="254"/>
      <c r="CH40" s="254"/>
      <c r="CI40" s="254"/>
      <c r="CJ40" s="254"/>
      <c r="CK40" s="254"/>
      <c r="CL40" s="254"/>
      <c r="CM40" s="254"/>
      <c r="CN40" s="254"/>
      <c r="CO40" s="254"/>
      <c r="CP40" s="254"/>
      <c r="CQ40" s="254"/>
      <c r="CR40" s="254"/>
      <c r="CS40" s="254"/>
      <c r="CT40" s="254"/>
      <c r="CU40" s="254"/>
      <c r="CV40" s="254"/>
      <c r="CW40" s="254"/>
      <c r="CX40" s="254"/>
      <c r="CY40" s="254"/>
      <c r="CZ40" s="254"/>
      <c r="DA40" s="254"/>
      <c r="DB40" s="254"/>
      <c r="DC40" s="254"/>
      <c r="DD40" s="254"/>
      <c r="DE40" s="254"/>
      <c r="DF40" s="254"/>
      <c r="DG40" s="254"/>
      <c r="DH40" s="254"/>
      <c r="DI40" s="254"/>
      <c r="DJ40" s="254"/>
      <c r="DK40" s="254"/>
      <c r="DL40" s="254"/>
      <c r="DM40" s="254"/>
      <c r="DN40" s="254"/>
      <c r="DO40" s="254"/>
      <c r="DP40" s="254"/>
      <c r="DQ40" s="254"/>
      <c r="DR40" s="254"/>
      <c r="DS40" s="254"/>
      <c r="DT40" s="254"/>
      <c r="DU40" s="254"/>
      <c r="DV40" s="254"/>
      <c r="DW40" s="254"/>
      <c r="DX40" s="254"/>
      <c r="DY40" s="254"/>
      <c r="DZ40" s="254"/>
      <c r="EA40" s="254"/>
      <c r="EB40" s="254"/>
      <c r="EC40" s="254"/>
      <c r="ED40" s="254"/>
      <c r="EE40" s="254"/>
      <c r="EF40" s="254"/>
      <c r="EG40" s="254"/>
      <c r="EH40" s="254"/>
      <c r="EI40" s="254"/>
      <c r="EJ40" s="254"/>
      <c r="EK40" s="254"/>
      <c r="EL40" s="254"/>
      <c r="EM40" s="254"/>
      <c r="EN40" s="254"/>
      <c r="EO40" s="254"/>
      <c r="EP40" s="254"/>
      <c r="EQ40" s="254"/>
      <c r="ER40" s="254"/>
      <c r="ES40" s="254"/>
      <c r="ET40" s="254"/>
      <c r="EU40" s="254"/>
      <c r="EV40" s="254"/>
      <c r="EW40" s="254"/>
      <c r="EX40" s="254"/>
      <c r="EY40" s="254"/>
      <c r="EZ40" s="254"/>
      <c r="FA40" s="254"/>
      <c r="FB40" s="254"/>
      <c r="FC40" s="254"/>
      <c r="FD40" s="254"/>
      <c r="FE40" s="254"/>
      <c r="FF40" s="254"/>
      <c r="FG40" s="254"/>
      <c r="FH40" s="254"/>
      <c r="FI40" s="254"/>
      <c r="FJ40" s="254"/>
      <c r="FK40" s="254"/>
      <c r="FL40" s="254"/>
      <c r="FM40" s="254"/>
      <c r="FN40" s="254"/>
      <c r="FO40" s="254"/>
      <c r="FP40" s="254"/>
      <c r="FQ40" s="254"/>
      <c r="FR40" s="254"/>
      <c r="FS40" s="254"/>
      <c r="FT40" s="254"/>
      <c r="FU40" s="254"/>
      <c r="FV40" s="254"/>
      <c r="FW40" s="254"/>
      <c r="FX40" s="254"/>
      <c r="FY40" s="254"/>
      <c r="FZ40" s="254"/>
      <c r="GA40" s="254"/>
      <c r="GB40" s="254"/>
      <c r="GC40" s="254"/>
      <c r="GD40" s="254"/>
      <c r="GE40" s="254"/>
      <c r="GF40" s="254"/>
      <c r="GG40" s="254"/>
      <c r="GH40" s="254"/>
      <c r="GI40" s="254"/>
      <c r="GJ40" s="254"/>
      <c r="GK40" s="254"/>
      <c r="GL40" s="254"/>
      <c r="GM40" s="254"/>
      <c r="GN40" s="254"/>
      <c r="GO40" s="254"/>
      <c r="GP40" s="254"/>
      <c r="GQ40" s="254"/>
      <c r="GR40" s="254"/>
      <c r="GS40" s="254"/>
      <c r="GT40" s="254"/>
      <c r="GU40" s="254"/>
      <c r="GV40" s="254"/>
      <c r="GW40" s="254"/>
      <c r="GX40" s="254"/>
      <c r="GY40" s="254"/>
      <c r="GZ40" s="254"/>
      <c r="HA40" s="254"/>
      <c r="HB40" s="254"/>
      <c r="HC40" s="254"/>
      <c r="HD40" s="254"/>
      <c r="HE40" s="254"/>
      <c r="HF40" s="254"/>
      <c r="HG40" s="254"/>
      <c r="HH40" s="254"/>
      <c r="HI40" s="254"/>
      <c r="HJ40" s="254"/>
      <c r="HK40" s="254"/>
      <c r="HL40" s="254"/>
      <c r="HM40" s="254"/>
      <c r="HN40" s="254"/>
      <c r="HO40" s="254"/>
      <c r="HP40" s="254"/>
      <c r="HQ40" s="254"/>
      <c r="HR40" s="254"/>
      <c r="HS40" s="254"/>
      <c r="HT40" s="254"/>
      <c r="HU40" s="254"/>
      <c r="HV40" s="254"/>
      <c r="HW40" s="254"/>
      <c r="HX40" s="254"/>
      <c r="HY40" s="254"/>
      <c r="HZ40" s="254"/>
      <c r="IA40" s="254"/>
      <c r="IB40" s="254"/>
      <c r="IC40" s="254"/>
      <c r="ID40" s="254"/>
      <c r="IE40" s="254"/>
      <c r="IF40" s="254"/>
      <c r="IG40" s="254"/>
      <c r="IH40" s="254"/>
      <c r="II40" s="254"/>
      <c r="IJ40" s="254"/>
      <c r="IK40" s="254"/>
      <c r="IL40" s="254"/>
      <c r="IM40" s="254"/>
      <c r="IN40" s="254"/>
      <c r="IO40" s="254"/>
      <c r="IP40" s="254"/>
      <c r="IQ40" s="254"/>
      <c r="IR40" s="254"/>
      <c r="IS40" s="254"/>
      <c r="IT40" s="254"/>
      <c r="IU40" s="254"/>
      <c r="IV40" s="254"/>
    </row>
    <row r="41" spans="1:256" ht="13.8" thickBot="1"/>
    <row r="42" spans="1:256">
      <c r="A42" s="481" t="s">
        <v>244</v>
      </c>
      <c r="B42" s="481"/>
      <c r="C42" s="481"/>
      <c r="D42" s="481"/>
    </row>
    <row r="43" spans="1:256">
      <c r="A43" s="274" t="s">
        <v>245</v>
      </c>
      <c r="B43" s="270" t="s">
        <v>241</v>
      </c>
      <c r="C43" s="270" t="s">
        <v>242</v>
      </c>
      <c r="D43" s="265" t="s">
        <v>243</v>
      </c>
    </row>
    <row r="44" spans="1:256">
      <c r="A44" s="255" t="s">
        <v>246</v>
      </c>
      <c r="B44" s="275">
        <v>971</v>
      </c>
      <c r="C44" s="275">
        <v>266</v>
      </c>
      <c r="D44" s="276">
        <f>B44/(B44+C44)</f>
        <v>0.7849636216653193</v>
      </c>
    </row>
    <row r="45" spans="1:256">
      <c r="A45" s="255" t="s">
        <v>247</v>
      </c>
      <c r="B45" s="275">
        <v>1654</v>
      </c>
      <c r="C45" s="275">
        <v>779</v>
      </c>
      <c r="D45" s="276">
        <f>B45/(B45+C45)</f>
        <v>0.67981915330867237</v>
      </c>
    </row>
    <row r="46" spans="1:256">
      <c r="A46" s="255" t="s">
        <v>248</v>
      </c>
      <c r="B46" s="275">
        <v>16351</v>
      </c>
      <c r="C46" s="275">
        <v>13407</v>
      </c>
      <c r="D46" s="276">
        <f>B46/(B46+C46)</f>
        <v>0.54946568989851463</v>
      </c>
    </row>
    <row r="47" spans="1:256">
      <c r="A47" s="277" t="s">
        <v>31</v>
      </c>
      <c r="B47" s="278">
        <f>SUM(B44:B46)</f>
        <v>18976</v>
      </c>
      <c r="C47" s="278">
        <f>SUM(C44:C46)</f>
        <v>14452</v>
      </c>
      <c r="D47" s="279"/>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7"/>
      <c r="BR47" s="277"/>
      <c r="BS47" s="277"/>
      <c r="BT47" s="277"/>
      <c r="BU47" s="277"/>
      <c r="BV47" s="277"/>
      <c r="BW47" s="277"/>
      <c r="BX47" s="277"/>
      <c r="BY47" s="277"/>
      <c r="BZ47" s="277"/>
      <c r="CA47" s="277"/>
      <c r="CB47" s="277"/>
      <c r="CC47" s="277"/>
      <c r="CD47" s="277"/>
      <c r="CE47" s="277"/>
      <c r="CF47" s="277"/>
      <c r="CG47" s="277"/>
      <c r="CH47" s="277"/>
      <c r="CI47" s="277"/>
      <c r="CJ47" s="277"/>
      <c r="CK47" s="277"/>
      <c r="CL47" s="277"/>
      <c r="CM47" s="277"/>
      <c r="CN47" s="277"/>
      <c r="CO47" s="277"/>
      <c r="CP47" s="277"/>
      <c r="CQ47" s="277"/>
      <c r="CR47" s="277"/>
      <c r="CS47" s="277"/>
      <c r="CT47" s="277"/>
      <c r="CU47" s="277"/>
      <c r="CV47" s="277"/>
      <c r="CW47" s="277"/>
      <c r="CX47" s="277"/>
      <c r="CY47" s="277"/>
      <c r="CZ47" s="277"/>
      <c r="DA47" s="277"/>
      <c r="DB47" s="277"/>
      <c r="DC47" s="277"/>
      <c r="DD47" s="277"/>
      <c r="DE47" s="277"/>
      <c r="DF47" s="277"/>
      <c r="DG47" s="277"/>
      <c r="DH47" s="277"/>
      <c r="DI47" s="277"/>
      <c r="DJ47" s="277"/>
      <c r="DK47" s="277"/>
      <c r="DL47" s="277"/>
      <c r="DM47" s="277"/>
      <c r="DN47" s="277"/>
      <c r="DO47" s="277"/>
      <c r="DP47" s="277"/>
      <c r="DQ47" s="277"/>
      <c r="DR47" s="277"/>
      <c r="DS47" s="277"/>
      <c r="DT47" s="277"/>
      <c r="DU47" s="277"/>
      <c r="DV47" s="277"/>
      <c r="DW47" s="277"/>
      <c r="DX47" s="277"/>
      <c r="DY47" s="277"/>
      <c r="DZ47" s="277"/>
      <c r="EA47" s="277"/>
      <c r="EB47" s="277"/>
      <c r="EC47" s="277"/>
      <c r="ED47" s="277"/>
      <c r="EE47" s="277"/>
      <c r="EF47" s="277"/>
      <c r="EG47" s="277"/>
      <c r="EH47" s="277"/>
      <c r="EI47" s="277"/>
      <c r="EJ47" s="277"/>
      <c r="EK47" s="277"/>
      <c r="EL47" s="277"/>
      <c r="EM47" s="277"/>
      <c r="EN47" s="277"/>
      <c r="EO47" s="277"/>
      <c r="EP47" s="277"/>
      <c r="EQ47" s="277"/>
      <c r="ER47" s="277"/>
      <c r="ES47" s="277"/>
      <c r="ET47" s="277"/>
      <c r="EU47" s="277"/>
      <c r="EV47" s="277"/>
      <c r="EW47" s="277"/>
      <c r="EX47" s="277"/>
      <c r="EY47" s="277"/>
      <c r="EZ47" s="277"/>
      <c r="FA47" s="277"/>
      <c r="FB47" s="277"/>
      <c r="FC47" s="277"/>
      <c r="FD47" s="277"/>
      <c r="FE47" s="277"/>
      <c r="FF47" s="277"/>
      <c r="FG47" s="277"/>
      <c r="FH47" s="277"/>
      <c r="FI47" s="277"/>
      <c r="FJ47" s="277"/>
      <c r="FK47" s="277"/>
      <c r="FL47" s="277"/>
      <c r="FM47" s="277"/>
      <c r="FN47" s="277"/>
      <c r="FO47" s="277"/>
      <c r="FP47" s="277"/>
      <c r="FQ47" s="277"/>
      <c r="FR47" s="277"/>
      <c r="FS47" s="277"/>
      <c r="FT47" s="277"/>
      <c r="FU47" s="277"/>
      <c r="FV47" s="277"/>
      <c r="FW47" s="277"/>
      <c r="FX47" s="277"/>
      <c r="FY47" s="277"/>
      <c r="FZ47" s="277"/>
      <c r="GA47" s="277"/>
      <c r="GB47" s="277"/>
      <c r="GC47" s="277"/>
      <c r="GD47" s="277"/>
      <c r="GE47" s="277"/>
      <c r="GF47" s="277"/>
      <c r="GG47" s="277"/>
      <c r="GH47" s="277"/>
      <c r="GI47" s="277"/>
      <c r="GJ47" s="277"/>
      <c r="GK47" s="277"/>
      <c r="GL47" s="277"/>
      <c r="GM47" s="277"/>
      <c r="GN47" s="277"/>
      <c r="GO47" s="277"/>
      <c r="GP47" s="277"/>
      <c r="GQ47" s="277"/>
      <c r="GR47" s="277"/>
      <c r="GS47" s="277"/>
      <c r="GT47" s="277"/>
      <c r="GU47" s="277"/>
      <c r="GV47" s="277"/>
      <c r="GW47" s="277"/>
      <c r="GX47" s="277"/>
      <c r="GY47" s="277"/>
      <c r="GZ47" s="277"/>
      <c r="HA47" s="277"/>
      <c r="HB47" s="277"/>
      <c r="HC47" s="277"/>
      <c r="HD47" s="277"/>
      <c r="HE47" s="277"/>
      <c r="HF47" s="277"/>
      <c r="HG47" s="277"/>
      <c r="HH47" s="277"/>
      <c r="HI47" s="277"/>
      <c r="HJ47" s="277"/>
      <c r="HK47" s="277"/>
      <c r="HL47" s="277"/>
      <c r="HM47" s="277"/>
      <c r="HN47" s="277"/>
      <c r="HO47" s="277"/>
      <c r="HP47" s="277"/>
      <c r="HQ47" s="277"/>
      <c r="HR47" s="277"/>
      <c r="HS47" s="277"/>
      <c r="HT47" s="277"/>
      <c r="HU47" s="277"/>
      <c r="HV47" s="277"/>
      <c r="HW47" s="277"/>
      <c r="HX47" s="277"/>
      <c r="HY47" s="277"/>
      <c r="HZ47" s="277"/>
      <c r="IA47" s="277"/>
      <c r="IB47" s="277"/>
      <c r="IC47" s="277"/>
      <c r="ID47" s="277"/>
      <c r="IE47" s="277"/>
      <c r="IF47" s="277"/>
      <c r="IG47" s="277"/>
      <c r="IH47" s="277"/>
      <c r="II47" s="277"/>
      <c r="IJ47" s="277"/>
      <c r="IK47" s="277"/>
      <c r="IL47" s="277"/>
      <c r="IM47" s="277"/>
      <c r="IN47" s="277"/>
      <c r="IO47" s="277"/>
      <c r="IP47" s="277"/>
      <c r="IQ47" s="277"/>
      <c r="IR47" s="277"/>
      <c r="IS47" s="277"/>
      <c r="IT47" s="277"/>
      <c r="IU47" s="277"/>
      <c r="IV47" s="277"/>
    </row>
    <row r="48" spans="1:256" ht="13.8" thickBot="1"/>
    <row r="49" spans="1:256">
      <c r="A49" s="481" t="s">
        <v>249</v>
      </c>
      <c r="B49" s="481"/>
      <c r="C49" s="481"/>
      <c r="D49" s="481"/>
    </row>
    <row r="50" spans="1:256">
      <c r="A50" s="274" t="s">
        <v>250</v>
      </c>
      <c r="B50" s="270" t="s">
        <v>241</v>
      </c>
      <c r="C50" s="270" t="s">
        <v>242</v>
      </c>
      <c r="D50" s="265" t="s">
        <v>243</v>
      </c>
    </row>
    <row r="51" spans="1:256">
      <c r="A51" s="255" t="s">
        <v>246</v>
      </c>
      <c r="B51" s="275">
        <v>971</v>
      </c>
      <c r="C51" s="275">
        <v>266</v>
      </c>
      <c r="D51" s="276">
        <f>B51/(B51+C51)</f>
        <v>0.7849636216653193</v>
      </c>
    </row>
    <row r="52" spans="1:256">
      <c r="A52" s="255" t="s">
        <v>56</v>
      </c>
      <c r="B52" s="275">
        <v>7871</v>
      </c>
      <c r="C52" s="275">
        <v>7435</v>
      </c>
      <c r="D52" s="276">
        <f>B52/(B52+C52)</f>
        <v>0.51424278060891149</v>
      </c>
    </row>
    <row r="53" spans="1:256">
      <c r="A53" s="255" t="s">
        <v>59</v>
      </c>
      <c r="B53" s="275">
        <v>2605</v>
      </c>
      <c r="C53" s="275">
        <v>721</v>
      </c>
      <c r="D53" s="276">
        <f>B53/(B53+C53)</f>
        <v>0.78322309079975949</v>
      </c>
    </row>
    <row r="54" spans="1:256">
      <c r="A54" s="255" t="s">
        <v>57</v>
      </c>
      <c r="B54" s="275">
        <v>333</v>
      </c>
      <c r="C54" s="275">
        <v>192</v>
      </c>
      <c r="D54" s="276">
        <f>B54/(B54+C54)</f>
        <v>0.63428571428571423</v>
      </c>
    </row>
    <row r="55" spans="1:256">
      <c r="A55" s="255" t="s">
        <v>58</v>
      </c>
      <c r="B55" s="275">
        <v>7196</v>
      </c>
      <c r="C55" s="275">
        <v>5838</v>
      </c>
      <c r="D55" s="276">
        <f>B55/(B55+C55)</f>
        <v>0.55209452201933407</v>
      </c>
    </row>
    <row r="56" spans="1:256">
      <c r="A56" s="277" t="s">
        <v>31</v>
      </c>
      <c r="B56" s="278">
        <f>SUM(B51:B55)</f>
        <v>18976</v>
      </c>
      <c r="C56" s="278">
        <f>SUM(C51:C55)</f>
        <v>14452</v>
      </c>
      <c r="D56" s="279"/>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7"/>
      <c r="BR56" s="277"/>
      <c r="BS56" s="277"/>
      <c r="BT56" s="277"/>
      <c r="BU56" s="277"/>
      <c r="BV56" s="277"/>
      <c r="BW56" s="277"/>
      <c r="BX56" s="277"/>
      <c r="BY56" s="277"/>
      <c r="BZ56" s="277"/>
      <c r="CA56" s="277"/>
      <c r="CB56" s="277"/>
      <c r="CC56" s="277"/>
      <c r="CD56" s="277"/>
      <c r="CE56" s="277"/>
      <c r="CF56" s="277"/>
      <c r="CG56" s="277"/>
      <c r="CH56" s="277"/>
      <c r="CI56" s="277"/>
      <c r="CJ56" s="277"/>
      <c r="CK56" s="277"/>
      <c r="CL56" s="277"/>
      <c r="CM56" s="277"/>
      <c r="CN56" s="277"/>
      <c r="CO56" s="277"/>
      <c r="CP56" s="277"/>
      <c r="CQ56" s="277"/>
      <c r="CR56" s="277"/>
      <c r="CS56" s="277"/>
      <c r="CT56" s="277"/>
      <c r="CU56" s="277"/>
      <c r="CV56" s="277"/>
      <c r="CW56" s="277"/>
      <c r="CX56" s="277"/>
      <c r="CY56" s="277"/>
      <c r="CZ56" s="277"/>
      <c r="DA56" s="277"/>
      <c r="DB56" s="277"/>
      <c r="DC56" s="277"/>
      <c r="DD56" s="277"/>
      <c r="DE56" s="277"/>
      <c r="DF56" s="277"/>
      <c r="DG56" s="277"/>
      <c r="DH56" s="277"/>
      <c r="DI56" s="277"/>
      <c r="DJ56" s="277"/>
      <c r="DK56" s="277"/>
      <c r="DL56" s="277"/>
      <c r="DM56" s="277"/>
      <c r="DN56" s="277"/>
      <c r="DO56" s="277"/>
      <c r="DP56" s="277"/>
      <c r="DQ56" s="277"/>
      <c r="DR56" s="277"/>
      <c r="DS56" s="277"/>
      <c r="DT56" s="277"/>
      <c r="DU56" s="277"/>
      <c r="DV56" s="277"/>
      <c r="DW56" s="277"/>
      <c r="DX56" s="277"/>
      <c r="DY56" s="277"/>
      <c r="DZ56" s="277"/>
      <c r="EA56" s="277"/>
      <c r="EB56" s="277"/>
      <c r="EC56" s="277"/>
      <c r="ED56" s="277"/>
      <c r="EE56" s="277"/>
      <c r="EF56" s="277"/>
      <c r="EG56" s="277"/>
      <c r="EH56" s="277"/>
      <c r="EI56" s="277"/>
      <c r="EJ56" s="277"/>
      <c r="EK56" s="277"/>
      <c r="EL56" s="277"/>
      <c r="EM56" s="277"/>
      <c r="EN56" s="277"/>
      <c r="EO56" s="277"/>
      <c r="EP56" s="277"/>
      <c r="EQ56" s="277"/>
      <c r="ER56" s="277"/>
      <c r="ES56" s="277"/>
      <c r="ET56" s="277"/>
      <c r="EU56" s="277"/>
      <c r="EV56" s="277"/>
      <c r="EW56" s="277"/>
      <c r="EX56" s="277"/>
      <c r="EY56" s="277"/>
      <c r="EZ56" s="277"/>
      <c r="FA56" s="277"/>
      <c r="FB56" s="277"/>
      <c r="FC56" s="277"/>
      <c r="FD56" s="277"/>
      <c r="FE56" s="277"/>
      <c r="FF56" s="277"/>
      <c r="FG56" s="277"/>
      <c r="FH56" s="277"/>
      <c r="FI56" s="277"/>
      <c r="FJ56" s="277"/>
      <c r="FK56" s="277"/>
      <c r="FL56" s="277"/>
      <c r="FM56" s="277"/>
      <c r="FN56" s="277"/>
      <c r="FO56" s="277"/>
      <c r="FP56" s="277"/>
      <c r="FQ56" s="277"/>
      <c r="FR56" s="277"/>
      <c r="FS56" s="277"/>
      <c r="FT56" s="277"/>
      <c r="FU56" s="277"/>
      <c r="FV56" s="277"/>
      <c r="FW56" s="277"/>
      <c r="FX56" s="277"/>
      <c r="FY56" s="277"/>
      <c r="FZ56" s="277"/>
      <c r="GA56" s="277"/>
      <c r="GB56" s="277"/>
      <c r="GC56" s="277"/>
      <c r="GD56" s="277"/>
      <c r="GE56" s="277"/>
      <c r="GF56" s="277"/>
      <c r="GG56" s="277"/>
      <c r="GH56" s="277"/>
      <c r="GI56" s="277"/>
      <c r="GJ56" s="277"/>
      <c r="GK56" s="277"/>
      <c r="GL56" s="277"/>
      <c r="GM56" s="277"/>
      <c r="GN56" s="277"/>
      <c r="GO56" s="277"/>
      <c r="GP56" s="277"/>
      <c r="GQ56" s="277"/>
      <c r="GR56" s="277"/>
      <c r="GS56" s="277"/>
      <c r="GT56" s="277"/>
      <c r="GU56" s="277"/>
      <c r="GV56" s="277"/>
      <c r="GW56" s="277"/>
      <c r="GX56" s="277"/>
      <c r="GY56" s="277"/>
      <c r="GZ56" s="277"/>
      <c r="HA56" s="277"/>
      <c r="HB56" s="277"/>
      <c r="HC56" s="277"/>
      <c r="HD56" s="277"/>
      <c r="HE56" s="277"/>
      <c r="HF56" s="277"/>
      <c r="HG56" s="277"/>
      <c r="HH56" s="277"/>
      <c r="HI56" s="277"/>
      <c r="HJ56" s="277"/>
      <c r="HK56" s="277"/>
      <c r="HL56" s="277"/>
      <c r="HM56" s="277"/>
      <c r="HN56" s="277"/>
      <c r="HO56" s="277"/>
      <c r="HP56" s="277"/>
      <c r="HQ56" s="277"/>
      <c r="HR56" s="277"/>
      <c r="HS56" s="277"/>
      <c r="HT56" s="277"/>
      <c r="HU56" s="277"/>
      <c r="HV56" s="277"/>
      <c r="HW56" s="277"/>
      <c r="HX56" s="277"/>
      <c r="HY56" s="277"/>
      <c r="HZ56" s="277"/>
      <c r="IA56" s="277"/>
      <c r="IB56" s="277"/>
      <c r="IC56" s="277"/>
      <c r="ID56" s="277"/>
      <c r="IE56" s="277"/>
      <c r="IF56" s="277"/>
      <c r="IG56" s="277"/>
      <c r="IH56" s="277"/>
      <c r="II56" s="277"/>
      <c r="IJ56" s="277"/>
      <c r="IK56" s="277"/>
      <c r="IL56" s="277"/>
      <c r="IM56" s="277"/>
      <c r="IN56" s="277"/>
      <c r="IO56" s="277"/>
      <c r="IP56" s="277"/>
      <c r="IQ56" s="277"/>
      <c r="IR56" s="277"/>
      <c r="IS56" s="277"/>
      <c r="IT56" s="277"/>
      <c r="IU56" s="277"/>
      <c r="IV56" s="277"/>
    </row>
    <row r="57" spans="1:256">
      <c r="A57" s="277"/>
      <c r="B57" s="280"/>
      <c r="C57" s="280"/>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c r="BW57" s="277"/>
      <c r="BX57" s="277"/>
      <c r="BY57" s="277"/>
      <c r="BZ57" s="277"/>
      <c r="CA57" s="277"/>
      <c r="CB57" s="277"/>
      <c r="CC57" s="277"/>
      <c r="CD57" s="277"/>
      <c r="CE57" s="277"/>
      <c r="CF57" s="277"/>
      <c r="CG57" s="277"/>
      <c r="CH57" s="277"/>
      <c r="CI57" s="277"/>
      <c r="CJ57" s="277"/>
      <c r="CK57" s="277"/>
      <c r="CL57" s="277"/>
      <c r="CM57" s="277"/>
      <c r="CN57" s="277"/>
      <c r="CO57" s="277"/>
      <c r="CP57" s="277"/>
      <c r="CQ57" s="277"/>
      <c r="CR57" s="277"/>
      <c r="CS57" s="277"/>
      <c r="CT57" s="277"/>
      <c r="CU57" s="277"/>
      <c r="CV57" s="277"/>
      <c r="CW57" s="277"/>
      <c r="CX57" s="277"/>
      <c r="CY57" s="277"/>
      <c r="CZ57" s="277"/>
      <c r="DA57" s="277"/>
      <c r="DB57" s="277"/>
      <c r="DC57" s="277"/>
      <c r="DD57" s="277"/>
      <c r="DE57" s="277"/>
      <c r="DF57" s="277"/>
      <c r="DG57" s="277"/>
      <c r="DH57" s="277"/>
      <c r="DI57" s="277"/>
      <c r="DJ57" s="277"/>
      <c r="DK57" s="277"/>
      <c r="DL57" s="277"/>
      <c r="DM57" s="277"/>
      <c r="DN57" s="277"/>
      <c r="DO57" s="277"/>
      <c r="DP57" s="277"/>
      <c r="DQ57" s="277"/>
      <c r="DR57" s="277"/>
      <c r="DS57" s="277"/>
      <c r="DT57" s="277"/>
      <c r="DU57" s="277"/>
      <c r="DV57" s="277"/>
      <c r="DW57" s="277"/>
      <c r="DX57" s="277"/>
      <c r="DY57" s="277"/>
      <c r="DZ57" s="277"/>
      <c r="EA57" s="277"/>
      <c r="EB57" s="277"/>
      <c r="EC57" s="277"/>
      <c r="ED57" s="277"/>
      <c r="EE57" s="277"/>
      <c r="EF57" s="277"/>
      <c r="EG57" s="277"/>
      <c r="EH57" s="277"/>
      <c r="EI57" s="277"/>
      <c r="EJ57" s="277"/>
      <c r="EK57" s="277"/>
      <c r="EL57" s="277"/>
      <c r="EM57" s="277"/>
      <c r="EN57" s="277"/>
      <c r="EO57" s="277"/>
      <c r="EP57" s="277"/>
      <c r="EQ57" s="277"/>
      <c r="ER57" s="277"/>
      <c r="ES57" s="277"/>
      <c r="ET57" s="277"/>
      <c r="EU57" s="277"/>
      <c r="EV57" s="277"/>
      <c r="EW57" s="277"/>
      <c r="EX57" s="277"/>
      <c r="EY57" s="277"/>
      <c r="EZ57" s="277"/>
      <c r="FA57" s="277"/>
      <c r="FB57" s="277"/>
      <c r="FC57" s="277"/>
      <c r="FD57" s="277"/>
      <c r="FE57" s="277"/>
      <c r="FF57" s="277"/>
      <c r="FG57" s="277"/>
      <c r="FH57" s="277"/>
      <c r="FI57" s="277"/>
      <c r="FJ57" s="277"/>
      <c r="FK57" s="277"/>
      <c r="FL57" s="277"/>
      <c r="FM57" s="277"/>
      <c r="FN57" s="277"/>
      <c r="FO57" s="277"/>
      <c r="FP57" s="277"/>
      <c r="FQ57" s="277"/>
      <c r="FR57" s="277"/>
      <c r="FS57" s="277"/>
      <c r="FT57" s="277"/>
      <c r="FU57" s="277"/>
      <c r="FV57" s="277"/>
      <c r="FW57" s="277"/>
      <c r="FX57" s="277"/>
      <c r="FY57" s="277"/>
      <c r="FZ57" s="277"/>
      <c r="GA57" s="277"/>
      <c r="GB57" s="277"/>
      <c r="GC57" s="277"/>
      <c r="GD57" s="277"/>
      <c r="GE57" s="277"/>
      <c r="GF57" s="277"/>
      <c r="GG57" s="277"/>
      <c r="GH57" s="277"/>
      <c r="GI57" s="277"/>
      <c r="GJ57" s="277"/>
      <c r="GK57" s="277"/>
      <c r="GL57" s="277"/>
      <c r="GM57" s="277"/>
      <c r="GN57" s="277"/>
      <c r="GO57" s="277"/>
      <c r="GP57" s="277"/>
      <c r="GQ57" s="277"/>
      <c r="GR57" s="277"/>
      <c r="GS57" s="277"/>
      <c r="GT57" s="277"/>
      <c r="GU57" s="277"/>
      <c r="GV57" s="277"/>
      <c r="GW57" s="277"/>
      <c r="GX57" s="277"/>
      <c r="GY57" s="277"/>
      <c r="GZ57" s="277"/>
      <c r="HA57" s="277"/>
      <c r="HB57" s="277"/>
      <c r="HC57" s="277"/>
      <c r="HD57" s="277"/>
      <c r="HE57" s="277"/>
      <c r="HF57" s="277"/>
      <c r="HG57" s="277"/>
      <c r="HH57" s="277"/>
      <c r="HI57" s="277"/>
      <c r="HJ57" s="277"/>
      <c r="HK57" s="277"/>
      <c r="HL57" s="277"/>
      <c r="HM57" s="277"/>
      <c r="HN57" s="277"/>
      <c r="HO57" s="277"/>
      <c r="HP57" s="277"/>
      <c r="HQ57" s="277"/>
      <c r="HR57" s="277"/>
      <c r="HS57" s="277"/>
      <c r="HT57" s="277"/>
      <c r="HU57" s="277"/>
      <c r="HV57" s="277"/>
      <c r="HW57" s="277"/>
      <c r="HX57" s="277"/>
      <c r="HY57" s="277"/>
      <c r="HZ57" s="277"/>
      <c r="IA57" s="277"/>
      <c r="IB57" s="277"/>
      <c r="IC57" s="277"/>
      <c r="ID57" s="277"/>
      <c r="IE57" s="277"/>
      <c r="IF57" s="277"/>
      <c r="IG57" s="277"/>
      <c r="IH57" s="277"/>
      <c r="II57" s="277"/>
      <c r="IJ57" s="277"/>
      <c r="IK57" s="277"/>
      <c r="IL57" s="277"/>
      <c r="IM57" s="277"/>
      <c r="IN57" s="277"/>
      <c r="IO57" s="277"/>
      <c r="IP57" s="277"/>
      <c r="IQ57" s="277"/>
      <c r="IR57" s="277"/>
      <c r="IS57" s="277"/>
      <c r="IT57" s="277"/>
      <c r="IU57" s="277"/>
      <c r="IV57" s="277"/>
    </row>
    <row r="58" spans="1:256">
      <c r="A58" s="277"/>
      <c r="B58" s="280"/>
      <c r="C58" s="280"/>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c r="BW58" s="277"/>
      <c r="BX58" s="277"/>
      <c r="BY58" s="277"/>
      <c r="BZ58" s="277"/>
      <c r="CA58" s="277"/>
      <c r="CB58" s="277"/>
      <c r="CC58" s="277"/>
      <c r="CD58" s="277"/>
      <c r="CE58" s="277"/>
      <c r="CF58" s="277"/>
      <c r="CG58" s="277"/>
      <c r="CH58" s="277"/>
      <c r="CI58" s="277"/>
      <c r="CJ58" s="277"/>
      <c r="CK58" s="277"/>
      <c r="CL58" s="277"/>
      <c r="CM58" s="277"/>
      <c r="CN58" s="277"/>
      <c r="CO58" s="277"/>
      <c r="CP58" s="277"/>
      <c r="CQ58" s="277"/>
      <c r="CR58" s="277"/>
      <c r="CS58" s="277"/>
      <c r="CT58" s="277"/>
      <c r="CU58" s="277"/>
      <c r="CV58" s="277"/>
      <c r="CW58" s="277"/>
      <c r="CX58" s="277"/>
      <c r="CY58" s="277"/>
      <c r="CZ58" s="277"/>
      <c r="DA58" s="277"/>
      <c r="DB58" s="277"/>
      <c r="DC58" s="277"/>
      <c r="DD58" s="277"/>
      <c r="DE58" s="277"/>
      <c r="DF58" s="277"/>
      <c r="DG58" s="277"/>
      <c r="DH58" s="277"/>
      <c r="DI58" s="277"/>
      <c r="DJ58" s="277"/>
      <c r="DK58" s="277"/>
      <c r="DL58" s="277"/>
      <c r="DM58" s="277"/>
      <c r="DN58" s="277"/>
      <c r="DO58" s="277"/>
      <c r="DP58" s="277"/>
      <c r="DQ58" s="277"/>
      <c r="DR58" s="277"/>
      <c r="DS58" s="277"/>
      <c r="DT58" s="277"/>
      <c r="DU58" s="277"/>
      <c r="DV58" s="277"/>
      <c r="DW58" s="277"/>
      <c r="DX58" s="277"/>
      <c r="DY58" s="277"/>
      <c r="DZ58" s="277"/>
      <c r="EA58" s="277"/>
      <c r="EB58" s="277"/>
      <c r="EC58" s="277"/>
      <c r="ED58" s="277"/>
      <c r="EE58" s="277"/>
      <c r="EF58" s="277"/>
      <c r="EG58" s="277"/>
      <c r="EH58" s="277"/>
      <c r="EI58" s="277"/>
      <c r="EJ58" s="277"/>
      <c r="EK58" s="277"/>
      <c r="EL58" s="277"/>
      <c r="EM58" s="277"/>
      <c r="EN58" s="277"/>
      <c r="EO58" s="277"/>
      <c r="EP58" s="277"/>
      <c r="EQ58" s="277"/>
      <c r="ER58" s="277"/>
      <c r="ES58" s="277"/>
      <c r="ET58" s="277"/>
      <c r="EU58" s="277"/>
      <c r="EV58" s="277"/>
      <c r="EW58" s="277"/>
      <c r="EX58" s="277"/>
      <c r="EY58" s="277"/>
      <c r="EZ58" s="277"/>
      <c r="FA58" s="277"/>
      <c r="FB58" s="277"/>
      <c r="FC58" s="277"/>
      <c r="FD58" s="277"/>
      <c r="FE58" s="277"/>
      <c r="FF58" s="277"/>
      <c r="FG58" s="277"/>
      <c r="FH58" s="277"/>
      <c r="FI58" s="277"/>
      <c r="FJ58" s="277"/>
      <c r="FK58" s="277"/>
      <c r="FL58" s="277"/>
      <c r="FM58" s="277"/>
      <c r="FN58" s="277"/>
      <c r="FO58" s="277"/>
      <c r="FP58" s="277"/>
      <c r="FQ58" s="277"/>
      <c r="FR58" s="277"/>
      <c r="FS58" s="277"/>
      <c r="FT58" s="277"/>
      <c r="FU58" s="277"/>
      <c r="FV58" s="277"/>
      <c r="FW58" s="277"/>
      <c r="FX58" s="277"/>
      <c r="FY58" s="277"/>
      <c r="FZ58" s="277"/>
      <c r="GA58" s="277"/>
      <c r="GB58" s="277"/>
      <c r="GC58" s="277"/>
      <c r="GD58" s="277"/>
      <c r="GE58" s="277"/>
      <c r="GF58" s="277"/>
      <c r="GG58" s="277"/>
      <c r="GH58" s="277"/>
      <c r="GI58" s="277"/>
      <c r="GJ58" s="277"/>
      <c r="GK58" s="277"/>
      <c r="GL58" s="277"/>
      <c r="GM58" s="277"/>
      <c r="GN58" s="277"/>
      <c r="GO58" s="277"/>
      <c r="GP58" s="277"/>
      <c r="GQ58" s="277"/>
      <c r="GR58" s="277"/>
      <c r="GS58" s="277"/>
      <c r="GT58" s="277"/>
      <c r="GU58" s="277"/>
      <c r="GV58" s="277"/>
      <c r="GW58" s="277"/>
      <c r="GX58" s="277"/>
      <c r="GY58" s="277"/>
      <c r="GZ58" s="277"/>
      <c r="HA58" s="277"/>
      <c r="HB58" s="277"/>
      <c r="HC58" s="277"/>
      <c r="HD58" s="277"/>
      <c r="HE58" s="277"/>
      <c r="HF58" s="277"/>
      <c r="HG58" s="277"/>
      <c r="HH58" s="277"/>
      <c r="HI58" s="277"/>
      <c r="HJ58" s="277"/>
      <c r="HK58" s="277"/>
      <c r="HL58" s="277"/>
      <c r="HM58" s="277"/>
      <c r="HN58" s="277"/>
      <c r="HO58" s="277"/>
      <c r="HP58" s="277"/>
      <c r="HQ58" s="277"/>
      <c r="HR58" s="277"/>
      <c r="HS58" s="277"/>
      <c r="HT58" s="277"/>
      <c r="HU58" s="277"/>
      <c r="HV58" s="277"/>
      <c r="HW58" s="277"/>
      <c r="HX58" s="277"/>
      <c r="HY58" s="277"/>
      <c r="HZ58" s="277"/>
      <c r="IA58" s="277"/>
      <c r="IB58" s="277"/>
      <c r="IC58" s="277"/>
      <c r="ID58" s="277"/>
      <c r="IE58" s="277"/>
      <c r="IF58" s="277"/>
      <c r="IG58" s="277"/>
      <c r="IH58" s="277"/>
      <c r="II58" s="277"/>
      <c r="IJ58" s="277"/>
      <c r="IK58" s="277"/>
      <c r="IL58" s="277"/>
      <c r="IM58" s="277"/>
      <c r="IN58" s="277"/>
      <c r="IO58" s="277"/>
      <c r="IP58" s="277"/>
      <c r="IQ58" s="277"/>
      <c r="IR58" s="277"/>
      <c r="IS58" s="277"/>
      <c r="IT58" s="277"/>
      <c r="IU58" s="277"/>
      <c r="IV58" s="277"/>
    </row>
    <row r="59" spans="1:256">
      <c r="A59" s="476" t="s">
        <v>251</v>
      </c>
      <c r="B59" s="476"/>
    </row>
    <row r="60" spans="1:256" ht="13.8" thickBot="1">
      <c r="A60" s="254"/>
    </row>
    <row r="61" spans="1:256">
      <c r="A61" s="281" t="s">
        <v>252</v>
      </c>
      <c r="B61" s="282" t="s">
        <v>253</v>
      </c>
    </row>
    <row r="62" spans="1:256">
      <c r="A62" s="255" t="s">
        <v>254</v>
      </c>
      <c r="B62" s="267">
        <v>50</v>
      </c>
    </row>
    <row r="63" spans="1:256">
      <c r="A63" s="255" t="s">
        <v>255</v>
      </c>
      <c r="B63" s="267">
        <v>68</v>
      </c>
    </row>
    <row r="64" spans="1:256">
      <c r="A64" s="255" t="s">
        <v>256</v>
      </c>
      <c r="B64" s="267">
        <v>1010</v>
      </c>
    </row>
    <row r="65" spans="1:2">
      <c r="A65" s="277" t="s">
        <v>31</v>
      </c>
      <c r="B65" s="283">
        <f>SUM(B62:B64)</f>
        <v>1128</v>
      </c>
    </row>
  </sheetData>
  <mergeCells count="17">
    <mergeCell ref="A36:I36"/>
    <mergeCell ref="A38:D38"/>
    <mergeCell ref="A42:D42"/>
    <mergeCell ref="A49:D49"/>
    <mergeCell ref="A59:B59"/>
    <mergeCell ref="A35:I35"/>
    <mergeCell ref="A3:I3"/>
    <mergeCell ref="A5:H5"/>
    <mergeCell ref="A20:I20"/>
    <mergeCell ref="A21:I21"/>
    <mergeCell ref="A23:C23"/>
    <mergeCell ref="D23:F23"/>
    <mergeCell ref="A27:I27"/>
    <mergeCell ref="A28:I28"/>
    <mergeCell ref="A29:I29"/>
    <mergeCell ref="A32:I32"/>
    <mergeCell ref="A34:I3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053EE-414B-4C94-A491-C6B0654DCAD3}">
  <dimension ref="A1:F52"/>
  <sheetViews>
    <sheetView workbookViewId="0"/>
  </sheetViews>
  <sheetFormatPr defaultRowHeight="13.2"/>
  <cols>
    <col min="1" max="1" width="15.6640625" customWidth="1"/>
    <col min="2" max="2" width="31.44140625" customWidth="1"/>
    <col min="3" max="3" width="16.5546875" customWidth="1"/>
    <col min="4" max="5" width="14.44140625" customWidth="1"/>
    <col min="6" max="6" width="14.33203125" customWidth="1"/>
  </cols>
  <sheetData>
    <row r="1" spans="1:6">
      <c r="A1" s="68" t="s">
        <v>23</v>
      </c>
      <c r="B1" s="378"/>
      <c r="C1" s="378"/>
      <c r="D1" s="378"/>
      <c r="E1" s="293"/>
      <c r="F1" s="293"/>
    </row>
    <row r="2" spans="1:6">
      <c r="A2" s="68"/>
      <c r="B2" s="378"/>
      <c r="C2" s="378"/>
      <c r="D2" s="378"/>
      <c r="E2" s="293"/>
      <c r="F2" s="293"/>
    </row>
    <row r="3" spans="1:6">
      <c r="A3" s="435" t="s">
        <v>338</v>
      </c>
      <c r="B3" s="435"/>
      <c r="C3" s="435"/>
      <c r="D3" s="435"/>
      <c r="E3" s="435"/>
      <c r="F3" s="435"/>
    </row>
    <row r="4" spans="1:6">
      <c r="A4" s="293"/>
      <c r="B4" s="378"/>
      <c r="C4" s="378"/>
      <c r="D4" s="378"/>
      <c r="E4" s="293"/>
      <c r="F4" s="293"/>
    </row>
    <row r="5" spans="1:6">
      <c r="A5" s="435" t="s">
        <v>339</v>
      </c>
      <c r="B5" s="435"/>
      <c r="C5" s="435"/>
      <c r="D5" s="435"/>
      <c r="E5" s="435"/>
      <c r="F5" s="435"/>
    </row>
    <row r="6" spans="1:6" ht="13.8" thickBot="1">
      <c r="A6" s="293"/>
      <c r="B6" s="378"/>
      <c r="C6" s="378"/>
      <c r="D6" s="378"/>
      <c r="E6" s="293"/>
      <c r="F6" s="293"/>
    </row>
    <row r="7" spans="1:6">
      <c r="A7" s="379" t="s">
        <v>340</v>
      </c>
      <c r="B7" s="379"/>
      <c r="C7" s="380" t="s">
        <v>124</v>
      </c>
      <c r="D7" s="380" t="s">
        <v>125</v>
      </c>
      <c r="E7" s="381" t="s">
        <v>126</v>
      </c>
      <c r="F7" s="381" t="s">
        <v>31</v>
      </c>
    </row>
    <row r="8" spans="1:6">
      <c r="A8" s="382">
        <v>2010</v>
      </c>
      <c r="B8" s="382"/>
      <c r="C8" s="383">
        <v>56120000</v>
      </c>
      <c r="D8" s="383">
        <v>142755000</v>
      </c>
      <c r="E8" s="384">
        <v>36282000</v>
      </c>
      <c r="F8" s="384">
        <f t="shared" ref="F8:F13" si="0">SUM(C8:E8)</f>
        <v>235157000</v>
      </c>
    </row>
    <row r="9" spans="1:6">
      <c r="A9" s="400">
        <v>2011</v>
      </c>
      <c r="B9" s="400"/>
      <c r="C9" s="401">
        <v>57639000</v>
      </c>
      <c r="D9" s="401">
        <v>149880000</v>
      </c>
      <c r="E9" s="402">
        <v>35157000</v>
      </c>
      <c r="F9" s="402">
        <f t="shared" si="0"/>
        <v>242676000</v>
      </c>
    </row>
    <row r="10" spans="1:6">
      <c r="A10" s="400">
        <v>2012</v>
      </c>
      <c r="B10" s="400"/>
      <c r="C10" s="401">
        <v>55143000</v>
      </c>
      <c r="D10" s="401">
        <v>146802000</v>
      </c>
      <c r="E10" s="402">
        <v>43675000</v>
      </c>
      <c r="F10" s="402">
        <f t="shared" si="0"/>
        <v>245620000</v>
      </c>
    </row>
    <row r="11" spans="1:6">
      <c r="A11" s="400">
        <v>2013</v>
      </c>
      <c r="B11" s="400"/>
      <c r="C11" s="401">
        <v>62351000</v>
      </c>
      <c r="D11" s="401">
        <v>165451000</v>
      </c>
      <c r="E11" s="402">
        <v>52311000</v>
      </c>
      <c r="F11" s="402">
        <f t="shared" si="0"/>
        <v>280113000</v>
      </c>
    </row>
    <row r="12" spans="1:6">
      <c r="A12" s="400">
        <v>2014</v>
      </c>
      <c r="B12" s="400"/>
      <c r="C12" s="401">
        <v>79350000</v>
      </c>
      <c r="D12" s="401">
        <v>164886000</v>
      </c>
      <c r="E12" s="402">
        <v>68103000</v>
      </c>
      <c r="F12" s="402">
        <f t="shared" si="0"/>
        <v>312339000</v>
      </c>
    </row>
    <row r="13" spans="1:6">
      <c r="A13" s="400">
        <v>2015</v>
      </c>
      <c r="B13" s="400"/>
      <c r="C13" s="401">
        <v>70332000</v>
      </c>
      <c r="D13" s="401">
        <v>167255000</v>
      </c>
      <c r="E13" s="402">
        <v>39587000</v>
      </c>
      <c r="F13" s="402">
        <f t="shared" si="0"/>
        <v>277174000</v>
      </c>
    </row>
    <row r="14" spans="1:6">
      <c r="A14" s="400">
        <v>2016</v>
      </c>
      <c r="B14" s="400"/>
      <c r="C14" s="401">
        <v>69260000</v>
      </c>
      <c r="D14" s="401">
        <v>184580000</v>
      </c>
      <c r="E14" s="402">
        <v>49917000</v>
      </c>
      <c r="F14" s="402">
        <f>SUM(C14:E14)</f>
        <v>303757000</v>
      </c>
    </row>
    <row r="15" spans="1:6">
      <c r="A15" s="400">
        <v>2017</v>
      </c>
      <c r="B15" s="400"/>
      <c r="C15" s="401">
        <v>52215000</v>
      </c>
      <c r="D15" s="401">
        <v>175725000</v>
      </c>
      <c r="E15" s="402">
        <v>50473000</v>
      </c>
      <c r="F15" s="402">
        <f>SUM(C15:E15)</f>
        <v>278413000</v>
      </c>
    </row>
    <row r="16" spans="1:6">
      <c r="A16" s="400">
        <v>2018</v>
      </c>
      <c r="B16" s="400"/>
      <c r="C16" s="401">
        <v>83920000</v>
      </c>
      <c r="D16" s="401">
        <v>160838000</v>
      </c>
      <c r="E16" s="402">
        <v>47878000</v>
      </c>
      <c r="F16" s="402">
        <f>SUM(C16:E16)</f>
        <v>292636000</v>
      </c>
    </row>
    <row r="17" spans="1:6">
      <c r="A17" s="400">
        <v>2019</v>
      </c>
      <c r="B17" s="400"/>
      <c r="C17" s="401">
        <v>69876000</v>
      </c>
      <c r="D17" s="401">
        <v>180237000</v>
      </c>
      <c r="E17" s="402">
        <v>50006000</v>
      </c>
      <c r="F17" s="402">
        <f>SUM(C17:E17)</f>
        <v>300119000</v>
      </c>
    </row>
    <row r="18" spans="1:6">
      <c r="A18" s="400">
        <v>2020</v>
      </c>
      <c r="B18" s="400"/>
      <c r="C18" s="401">
        <v>79464000</v>
      </c>
      <c r="D18" s="401">
        <v>187053000</v>
      </c>
      <c r="E18" s="402">
        <v>39665000</v>
      </c>
      <c r="F18" s="402">
        <f t="shared" ref="F18:F19" si="1">SUM(C18:E18)</f>
        <v>306182000</v>
      </c>
    </row>
    <row r="19" spans="1:6">
      <c r="A19" s="400">
        <v>2021</v>
      </c>
      <c r="B19" s="400"/>
      <c r="C19" s="401">
        <v>87027000</v>
      </c>
      <c r="D19" s="401">
        <v>187447000</v>
      </c>
      <c r="E19" s="401">
        <v>50111000</v>
      </c>
      <c r="F19" s="402">
        <f t="shared" si="1"/>
        <v>324585000</v>
      </c>
    </row>
    <row r="20" spans="1:6">
      <c r="A20" s="403"/>
      <c r="B20" s="404"/>
      <c r="C20" s="404"/>
      <c r="D20" s="404"/>
      <c r="E20" s="404"/>
      <c r="F20" s="404"/>
    </row>
    <row r="21" spans="1:6">
      <c r="A21" s="482" t="s">
        <v>341</v>
      </c>
      <c r="B21" s="482"/>
      <c r="C21" s="482"/>
      <c r="D21" s="482"/>
      <c r="E21" s="482"/>
      <c r="F21" s="482"/>
    </row>
    <row r="22" spans="1:6" ht="13.8" thickBot="1">
      <c r="A22" s="403"/>
      <c r="B22" s="405"/>
      <c r="C22" s="405"/>
      <c r="D22" s="405"/>
      <c r="E22" s="403"/>
      <c r="F22" s="403"/>
    </row>
    <row r="23" spans="1:6">
      <c r="A23" s="406" t="s">
        <v>342</v>
      </c>
      <c r="B23" s="406"/>
      <c r="C23" s="407" t="s">
        <v>124</v>
      </c>
      <c r="D23" s="407" t="s">
        <v>125</v>
      </c>
      <c r="E23" s="407" t="s">
        <v>126</v>
      </c>
      <c r="F23" s="408" t="s">
        <v>31</v>
      </c>
    </row>
    <row r="24" spans="1:6">
      <c r="A24" s="409" t="s">
        <v>343</v>
      </c>
      <c r="B24" s="409"/>
      <c r="C24" s="410">
        <v>50400093.409999989</v>
      </c>
      <c r="D24" s="410">
        <v>91292929.030000001</v>
      </c>
      <c r="E24" s="410">
        <v>38456196.829999998</v>
      </c>
      <c r="F24" s="411">
        <f t="shared" ref="F24:F31" si="2">SUM(C24:E24)</f>
        <v>180149219.26999998</v>
      </c>
    </row>
    <row r="25" spans="1:6">
      <c r="A25" s="403" t="s">
        <v>344</v>
      </c>
      <c r="B25" s="403"/>
      <c r="C25" s="412">
        <v>33293115.180000015</v>
      </c>
      <c r="D25" s="412">
        <v>85720436.079999998</v>
      </c>
      <c r="E25" s="412">
        <v>10228365.939999999</v>
      </c>
      <c r="F25" s="413">
        <f t="shared" si="2"/>
        <v>129241917.20000002</v>
      </c>
    </row>
    <row r="26" spans="1:6">
      <c r="A26" s="403" t="s">
        <v>345</v>
      </c>
      <c r="B26" s="403"/>
      <c r="C26" s="412">
        <v>1942773.03</v>
      </c>
      <c r="D26" s="412">
        <v>6715092.9100000001</v>
      </c>
      <c r="E26" s="412"/>
      <c r="F26" s="413">
        <f t="shared" si="2"/>
        <v>8657865.9399999995</v>
      </c>
    </row>
    <row r="27" spans="1:6">
      <c r="A27" s="403" t="s">
        <v>44</v>
      </c>
      <c r="B27" s="403"/>
      <c r="C27" s="412">
        <v>802170.38000000012</v>
      </c>
      <c r="D27" s="412">
        <v>4451630.97</v>
      </c>
      <c r="E27" s="412">
        <v>310539.83</v>
      </c>
      <c r="F27" s="413">
        <f t="shared" si="2"/>
        <v>5564341.1799999997</v>
      </c>
    </row>
    <row r="28" spans="1:6">
      <c r="A28" s="403" t="s">
        <v>211</v>
      </c>
      <c r="B28" s="403"/>
      <c r="C28" s="412"/>
      <c r="D28" s="412">
        <v>790412.43</v>
      </c>
      <c r="E28" s="412"/>
      <c r="F28" s="413">
        <f t="shared" si="2"/>
        <v>790412.43</v>
      </c>
    </row>
    <row r="29" spans="1:6">
      <c r="A29" s="403" t="s">
        <v>346</v>
      </c>
      <c r="B29" s="403"/>
      <c r="C29" s="412"/>
      <c r="D29" s="412">
        <v>1798232.67</v>
      </c>
      <c r="E29" s="412"/>
      <c r="F29" s="413">
        <f t="shared" si="2"/>
        <v>1798232.67</v>
      </c>
    </row>
    <row r="30" spans="1:6">
      <c r="A30" s="403" t="s">
        <v>180</v>
      </c>
      <c r="B30" s="403"/>
      <c r="C30" s="412"/>
      <c r="D30" s="412">
        <v>3591749.85</v>
      </c>
      <c r="E30" s="412"/>
      <c r="F30" s="413">
        <f t="shared" si="2"/>
        <v>3591749.85</v>
      </c>
    </row>
    <row r="31" spans="1:6">
      <c r="A31" s="403" t="s">
        <v>179</v>
      </c>
      <c r="B31" s="403"/>
      <c r="C31" s="412"/>
      <c r="D31" s="412"/>
      <c r="E31" s="412"/>
      <c r="F31" s="414">
        <f t="shared" si="2"/>
        <v>0</v>
      </c>
    </row>
    <row r="32" spans="1:6">
      <c r="A32" s="156" t="s">
        <v>31</v>
      </c>
      <c r="B32" s="385"/>
      <c r="C32" s="6">
        <f>SUM(C24:C31)</f>
        <v>86438152</v>
      </c>
      <c r="D32" s="6">
        <f>SUM(D24:D31)</f>
        <v>194360483.94</v>
      </c>
      <c r="E32" s="6">
        <f>SUM(E24:E31)</f>
        <v>48995102.599999994</v>
      </c>
      <c r="F32" s="7">
        <f>SUM(F24:F31)</f>
        <v>329793738.54000008</v>
      </c>
    </row>
    <row r="33" spans="1:6">
      <c r="A33" s="156"/>
      <c r="B33" s="156"/>
      <c r="C33" s="386"/>
      <c r="D33" s="386"/>
      <c r="E33" s="386"/>
      <c r="F33" s="293"/>
    </row>
    <row r="34" spans="1:6" ht="38.4" customHeight="1">
      <c r="A34" s="483" t="s">
        <v>347</v>
      </c>
      <c r="B34" s="483"/>
      <c r="C34" s="483"/>
      <c r="D34" s="483"/>
      <c r="E34" s="483"/>
      <c r="F34" s="483"/>
    </row>
    <row r="35" spans="1:6">
      <c r="A35" s="354"/>
      <c r="B35" s="354"/>
      <c r="C35" s="354"/>
      <c r="D35" s="354"/>
      <c r="E35" s="354"/>
      <c r="F35" s="387"/>
    </row>
    <row r="36" spans="1:6">
      <c r="A36" s="354"/>
      <c r="B36" s="354"/>
      <c r="C36" s="354"/>
      <c r="D36" s="354"/>
      <c r="E36" s="354"/>
      <c r="F36" s="387"/>
    </row>
    <row r="37" spans="1:6" ht="15.6">
      <c r="A37" s="484" t="s">
        <v>348</v>
      </c>
      <c r="B37" s="484"/>
      <c r="C37" s="484"/>
      <c r="D37" s="484"/>
      <c r="E37" s="388"/>
    </row>
    <row r="38" spans="1:6" ht="15" thickBot="1">
      <c r="A38" s="95"/>
      <c r="E38" s="388"/>
    </row>
    <row r="39" spans="1:6" ht="14.4">
      <c r="A39" s="389"/>
      <c r="B39" s="389"/>
      <c r="C39" s="389"/>
      <c r="D39" s="390">
        <v>2021</v>
      </c>
    </row>
    <row r="40" spans="1:6" ht="14.4">
      <c r="A40" s="391" t="s">
        <v>161</v>
      </c>
      <c r="B40" s="392"/>
      <c r="C40" s="393"/>
      <c r="D40" s="394"/>
    </row>
    <row r="41" spans="1:6" ht="14.4">
      <c r="B41" s="395" t="s">
        <v>349</v>
      </c>
      <c r="C41" s="393"/>
      <c r="D41" s="396">
        <v>29969000</v>
      </c>
    </row>
    <row r="42" spans="1:6" ht="14.4">
      <c r="B42" s="395" t="s">
        <v>350</v>
      </c>
      <c r="C42" s="393"/>
      <c r="D42" s="396">
        <v>711000</v>
      </c>
    </row>
    <row r="43" spans="1:6" ht="14.4">
      <c r="B43" s="397"/>
      <c r="C43" s="398" t="s">
        <v>351</v>
      </c>
      <c r="D43" s="399">
        <f>SUM(D41:D42)</f>
        <v>30680000</v>
      </c>
    </row>
    <row r="44" spans="1:6" ht="14.4">
      <c r="B44" s="395"/>
      <c r="C44" s="393"/>
      <c r="D44" s="396"/>
    </row>
    <row r="45" spans="1:6" ht="14.4">
      <c r="A45" s="391" t="s">
        <v>360</v>
      </c>
      <c r="B45" s="395"/>
      <c r="C45" s="393"/>
      <c r="D45" s="396"/>
    </row>
    <row r="46" spans="1:6" ht="14.4">
      <c r="A46" s="393"/>
      <c r="B46" s="395" t="s">
        <v>352</v>
      </c>
      <c r="C46" s="393"/>
      <c r="D46" s="396">
        <v>18503374</v>
      </c>
    </row>
    <row r="47" spans="1:6" ht="14.4">
      <c r="A47" s="393"/>
      <c r="B47" s="395" t="s">
        <v>353</v>
      </c>
      <c r="C47" s="393"/>
      <c r="D47" s="396">
        <v>14038984</v>
      </c>
    </row>
    <row r="48" spans="1:6" ht="14.4">
      <c r="A48" s="393"/>
      <c r="B48" s="395" t="s">
        <v>354</v>
      </c>
      <c r="C48" s="393"/>
      <c r="D48" s="396">
        <v>4288894</v>
      </c>
    </row>
    <row r="49" spans="1:4" ht="14.4">
      <c r="B49" s="397"/>
      <c r="C49" s="398" t="s">
        <v>355</v>
      </c>
      <c r="D49" s="399">
        <f>SUM(D46:D48)</f>
        <v>36831252</v>
      </c>
    </row>
    <row r="50" spans="1:4" ht="14.4">
      <c r="B50" s="397"/>
      <c r="C50" s="398" t="s">
        <v>71</v>
      </c>
      <c r="D50" s="399">
        <f>SUM(D43,D49)</f>
        <v>67511252</v>
      </c>
    </row>
    <row r="52" spans="1:4">
      <c r="A52" s="2" t="s">
        <v>361</v>
      </c>
    </row>
  </sheetData>
  <mergeCells count="5">
    <mergeCell ref="A3:F3"/>
    <mergeCell ref="A5:F5"/>
    <mergeCell ref="A21:F21"/>
    <mergeCell ref="A34:F34"/>
    <mergeCell ref="A37:D3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1"/>
  <sheetViews>
    <sheetView zoomScaleNormal="100" workbookViewId="0">
      <selection activeCell="A54" sqref="A54"/>
    </sheetView>
  </sheetViews>
  <sheetFormatPr defaultColWidth="8.88671875" defaultRowHeight="15.75" customHeight="1"/>
  <cols>
    <col min="1" max="1" width="45.6640625" style="2" customWidth="1"/>
    <col min="2" max="2" width="15.6640625" style="2" customWidth="1"/>
    <col min="3" max="3" width="15.88671875" style="2" customWidth="1"/>
    <col min="4" max="4" width="15.6640625" style="2" customWidth="1"/>
    <col min="5" max="5" width="45.44140625" style="2" bestFit="1" customWidth="1"/>
    <col min="6" max="6" width="13.6640625" style="2" customWidth="1"/>
    <col min="7" max="16384" width="8.88671875" style="2"/>
  </cols>
  <sheetData>
    <row r="1" spans="1:4" ht="13.2">
      <c r="A1" s="68" t="s">
        <v>23</v>
      </c>
    </row>
    <row r="2" spans="1:4" ht="15.75" customHeight="1">
      <c r="A2" s="68"/>
    </row>
    <row r="3" spans="1:4" ht="15.75" customHeight="1" thickBot="1">
      <c r="A3" s="485" t="s">
        <v>257</v>
      </c>
      <c r="B3" s="485"/>
      <c r="C3" s="485"/>
      <c r="D3" s="485"/>
    </row>
    <row r="4" spans="1:4" ht="15.75" customHeight="1">
      <c r="A4" s="486" t="s">
        <v>258</v>
      </c>
      <c r="B4" s="487"/>
      <c r="C4" s="487"/>
      <c r="D4" s="488"/>
    </row>
    <row r="5" spans="1:4" ht="15.75" customHeight="1">
      <c r="A5" s="489"/>
      <c r="B5" s="490"/>
      <c r="C5" s="490"/>
      <c r="D5" s="491"/>
    </row>
    <row r="6" spans="1:4" ht="26.25" customHeight="1" thickBot="1">
      <c r="A6" s="492"/>
      <c r="B6" s="493"/>
      <c r="C6" s="493"/>
      <c r="D6" s="494"/>
    </row>
    <row r="7" spans="1:4" ht="15.75" customHeight="1">
      <c r="A7" s="284"/>
      <c r="B7" s="284"/>
      <c r="C7" s="284"/>
      <c r="D7" s="284"/>
    </row>
    <row r="8" spans="1:4" ht="15.75" customHeight="1">
      <c r="A8" s="495" t="s">
        <v>259</v>
      </c>
      <c r="B8" s="495"/>
      <c r="C8" s="156"/>
    </row>
    <row r="9" spans="1:4" ht="15.75" customHeight="1" thickBot="1">
      <c r="B9" s="69"/>
    </row>
    <row r="10" spans="1:4" ht="15.75" customHeight="1">
      <c r="A10" s="70" t="s">
        <v>260</v>
      </c>
      <c r="B10" s="285">
        <v>22</v>
      </c>
    </row>
    <row r="11" spans="1:4" ht="15.75" customHeight="1">
      <c r="A11" s="71" t="s">
        <v>261</v>
      </c>
      <c r="B11" s="286">
        <v>1948</v>
      </c>
    </row>
    <row r="12" spans="1:4" ht="15.75" customHeight="1">
      <c r="A12" s="71" t="s">
        <v>262</v>
      </c>
      <c r="B12" s="287">
        <v>2013</v>
      </c>
    </row>
    <row r="13" spans="1:4" ht="15.75" customHeight="1">
      <c r="A13" s="71" t="s">
        <v>263</v>
      </c>
      <c r="B13" s="287">
        <v>1167</v>
      </c>
    </row>
    <row r="14" spans="1:4" ht="15.75" customHeight="1">
      <c r="A14" s="71" t="s">
        <v>264</v>
      </c>
      <c r="B14" s="287">
        <v>187</v>
      </c>
    </row>
    <row r="15" spans="1:4" ht="15.75" customHeight="1">
      <c r="A15" s="71" t="s">
        <v>265</v>
      </c>
      <c r="B15" s="287">
        <v>222</v>
      </c>
    </row>
    <row r="16" spans="1:4" ht="15.75" customHeight="1">
      <c r="A16" s="72" t="s">
        <v>266</v>
      </c>
      <c r="B16" s="287">
        <v>363</v>
      </c>
    </row>
    <row r="17" spans="1:9" ht="15.75" customHeight="1">
      <c r="A17" s="72" t="s">
        <v>267</v>
      </c>
      <c r="B17" s="73">
        <v>0</v>
      </c>
    </row>
    <row r="18" spans="1:9" ht="15.75" customHeight="1">
      <c r="A18" s="74" t="s">
        <v>31</v>
      </c>
      <c r="B18" s="75">
        <f>SUM(B10:B17)</f>
        <v>5922</v>
      </c>
    </row>
    <row r="19" spans="1:9" ht="15.75" customHeight="1">
      <c r="A19" s="76"/>
      <c r="B19" s="77"/>
      <c r="D19" s="288"/>
    </row>
    <row r="20" spans="1:9" ht="15.75" customHeight="1">
      <c r="A20" s="496"/>
      <c r="B20" s="496"/>
      <c r="C20" s="496"/>
    </row>
    <row r="21" spans="1:9" ht="15.75" customHeight="1">
      <c r="A21" s="495" t="s">
        <v>268</v>
      </c>
      <c r="B21" s="495"/>
      <c r="C21" s="495"/>
      <c r="D21" s="495"/>
    </row>
    <row r="22" spans="1:9" ht="15.75" customHeight="1" thickBot="1">
      <c r="A22" s="289"/>
      <c r="B22" s="289"/>
      <c r="C22" s="289"/>
    </row>
    <row r="23" spans="1:9" ht="28.5" customHeight="1">
      <c r="A23" s="290" t="s">
        <v>269</v>
      </c>
      <c r="B23" s="291" t="s">
        <v>270</v>
      </c>
      <c r="C23" s="291" t="s">
        <v>271</v>
      </c>
      <c r="D23" s="292" t="s">
        <v>272</v>
      </c>
    </row>
    <row r="24" spans="1:9" ht="15.75" customHeight="1">
      <c r="A24" s="2" t="s">
        <v>260</v>
      </c>
      <c r="B24" s="78" t="s">
        <v>273</v>
      </c>
      <c r="C24" s="79" t="s">
        <v>273</v>
      </c>
      <c r="D24" s="80" t="s">
        <v>273</v>
      </c>
    </row>
    <row r="25" spans="1:9" ht="15.75" customHeight="1">
      <c r="A25" s="71" t="s">
        <v>261</v>
      </c>
      <c r="B25" s="78">
        <v>1632</v>
      </c>
      <c r="C25" s="78">
        <v>10</v>
      </c>
      <c r="D25" s="80" t="s">
        <v>273</v>
      </c>
      <c r="I25" s="293"/>
    </row>
    <row r="26" spans="1:9" ht="15.75" customHeight="1">
      <c r="A26" s="71" t="s">
        <v>262</v>
      </c>
      <c r="B26" s="78">
        <v>1604</v>
      </c>
      <c r="C26" s="78">
        <v>50</v>
      </c>
      <c r="D26" s="80" t="s">
        <v>273</v>
      </c>
    </row>
    <row r="27" spans="1:9" ht="15.75" customHeight="1">
      <c r="A27" s="71" t="s">
        <v>263</v>
      </c>
      <c r="B27" s="78">
        <v>1034</v>
      </c>
      <c r="C27" s="78">
        <v>1</v>
      </c>
      <c r="D27" s="80" t="s">
        <v>273</v>
      </c>
    </row>
    <row r="28" spans="1:9" ht="15.75" customHeight="1">
      <c r="A28" s="71" t="s">
        <v>264</v>
      </c>
      <c r="B28" s="78">
        <v>119</v>
      </c>
      <c r="C28" s="78">
        <v>7</v>
      </c>
      <c r="D28" s="80" t="s">
        <v>273</v>
      </c>
    </row>
    <row r="29" spans="1:9" ht="15.75" customHeight="1">
      <c r="A29" s="71" t="s">
        <v>265</v>
      </c>
      <c r="B29" s="78" t="s">
        <v>273</v>
      </c>
      <c r="C29" s="78" t="s">
        <v>273</v>
      </c>
      <c r="D29" s="80">
        <v>222</v>
      </c>
    </row>
    <row r="30" spans="1:9" ht="15.75" customHeight="1">
      <c r="A30" s="294" t="s">
        <v>31</v>
      </c>
      <c r="B30" s="295">
        <f>B25+B26+B27+B28</f>
        <v>4389</v>
      </c>
      <c r="C30" s="295">
        <f>C25+C26+C27+C28</f>
        <v>68</v>
      </c>
      <c r="D30" s="296" t="s">
        <v>273</v>
      </c>
    </row>
    <row r="31" spans="1:9" ht="15.75" customHeight="1">
      <c r="A31" s="297"/>
      <c r="B31" s="298"/>
      <c r="C31" s="298"/>
    </row>
    <row r="32" spans="1:9" ht="13.2">
      <c r="A32" s="483" t="s">
        <v>274</v>
      </c>
      <c r="B32" s="483"/>
      <c r="C32" s="483"/>
      <c r="D32" s="483"/>
    </row>
    <row r="33" spans="1:4" ht="27.6" customHeight="1">
      <c r="A33" s="497" t="s">
        <v>275</v>
      </c>
      <c r="B33" s="497"/>
      <c r="C33" s="497"/>
      <c r="D33" s="497"/>
    </row>
    <row r="34" spans="1:4" ht="15.75" customHeight="1">
      <c r="A34" s="299" t="s">
        <v>276</v>
      </c>
      <c r="B34" s="300"/>
      <c r="C34" s="300"/>
    </row>
    <row r="35" spans="1:4" ht="15.75" customHeight="1">
      <c r="A35" s="301"/>
      <c r="B35" s="301"/>
      <c r="C35" s="301"/>
    </row>
    <row r="36" spans="1:4" ht="15.75" customHeight="1">
      <c r="A36" s="299"/>
      <c r="B36" s="300"/>
      <c r="C36" s="300"/>
    </row>
    <row r="37" spans="1:4" ht="15.75" customHeight="1">
      <c r="A37" s="485" t="s">
        <v>277</v>
      </c>
      <c r="B37" s="485"/>
      <c r="C37" s="289"/>
    </row>
    <row r="38" spans="1:4" ht="15.75" customHeight="1">
      <c r="A38" s="302"/>
      <c r="B38" s="302"/>
      <c r="C38" s="302"/>
    </row>
    <row r="39" spans="1:4" ht="15.75" customHeight="1">
      <c r="A39" s="81" t="s">
        <v>278</v>
      </c>
      <c r="B39" s="82" t="s">
        <v>279</v>
      </c>
    </row>
    <row r="40" spans="1:4" ht="15.75" customHeight="1">
      <c r="A40" s="83" t="s">
        <v>280</v>
      </c>
      <c r="B40" s="84">
        <v>401</v>
      </c>
    </row>
    <row r="41" spans="1:4" ht="15.75" customHeight="1">
      <c r="A41" s="83" t="s">
        <v>281</v>
      </c>
      <c r="B41" s="84">
        <v>376</v>
      </c>
    </row>
    <row r="42" spans="1:4" ht="15.75" customHeight="1">
      <c r="A42" s="83" t="s">
        <v>282</v>
      </c>
      <c r="B42" s="84">
        <v>324</v>
      </c>
    </row>
    <row r="43" spans="1:4" ht="15.75" customHeight="1">
      <c r="A43" s="83" t="s">
        <v>283</v>
      </c>
      <c r="B43" s="84">
        <v>260</v>
      </c>
    </row>
    <row r="44" spans="1:4" ht="15.75" customHeight="1">
      <c r="A44" s="83" t="s">
        <v>284</v>
      </c>
      <c r="B44" s="84">
        <v>184</v>
      </c>
    </row>
    <row r="45" spans="1:4" ht="15.75" customHeight="1">
      <c r="A45" s="83" t="s">
        <v>285</v>
      </c>
      <c r="B45" s="84">
        <v>175</v>
      </c>
    </row>
    <row r="46" spans="1:4" ht="15.75" customHeight="1">
      <c r="A46" s="83" t="s">
        <v>286</v>
      </c>
      <c r="B46" s="84">
        <v>165</v>
      </c>
    </row>
    <row r="47" spans="1:4" ht="15.75" customHeight="1">
      <c r="A47" s="83" t="s">
        <v>287</v>
      </c>
      <c r="B47" s="84">
        <v>164</v>
      </c>
    </row>
    <row r="48" spans="1:4" ht="15.75" customHeight="1">
      <c r="A48" s="83" t="s">
        <v>288</v>
      </c>
      <c r="B48" s="84">
        <v>163</v>
      </c>
    </row>
    <row r="49" spans="1:2" ht="15.75" customHeight="1">
      <c r="A49" s="167" t="s">
        <v>289</v>
      </c>
      <c r="B49" s="84">
        <v>160</v>
      </c>
    </row>
    <row r="51" spans="1:2" ht="15.75" customHeight="1">
      <c r="A51" s="83"/>
    </row>
  </sheetData>
  <mergeCells count="8">
    <mergeCell ref="A3:D3"/>
    <mergeCell ref="A4:D6"/>
    <mergeCell ref="A37:B37"/>
    <mergeCell ref="A8:B8"/>
    <mergeCell ref="A20:C20"/>
    <mergeCell ref="A21:D21"/>
    <mergeCell ref="A32:D32"/>
    <mergeCell ref="A33:D33"/>
  </mergeCells>
  <printOptions horizontalCentered="1"/>
  <pageMargins left="0.11811023622047245" right="0.11811023622047245" top="0.55118110236220474" bottom="0.35433070866141736" header="0.31496062992125984" footer="0.31496062992125984"/>
  <pageSetup paperSize="9"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450B6-C0F0-4931-9D54-90D8E56594A3}">
  <dimension ref="A1"/>
  <sheetViews>
    <sheetView zoomScaleNormal="100" workbookViewId="0">
      <selection activeCell="A60" sqref="A60"/>
    </sheetView>
  </sheetViews>
  <sheetFormatPr defaultRowHeight="13.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EFE3-0C15-4C63-8DA5-C48B5FC518E7}">
  <sheetPr>
    <pageSetUpPr fitToPage="1"/>
  </sheetPr>
  <dimension ref="A1:AF58"/>
  <sheetViews>
    <sheetView zoomScaleNormal="100" workbookViewId="0">
      <selection activeCell="A61" sqref="A61"/>
    </sheetView>
  </sheetViews>
  <sheetFormatPr defaultColWidth="8.88671875" defaultRowHeight="13.2"/>
  <cols>
    <col min="1" max="1" width="35.5546875" style="188" customWidth="1"/>
    <col min="2" max="19" width="7.5546875" style="188" customWidth="1"/>
    <col min="20" max="16384" width="8.88671875" style="188"/>
  </cols>
  <sheetData>
    <row r="1" spans="1:32">
      <c r="A1" s="68" t="s">
        <v>23</v>
      </c>
      <c r="D1" s="243"/>
      <c r="E1" s="243"/>
      <c r="F1" s="243"/>
      <c r="G1" s="243"/>
      <c r="H1" s="243"/>
    </row>
    <row r="2" spans="1:32" ht="10.65" customHeight="1">
      <c r="A2" s="68"/>
      <c r="D2" s="243"/>
      <c r="E2" s="243"/>
      <c r="F2" s="243"/>
      <c r="G2" s="243"/>
      <c r="H2" s="243"/>
    </row>
    <row r="3" spans="1:32">
      <c r="A3" s="418" t="s">
        <v>24</v>
      </c>
      <c r="B3" s="418"/>
      <c r="C3" s="418"/>
      <c r="D3" s="418"/>
      <c r="E3" s="418"/>
      <c r="F3" s="418"/>
      <c r="G3" s="418"/>
      <c r="H3" s="418"/>
      <c r="I3" s="418"/>
      <c r="J3" s="418"/>
      <c r="K3" s="418"/>
      <c r="L3" s="418"/>
      <c r="M3" s="418"/>
      <c r="N3" s="418"/>
      <c r="O3" s="418"/>
      <c r="P3" s="418"/>
      <c r="Q3" s="418"/>
      <c r="R3" s="418"/>
      <c r="S3" s="418"/>
    </row>
    <row r="4" spans="1:32" ht="7.35" customHeight="1">
      <c r="A4" s="68"/>
    </row>
    <row r="5" spans="1:32">
      <c r="A5" s="418" t="s">
        <v>25</v>
      </c>
      <c r="B5" s="418"/>
      <c r="C5" s="418"/>
      <c r="D5" s="418"/>
      <c r="E5" s="418"/>
      <c r="F5" s="418"/>
      <c r="G5" s="418"/>
      <c r="H5" s="418"/>
      <c r="I5" s="418"/>
      <c r="J5" s="418"/>
      <c r="K5" s="418"/>
      <c r="L5" s="418"/>
      <c r="M5" s="418"/>
      <c r="N5" s="418"/>
      <c r="O5" s="418"/>
      <c r="P5" s="418"/>
      <c r="Q5" s="418"/>
      <c r="R5" s="418"/>
      <c r="S5" s="418"/>
    </row>
    <row r="6" spans="1:32" ht="3.75" customHeight="1" thickBot="1">
      <c r="A6" s="68"/>
    </row>
    <row r="7" spans="1:32">
      <c r="A7" s="244"/>
      <c r="B7" s="419" t="s">
        <v>26</v>
      </c>
      <c r="C7" s="420"/>
      <c r="D7" s="421"/>
      <c r="E7" s="419" t="s">
        <v>27</v>
      </c>
      <c r="F7" s="420"/>
      <c r="G7" s="421"/>
      <c r="H7" s="419" t="s">
        <v>28</v>
      </c>
      <c r="I7" s="420"/>
      <c r="J7" s="421"/>
      <c r="K7" s="419" t="s">
        <v>29</v>
      </c>
      <c r="L7" s="420"/>
      <c r="M7" s="421"/>
      <c r="N7" s="419" t="s">
        <v>30</v>
      </c>
      <c r="O7" s="420"/>
      <c r="P7" s="421"/>
      <c r="Q7" s="419" t="s">
        <v>31</v>
      </c>
      <c r="R7" s="420"/>
      <c r="S7" s="420"/>
    </row>
    <row r="8" spans="1:32">
      <c r="A8" s="245"/>
      <c r="B8" s="234"/>
      <c r="C8" s="235"/>
      <c r="D8" s="235"/>
      <c r="E8" s="234"/>
      <c r="F8" s="235"/>
      <c r="G8" s="235"/>
      <c r="H8" s="234"/>
      <c r="I8" s="235"/>
      <c r="J8" s="235"/>
      <c r="K8" s="234"/>
      <c r="L8" s="235"/>
      <c r="M8" s="235"/>
      <c r="N8" s="422" t="s">
        <v>32</v>
      </c>
      <c r="O8" s="423"/>
      <c r="P8" s="424"/>
      <c r="Q8" s="234"/>
      <c r="R8" s="235"/>
      <c r="S8" s="235"/>
    </row>
    <row r="9" spans="1:32">
      <c r="A9" s="188" t="s">
        <v>33</v>
      </c>
      <c r="B9" s="246"/>
      <c r="C9" s="247">
        <v>26</v>
      </c>
      <c r="D9" s="247"/>
      <c r="E9" s="248"/>
      <c r="F9" s="247">
        <v>110</v>
      </c>
      <c r="G9" s="247"/>
      <c r="H9" s="248"/>
      <c r="I9" s="247">
        <v>2</v>
      </c>
      <c r="J9" s="247"/>
      <c r="K9" s="248"/>
      <c r="L9" s="247">
        <v>3</v>
      </c>
      <c r="M9" s="247"/>
      <c r="N9" s="248"/>
      <c r="O9" s="247">
        <v>1</v>
      </c>
      <c r="P9" s="247"/>
      <c r="Q9" s="248"/>
      <c r="R9" s="247">
        <f>SUM(B9:Q9)</f>
        <v>142</v>
      </c>
      <c r="S9" s="247"/>
    </row>
    <row r="10" spans="1:32">
      <c r="B10" s="249"/>
      <c r="C10" s="249"/>
      <c r="D10" s="249"/>
      <c r="E10" s="249"/>
      <c r="F10" s="249"/>
      <c r="G10" s="192"/>
      <c r="H10" s="190"/>
      <c r="I10" s="190"/>
      <c r="J10" s="192"/>
      <c r="K10" s="190"/>
      <c r="L10" s="190"/>
      <c r="M10" s="192"/>
      <c r="N10" s="190"/>
      <c r="O10" s="190"/>
      <c r="P10" s="192"/>
      <c r="Q10" s="192"/>
      <c r="R10" s="192"/>
      <c r="S10" s="192"/>
    </row>
    <row r="11" spans="1:32">
      <c r="A11" s="418" t="s">
        <v>34</v>
      </c>
      <c r="B11" s="418"/>
      <c r="C11" s="418"/>
      <c r="D11" s="418"/>
      <c r="E11" s="418"/>
      <c r="F11" s="418"/>
      <c r="G11" s="418"/>
      <c r="H11" s="418"/>
      <c r="I11" s="418"/>
      <c r="J11" s="418"/>
      <c r="K11" s="418"/>
      <c r="L11" s="418"/>
      <c r="M11" s="418"/>
      <c r="N11" s="418"/>
      <c r="O11" s="418"/>
      <c r="P11" s="418"/>
      <c r="Q11" s="418"/>
      <c r="R11" s="418"/>
      <c r="S11" s="418"/>
    </row>
    <row r="12" spans="1:32" ht="3.75" customHeight="1" thickBot="1">
      <c r="A12" s="68"/>
    </row>
    <row r="13" spans="1:32">
      <c r="A13" s="244"/>
      <c r="B13" s="419" t="s">
        <v>26</v>
      </c>
      <c r="C13" s="420"/>
      <c r="D13" s="421"/>
      <c r="E13" s="419" t="s">
        <v>27</v>
      </c>
      <c r="F13" s="420"/>
      <c r="G13" s="421"/>
      <c r="H13" s="419" t="s">
        <v>28</v>
      </c>
      <c r="I13" s="420"/>
      <c r="J13" s="421"/>
      <c r="K13" s="419" t="s">
        <v>29</v>
      </c>
      <c r="L13" s="420"/>
      <c r="M13" s="421"/>
      <c r="N13" s="419" t="s">
        <v>30</v>
      </c>
      <c r="O13" s="420"/>
      <c r="P13" s="421"/>
      <c r="Q13" s="419" t="s">
        <v>31</v>
      </c>
      <c r="R13" s="420"/>
      <c r="S13" s="420"/>
    </row>
    <row r="14" spans="1:32">
      <c r="B14" s="234"/>
      <c r="C14" s="235"/>
      <c r="D14" s="235"/>
      <c r="E14" s="234"/>
      <c r="F14" s="235"/>
      <c r="G14" s="235"/>
      <c r="H14" s="234"/>
      <c r="I14" s="235"/>
      <c r="J14" s="235"/>
      <c r="K14" s="234"/>
      <c r="L14" s="235"/>
      <c r="M14" s="235"/>
      <c r="N14" s="422" t="s">
        <v>32</v>
      </c>
      <c r="O14" s="423"/>
      <c r="P14" s="424"/>
      <c r="Q14" s="234"/>
      <c r="R14" s="235"/>
      <c r="S14" s="235"/>
    </row>
    <row r="15" spans="1:32" s="194" customFormat="1">
      <c r="A15" s="250"/>
      <c r="B15" s="196" t="s">
        <v>35</v>
      </c>
      <c r="C15" s="195" t="s">
        <v>36</v>
      </c>
      <c r="D15" s="195" t="s">
        <v>37</v>
      </c>
      <c r="E15" s="196" t="s">
        <v>35</v>
      </c>
      <c r="F15" s="195" t="s">
        <v>36</v>
      </c>
      <c r="G15" s="195" t="s">
        <v>37</v>
      </c>
      <c r="H15" s="196" t="s">
        <v>35</v>
      </c>
      <c r="I15" s="195" t="s">
        <v>36</v>
      </c>
      <c r="J15" s="195" t="s">
        <v>37</v>
      </c>
      <c r="K15" s="196" t="s">
        <v>35</v>
      </c>
      <c r="L15" s="195" t="s">
        <v>36</v>
      </c>
      <c r="M15" s="195" t="s">
        <v>37</v>
      </c>
      <c r="N15" s="196" t="s">
        <v>35</v>
      </c>
      <c r="O15" s="195" t="s">
        <v>36</v>
      </c>
      <c r="P15" s="195" t="s">
        <v>37</v>
      </c>
      <c r="Q15" s="196" t="s">
        <v>35</v>
      </c>
      <c r="R15" s="195" t="s">
        <v>36</v>
      </c>
      <c r="S15" s="195" t="s">
        <v>37</v>
      </c>
      <c r="U15" s="188"/>
      <c r="V15" s="188"/>
      <c r="W15" s="188"/>
      <c r="X15" s="188"/>
      <c r="Y15" s="188"/>
      <c r="Z15" s="188"/>
      <c r="AA15" s="188"/>
      <c r="AB15" s="188"/>
      <c r="AC15" s="188"/>
      <c r="AD15" s="188"/>
      <c r="AE15" s="188"/>
      <c r="AF15" s="188"/>
    </row>
    <row r="16" spans="1:32">
      <c r="A16" s="188" t="s">
        <v>38</v>
      </c>
      <c r="B16" s="223">
        <v>11</v>
      </c>
      <c r="C16" s="190">
        <v>13</v>
      </c>
      <c r="D16" s="192">
        <v>24</v>
      </c>
      <c r="E16" s="223">
        <v>28</v>
      </c>
      <c r="F16" s="190">
        <v>22</v>
      </c>
      <c r="G16" s="192">
        <v>50</v>
      </c>
      <c r="H16" s="223">
        <v>0</v>
      </c>
      <c r="I16" s="190">
        <v>0</v>
      </c>
      <c r="J16" s="192">
        <v>0</v>
      </c>
      <c r="K16" s="223">
        <v>5</v>
      </c>
      <c r="L16" s="190">
        <v>0</v>
      </c>
      <c r="M16" s="192">
        <v>5</v>
      </c>
      <c r="N16" s="223">
        <v>0</v>
      </c>
      <c r="O16" s="190">
        <v>0</v>
      </c>
      <c r="P16" s="192">
        <v>0</v>
      </c>
      <c r="Q16" s="193">
        <f t="shared" ref="Q16:S23" si="0">SUM(N16,K16,H16,E16,B16)</f>
        <v>44</v>
      </c>
      <c r="R16" s="192">
        <f t="shared" si="0"/>
        <v>35</v>
      </c>
      <c r="S16" s="192">
        <f t="shared" si="0"/>
        <v>79</v>
      </c>
      <c r="T16" s="190"/>
      <c r="U16" s="192"/>
      <c r="V16" s="192"/>
      <c r="W16" s="192"/>
      <c r="X16" s="194"/>
      <c r="Y16" s="194"/>
      <c r="Z16" s="194"/>
      <c r="AA16" s="194"/>
      <c r="AB16" s="194"/>
      <c r="AC16" s="194"/>
      <c r="AD16" s="194"/>
      <c r="AE16" s="194"/>
      <c r="AF16" s="194"/>
    </row>
    <row r="17" spans="1:30">
      <c r="A17" s="188" t="s">
        <v>39</v>
      </c>
      <c r="B17" s="223">
        <v>0</v>
      </c>
      <c r="C17" s="190">
        <v>0</v>
      </c>
      <c r="D17" s="192">
        <v>0</v>
      </c>
      <c r="E17" s="223">
        <v>0</v>
      </c>
      <c r="F17" s="190">
        <v>0</v>
      </c>
      <c r="G17" s="192">
        <v>0</v>
      </c>
      <c r="H17" s="223">
        <v>0</v>
      </c>
      <c r="I17" s="190">
        <v>0</v>
      </c>
      <c r="J17" s="192">
        <v>0</v>
      </c>
      <c r="K17" s="223">
        <v>2</v>
      </c>
      <c r="L17" s="190">
        <v>1</v>
      </c>
      <c r="M17" s="192">
        <v>3</v>
      </c>
      <c r="N17" s="223">
        <v>0</v>
      </c>
      <c r="O17" s="190">
        <v>0</v>
      </c>
      <c r="P17" s="192">
        <v>0</v>
      </c>
      <c r="Q17" s="193">
        <f t="shared" si="0"/>
        <v>2</v>
      </c>
      <c r="R17" s="192">
        <f t="shared" si="0"/>
        <v>1</v>
      </c>
      <c r="S17" s="192">
        <f t="shared" si="0"/>
        <v>3</v>
      </c>
      <c r="U17" s="194"/>
      <c r="V17" s="194"/>
      <c r="W17" s="194"/>
      <c r="X17" s="194"/>
      <c r="Y17" s="194"/>
      <c r="Z17" s="194"/>
      <c r="AA17" s="194"/>
      <c r="AB17" s="194"/>
      <c r="AC17" s="194"/>
      <c r="AD17" s="194"/>
    </row>
    <row r="18" spans="1:30">
      <c r="A18" s="188" t="s">
        <v>40</v>
      </c>
      <c r="B18" s="223">
        <v>97</v>
      </c>
      <c r="C18" s="190">
        <v>105</v>
      </c>
      <c r="D18" s="192">
        <v>202</v>
      </c>
      <c r="E18" s="223">
        <v>377</v>
      </c>
      <c r="F18" s="190">
        <v>310</v>
      </c>
      <c r="G18" s="192">
        <v>687</v>
      </c>
      <c r="H18" s="223">
        <v>0</v>
      </c>
      <c r="I18" s="190">
        <v>0</v>
      </c>
      <c r="J18" s="192">
        <v>0</v>
      </c>
      <c r="K18" s="223">
        <v>6</v>
      </c>
      <c r="L18" s="190">
        <v>18</v>
      </c>
      <c r="M18" s="192">
        <v>24</v>
      </c>
      <c r="N18" s="223">
        <v>0</v>
      </c>
      <c r="O18" s="190">
        <v>0</v>
      </c>
      <c r="P18" s="192">
        <v>0</v>
      </c>
      <c r="Q18" s="193">
        <f t="shared" si="0"/>
        <v>480</v>
      </c>
      <c r="R18" s="192">
        <f t="shared" si="0"/>
        <v>433</v>
      </c>
      <c r="S18" s="192">
        <f t="shared" si="0"/>
        <v>913</v>
      </c>
      <c r="U18" s="194"/>
      <c r="V18" s="194"/>
      <c r="W18" s="194"/>
      <c r="X18" s="194"/>
      <c r="Y18" s="194"/>
      <c r="Z18" s="194"/>
      <c r="AA18" s="194"/>
      <c r="AB18" s="194"/>
      <c r="AC18" s="194"/>
      <c r="AD18" s="194"/>
    </row>
    <row r="19" spans="1:30">
      <c r="A19" s="188" t="s">
        <v>41</v>
      </c>
      <c r="B19" s="223">
        <v>20</v>
      </c>
      <c r="C19" s="190">
        <v>29</v>
      </c>
      <c r="D19" s="192">
        <v>49</v>
      </c>
      <c r="E19" s="223">
        <v>44</v>
      </c>
      <c r="F19" s="190">
        <v>37</v>
      </c>
      <c r="G19" s="192">
        <v>81</v>
      </c>
      <c r="H19" s="223">
        <v>0</v>
      </c>
      <c r="I19" s="190">
        <v>0</v>
      </c>
      <c r="J19" s="192">
        <v>0</v>
      </c>
      <c r="K19" s="223">
        <v>22</v>
      </c>
      <c r="L19" s="190">
        <v>7</v>
      </c>
      <c r="M19" s="192">
        <v>29</v>
      </c>
      <c r="N19" s="223">
        <v>9</v>
      </c>
      <c r="O19" s="190">
        <v>7</v>
      </c>
      <c r="P19" s="192">
        <v>16</v>
      </c>
      <c r="Q19" s="193">
        <f t="shared" si="0"/>
        <v>95</v>
      </c>
      <c r="R19" s="192">
        <f t="shared" si="0"/>
        <v>80</v>
      </c>
      <c r="S19" s="192">
        <f t="shared" si="0"/>
        <v>175</v>
      </c>
      <c r="U19" s="194"/>
      <c r="V19" s="194"/>
      <c r="W19" s="194"/>
      <c r="X19" s="194"/>
      <c r="Y19" s="194"/>
      <c r="Z19" s="194"/>
      <c r="AA19" s="194"/>
      <c r="AB19" s="194"/>
      <c r="AC19" s="194"/>
      <c r="AD19" s="194"/>
    </row>
    <row r="20" spans="1:30">
      <c r="A20" s="188" t="s">
        <v>42</v>
      </c>
      <c r="B20" s="223">
        <v>860</v>
      </c>
      <c r="C20" s="190">
        <v>841</v>
      </c>
      <c r="D20" s="192">
        <v>1701</v>
      </c>
      <c r="E20" s="223">
        <v>3254</v>
      </c>
      <c r="F20" s="190">
        <v>2934</v>
      </c>
      <c r="G20" s="192">
        <v>6188</v>
      </c>
      <c r="H20" s="223">
        <v>38</v>
      </c>
      <c r="I20" s="190">
        <v>8</v>
      </c>
      <c r="J20" s="192">
        <v>46</v>
      </c>
      <c r="K20" s="223">
        <v>28</v>
      </c>
      <c r="L20" s="190">
        <v>36</v>
      </c>
      <c r="M20" s="192">
        <v>64</v>
      </c>
      <c r="N20" s="223">
        <v>0</v>
      </c>
      <c r="O20" s="190">
        <v>0</v>
      </c>
      <c r="P20" s="192">
        <v>0</v>
      </c>
      <c r="Q20" s="193">
        <f t="shared" si="0"/>
        <v>4180</v>
      </c>
      <c r="R20" s="192">
        <f t="shared" si="0"/>
        <v>3819</v>
      </c>
      <c r="S20" s="192">
        <f t="shared" si="0"/>
        <v>7999</v>
      </c>
      <c r="U20" s="192"/>
      <c r="V20" s="194"/>
      <c r="W20" s="194"/>
      <c r="X20" s="194"/>
      <c r="Y20" s="194"/>
      <c r="Z20" s="194"/>
      <c r="AA20" s="194"/>
      <c r="AB20" s="194"/>
      <c r="AC20" s="194"/>
      <c r="AD20" s="194"/>
    </row>
    <row r="21" spans="1:30">
      <c r="A21" s="188" t="s">
        <v>43</v>
      </c>
      <c r="B21" s="223">
        <v>19</v>
      </c>
      <c r="C21" s="190">
        <v>3</v>
      </c>
      <c r="D21" s="192">
        <v>22</v>
      </c>
      <c r="E21" s="223">
        <v>23</v>
      </c>
      <c r="F21" s="190">
        <v>6</v>
      </c>
      <c r="G21" s="192">
        <v>29</v>
      </c>
      <c r="H21" s="223">
        <v>0</v>
      </c>
      <c r="I21" s="190">
        <v>0</v>
      </c>
      <c r="J21" s="192">
        <v>0</v>
      </c>
      <c r="K21" s="223">
        <v>0</v>
      </c>
      <c r="L21" s="190">
        <v>0</v>
      </c>
      <c r="M21" s="192">
        <v>0</v>
      </c>
      <c r="N21" s="223">
        <v>0</v>
      </c>
      <c r="O21" s="190">
        <v>0</v>
      </c>
      <c r="P21" s="192">
        <v>0</v>
      </c>
      <c r="Q21" s="193">
        <f t="shared" si="0"/>
        <v>42</v>
      </c>
      <c r="R21" s="192">
        <f t="shared" si="0"/>
        <v>9</v>
      </c>
      <c r="S21" s="192">
        <f t="shared" si="0"/>
        <v>51</v>
      </c>
      <c r="U21" s="194"/>
      <c r="V21" s="194"/>
      <c r="W21" s="194"/>
      <c r="X21" s="194"/>
      <c r="Y21" s="194"/>
      <c r="Z21" s="194"/>
      <c r="AA21" s="194"/>
      <c r="AB21" s="194"/>
      <c r="AC21" s="194"/>
      <c r="AD21" s="194"/>
    </row>
    <row r="22" spans="1:30">
      <c r="A22" s="188" t="s">
        <v>44</v>
      </c>
      <c r="B22" s="223">
        <v>84</v>
      </c>
      <c r="C22" s="190">
        <v>42</v>
      </c>
      <c r="D22" s="192">
        <v>126</v>
      </c>
      <c r="E22" s="223">
        <v>154</v>
      </c>
      <c r="F22" s="190">
        <v>56</v>
      </c>
      <c r="G22" s="192">
        <v>210</v>
      </c>
      <c r="H22" s="223">
        <v>0</v>
      </c>
      <c r="I22" s="190">
        <v>0</v>
      </c>
      <c r="J22" s="192">
        <v>0</v>
      </c>
      <c r="K22" s="223">
        <v>5</v>
      </c>
      <c r="L22" s="190">
        <v>1</v>
      </c>
      <c r="M22" s="192">
        <v>6</v>
      </c>
      <c r="N22" s="223">
        <v>14</v>
      </c>
      <c r="O22" s="190">
        <v>7</v>
      </c>
      <c r="P22" s="192">
        <v>21</v>
      </c>
      <c r="Q22" s="193">
        <f t="shared" si="0"/>
        <v>257</v>
      </c>
      <c r="R22" s="192">
        <f t="shared" si="0"/>
        <v>106</v>
      </c>
      <c r="S22" s="192">
        <f t="shared" si="0"/>
        <v>363</v>
      </c>
      <c r="U22" s="194"/>
      <c r="V22" s="194"/>
      <c r="W22" s="194"/>
      <c r="X22" s="194"/>
      <c r="Y22" s="194"/>
      <c r="Z22" s="194"/>
      <c r="AA22" s="194"/>
      <c r="AB22" s="194"/>
      <c r="AC22" s="194"/>
      <c r="AD22" s="194"/>
    </row>
    <row r="23" spans="1:30">
      <c r="A23" s="188" t="s">
        <v>45</v>
      </c>
      <c r="B23" s="223">
        <v>0</v>
      </c>
      <c r="C23" s="190">
        <v>0</v>
      </c>
      <c r="D23" s="192">
        <v>0</v>
      </c>
      <c r="E23" s="223">
        <v>10</v>
      </c>
      <c r="F23" s="190">
        <v>69</v>
      </c>
      <c r="G23" s="192">
        <v>79</v>
      </c>
      <c r="H23" s="223">
        <v>6</v>
      </c>
      <c r="I23" s="190">
        <v>28</v>
      </c>
      <c r="J23" s="192">
        <v>34</v>
      </c>
      <c r="K23" s="223">
        <v>0</v>
      </c>
      <c r="L23" s="190">
        <v>0</v>
      </c>
      <c r="M23" s="192">
        <v>0</v>
      </c>
      <c r="N23" s="223">
        <v>0</v>
      </c>
      <c r="O23" s="190">
        <v>0</v>
      </c>
      <c r="P23" s="192">
        <v>0</v>
      </c>
      <c r="Q23" s="193">
        <f t="shared" si="0"/>
        <v>16</v>
      </c>
      <c r="R23" s="192">
        <f t="shared" si="0"/>
        <v>97</v>
      </c>
      <c r="S23" s="192">
        <f t="shared" si="0"/>
        <v>113</v>
      </c>
      <c r="T23" s="190"/>
      <c r="U23" s="194"/>
    </row>
    <row r="24" spans="1:30" s="68" customFormat="1">
      <c r="A24" s="191" t="s">
        <v>31</v>
      </c>
      <c r="B24" s="237">
        <f t="shared" ref="B24:S24" si="1">SUM(B16:B23)</f>
        <v>1091</v>
      </c>
      <c r="C24" s="238">
        <f t="shared" si="1"/>
        <v>1033</v>
      </c>
      <c r="D24" s="239">
        <f t="shared" si="1"/>
        <v>2124</v>
      </c>
      <c r="E24" s="237">
        <f t="shared" si="1"/>
        <v>3890</v>
      </c>
      <c r="F24" s="238">
        <f t="shared" si="1"/>
        <v>3434</v>
      </c>
      <c r="G24" s="239">
        <f t="shared" si="1"/>
        <v>7324</v>
      </c>
      <c r="H24" s="237">
        <f t="shared" si="1"/>
        <v>44</v>
      </c>
      <c r="I24" s="238">
        <f t="shared" si="1"/>
        <v>36</v>
      </c>
      <c r="J24" s="239">
        <f t="shared" si="1"/>
        <v>80</v>
      </c>
      <c r="K24" s="237">
        <f t="shared" si="1"/>
        <v>68</v>
      </c>
      <c r="L24" s="238">
        <f t="shared" si="1"/>
        <v>63</v>
      </c>
      <c r="M24" s="239">
        <f t="shared" si="1"/>
        <v>131</v>
      </c>
      <c r="N24" s="237">
        <f t="shared" si="1"/>
        <v>23</v>
      </c>
      <c r="O24" s="238">
        <f t="shared" si="1"/>
        <v>14</v>
      </c>
      <c r="P24" s="239">
        <f t="shared" si="1"/>
        <v>37</v>
      </c>
      <c r="Q24" s="240">
        <f t="shared" si="1"/>
        <v>5116</v>
      </c>
      <c r="R24" s="239">
        <f t="shared" si="1"/>
        <v>4580</v>
      </c>
      <c r="S24" s="238">
        <f t="shared" si="1"/>
        <v>9696</v>
      </c>
      <c r="U24" s="194"/>
      <c r="V24" s="194"/>
      <c r="W24" s="194"/>
      <c r="X24" s="194"/>
      <c r="Y24" s="194"/>
      <c r="Z24" s="194"/>
      <c r="AA24" s="194"/>
      <c r="AB24" s="194"/>
      <c r="AC24" s="194"/>
      <c r="AD24" s="194"/>
    </row>
    <row r="25" spans="1:30">
      <c r="A25" s="68"/>
      <c r="B25" s="190"/>
      <c r="C25" s="190"/>
      <c r="D25" s="190"/>
      <c r="E25" s="190"/>
      <c r="F25" s="190"/>
      <c r="G25" s="190"/>
      <c r="H25" s="190"/>
      <c r="I25" s="190"/>
      <c r="J25" s="190"/>
      <c r="K25" s="190"/>
      <c r="L25" s="190"/>
      <c r="M25" s="190"/>
      <c r="N25" s="190"/>
      <c r="O25" s="190"/>
      <c r="P25" s="190"/>
    </row>
    <row r="26" spans="1:30">
      <c r="A26" s="68"/>
      <c r="B26" s="190"/>
      <c r="C26" s="190"/>
      <c r="D26" s="190"/>
      <c r="E26" s="190"/>
      <c r="F26" s="190"/>
      <c r="G26" s="190"/>
      <c r="H26" s="190"/>
      <c r="I26" s="190"/>
      <c r="J26" s="190"/>
      <c r="K26" s="190"/>
      <c r="L26" s="190"/>
      <c r="M26" s="190"/>
      <c r="N26" s="190"/>
      <c r="O26" s="190"/>
      <c r="P26" s="190"/>
    </row>
    <row r="27" spans="1:30">
      <c r="A27" s="418" t="s">
        <v>46</v>
      </c>
      <c r="B27" s="418"/>
      <c r="C27" s="418"/>
      <c r="D27" s="418"/>
      <c r="E27" s="418"/>
      <c r="F27" s="418"/>
      <c r="G27" s="418"/>
      <c r="H27" s="418"/>
      <c r="I27" s="418"/>
      <c r="J27" s="418"/>
      <c r="K27" s="418"/>
      <c r="L27" s="418"/>
      <c r="M27" s="418"/>
      <c r="N27" s="418"/>
      <c r="O27" s="418"/>
      <c r="P27" s="418"/>
      <c r="Q27" s="418"/>
      <c r="R27" s="418"/>
      <c r="S27" s="418"/>
    </row>
    <row r="28" spans="1:30" ht="5.25" customHeight="1" thickBot="1">
      <c r="A28" s="68"/>
    </row>
    <row r="29" spans="1:30">
      <c r="A29" s="244"/>
      <c r="B29" s="419" t="s">
        <v>26</v>
      </c>
      <c r="C29" s="420"/>
      <c r="D29" s="421"/>
      <c r="E29" s="419" t="s">
        <v>27</v>
      </c>
      <c r="F29" s="420"/>
      <c r="G29" s="421"/>
      <c r="H29" s="419" t="s">
        <v>28</v>
      </c>
      <c r="I29" s="420"/>
      <c r="J29" s="421"/>
      <c r="K29" s="419" t="s">
        <v>29</v>
      </c>
      <c r="L29" s="420"/>
      <c r="M29" s="421"/>
      <c r="N29" s="419" t="s">
        <v>30</v>
      </c>
      <c r="O29" s="420"/>
      <c r="P29" s="421"/>
      <c r="Q29" s="419" t="s">
        <v>31</v>
      </c>
      <c r="R29" s="420"/>
      <c r="S29" s="420"/>
    </row>
    <row r="30" spans="1:30">
      <c r="B30" s="234"/>
      <c r="C30" s="235"/>
      <c r="D30" s="235"/>
      <c r="E30" s="234"/>
      <c r="F30" s="235"/>
      <c r="G30" s="235"/>
      <c r="H30" s="234"/>
      <c r="I30" s="235"/>
      <c r="J30" s="235"/>
      <c r="K30" s="234"/>
      <c r="L30" s="235"/>
      <c r="M30" s="235"/>
      <c r="N30" s="422" t="s">
        <v>32</v>
      </c>
      <c r="O30" s="423"/>
      <c r="P30" s="424"/>
      <c r="Q30" s="234"/>
      <c r="R30" s="235"/>
      <c r="S30" s="235"/>
    </row>
    <row r="31" spans="1:30" s="194" customFormat="1">
      <c r="A31" s="250"/>
      <c r="B31" s="196" t="s">
        <v>35</v>
      </c>
      <c r="C31" s="195" t="s">
        <v>36</v>
      </c>
      <c r="D31" s="195" t="s">
        <v>37</v>
      </c>
      <c r="E31" s="196" t="s">
        <v>35</v>
      </c>
      <c r="F31" s="195" t="s">
        <v>36</v>
      </c>
      <c r="G31" s="195" t="s">
        <v>37</v>
      </c>
      <c r="H31" s="196" t="s">
        <v>35</v>
      </c>
      <c r="I31" s="195" t="s">
        <v>36</v>
      </c>
      <c r="J31" s="195" t="s">
        <v>37</v>
      </c>
      <c r="K31" s="196" t="s">
        <v>35</v>
      </c>
      <c r="L31" s="195" t="s">
        <v>36</v>
      </c>
      <c r="M31" s="195" t="s">
        <v>37</v>
      </c>
      <c r="N31" s="196" t="s">
        <v>35</v>
      </c>
      <c r="O31" s="195" t="s">
        <v>36</v>
      </c>
      <c r="P31" s="195" t="s">
        <v>37</v>
      </c>
      <c r="Q31" s="196" t="s">
        <v>35</v>
      </c>
      <c r="R31" s="195" t="s">
        <v>36</v>
      </c>
      <c r="S31" s="195" t="s">
        <v>37</v>
      </c>
      <c r="T31" s="188"/>
    </row>
    <row r="32" spans="1:30">
      <c r="A32" s="188" t="s">
        <v>47</v>
      </c>
      <c r="B32" s="223">
        <v>119</v>
      </c>
      <c r="C32" s="190">
        <v>98</v>
      </c>
      <c r="D32" s="192">
        <v>217</v>
      </c>
      <c r="E32" s="223">
        <v>489</v>
      </c>
      <c r="F32" s="190">
        <v>502</v>
      </c>
      <c r="G32" s="192">
        <v>991</v>
      </c>
      <c r="H32" s="223">
        <v>0</v>
      </c>
      <c r="I32" s="190">
        <v>0</v>
      </c>
      <c r="J32" s="192">
        <v>0</v>
      </c>
      <c r="K32" s="223">
        <v>5</v>
      </c>
      <c r="L32" s="190">
        <v>27</v>
      </c>
      <c r="M32" s="192">
        <v>32</v>
      </c>
      <c r="N32" s="223">
        <v>0</v>
      </c>
      <c r="O32" s="190">
        <v>0</v>
      </c>
      <c r="P32" s="192">
        <v>0</v>
      </c>
      <c r="Q32" s="193">
        <f t="shared" ref="Q32:S37" si="2">SUM(N32,K32,H32,E32,B32)</f>
        <v>613</v>
      </c>
      <c r="R32" s="192">
        <f t="shared" si="2"/>
        <v>627</v>
      </c>
      <c r="S32" s="192">
        <f t="shared" si="2"/>
        <v>1240</v>
      </c>
    </row>
    <row r="33" spans="1:29">
      <c r="A33" s="188" t="s">
        <v>48</v>
      </c>
      <c r="B33" s="223">
        <v>172</v>
      </c>
      <c r="C33" s="190">
        <v>233</v>
      </c>
      <c r="D33" s="192">
        <v>405</v>
      </c>
      <c r="E33" s="223">
        <v>181</v>
      </c>
      <c r="F33" s="190">
        <v>249</v>
      </c>
      <c r="G33" s="192">
        <v>430</v>
      </c>
      <c r="H33" s="223">
        <v>0</v>
      </c>
      <c r="I33" s="190">
        <v>0</v>
      </c>
      <c r="J33" s="192">
        <v>0</v>
      </c>
      <c r="K33" s="223">
        <v>0</v>
      </c>
      <c r="L33" s="190">
        <v>0</v>
      </c>
      <c r="M33" s="192">
        <v>0</v>
      </c>
      <c r="N33" s="223">
        <v>0</v>
      </c>
      <c r="O33" s="190">
        <v>0</v>
      </c>
      <c r="P33" s="192">
        <v>0</v>
      </c>
      <c r="Q33" s="193">
        <f t="shared" si="2"/>
        <v>353</v>
      </c>
      <c r="R33" s="192">
        <f t="shared" si="2"/>
        <v>482</v>
      </c>
      <c r="S33" s="192">
        <f t="shared" si="2"/>
        <v>835</v>
      </c>
    </row>
    <row r="34" spans="1:29">
      <c r="A34" s="188" t="s">
        <v>49</v>
      </c>
      <c r="B34" s="223">
        <v>84</v>
      </c>
      <c r="C34" s="190">
        <v>96</v>
      </c>
      <c r="D34" s="192">
        <v>180</v>
      </c>
      <c r="E34" s="223">
        <v>65</v>
      </c>
      <c r="F34" s="190">
        <v>34</v>
      </c>
      <c r="G34" s="192">
        <v>99</v>
      </c>
      <c r="H34" s="223">
        <v>0</v>
      </c>
      <c r="I34" s="190">
        <v>0</v>
      </c>
      <c r="J34" s="192">
        <v>0</v>
      </c>
      <c r="K34" s="223">
        <v>0</v>
      </c>
      <c r="L34" s="190">
        <v>0</v>
      </c>
      <c r="M34" s="192">
        <v>0</v>
      </c>
      <c r="N34" s="223">
        <v>23</v>
      </c>
      <c r="O34" s="190">
        <v>14</v>
      </c>
      <c r="P34" s="192">
        <v>37</v>
      </c>
      <c r="Q34" s="193">
        <f t="shared" si="2"/>
        <v>172</v>
      </c>
      <c r="R34" s="192">
        <f t="shared" si="2"/>
        <v>144</v>
      </c>
      <c r="S34" s="192">
        <f t="shared" si="2"/>
        <v>316</v>
      </c>
    </row>
    <row r="35" spans="1:29">
      <c r="A35" s="188" t="s">
        <v>50</v>
      </c>
      <c r="B35" s="223">
        <v>287</v>
      </c>
      <c r="C35" s="190">
        <v>195</v>
      </c>
      <c r="D35" s="192">
        <v>482</v>
      </c>
      <c r="E35" s="223">
        <v>1804</v>
      </c>
      <c r="F35" s="190">
        <v>1330</v>
      </c>
      <c r="G35" s="192">
        <v>3134</v>
      </c>
      <c r="H35" s="223">
        <v>0</v>
      </c>
      <c r="I35" s="190">
        <v>0</v>
      </c>
      <c r="J35" s="192">
        <v>0</v>
      </c>
      <c r="K35" s="223">
        <v>0</v>
      </c>
      <c r="L35" s="190">
        <v>0</v>
      </c>
      <c r="M35" s="192">
        <v>0</v>
      </c>
      <c r="N35" s="223">
        <v>0</v>
      </c>
      <c r="O35" s="190">
        <v>0</v>
      </c>
      <c r="P35" s="192">
        <v>0</v>
      </c>
      <c r="Q35" s="193">
        <f t="shared" si="2"/>
        <v>2091</v>
      </c>
      <c r="R35" s="192">
        <f t="shared" si="2"/>
        <v>1525</v>
      </c>
      <c r="S35" s="192">
        <f t="shared" si="2"/>
        <v>3616</v>
      </c>
    </row>
    <row r="36" spans="1:29">
      <c r="A36" s="188" t="s">
        <v>51</v>
      </c>
      <c r="B36" s="223">
        <v>199</v>
      </c>
      <c r="C36" s="190">
        <v>162</v>
      </c>
      <c r="D36" s="192">
        <v>361</v>
      </c>
      <c r="E36" s="223">
        <v>860</v>
      </c>
      <c r="F36" s="190">
        <v>888</v>
      </c>
      <c r="G36" s="192">
        <v>1748</v>
      </c>
      <c r="H36" s="223">
        <v>0</v>
      </c>
      <c r="I36" s="190">
        <v>0</v>
      </c>
      <c r="J36" s="192">
        <v>0</v>
      </c>
      <c r="K36" s="223">
        <v>63</v>
      </c>
      <c r="L36" s="190">
        <v>36</v>
      </c>
      <c r="M36" s="192">
        <v>99</v>
      </c>
      <c r="N36" s="223">
        <v>0</v>
      </c>
      <c r="O36" s="190">
        <v>0</v>
      </c>
      <c r="P36" s="192">
        <v>0</v>
      </c>
      <c r="Q36" s="193">
        <f t="shared" si="2"/>
        <v>1122</v>
      </c>
      <c r="R36" s="192">
        <f t="shared" si="2"/>
        <v>1086</v>
      </c>
      <c r="S36" s="192">
        <f t="shared" si="2"/>
        <v>2208</v>
      </c>
    </row>
    <row r="37" spans="1:29">
      <c r="A37" s="188" t="s">
        <v>52</v>
      </c>
      <c r="B37" s="223">
        <v>230</v>
      </c>
      <c r="C37" s="190">
        <v>249</v>
      </c>
      <c r="D37" s="192">
        <v>479</v>
      </c>
      <c r="E37" s="223">
        <v>491</v>
      </c>
      <c r="F37" s="190">
        <v>431</v>
      </c>
      <c r="G37" s="192">
        <v>922</v>
      </c>
      <c r="H37" s="223">
        <v>44</v>
      </c>
      <c r="I37" s="190">
        <v>36</v>
      </c>
      <c r="J37" s="192">
        <v>80</v>
      </c>
      <c r="K37" s="223">
        <v>0</v>
      </c>
      <c r="L37" s="190">
        <v>0</v>
      </c>
      <c r="M37" s="192">
        <v>0</v>
      </c>
      <c r="N37" s="223">
        <v>0</v>
      </c>
      <c r="O37" s="190">
        <v>0</v>
      </c>
      <c r="P37" s="192">
        <v>0</v>
      </c>
      <c r="Q37" s="193">
        <f t="shared" si="2"/>
        <v>765</v>
      </c>
      <c r="R37" s="192">
        <f t="shared" si="2"/>
        <v>716</v>
      </c>
      <c r="S37" s="192">
        <f t="shared" si="2"/>
        <v>1481</v>
      </c>
    </row>
    <row r="38" spans="1:29" s="68" customFormat="1">
      <c r="A38" s="191" t="s">
        <v>31</v>
      </c>
      <c r="B38" s="237">
        <f>SUM(B32:B37)</f>
        <v>1091</v>
      </c>
      <c r="C38" s="238">
        <f>SUM(C32:C37)</f>
        <v>1033</v>
      </c>
      <c r="D38" s="239">
        <f>SUM(B38:C38)</f>
        <v>2124</v>
      </c>
      <c r="E38" s="237">
        <f>SUM(E32:E37)</f>
        <v>3890</v>
      </c>
      <c r="F38" s="238">
        <f>SUM(F32:F37)</f>
        <v>3434</v>
      </c>
      <c r="G38" s="239">
        <f>SUM(E38:F38)</f>
        <v>7324</v>
      </c>
      <c r="H38" s="237">
        <f>SUM(H32:H37)</f>
        <v>44</v>
      </c>
      <c r="I38" s="238">
        <f>SUM(I32:I37)</f>
        <v>36</v>
      </c>
      <c r="J38" s="239">
        <f>SUM(H38:I38)</f>
        <v>80</v>
      </c>
      <c r="K38" s="237">
        <f>SUM(K32:K37)</f>
        <v>68</v>
      </c>
      <c r="L38" s="238">
        <f>SUM(L32:L37)</f>
        <v>63</v>
      </c>
      <c r="M38" s="239">
        <f>SUM(K38:L38)</f>
        <v>131</v>
      </c>
      <c r="N38" s="237">
        <f>SUM(N32:N37)</f>
        <v>23</v>
      </c>
      <c r="O38" s="238">
        <f>SUM(O32:O37)</f>
        <v>14</v>
      </c>
      <c r="P38" s="239">
        <f>SUM(N38:O38)</f>
        <v>37</v>
      </c>
      <c r="Q38" s="240">
        <f>SUM(Q32:Q37)</f>
        <v>5116</v>
      </c>
      <c r="R38" s="239">
        <f>SUM(R32:R37)</f>
        <v>4580</v>
      </c>
      <c r="S38" s="238">
        <f>SUM(S32:S37)</f>
        <v>9696</v>
      </c>
    </row>
    <row r="39" spans="1:29">
      <c r="A39" s="68"/>
    </row>
    <row r="40" spans="1:29">
      <c r="A40" s="68"/>
    </row>
    <row r="41" spans="1:29">
      <c r="A41" s="418" t="s">
        <v>53</v>
      </c>
      <c r="B41" s="418"/>
      <c r="C41" s="418"/>
      <c r="D41" s="418"/>
      <c r="E41" s="418"/>
      <c r="F41" s="418"/>
      <c r="G41" s="418"/>
      <c r="H41" s="418"/>
      <c r="I41" s="418"/>
      <c r="J41" s="418"/>
      <c r="K41" s="418"/>
      <c r="L41" s="418"/>
      <c r="M41" s="418"/>
      <c r="N41" s="418"/>
      <c r="O41" s="418"/>
      <c r="P41" s="418"/>
      <c r="Q41" s="418"/>
      <c r="R41" s="418"/>
      <c r="S41" s="418"/>
    </row>
    <row r="42" spans="1:29" ht="5.25" customHeight="1" thickBot="1"/>
    <row r="43" spans="1:29">
      <c r="A43" s="244"/>
      <c r="B43" s="419" t="s">
        <v>26</v>
      </c>
      <c r="C43" s="420"/>
      <c r="D43" s="421"/>
      <c r="E43" s="419" t="s">
        <v>27</v>
      </c>
      <c r="F43" s="420"/>
      <c r="G43" s="421"/>
      <c r="H43" s="419" t="s">
        <v>28</v>
      </c>
      <c r="I43" s="420"/>
      <c r="J43" s="421"/>
      <c r="K43" s="419" t="s">
        <v>29</v>
      </c>
      <c r="L43" s="420"/>
      <c r="M43" s="421"/>
      <c r="N43" s="419" t="s">
        <v>30</v>
      </c>
      <c r="O43" s="420"/>
      <c r="P43" s="421"/>
      <c r="Q43" s="419" t="s">
        <v>31</v>
      </c>
      <c r="R43" s="420"/>
      <c r="S43" s="420"/>
    </row>
    <row r="44" spans="1:29">
      <c r="B44" s="234"/>
      <c r="C44" s="235"/>
      <c r="D44" s="235"/>
      <c r="E44" s="234"/>
      <c r="F44" s="235"/>
      <c r="G44" s="235"/>
      <c r="H44" s="234"/>
      <c r="I44" s="235"/>
      <c r="J44" s="235"/>
      <c r="K44" s="234"/>
      <c r="L44" s="235"/>
      <c r="M44" s="235"/>
      <c r="N44" s="422" t="s">
        <v>32</v>
      </c>
      <c r="O44" s="423"/>
      <c r="P44" s="424"/>
      <c r="Q44" s="234"/>
      <c r="R44" s="235"/>
      <c r="S44" s="235"/>
    </row>
    <row r="45" spans="1:29" s="194" customFormat="1">
      <c r="A45" s="250"/>
      <c r="B45" s="196" t="s">
        <v>35</v>
      </c>
      <c r="C45" s="195" t="s">
        <v>36</v>
      </c>
      <c r="D45" s="195" t="s">
        <v>37</v>
      </c>
      <c r="E45" s="196" t="s">
        <v>35</v>
      </c>
      <c r="F45" s="195" t="s">
        <v>36</v>
      </c>
      <c r="G45" s="195" t="s">
        <v>37</v>
      </c>
      <c r="H45" s="196" t="s">
        <v>35</v>
      </c>
      <c r="I45" s="195" t="s">
        <v>36</v>
      </c>
      <c r="J45" s="195" t="s">
        <v>37</v>
      </c>
      <c r="K45" s="196" t="s">
        <v>35</v>
      </c>
      <c r="L45" s="195" t="s">
        <v>36</v>
      </c>
      <c r="M45" s="195" t="s">
        <v>37</v>
      </c>
      <c r="N45" s="196" t="s">
        <v>35</v>
      </c>
      <c r="O45" s="195" t="s">
        <v>36</v>
      </c>
      <c r="P45" s="195" t="s">
        <v>37</v>
      </c>
      <c r="Q45" s="196" t="s">
        <v>35</v>
      </c>
      <c r="R45" s="195" t="s">
        <v>36</v>
      </c>
      <c r="S45" s="195" t="s">
        <v>37</v>
      </c>
      <c r="T45" s="188"/>
      <c r="U45" s="188"/>
      <c r="V45" s="188"/>
      <c r="W45" s="188"/>
      <c r="X45" s="188"/>
      <c r="Y45" s="188"/>
      <c r="Z45" s="188"/>
      <c r="AA45" s="188"/>
      <c r="AB45" s="188"/>
      <c r="AC45" s="188"/>
    </row>
    <row r="46" spans="1:29">
      <c r="A46" s="188" t="s">
        <v>54</v>
      </c>
      <c r="B46" s="223">
        <v>2</v>
      </c>
      <c r="C46" s="190">
        <v>1</v>
      </c>
      <c r="D46" s="192">
        <v>3</v>
      </c>
      <c r="E46" s="223">
        <v>13</v>
      </c>
      <c r="F46" s="190">
        <v>7</v>
      </c>
      <c r="G46" s="192">
        <v>20</v>
      </c>
      <c r="H46" s="223">
        <v>0</v>
      </c>
      <c r="I46" s="190">
        <v>0</v>
      </c>
      <c r="J46" s="192">
        <v>0</v>
      </c>
      <c r="K46" s="223">
        <v>1</v>
      </c>
      <c r="L46" s="190">
        <v>0</v>
      </c>
      <c r="M46" s="192">
        <v>1</v>
      </c>
      <c r="N46" s="223">
        <v>0</v>
      </c>
      <c r="O46" s="190">
        <v>0</v>
      </c>
      <c r="P46" s="192">
        <v>0</v>
      </c>
      <c r="Q46" s="193">
        <f t="shared" ref="Q46:S52" si="3">SUM(N46,K46,H46,E46,B46)</f>
        <v>16</v>
      </c>
      <c r="R46" s="192">
        <f t="shared" si="3"/>
        <v>8</v>
      </c>
      <c r="S46" s="192">
        <f t="shared" si="3"/>
        <v>24</v>
      </c>
    </row>
    <row r="47" spans="1:29">
      <c r="A47" s="188" t="s">
        <v>55</v>
      </c>
      <c r="B47" s="223">
        <v>229</v>
      </c>
      <c r="C47" s="190">
        <v>211</v>
      </c>
      <c r="D47" s="192">
        <v>440</v>
      </c>
      <c r="E47" s="223">
        <v>938</v>
      </c>
      <c r="F47" s="190">
        <v>814</v>
      </c>
      <c r="G47" s="192">
        <v>1752</v>
      </c>
      <c r="H47" s="223">
        <v>10</v>
      </c>
      <c r="I47" s="190">
        <v>1</v>
      </c>
      <c r="J47" s="192">
        <v>11</v>
      </c>
      <c r="K47" s="223">
        <v>9</v>
      </c>
      <c r="L47" s="190">
        <v>22</v>
      </c>
      <c r="M47" s="192">
        <v>31</v>
      </c>
      <c r="N47" s="223">
        <v>0</v>
      </c>
      <c r="O47" s="190">
        <v>0</v>
      </c>
      <c r="P47" s="192">
        <v>0</v>
      </c>
      <c r="Q47" s="193">
        <f t="shared" si="3"/>
        <v>1186</v>
      </c>
      <c r="R47" s="192">
        <f t="shared" si="3"/>
        <v>1048</v>
      </c>
      <c r="S47" s="192">
        <f t="shared" si="3"/>
        <v>2234</v>
      </c>
    </row>
    <row r="48" spans="1:29">
      <c r="A48" s="188" t="s">
        <v>56</v>
      </c>
      <c r="B48" s="223">
        <v>166</v>
      </c>
      <c r="C48" s="190">
        <v>163</v>
      </c>
      <c r="D48" s="192">
        <v>329</v>
      </c>
      <c r="E48" s="223">
        <v>788</v>
      </c>
      <c r="F48" s="190">
        <v>787</v>
      </c>
      <c r="G48" s="192">
        <v>1575</v>
      </c>
      <c r="H48" s="223">
        <v>0</v>
      </c>
      <c r="I48" s="190">
        <v>0</v>
      </c>
      <c r="J48" s="192">
        <v>0</v>
      </c>
      <c r="K48" s="223">
        <v>4</v>
      </c>
      <c r="L48" s="190">
        <v>3</v>
      </c>
      <c r="M48" s="192">
        <v>7</v>
      </c>
      <c r="N48" s="223">
        <v>0</v>
      </c>
      <c r="O48" s="190">
        <v>0</v>
      </c>
      <c r="P48" s="192">
        <v>0</v>
      </c>
      <c r="Q48" s="193">
        <f t="shared" si="3"/>
        <v>958</v>
      </c>
      <c r="R48" s="192">
        <f t="shared" si="3"/>
        <v>953</v>
      </c>
      <c r="S48" s="192">
        <f t="shared" si="3"/>
        <v>1911</v>
      </c>
    </row>
    <row r="49" spans="1:29">
      <c r="A49" s="188" t="s">
        <v>57</v>
      </c>
      <c r="B49" s="223">
        <v>37</v>
      </c>
      <c r="C49" s="190">
        <v>90</v>
      </c>
      <c r="D49" s="192">
        <v>127</v>
      </c>
      <c r="E49" s="223">
        <v>80</v>
      </c>
      <c r="F49" s="190">
        <v>250</v>
      </c>
      <c r="G49" s="192">
        <v>330</v>
      </c>
      <c r="H49" s="223">
        <v>0</v>
      </c>
      <c r="I49" s="190">
        <v>0</v>
      </c>
      <c r="J49" s="192">
        <v>0</v>
      </c>
      <c r="K49" s="223">
        <v>1</v>
      </c>
      <c r="L49" s="190">
        <v>5</v>
      </c>
      <c r="M49" s="192">
        <v>6</v>
      </c>
      <c r="N49" s="223">
        <v>0</v>
      </c>
      <c r="O49" s="190">
        <v>0</v>
      </c>
      <c r="P49" s="192">
        <v>0</v>
      </c>
      <c r="Q49" s="193">
        <f t="shared" si="3"/>
        <v>118</v>
      </c>
      <c r="R49" s="192">
        <f t="shared" si="3"/>
        <v>345</v>
      </c>
      <c r="S49" s="192">
        <f t="shared" si="3"/>
        <v>463</v>
      </c>
    </row>
    <row r="50" spans="1:29">
      <c r="A50" s="188" t="s">
        <v>58</v>
      </c>
      <c r="B50" s="223">
        <v>254</v>
      </c>
      <c r="C50" s="190">
        <v>189</v>
      </c>
      <c r="D50" s="192">
        <v>443</v>
      </c>
      <c r="E50" s="223">
        <v>893</v>
      </c>
      <c r="F50" s="190">
        <v>651</v>
      </c>
      <c r="G50" s="192">
        <v>1544</v>
      </c>
      <c r="H50" s="223">
        <v>18</v>
      </c>
      <c r="I50" s="190">
        <v>6</v>
      </c>
      <c r="J50" s="192">
        <v>24</v>
      </c>
      <c r="K50" s="223">
        <v>5</v>
      </c>
      <c r="L50" s="190">
        <v>1</v>
      </c>
      <c r="M50" s="192">
        <v>6</v>
      </c>
      <c r="N50" s="223">
        <v>0</v>
      </c>
      <c r="O50" s="190">
        <v>0</v>
      </c>
      <c r="P50" s="192">
        <v>0</v>
      </c>
      <c r="Q50" s="193">
        <f t="shared" si="3"/>
        <v>1170</v>
      </c>
      <c r="R50" s="192">
        <f t="shared" si="3"/>
        <v>847</v>
      </c>
      <c r="S50" s="192">
        <f t="shared" si="3"/>
        <v>2017</v>
      </c>
    </row>
    <row r="51" spans="1:29">
      <c r="A51" s="188" t="s">
        <v>59</v>
      </c>
      <c r="B51" s="223">
        <v>172</v>
      </c>
      <c r="C51" s="190">
        <v>187</v>
      </c>
      <c r="D51" s="192">
        <v>359</v>
      </c>
      <c r="E51" s="223">
        <v>521</v>
      </c>
      <c r="F51" s="190">
        <v>405</v>
      </c>
      <c r="G51" s="192">
        <v>926</v>
      </c>
      <c r="H51" s="223">
        <v>10</v>
      </c>
      <c r="I51" s="190">
        <v>1</v>
      </c>
      <c r="J51" s="192">
        <v>11</v>
      </c>
      <c r="K51" s="223">
        <v>8</v>
      </c>
      <c r="L51" s="190">
        <v>5</v>
      </c>
      <c r="M51" s="192">
        <v>13</v>
      </c>
      <c r="N51" s="223">
        <v>0</v>
      </c>
      <c r="O51" s="190">
        <v>0</v>
      </c>
      <c r="P51" s="192">
        <v>0</v>
      </c>
      <c r="Q51" s="193">
        <f t="shared" si="3"/>
        <v>711</v>
      </c>
      <c r="R51" s="192">
        <f t="shared" si="3"/>
        <v>598</v>
      </c>
      <c r="S51" s="192">
        <f t="shared" si="3"/>
        <v>1309</v>
      </c>
    </row>
    <row r="52" spans="1:29">
      <c r="A52" s="188" t="s">
        <v>60</v>
      </c>
      <c r="B52" s="223">
        <v>0</v>
      </c>
      <c r="C52" s="190">
        <v>0</v>
      </c>
      <c r="D52" s="192">
        <v>0</v>
      </c>
      <c r="E52" s="223">
        <v>21</v>
      </c>
      <c r="F52" s="190">
        <v>20</v>
      </c>
      <c r="G52" s="192">
        <v>41</v>
      </c>
      <c r="H52" s="223">
        <v>0</v>
      </c>
      <c r="I52" s="190">
        <v>0</v>
      </c>
      <c r="J52" s="192">
        <v>0</v>
      </c>
      <c r="K52" s="223">
        <v>0</v>
      </c>
      <c r="L52" s="190">
        <v>0</v>
      </c>
      <c r="M52" s="192">
        <v>0</v>
      </c>
      <c r="N52" s="223">
        <v>0</v>
      </c>
      <c r="O52" s="190">
        <v>0</v>
      </c>
      <c r="P52" s="192">
        <v>0</v>
      </c>
      <c r="Q52" s="193">
        <f t="shared" si="3"/>
        <v>21</v>
      </c>
      <c r="R52" s="192">
        <f t="shared" si="3"/>
        <v>20</v>
      </c>
      <c r="S52" s="192">
        <f t="shared" si="3"/>
        <v>41</v>
      </c>
    </row>
    <row r="53" spans="1:29" s="68" customFormat="1">
      <c r="A53" s="191" t="s">
        <v>31</v>
      </c>
      <c r="B53" s="237">
        <f t="shared" ref="B53:S53" si="4">SUM(B46:B52)</f>
        <v>860</v>
      </c>
      <c r="C53" s="238">
        <f t="shared" si="4"/>
        <v>841</v>
      </c>
      <c r="D53" s="239">
        <f t="shared" si="4"/>
        <v>1701</v>
      </c>
      <c r="E53" s="237">
        <f t="shared" si="4"/>
        <v>3254</v>
      </c>
      <c r="F53" s="238">
        <f t="shared" si="4"/>
        <v>2934</v>
      </c>
      <c r="G53" s="239">
        <f t="shared" si="4"/>
        <v>6188</v>
      </c>
      <c r="H53" s="237">
        <f t="shared" si="4"/>
        <v>38</v>
      </c>
      <c r="I53" s="238">
        <f t="shared" si="4"/>
        <v>8</v>
      </c>
      <c r="J53" s="239">
        <f t="shared" si="4"/>
        <v>46</v>
      </c>
      <c r="K53" s="237">
        <f t="shared" si="4"/>
        <v>28</v>
      </c>
      <c r="L53" s="238">
        <f t="shared" si="4"/>
        <v>36</v>
      </c>
      <c r="M53" s="239">
        <f t="shared" si="4"/>
        <v>64</v>
      </c>
      <c r="N53" s="237">
        <f t="shared" si="4"/>
        <v>0</v>
      </c>
      <c r="O53" s="238">
        <f t="shared" si="4"/>
        <v>0</v>
      </c>
      <c r="P53" s="239">
        <f t="shared" si="4"/>
        <v>0</v>
      </c>
      <c r="Q53" s="240">
        <f t="shared" si="4"/>
        <v>4180</v>
      </c>
      <c r="R53" s="239">
        <f t="shared" si="4"/>
        <v>3819</v>
      </c>
      <c r="S53" s="238">
        <f t="shared" si="4"/>
        <v>7999</v>
      </c>
      <c r="T53" s="188"/>
      <c r="U53" s="188"/>
      <c r="V53" s="188"/>
      <c r="W53" s="188"/>
      <c r="X53" s="188"/>
      <c r="Y53" s="188"/>
      <c r="Z53" s="188"/>
      <c r="AA53" s="188"/>
      <c r="AB53" s="188"/>
      <c r="AC53" s="188"/>
    </row>
    <row r="54" spans="1:29">
      <c r="B54" s="190"/>
      <c r="C54" s="190"/>
      <c r="D54" s="190"/>
      <c r="E54" s="190"/>
      <c r="F54" s="190"/>
      <c r="G54" s="190"/>
      <c r="H54" s="190"/>
      <c r="I54" s="190"/>
      <c r="J54" s="190"/>
      <c r="K54" s="190"/>
      <c r="L54" s="190"/>
      <c r="M54" s="190"/>
      <c r="N54" s="190"/>
      <c r="O54" s="190"/>
      <c r="P54" s="190"/>
      <c r="U54" s="189"/>
      <c r="V54" s="189"/>
      <c r="W54" s="189"/>
      <c r="X54" s="189"/>
      <c r="Y54" s="189"/>
      <c r="Z54" s="189"/>
      <c r="AA54" s="189"/>
      <c r="AB54" s="189"/>
      <c r="AC54" s="189"/>
    </row>
    <row r="55" spans="1:29" s="189" customFormat="1">
      <c r="A55" s="417" t="s">
        <v>61</v>
      </c>
      <c r="B55" s="417"/>
      <c r="C55" s="417"/>
      <c r="D55" s="417"/>
      <c r="E55" s="417"/>
      <c r="F55" s="417"/>
      <c r="G55" s="417"/>
      <c r="H55" s="417"/>
      <c r="I55" s="417"/>
      <c r="J55" s="417"/>
      <c r="K55" s="417"/>
      <c r="L55" s="417"/>
      <c r="M55" s="417"/>
      <c r="N55" s="417"/>
      <c r="O55" s="417"/>
      <c r="P55" s="417"/>
      <c r="Q55" s="417"/>
      <c r="R55" s="417"/>
      <c r="S55" s="417"/>
      <c r="U55" s="188"/>
      <c r="V55" s="188"/>
      <c r="W55" s="188"/>
      <c r="X55" s="188"/>
      <c r="Y55" s="188"/>
      <c r="Z55" s="188"/>
      <c r="AA55" s="188"/>
      <c r="AB55" s="188"/>
      <c r="AC55" s="188"/>
    </row>
    <row r="56" spans="1:29" s="189" customFormat="1" ht="13.8">
      <c r="A56" s="189" t="s">
        <v>62</v>
      </c>
      <c r="E56" s="251"/>
      <c r="H56" s="252"/>
      <c r="L56" s="253"/>
      <c r="U56" s="188"/>
      <c r="V56" s="188"/>
      <c r="W56" s="188"/>
      <c r="X56" s="188"/>
      <c r="Y56" s="188"/>
      <c r="Z56" s="188"/>
      <c r="AA56" s="188"/>
      <c r="AB56" s="188"/>
      <c r="AC56" s="188"/>
    </row>
    <row r="57" spans="1:29">
      <c r="A57" s="189" t="s">
        <v>63</v>
      </c>
      <c r="B57" s="189"/>
      <c r="C57" s="189"/>
      <c r="D57" s="189"/>
      <c r="E57" s="189"/>
      <c r="F57" s="189"/>
      <c r="G57" s="189"/>
      <c r="H57" s="189"/>
      <c r="I57" s="189"/>
      <c r="J57" s="189"/>
      <c r="K57" s="189"/>
      <c r="L57" s="189"/>
      <c r="M57" s="189"/>
      <c r="N57" s="189"/>
      <c r="O57" s="189"/>
      <c r="P57" s="189"/>
      <c r="Q57" s="189"/>
      <c r="R57" s="189"/>
      <c r="S57" s="189"/>
    </row>
    <row r="58" spans="1:29">
      <c r="A58" s="189"/>
      <c r="B58" s="189"/>
      <c r="C58" s="189"/>
      <c r="D58" s="189"/>
      <c r="E58" s="189"/>
      <c r="F58" s="189"/>
      <c r="G58" s="189"/>
      <c r="H58" s="189"/>
      <c r="I58" s="189"/>
      <c r="J58" s="189"/>
      <c r="K58" s="189"/>
      <c r="L58" s="189"/>
      <c r="M58" s="189"/>
      <c r="N58" s="189"/>
      <c r="O58" s="189"/>
      <c r="P58" s="189"/>
      <c r="Q58" s="189"/>
      <c r="R58" s="189"/>
      <c r="S58" s="189"/>
    </row>
  </sheetData>
  <mergeCells count="34">
    <mergeCell ref="E29:G29"/>
    <mergeCell ref="K29:M29"/>
    <mergeCell ref="H29:J29"/>
    <mergeCell ref="N44:P44"/>
    <mergeCell ref="Q29:S29"/>
    <mergeCell ref="N30:P30"/>
    <mergeCell ref="A41:S41"/>
    <mergeCell ref="B43:D43"/>
    <mergeCell ref="E43:G43"/>
    <mergeCell ref="H43:J43"/>
    <mergeCell ref="K43:M43"/>
    <mergeCell ref="Q43:S43"/>
    <mergeCell ref="B29:D29"/>
    <mergeCell ref="K7:M7"/>
    <mergeCell ref="Q7:S7"/>
    <mergeCell ref="N43:P43"/>
    <mergeCell ref="Q13:S13"/>
    <mergeCell ref="N29:P29"/>
    <mergeCell ref="A55:S55"/>
    <mergeCell ref="A3:S3"/>
    <mergeCell ref="H13:J13"/>
    <mergeCell ref="N14:P14"/>
    <mergeCell ref="A27:S27"/>
    <mergeCell ref="N13:P13"/>
    <mergeCell ref="A11:S11"/>
    <mergeCell ref="N7:P7"/>
    <mergeCell ref="E13:G13"/>
    <mergeCell ref="K13:M13"/>
    <mergeCell ref="B13:D13"/>
    <mergeCell ref="A5:S5"/>
    <mergeCell ref="N8:P8"/>
    <mergeCell ref="B7:D7"/>
    <mergeCell ref="E7:G7"/>
    <mergeCell ref="H7:J7"/>
  </mergeCells>
  <printOptions horizontalCentered="1"/>
  <pageMargins left="0.19685039370078741" right="0.19685039370078741" top="0.59055118110236227" bottom="0.59055118110236227" header="0.51181102362204722" footer="0.51181102362204722"/>
  <pageSetup paperSize="9" scale="76"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36189-0F01-44E3-9713-6A33758AC7F1}">
  <sheetPr>
    <pageSetUpPr fitToPage="1"/>
  </sheetPr>
  <dimension ref="A1:T45"/>
  <sheetViews>
    <sheetView zoomScaleNormal="100" workbookViewId="0">
      <selection activeCell="A48" sqref="A48"/>
    </sheetView>
  </sheetViews>
  <sheetFormatPr defaultColWidth="8.88671875" defaultRowHeight="13.2"/>
  <cols>
    <col min="1" max="1" width="14.44140625" style="232" customWidth="1"/>
    <col min="2" max="19" width="8.5546875" style="188" customWidth="1"/>
    <col min="20" max="20" width="8.109375" style="188" customWidth="1"/>
    <col min="21" max="16384" width="8.88671875" style="188"/>
  </cols>
  <sheetData>
    <row r="1" spans="1:19">
      <c r="A1" s="68" t="s">
        <v>23</v>
      </c>
      <c r="E1" s="230" t="s">
        <v>64</v>
      </c>
    </row>
    <row r="2" spans="1:19">
      <c r="A2" s="68"/>
      <c r="E2" s="230"/>
    </row>
    <row r="3" spans="1:19">
      <c r="A3" s="418" t="s">
        <v>24</v>
      </c>
      <c r="B3" s="418"/>
      <c r="C3" s="418"/>
      <c r="D3" s="418"/>
      <c r="E3" s="418"/>
      <c r="F3" s="418"/>
      <c r="G3" s="418"/>
      <c r="H3" s="418"/>
      <c r="I3" s="418"/>
      <c r="J3" s="418"/>
      <c r="K3" s="418"/>
      <c r="L3" s="418"/>
      <c r="M3" s="418"/>
      <c r="N3" s="418"/>
      <c r="O3" s="418"/>
      <c r="P3" s="418"/>
      <c r="Q3" s="418"/>
      <c r="R3" s="418"/>
      <c r="S3" s="418"/>
    </row>
    <row r="4" spans="1:19">
      <c r="A4" s="231"/>
    </row>
    <row r="5" spans="1:19">
      <c r="A5" s="418" t="s">
        <v>65</v>
      </c>
      <c r="B5" s="418"/>
      <c r="C5" s="418"/>
      <c r="D5" s="418"/>
      <c r="E5" s="418"/>
      <c r="F5" s="418"/>
      <c r="G5" s="418"/>
      <c r="H5" s="418"/>
      <c r="I5" s="418"/>
      <c r="J5" s="418"/>
      <c r="K5" s="418"/>
      <c r="L5" s="418"/>
      <c r="M5" s="418"/>
      <c r="N5" s="418"/>
      <c r="O5" s="418"/>
      <c r="P5" s="418"/>
      <c r="Q5" s="418"/>
      <c r="R5" s="418"/>
      <c r="S5" s="418"/>
    </row>
    <row r="6" spans="1:19" ht="3.75" customHeight="1" thickBot="1"/>
    <row r="7" spans="1:19">
      <c r="A7" s="233"/>
      <c r="B7" s="419" t="s">
        <v>26</v>
      </c>
      <c r="C7" s="420"/>
      <c r="D7" s="421"/>
      <c r="E7" s="419" t="s">
        <v>27</v>
      </c>
      <c r="F7" s="420"/>
      <c r="G7" s="421"/>
      <c r="H7" s="419" t="s">
        <v>28</v>
      </c>
      <c r="I7" s="420"/>
      <c r="J7" s="421"/>
      <c r="K7" s="419" t="s">
        <v>29</v>
      </c>
      <c r="L7" s="420"/>
      <c r="M7" s="421"/>
      <c r="N7" s="419" t="s">
        <v>30</v>
      </c>
      <c r="O7" s="420"/>
      <c r="P7" s="421"/>
      <c r="Q7" s="419" t="s">
        <v>31</v>
      </c>
      <c r="R7" s="420"/>
      <c r="S7" s="420"/>
    </row>
    <row r="8" spans="1:19">
      <c r="B8" s="234"/>
      <c r="C8" s="235"/>
      <c r="D8" s="235"/>
      <c r="E8" s="234"/>
      <c r="F8" s="235"/>
      <c r="G8" s="235"/>
      <c r="H8" s="234"/>
      <c r="I8" s="235"/>
      <c r="J8" s="235"/>
      <c r="K8" s="234"/>
      <c r="L8" s="235"/>
      <c r="M8" s="235"/>
      <c r="N8" s="422" t="s">
        <v>32</v>
      </c>
      <c r="O8" s="423"/>
      <c r="P8" s="424"/>
      <c r="Q8" s="234"/>
      <c r="R8" s="235"/>
      <c r="S8" s="235"/>
    </row>
    <row r="9" spans="1:19" s="194" customFormat="1">
      <c r="A9" s="197" t="s">
        <v>66</v>
      </c>
      <c r="B9" s="196" t="s">
        <v>35</v>
      </c>
      <c r="C9" s="195" t="s">
        <v>36</v>
      </c>
      <c r="D9" s="195" t="s">
        <v>37</v>
      </c>
      <c r="E9" s="196" t="s">
        <v>35</v>
      </c>
      <c r="F9" s="195" t="s">
        <v>36</v>
      </c>
      <c r="G9" s="195" t="s">
        <v>37</v>
      </c>
      <c r="H9" s="196" t="s">
        <v>35</v>
      </c>
      <c r="I9" s="195" t="s">
        <v>36</v>
      </c>
      <c r="J9" s="195" t="s">
        <v>37</v>
      </c>
      <c r="K9" s="196" t="s">
        <v>35</v>
      </c>
      <c r="L9" s="195" t="s">
        <v>36</v>
      </c>
      <c r="M9" s="195" t="s">
        <v>37</v>
      </c>
      <c r="N9" s="196" t="s">
        <v>35</v>
      </c>
      <c r="O9" s="195" t="s">
        <v>36</v>
      </c>
      <c r="P9" s="195" t="s">
        <v>37</v>
      </c>
      <c r="Q9" s="196" t="s">
        <v>35</v>
      </c>
      <c r="R9" s="195" t="s">
        <v>36</v>
      </c>
      <c r="S9" s="195" t="s">
        <v>37</v>
      </c>
    </row>
    <row r="10" spans="1:19">
      <c r="A10" s="232">
        <v>2019</v>
      </c>
      <c r="B10" s="223">
        <v>0</v>
      </c>
      <c r="C10" s="190">
        <v>0</v>
      </c>
      <c r="D10" s="192">
        <v>0</v>
      </c>
      <c r="E10" s="223">
        <v>0</v>
      </c>
      <c r="F10" s="190">
        <v>0</v>
      </c>
      <c r="G10" s="192">
        <v>0</v>
      </c>
      <c r="H10" s="223">
        <v>0</v>
      </c>
      <c r="I10" s="190">
        <v>0</v>
      </c>
      <c r="J10" s="192">
        <v>0</v>
      </c>
      <c r="K10" s="223">
        <v>1</v>
      </c>
      <c r="L10" s="190">
        <v>0</v>
      </c>
      <c r="M10" s="192">
        <v>1</v>
      </c>
      <c r="N10" s="223">
        <v>0</v>
      </c>
      <c r="O10" s="190">
        <v>0</v>
      </c>
      <c r="P10" s="192">
        <v>0</v>
      </c>
      <c r="Q10" s="193">
        <f t="shared" ref="Q10:Q42" si="0">SUM(N10,K10,H10,E10,B10)</f>
        <v>1</v>
      </c>
      <c r="R10" s="236">
        <f t="shared" ref="R10:R42" si="1">SUM(O10,L10,I10,F10,C10)</f>
        <v>0</v>
      </c>
      <c r="S10" s="236">
        <f t="shared" ref="S10:S42" si="2">SUM(P10,M10,J10,G10,D10)</f>
        <v>1</v>
      </c>
    </row>
    <row r="11" spans="1:19">
      <c r="A11" s="232">
        <v>2018</v>
      </c>
      <c r="B11" s="223">
        <v>1</v>
      </c>
      <c r="C11" s="190">
        <v>3</v>
      </c>
      <c r="D11" s="192">
        <v>4</v>
      </c>
      <c r="E11" s="223">
        <v>5</v>
      </c>
      <c r="F11" s="190">
        <v>5</v>
      </c>
      <c r="G11" s="192">
        <v>10</v>
      </c>
      <c r="H11" s="223">
        <v>0</v>
      </c>
      <c r="I11" s="190">
        <v>0</v>
      </c>
      <c r="J11" s="192">
        <v>0</v>
      </c>
      <c r="K11" s="223">
        <v>2</v>
      </c>
      <c r="L11" s="190">
        <v>0</v>
      </c>
      <c r="M11" s="192">
        <v>2</v>
      </c>
      <c r="N11" s="223">
        <v>0</v>
      </c>
      <c r="O11" s="190">
        <v>0</v>
      </c>
      <c r="P11" s="192">
        <v>0</v>
      </c>
      <c r="Q11" s="193">
        <f t="shared" si="0"/>
        <v>8</v>
      </c>
      <c r="R11" s="192">
        <f t="shared" si="1"/>
        <v>8</v>
      </c>
      <c r="S11" s="192">
        <f t="shared" si="2"/>
        <v>16</v>
      </c>
    </row>
    <row r="12" spans="1:19">
      <c r="A12" s="232">
        <v>2017</v>
      </c>
      <c r="B12" s="223">
        <v>2</v>
      </c>
      <c r="C12" s="190">
        <v>2</v>
      </c>
      <c r="D12" s="192">
        <v>4</v>
      </c>
      <c r="E12" s="223">
        <v>6</v>
      </c>
      <c r="F12" s="190">
        <v>7</v>
      </c>
      <c r="G12" s="192">
        <v>13</v>
      </c>
      <c r="H12" s="223">
        <v>0</v>
      </c>
      <c r="I12" s="190">
        <v>0</v>
      </c>
      <c r="J12" s="192">
        <v>0</v>
      </c>
      <c r="K12" s="223">
        <v>0</v>
      </c>
      <c r="L12" s="190">
        <v>0</v>
      </c>
      <c r="M12" s="192">
        <v>0</v>
      </c>
      <c r="N12" s="223">
        <v>0</v>
      </c>
      <c r="O12" s="190">
        <v>0</v>
      </c>
      <c r="P12" s="192">
        <v>0</v>
      </c>
      <c r="Q12" s="193">
        <f t="shared" si="0"/>
        <v>8</v>
      </c>
      <c r="R12" s="192">
        <f t="shared" si="1"/>
        <v>9</v>
      </c>
      <c r="S12" s="192">
        <f t="shared" si="2"/>
        <v>17</v>
      </c>
    </row>
    <row r="13" spans="1:19">
      <c r="A13" s="232">
        <v>2016</v>
      </c>
      <c r="B13" s="223">
        <v>5</v>
      </c>
      <c r="C13" s="190">
        <v>6</v>
      </c>
      <c r="D13" s="192">
        <v>11</v>
      </c>
      <c r="E13" s="223">
        <v>16</v>
      </c>
      <c r="F13" s="190">
        <v>5</v>
      </c>
      <c r="G13" s="192">
        <v>21</v>
      </c>
      <c r="H13" s="223">
        <v>0</v>
      </c>
      <c r="I13" s="190">
        <v>0</v>
      </c>
      <c r="J13" s="192">
        <v>0</v>
      </c>
      <c r="K13" s="223">
        <v>3</v>
      </c>
      <c r="L13" s="190">
        <v>0</v>
      </c>
      <c r="M13" s="192">
        <v>3</v>
      </c>
      <c r="N13" s="223">
        <v>0</v>
      </c>
      <c r="O13" s="190">
        <v>0</v>
      </c>
      <c r="P13" s="192">
        <v>0</v>
      </c>
      <c r="Q13" s="193">
        <f t="shared" si="0"/>
        <v>24</v>
      </c>
      <c r="R13" s="192">
        <f t="shared" si="1"/>
        <v>11</v>
      </c>
      <c r="S13" s="192">
        <f t="shared" si="2"/>
        <v>35</v>
      </c>
    </row>
    <row r="14" spans="1:19">
      <c r="A14" s="232">
        <v>2015</v>
      </c>
      <c r="B14" s="223">
        <v>7</v>
      </c>
      <c r="C14" s="190">
        <v>10</v>
      </c>
      <c r="D14" s="192">
        <v>17</v>
      </c>
      <c r="E14" s="223">
        <v>25</v>
      </c>
      <c r="F14" s="190">
        <v>28</v>
      </c>
      <c r="G14" s="192">
        <v>53</v>
      </c>
      <c r="H14" s="223">
        <v>0</v>
      </c>
      <c r="I14" s="190">
        <v>0</v>
      </c>
      <c r="J14" s="192">
        <v>0</v>
      </c>
      <c r="K14" s="223">
        <v>5</v>
      </c>
      <c r="L14" s="190">
        <v>1</v>
      </c>
      <c r="M14" s="192">
        <v>6</v>
      </c>
      <c r="N14" s="223">
        <v>0</v>
      </c>
      <c r="O14" s="190">
        <v>0</v>
      </c>
      <c r="P14" s="192">
        <v>0</v>
      </c>
      <c r="Q14" s="193">
        <f t="shared" si="0"/>
        <v>37</v>
      </c>
      <c r="R14" s="192">
        <f t="shared" si="1"/>
        <v>39</v>
      </c>
      <c r="S14" s="192">
        <f t="shared" si="2"/>
        <v>76</v>
      </c>
    </row>
    <row r="15" spans="1:19">
      <c r="A15" s="232">
        <v>2014</v>
      </c>
      <c r="B15" s="223">
        <v>23</v>
      </c>
      <c r="C15" s="190">
        <v>19</v>
      </c>
      <c r="D15" s="192">
        <v>42</v>
      </c>
      <c r="E15" s="223">
        <v>30</v>
      </c>
      <c r="F15" s="190">
        <v>43</v>
      </c>
      <c r="G15" s="192">
        <v>73</v>
      </c>
      <c r="H15" s="223">
        <v>0</v>
      </c>
      <c r="I15" s="190">
        <v>0</v>
      </c>
      <c r="J15" s="192">
        <v>0</v>
      </c>
      <c r="K15" s="223">
        <v>0</v>
      </c>
      <c r="L15" s="190">
        <v>2</v>
      </c>
      <c r="M15" s="192">
        <v>2</v>
      </c>
      <c r="N15" s="223">
        <v>0</v>
      </c>
      <c r="O15" s="190">
        <v>0</v>
      </c>
      <c r="P15" s="192">
        <v>0</v>
      </c>
      <c r="Q15" s="193">
        <f t="shared" si="0"/>
        <v>53</v>
      </c>
      <c r="R15" s="192">
        <f t="shared" si="1"/>
        <v>64</v>
      </c>
      <c r="S15" s="192">
        <f t="shared" si="2"/>
        <v>117</v>
      </c>
    </row>
    <row r="16" spans="1:19">
      <c r="A16" s="232">
        <v>2013</v>
      </c>
      <c r="B16" s="223">
        <v>18</v>
      </c>
      <c r="C16" s="190">
        <v>10</v>
      </c>
      <c r="D16" s="192">
        <v>28</v>
      </c>
      <c r="E16" s="223">
        <v>51</v>
      </c>
      <c r="F16" s="190">
        <v>47</v>
      </c>
      <c r="G16" s="192">
        <v>98</v>
      </c>
      <c r="H16" s="223">
        <v>0</v>
      </c>
      <c r="I16" s="190">
        <v>0</v>
      </c>
      <c r="J16" s="192">
        <v>0</v>
      </c>
      <c r="K16" s="223">
        <v>5</v>
      </c>
      <c r="L16" s="190">
        <v>5</v>
      </c>
      <c r="M16" s="192">
        <v>10</v>
      </c>
      <c r="N16" s="223">
        <v>2</v>
      </c>
      <c r="O16" s="190">
        <v>2</v>
      </c>
      <c r="P16" s="192">
        <v>4</v>
      </c>
      <c r="Q16" s="193">
        <f t="shared" si="0"/>
        <v>76</v>
      </c>
      <c r="R16" s="192">
        <f t="shared" si="1"/>
        <v>64</v>
      </c>
      <c r="S16" s="192">
        <f t="shared" si="2"/>
        <v>140</v>
      </c>
    </row>
    <row r="17" spans="1:19">
      <c r="A17" s="232">
        <v>2012</v>
      </c>
      <c r="B17" s="223">
        <v>15</v>
      </c>
      <c r="C17" s="190">
        <v>24</v>
      </c>
      <c r="D17" s="192">
        <v>39</v>
      </c>
      <c r="E17" s="223">
        <v>56</v>
      </c>
      <c r="F17" s="190">
        <v>56</v>
      </c>
      <c r="G17" s="192">
        <v>112</v>
      </c>
      <c r="H17" s="223">
        <v>0</v>
      </c>
      <c r="I17" s="190">
        <v>0</v>
      </c>
      <c r="J17" s="192">
        <v>0</v>
      </c>
      <c r="K17" s="223">
        <v>3</v>
      </c>
      <c r="L17" s="190">
        <v>3</v>
      </c>
      <c r="M17" s="192">
        <v>6</v>
      </c>
      <c r="N17" s="223">
        <v>0</v>
      </c>
      <c r="O17" s="190">
        <v>0</v>
      </c>
      <c r="P17" s="192">
        <v>0</v>
      </c>
      <c r="Q17" s="193">
        <f t="shared" si="0"/>
        <v>74</v>
      </c>
      <c r="R17" s="192">
        <f t="shared" si="1"/>
        <v>83</v>
      </c>
      <c r="S17" s="192">
        <f t="shared" si="2"/>
        <v>157</v>
      </c>
    </row>
    <row r="18" spans="1:19">
      <c r="A18" s="232">
        <v>2011</v>
      </c>
      <c r="B18" s="223">
        <v>16</v>
      </c>
      <c r="C18" s="190">
        <v>20</v>
      </c>
      <c r="D18" s="192">
        <v>36</v>
      </c>
      <c r="E18" s="223">
        <v>104</v>
      </c>
      <c r="F18" s="190">
        <v>58</v>
      </c>
      <c r="G18" s="192">
        <v>162</v>
      </c>
      <c r="H18" s="223">
        <v>0</v>
      </c>
      <c r="I18" s="190">
        <v>0</v>
      </c>
      <c r="J18" s="192">
        <v>0</v>
      </c>
      <c r="K18" s="223">
        <v>3</v>
      </c>
      <c r="L18" s="190">
        <v>11</v>
      </c>
      <c r="M18" s="192">
        <v>14</v>
      </c>
      <c r="N18" s="223">
        <v>1</v>
      </c>
      <c r="O18" s="190">
        <v>1</v>
      </c>
      <c r="P18" s="192">
        <v>2</v>
      </c>
      <c r="Q18" s="193">
        <f t="shared" si="0"/>
        <v>124</v>
      </c>
      <c r="R18" s="192">
        <f t="shared" si="1"/>
        <v>90</v>
      </c>
      <c r="S18" s="192">
        <f t="shared" si="2"/>
        <v>214</v>
      </c>
    </row>
    <row r="19" spans="1:19">
      <c r="A19" s="232">
        <v>2010</v>
      </c>
      <c r="B19" s="223">
        <v>26</v>
      </c>
      <c r="C19" s="190">
        <v>39</v>
      </c>
      <c r="D19" s="192">
        <v>65</v>
      </c>
      <c r="E19" s="223">
        <v>130</v>
      </c>
      <c r="F19" s="190">
        <v>109</v>
      </c>
      <c r="G19" s="192">
        <v>239</v>
      </c>
      <c r="H19" s="223">
        <v>0</v>
      </c>
      <c r="I19" s="190">
        <v>0</v>
      </c>
      <c r="J19" s="192">
        <v>0</v>
      </c>
      <c r="K19" s="223">
        <v>8</v>
      </c>
      <c r="L19" s="190">
        <v>2</v>
      </c>
      <c r="M19" s="192">
        <v>10</v>
      </c>
      <c r="N19" s="223">
        <v>2</v>
      </c>
      <c r="O19" s="190">
        <v>1</v>
      </c>
      <c r="P19" s="192">
        <v>3</v>
      </c>
      <c r="Q19" s="193">
        <f t="shared" si="0"/>
        <v>166</v>
      </c>
      <c r="R19" s="192">
        <f t="shared" si="1"/>
        <v>151</v>
      </c>
      <c r="S19" s="192">
        <f t="shared" si="2"/>
        <v>317</v>
      </c>
    </row>
    <row r="20" spans="1:19">
      <c r="A20" s="232">
        <v>2009</v>
      </c>
      <c r="B20" s="223">
        <v>96</v>
      </c>
      <c r="C20" s="190">
        <v>96</v>
      </c>
      <c r="D20" s="192">
        <v>192</v>
      </c>
      <c r="E20" s="223">
        <v>430</v>
      </c>
      <c r="F20" s="190">
        <v>364</v>
      </c>
      <c r="G20" s="192">
        <v>794</v>
      </c>
      <c r="H20" s="223">
        <v>5</v>
      </c>
      <c r="I20" s="190">
        <v>0</v>
      </c>
      <c r="J20" s="192">
        <v>5</v>
      </c>
      <c r="K20" s="223">
        <v>9</v>
      </c>
      <c r="L20" s="190">
        <v>9</v>
      </c>
      <c r="M20" s="192">
        <v>18</v>
      </c>
      <c r="N20" s="223">
        <v>4</v>
      </c>
      <c r="O20" s="190">
        <v>3</v>
      </c>
      <c r="P20" s="192">
        <v>7</v>
      </c>
      <c r="Q20" s="193">
        <f t="shared" si="0"/>
        <v>544</v>
      </c>
      <c r="R20" s="192">
        <f t="shared" si="1"/>
        <v>472</v>
      </c>
      <c r="S20" s="192">
        <f t="shared" si="2"/>
        <v>1016</v>
      </c>
    </row>
    <row r="21" spans="1:19">
      <c r="A21" s="232">
        <v>2008</v>
      </c>
      <c r="B21" s="223">
        <v>124</v>
      </c>
      <c r="C21" s="190">
        <v>120</v>
      </c>
      <c r="D21" s="192">
        <v>244</v>
      </c>
      <c r="E21" s="223">
        <v>504</v>
      </c>
      <c r="F21" s="190">
        <v>409</v>
      </c>
      <c r="G21" s="192">
        <v>913</v>
      </c>
      <c r="H21" s="223">
        <v>3</v>
      </c>
      <c r="I21" s="190">
        <v>3</v>
      </c>
      <c r="J21" s="192">
        <v>6</v>
      </c>
      <c r="K21" s="223">
        <v>3</v>
      </c>
      <c r="L21" s="190">
        <v>14</v>
      </c>
      <c r="M21" s="192">
        <v>17</v>
      </c>
      <c r="N21" s="223">
        <v>2</v>
      </c>
      <c r="O21" s="190">
        <v>0</v>
      </c>
      <c r="P21" s="192">
        <v>2</v>
      </c>
      <c r="Q21" s="193">
        <f t="shared" si="0"/>
        <v>636</v>
      </c>
      <c r="R21" s="192">
        <f t="shared" si="1"/>
        <v>546</v>
      </c>
      <c r="S21" s="192">
        <f t="shared" si="2"/>
        <v>1182</v>
      </c>
    </row>
    <row r="22" spans="1:19">
      <c r="A22" s="232">
        <v>2007</v>
      </c>
      <c r="B22" s="223">
        <v>149</v>
      </c>
      <c r="C22" s="190">
        <v>137</v>
      </c>
      <c r="D22" s="192">
        <v>286</v>
      </c>
      <c r="E22" s="223">
        <v>589</v>
      </c>
      <c r="F22" s="190">
        <v>535</v>
      </c>
      <c r="G22" s="192">
        <v>1124</v>
      </c>
      <c r="H22" s="223">
        <v>9</v>
      </c>
      <c r="I22" s="190">
        <v>2</v>
      </c>
      <c r="J22" s="192">
        <v>11</v>
      </c>
      <c r="K22" s="223">
        <v>11</v>
      </c>
      <c r="L22" s="190">
        <v>3</v>
      </c>
      <c r="M22" s="192">
        <v>14</v>
      </c>
      <c r="N22" s="223">
        <v>1</v>
      </c>
      <c r="O22" s="190">
        <v>0</v>
      </c>
      <c r="P22" s="192">
        <v>1</v>
      </c>
      <c r="Q22" s="193">
        <f t="shared" si="0"/>
        <v>759</v>
      </c>
      <c r="R22" s="192">
        <f t="shared" si="1"/>
        <v>677</v>
      </c>
      <c r="S22" s="192">
        <f t="shared" si="2"/>
        <v>1436</v>
      </c>
    </row>
    <row r="23" spans="1:19">
      <c r="A23" s="232">
        <v>2006</v>
      </c>
      <c r="B23" s="223">
        <v>213</v>
      </c>
      <c r="C23" s="190">
        <v>159</v>
      </c>
      <c r="D23" s="192">
        <v>372</v>
      </c>
      <c r="E23" s="223">
        <v>630</v>
      </c>
      <c r="F23" s="190">
        <v>523</v>
      </c>
      <c r="G23" s="192">
        <v>1153</v>
      </c>
      <c r="H23" s="223">
        <v>10</v>
      </c>
      <c r="I23" s="190">
        <v>3</v>
      </c>
      <c r="J23" s="192">
        <v>13</v>
      </c>
      <c r="K23" s="223">
        <v>5</v>
      </c>
      <c r="L23" s="190">
        <v>4</v>
      </c>
      <c r="M23" s="192">
        <v>9</v>
      </c>
      <c r="N23" s="223">
        <v>5</v>
      </c>
      <c r="O23" s="190">
        <v>0</v>
      </c>
      <c r="P23" s="192">
        <v>5</v>
      </c>
      <c r="Q23" s="193">
        <f t="shared" si="0"/>
        <v>863</v>
      </c>
      <c r="R23" s="192">
        <f t="shared" si="1"/>
        <v>689</v>
      </c>
      <c r="S23" s="192">
        <f t="shared" si="2"/>
        <v>1552</v>
      </c>
    </row>
    <row r="24" spans="1:19">
      <c r="A24" s="232">
        <v>2005</v>
      </c>
      <c r="B24" s="223">
        <v>159</v>
      </c>
      <c r="C24" s="190">
        <v>147</v>
      </c>
      <c r="D24" s="192">
        <v>306</v>
      </c>
      <c r="E24" s="223">
        <v>530</v>
      </c>
      <c r="F24" s="190">
        <v>536</v>
      </c>
      <c r="G24" s="192">
        <v>1066</v>
      </c>
      <c r="H24" s="223">
        <v>4</v>
      </c>
      <c r="I24" s="190">
        <v>0</v>
      </c>
      <c r="J24" s="192">
        <v>4</v>
      </c>
      <c r="K24" s="223">
        <v>3</v>
      </c>
      <c r="L24" s="190">
        <v>5</v>
      </c>
      <c r="M24" s="192">
        <v>8</v>
      </c>
      <c r="N24" s="223">
        <v>1</v>
      </c>
      <c r="O24" s="190">
        <v>1</v>
      </c>
      <c r="P24" s="192">
        <v>2</v>
      </c>
      <c r="Q24" s="193">
        <f t="shared" si="0"/>
        <v>697</v>
      </c>
      <c r="R24" s="192">
        <f t="shared" si="1"/>
        <v>689</v>
      </c>
      <c r="S24" s="192">
        <f t="shared" si="2"/>
        <v>1386</v>
      </c>
    </row>
    <row r="25" spans="1:19">
      <c r="A25" s="232">
        <v>2004</v>
      </c>
      <c r="B25" s="223">
        <v>147</v>
      </c>
      <c r="C25" s="190">
        <v>146</v>
      </c>
      <c r="D25" s="192">
        <v>293</v>
      </c>
      <c r="E25" s="223">
        <v>490</v>
      </c>
      <c r="F25" s="190">
        <v>483</v>
      </c>
      <c r="G25" s="192">
        <v>973</v>
      </c>
      <c r="H25" s="223">
        <v>5</v>
      </c>
      <c r="I25" s="190">
        <v>0</v>
      </c>
      <c r="J25" s="192">
        <v>5</v>
      </c>
      <c r="K25" s="223">
        <v>4</v>
      </c>
      <c r="L25" s="190">
        <v>3</v>
      </c>
      <c r="M25" s="192">
        <v>7</v>
      </c>
      <c r="N25" s="223">
        <v>1</v>
      </c>
      <c r="O25" s="190">
        <v>2</v>
      </c>
      <c r="P25" s="192">
        <v>3</v>
      </c>
      <c r="Q25" s="193">
        <f t="shared" si="0"/>
        <v>647</v>
      </c>
      <c r="R25" s="192">
        <f t="shared" si="1"/>
        <v>634</v>
      </c>
      <c r="S25" s="192">
        <f t="shared" si="2"/>
        <v>1281</v>
      </c>
    </row>
    <row r="26" spans="1:19">
      <c r="A26" s="232">
        <v>2003</v>
      </c>
      <c r="B26" s="223">
        <v>55</v>
      </c>
      <c r="C26" s="190">
        <v>56</v>
      </c>
      <c r="D26" s="192">
        <v>111</v>
      </c>
      <c r="E26" s="223">
        <v>207</v>
      </c>
      <c r="F26" s="190">
        <v>130</v>
      </c>
      <c r="G26" s="192">
        <v>337</v>
      </c>
      <c r="H26" s="223">
        <v>2</v>
      </c>
      <c r="I26" s="190">
        <v>1</v>
      </c>
      <c r="J26" s="192">
        <v>3</v>
      </c>
      <c r="K26" s="223">
        <v>3</v>
      </c>
      <c r="L26" s="190">
        <v>0</v>
      </c>
      <c r="M26" s="192">
        <v>3</v>
      </c>
      <c r="N26" s="223">
        <v>2</v>
      </c>
      <c r="O26" s="190">
        <v>1</v>
      </c>
      <c r="P26" s="192">
        <v>3</v>
      </c>
      <c r="Q26" s="193">
        <f t="shared" si="0"/>
        <v>269</v>
      </c>
      <c r="R26" s="192">
        <f t="shared" si="1"/>
        <v>188</v>
      </c>
      <c r="S26" s="192">
        <f t="shared" si="2"/>
        <v>457</v>
      </c>
    </row>
    <row r="27" spans="1:19">
      <c r="A27" s="232">
        <v>2002</v>
      </c>
      <c r="B27" s="223">
        <v>23</v>
      </c>
      <c r="C27" s="190">
        <v>17</v>
      </c>
      <c r="D27" s="192">
        <v>40</v>
      </c>
      <c r="E27" s="223">
        <v>56</v>
      </c>
      <c r="F27" s="190">
        <v>40</v>
      </c>
      <c r="G27" s="192">
        <v>96</v>
      </c>
      <c r="H27" s="223">
        <v>2</v>
      </c>
      <c r="I27" s="190">
        <v>3</v>
      </c>
      <c r="J27" s="192">
        <v>5</v>
      </c>
      <c r="K27" s="223">
        <v>0</v>
      </c>
      <c r="L27" s="190">
        <v>0</v>
      </c>
      <c r="M27" s="192">
        <v>0</v>
      </c>
      <c r="N27" s="223">
        <v>0</v>
      </c>
      <c r="O27" s="190">
        <v>0</v>
      </c>
      <c r="P27" s="192">
        <v>0</v>
      </c>
      <c r="Q27" s="193">
        <f t="shared" si="0"/>
        <v>81</v>
      </c>
      <c r="R27" s="192">
        <f t="shared" si="1"/>
        <v>60</v>
      </c>
      <c r="S27" s="192">
        <f t="shared" si="2"/>
        <v>141</v>
      </c>
    </row>
    <row r="28" spans="1:19">
      <c r="A28" s="232">
        <v>2001</v>
      </c>
      <c r="B28" s="223">
        <v>7</v>
      </c>
      <c r="C28" s="190">
        <v>7</v>
      </c>
      <c r="D28" s="192">
        <v>14</v>
      </c>
      <c r="E28" s="223">
        <v>19</v>
      </c>
      <c r="F28" s="190">
        <v>30</v>
      </c>
      <c r="G28" s="192">
        <v>49</v>
      </c>
      <c r="H28" s="223">
        <v>0</v>
      </c>
      <c r="I28" s="190">
        <v>9</v>
      </c>
      <c r="J28" s="192">
        <v>9</v>
      </c>
      <c r="K28" s="223">
        <v>0</v>
      </c>
      <c r="L28" s="190">
        <v>1</v>
      </c>
      <c r="M28" s="192">
        <v>1</v>
      </c>
      <c r="N28" s="223">
        <v>0</v>
      </c>
      <c r="O28" s="190">
        <v>1</v>
      </c>
      <c r="P28" s="192">
        <v>1</v>
      </c>
      <c r="Q28" s="193">
        <f t="shared" si="0"/>
        <v>26</v>
      </c>
      <c r="R28" s="192">
        <f t="shared" si="1"/>
        <v>48</v>
      </c>
      <c r="S28" s="192">
        <f t="shared" si="2"/>
        <v>74</v>
      </c>
    </row>
    <row r="29" spans="1:19">
      <c r="A29" s="232">
        <v>2000</v>
      </c>
      <c r="B29" s="223">
        <v>1</v>
      </c>
      <c r="C29" s="190">
        <v>5</v>
      </c>
      <c r="D29" s="192">
        <v>6</v>
      </c>
      <c r="E29" s="223">
        <v>10</v>
      </c>
      <c r="F29" s="190">
        <v>14</v>
      </c>
      <c r="G29" s="192">
        <v>24</v>
      </c>
      <c r="H29" s="223">
        <v>1</v>
      </c>
      <c r="I29" s="190">
        <v>6</v>
      </c>
      <c r="J29" s="192">
        <v>7</v>
      </c>
      <c r="K29" s="223">
        <v>0</v>
      </c>
      <c r="L29" s="190">
        <v>0</v>
      </c>
      <c r="M29" s="192">
        <v>0</v>
      </c>
      <c r="N29" s="223">
        <v>2</v>
      </c>
      <c r="O29" s="190">
        <v>0</v>
      </c>
      <c r="P29" s="192">
        <v>2</v>
      </c>
      <c r="Q29" s="193">
        <f t="shared" si="0"/>
        <v>14</v>
      </c>
      <c r="R29" s="192">
        <f t="shared" si="1"/>
        <v>25</v>
      </c>
      <c r="S29" s="192">
        <f t="shared" si="2"/>
        <v>39</v>
      </c>
    </row>
    <row r="30" spans="1:19">
      <c r="A30" s="232">
        <v>1999</v>
      </c>
      <c r="B30" s="223">
        <v>0</v>
      </c>
      <c r="C30" s="190">
        <v>3</v>
      </c>
      <c r="D30" s="192">
        <v>3</v>
      </c>
      <c r="E30" s="223">
        <v>1</v>
      </c>
      <c r="F30" s="190">
        <v>5</v>
      </c>
      <c r="G30" s="192">
        <v>6</v>
      </c>
      <c r="H30" s="223">
        <v>1</v>
      </c>
      <c r="I30" s="190">
        <v>5</v>
      </c>
      <c r="J30" s="192">
        <v>6</v>
      </c>
      <c r="K30" s="223">
        <v>0</v>
      </c>
      <c r="L30" s="190">
        <v>0</v>
      </c>
      <c r="M30" s="192">
        <v>0</v>
      </c>
      <c r="N30" s="223">
        <v>0</v>
      </c>
      <c r="O30" s="190">
        <v>2</v>
      </c>
      <c r="P30" s="192">
        <v>2</v>
      </c>
      <c r="Q30" s="193">
        <f t="shared" si="0"/>
        <v>2</v>
      </c>
      <c r="R30" s="192">
        <f t="shared" si="1"/>
        <v>15</v>
      </c>
      <c r="S30" s="192">
        <f t="shared" si="2"/>
        <v>17</v>
      </c>
    </row>
    <row r="31" spans="1:19">
      <c r="A31" s="232">
        <v>1998</v>
      </c>
      <c r="B31" s="223">
        <v>1</v>
      </c>
      <c r="C31" s="190">
        <v>3</v>
      </c>
      <c r="D31" s="192">
        <v>4</v>
      </c>
      <c r="E31" s="223">
        <v>0</v>
      </c>
      <c r="F31" s="190">
        <v>2</v>
      </c>
      <c r="G31" s="192">
        <v>2</v>
      </c>
      <c r="H31" s="223">
        <v>1</v>
      </c>
      <c r="I31" s="190">
        <v>0</v>
      </c>
      <c r="J31" s="192">
        <v>1</v>
      </c>
      <c r="K31" s="223">
        <v>0</v>
      </c>
      <c r="L31" s="190">
        <v>0</v>
      </c>
      <c r="M31" s="192">
        <v>0</v>
      </c>
      <c r="N31" s="223">
        <v>0</v>
      </c>
      <c r="O31" s="190">
        <v>0</v>
      </c>
      <c r="P31" s="192">
        <v>0</v>
      </c>
      <c r="Q31" s="193">
        <f t="shared" si="0"/>
        <v>2</v>
      </c>
      <c r="R31" s="192">
        <f t="shared" si="1"/>
        <v>5</v>
      </c>
      <c r="S31" s="192">
        <f t="shared" si="2"/>
        <v>7</v>
      </c>
    </row>
    <row r="32" spans="1:19">
      <c r="A32" s="232">
        <v>1997</v>
      </c>
      <c r="B32" s="223">
        <v>0</v>
      </c>
      <c r="C32" s="190">
        <v>1</v>
      </c>
      <c r="D32" s="192">
        <v>1</v>
      </c>
      <c r="E32" s="223">
        <v>1</v>
      </c>
      <c r="F32" s="190">
        <v>3</v>
      </c>
      <c r="G32" s="192">
        <v>4</v>
      </c>
      <c r="H32" s="223">
        <v>1</v>
      </c>
      <c r="I32" s="190">
        <v>0</v>
      </c>
      <c r="J32" s="192">
        <v>1</v>
      </c>
      <c r="K32" s="223">
        <v>0</v>
      </c>
      <c r="L32" s="190">
        <v>0</v>
      </c>
      <c r="M32" s="192">
        <v>0</v>
      </c>
      <c r="N32" s="223">
        <v>0</v>
      </c>
      <c r="O32" s="190">
        <v>0</v>
      </c>
      <c r="P32" s="192">
        <v>0</v>
      </c>
      <c r="Q32" s="193">
        <f t="shared" si="0"/>
        <v>2</v>
      </c>
      <c r="R32" s="192">
        <f t="shared" si="1"/>
        <v>4</v>
      </c>
      <c r="S32" s="192">
        <f t="shared" si="2"/>
        <v>6</v>
      </c>
    </row>
    <row r="33" spans="1:20">
      <c r="A33" s="232">
        <v>1996</v>
      </c>
      <c r="B33" s="223">
        <v>0</v>
      </c>
      <c r="C33" s="190">
        <v>0</v>
      </c>
      <c r="D33" s="192">
        <v>0</v>
      </c>
      <c r="E33" s="223">
        <v>0</v>
      </c>
      <c r="F33" s="190">
        <v>1</v>
      </c>
      <c r="G33" s="192">
        <v>1</v>
      </c>
      <c r="H33" s="223">
        <v>0</v>
      </c>
      <c r="I33" s="190">
        <v>1</v>
      </c>
      <c r="J33" s="192">
        <v>1</v>
      </c>
      <c r="K33" s="223">
        <v>0</v>
      </c>
      <c r="L33" s="190">
        <v>0</v>
      </c>
      <c r="M33" s="192">
        <v>0</v>
      </c>
      <c r="N33" s="223">
        <v>0</v>
      </c>
      <c r="O33" s="190">
        <v>0</v>
      </c>
      <c r="P33" s="192">
        <v>0</v>
      </c>
      <c r="Q33" s="193">
        <f t="shared" si="0"/>
        <v>0</v>
      </c>
      <c r="R33" s="192">
        <f t="shared" si="1"/>
        <v>2</v>
      </c>
      <c r="S33" s="192">
        <f t="shared" si="2"/>
        <v>2</v>
      </c>
    </row>
    <row r="34" spans="1:20">
      <c r="A34" s="232">
        <v>1991</v>
      </c>
      <c r="B34" s="223">
        <v>0</v>
      </c>
      <c r="C34" s="190">
        <v>0</v>
      </c>
      <c r="D34" s="192">
        <v>0</v>
      </c>
      <c r="E34" s="223">
        <v>0</v>
      </c>
      <c r="F34" s="190">
        <v>1</v>
      </c>
      <c r="G34" s="192">
        <v>1</v>
      </c>
      <c r="H34" s="223">
        <v>0</v>
      </c>
      <c r="I34" s="190">
        <v>0</v>
      </c>
      <c r="J34" s="192">
        <v>0</v>
      </c>
      <c r="K34" s="223">
        <v>0</v>
      </c>
      <c r="L34" s="190">
        <v>0</v>
      </c>
      <c r="M34" s="192">
        <v>0</v>
      </c>
      <c r="N34" s="223">
        <v>0</v>
      </c>
      <c r="O34" s="190">
        <v>0</v>
      </c>
      <c r="P34" s="192">
        <v>0</v>
      </c>
      <c r="Q34" s="193">
        <f t="shared" si="0"/>
        <v>0</v>
      </c>
      <c r="R34" s="192">
        <f t="shared" si="1"/>
        <v>1</v>
      </c>
      <c r="S34" s="192">
        <f t="shared" si="2"/>
        <v>1</v>
      </c>
    </row>
    <row r="35" spans="1:20">
      <c r="A35" s="232">
        <v>1990</v>
      </c>
      <c r="B35" s="223">
        <v>0</v>
      </c>
      <c r="C35" s="190">
        <v>1</v>
      </c>
      <c r="D35" s="192">
        <v>1</v>
      </c>
      <c r="E35" s="223">
        <v>0</v>
      </c>
      <c r="F35" s="190">
        <v>0</v>
      </c>
      <c r="G35" s="192">
        <v>0</v>
      </c>
      <c r="H35" s="223">
        <v>0</v>
      </c>
      <c r="I35" s="190">
        <v>0</v>
      </c>
      <c r="J35" s="192">
        <v>0</v>
      </c>
      <c r="K35" s="223">
        <v>0</v>
      </c>
      <c r="L35" s="190">
        <v>0</v>
      </c>
      <c r="M35" s="192">
        <v>0</v>
      </c>
      <c r="N35" s="223">
        <v>0</v>
      </c>
      <c r="O35" s="190">
        <v>0</v>
      </c>
      <c r="P35" s="192">
        <v>0</v>
      </c>
      <c r="Q35" s="193">
        <f t="shared" si="0"/>
        <v>0</v>
      </c>
      <c r="R35" s="192">
        <f t="shared" si="1"/>
        <v>1</v>
      </c>
      <c r="S35" s="192">
        <f t="shared" si="2"/>
        <v>1</v>
      </c>
    </row>
    <row r="36" spans="1:20">
      <c r="A36" s="232">
        <v>1988</v>
      </c>
      <c r="B36" s="223">
        <v>1</v>
      </c>
      <c r="C36" s="190">
        <v>1</v>
      </c>
      <c r="D36" s="192">
        <v>2</v>
      </c>
      <c r="E36" s="223">
        <v>0</v>
      </c>
      <c r="F36" s="190">
        <v>0</v>
      </c>
      <c r="G36" s="192">
        <v>0</v>
      </c>
      <c r="H36" s="223">
        <v>0</v>
      </c>
      <c r="I36" s="190">
        <v>0</v>
      </c>
      <c r="J36" s="192">
        <v>0</v>
      </c>
      <c r="K36" s="223">
        <v>0</v>
      </c>
      <c r="L36" s="190">
        <v>0</v>
      </c>
      <c r="M36" s="192">
        <v>0</v>
      </c>
      <c r="N36" s="223">
        <v>0</v>
      </c>
      <c r="O36" s="190">
        <v>0</v>
      </c>
      <c r="P36" s="192">
        <v>0</v>
      </c>
      <c r="Q36" s="193">
        <f t="shared" si="0"/>
        <v>1</v>
      </c>
      <c r="R36" s="192">
        <f t="shared" si="1"/>
        <v>1</v>
      </c>
      <c r="S36" s="192">
        <f t="shared" si="2"/>
        <v>2</v>
      </c>
    </row>
    <row r="37" spans="1:20">
      <c r="A37" s="232">
        <v>1987</v>
      </c>
      <c r="B37" s="223">
        <v>1</v>
      </c>
      <c r="C37" s="190">
        <v>0</v>
      </c>
      <c r="D37" s="192">
        <v>1</v>
      </c>
      <c r="E37" s="223">
        <v>0</v>
      </c>
      <c r="F37" s="190">
        <v>0</v>
      </c>
      <c r="G37" s="192">
        <v>0</v>
      </c>
      <c r="H37" s="223">
        <v>0</v>
      </c>
      <c r="I37" s="190">
        <v>0</v>
      </c>
      <c r="J37" s="192">
        <v>0</v>
      </c>
      <c r="K37" s="223">
        <v>0</v>
      </c>
      <c r="L37" s="190">
        <v>0</v>
      </c>
      <c r="M37" s="192">
        <v>0</v>
      </c>
      <c r="N37" s="223">
        <v>0</v>
      </c>
      <c r="O37" s="190">
        <v>0</v>
      </c>
      <c r="P37" s="192">
        <v>0</v>
      </c>
      <c r="Q37" s="193">
        <f t="shared" si="0"/>
        <v>1</v>
      </c>
      <c r="R37" s="192">
        <f t="shared" si="1"/>
        <v>0</v>
      </c>
      <c r="S37" s="192">
        <f t="shared" si="2"/>
        <v>1</v>
      </c>
    </row>
    <row r="38" spans="1:20">
      <c r="A38" s="232">
        <v>1986</v>
      </c>
      <c r="B38" s="223">
        <v>0</v>
      </c>
      <c r="C38" s="190">
        <v>0</v>
      </c>
      <c r="D38" s="192">
        <v>0</v>
      </c>
      <c r="E38" s="223">
        <v>0</v>
      </c>
      <c r="F38" s="190">
        <v>0</v>
      </c>
      <c r="G38" s="192">
        <v>0</v>
      </c>
      <c r="H38" s="223">
        <v>0</v>
      </c>
      <c r="I38" s="190">
        <v>1</v>
      </c>
      <c r="J38" s="192">
        <v>1</v>
      </c>
      <c r="K38" s="223">
        <v>0</v>
      </c>
      <c r="L38" s="190">
        <v>0</v>
      </c>
      <c r="M38" s="192">
        <v>0</v>
      </c>
      <c r="N38" s="223">
        <v>0</v>
      </c>
      <c r="O38" s="190">
        <v>0</v>
      </c>
      <c r="P38" s="192">
        <v>0</v>
      </c>
      <c r="Q38" s="193">
        <f t="shared" si="0"/>
        <v>0</v>
      </c>
      <c r="R38" s="192">
        <f t="shared" si="1"/>
        <v>1</v>
      </c>
      <c r="S38" s="192">
        <f t="shared" si="2"/>
        <v>1</v>
      </c>
    </row>
    <row r="39" spans="1:20">
      <c r="A39" s="232">
        <v>1981</v>
      </c>
      <c r="B39" s="223">
        <v>0</v>
      </c>
      <c r="C39" s="190">
        <v>0</v>
      </c>
      <c r="D39" s="192">
        <v>0</v>
      </c>
      <c r="E39" s="223">
        <v>0</v>
      </c>
      <c r="F39" s="190">
        <v>0</v>
      </c>
      <c r="G39" s="192">
        <v>0</v>
      </c>
      <c r="H39" s="223">
        <v>0</v>
      </c>
      <c r="I39" s="190">
        <v>1</v>
      </c>
      <c r="J39" s="192">
        <v>1</v>
      </c>
      <c r="K39" s="223">
        <v>0</v>
      </c>
      <c r="L39" s="190">
        <v>0</v>
      </c>
      <c r="M39" s="192">
        <v>0</v>
      </c>
      <c r="N39" s="223">
        <v>0</v>
      </c>
      <c r="O39" s="190">
        <v>0</v>
      </c>
      <c r="P39" s="192">
        <v>0</v>
      </c>
      <c r="Q39" s="193">
        <f t="shared" si="0"/>
        <v>0</v>
      </c>
      <c r="R39" s="192">
        <f t="shared" si="1"/>
        <v>1</v>
      </c>
      <c r="S39" s="192">
        <f t="shared" si="2"/>
        <v>1</v>
      </c>
    </row>
    <row r="40" spans="1:20">
      <c r="A40" s="232">
        <v>1978</v>
      </c>
      <c r="B40" s="223">
        <v>0</v>
      </c>
      <c r="C40" s="190">
        <v>0</v>
      </c>
      <c r="D40" s="192">
        <v>0</v>
      </c>
      <c r="E40" s="223">
        <v>0</v>
      </c>
      <c r="F40" s="190">
        <v>0</v>
      </c>
      <c r="G40" s="192">
        <v>0</v>
      </c>
      <c r="H40" s="223">
        <v>0</v>
      </c>
      <c r="I40" s="190">
        <v>1</v>
      </c>
      <c r="J40" s="192">
        <v>1</v>
      </c>
      <c r="K40" s="223">
        <v>0</v>
      </c>
      <c r="L40" s="190">
        <v>0</v>
      </c>
      <c r="M40" s="192">
        <v>0</v>
      </c>
      <c r="N40" s="223">
        <v>0</v>
      </c>
      <c r="O40" s="190">
        <v>0</v>
      </c>
      <c r="P40" s="192">
        <v>0</v>
      </c>
      <c r="Q40" s="193">
        <f t="shared" si="0"/>
        <v>0</v>
      </c>
      <c r="R40" s="192">
        <f t="shared" si="1"/>
        <v>1</v>
      </c>
      <c r="S40" s="192">
        <f t="shared" si="2"/>
        <v>1</v>
      </c>
    </row>
    <row r="41" spans="1:20">
      <c r="A41" s="232">
        <v>1976</v>
      </c>
      <c r="B41" s="223">
        <v>1</v>
      </c>
      <c r="C41" s="190">
        <v>0</v>
      </c>
      <c r="D41" s="192">
        <v>1</v>
      </c>
      <c r="E41" s="223">
        <v>0</v>
      </c>
      <c r="F41" s="190">
        <v>0</v>
      </c>
      <c r="G41" s="192">
        <v>0</v>
      </c>
      <c r="H41" s="223">
        <v>0</v>
      </c>
      <c r="I41" s="190">
        <v>0</v>
      </c>
      <c r="J41" s="192">
        <v>0</v>
      </c>
      <c r="K41" s="223">
        <v>0</v>
      </c>
      <c r="L41" s="190">
        <v>0</v>
      </c>
      <c r="M41" s="192">
        <v>0</v>
      </c>
      <c r="N41" s="223">
        <v>0</v>
      </c>
      <c r="O41" s="190">
        <v>0</v>
      </c>
      <c r="P41" s="192">
        <v>0</v>
      </c>
      <c r="Q41" s="193">
        <f t="shared" si="0"/>
        <v>1</v>
      </c>
      <c r="R41" s="192">
        <f t="shared" si="1"/>
        <v>0</v>
      </c>
      <c r="S41" s="192">
        <f t="shared" si="2"/>
        <v>1</v>
      </c>
    </row>
    <row r="42" spans="1:20">
      <c r="A42" s="232">
        <v>1969</v>
      </c>
      <c r="B42" s="223">
        <v>0</v>
      </c>
      <c r="C42" s="190">
        <v>1</v>
      </c>
      <c r="D42" s="192">
        <v>1</v>
      </c>
      <c r="E42" s="223">
        <v>0</v>
      </c>
      <c r="F42" s="190">
        <v>0</v>
      </c>
      <c r="G42" s="192">
        <v>0</v>
      </c>
      <c r="H42" s="223">
        <v>0</v>
      </c>
      <c r="I42" s="190">
        <v>0</v>
      </c>
      <c r="J42" s="192">
        <v>0</v>
      </c>
      <c r="K42" s="223">
        <v>0</v>
      </c>
      <c r="L42" s="190">
        <v>0</v>
      </c>
      <c r="M42" s="192">
        <v>0</v>
      </c>
      <c r="N42" s="223">
        <v>0</v>
      </c>
      <c r="O42" s="190">
        <v>0</v>
      </c>
      <c r="P42" s="192">
        <v>0</v>
      </c>
      <c r="Q42" s="193">
        <f t="shared" si="0"/>
        <v>0</v>
      </c>
      <c r="R42" s="192">
        <f t="shared" si="1"/>
        <v>1</v>
      </c>
      <c r="S42" s="192">
        <f t="shared" si="2"/>
        <v>1</v>
      </c>
    </row>
    <row r="43" spans="1:20">
      <c r="A43" s="191" t="s">
        <v>31</v>
      </c>
      <c r="B43" s="237">
        <f t="shared" ref="B43:S43" si="3">SUM(B10:B42)</f>
        <v>1091</v>
      </c>
      <c r="C43" s="238">
        <f t="shared" si="3"/>
        <v>1033</v>
      </c>
      <c r="D43" s="239">
        <f t="shared" si="3"/>
        <v>2124</v>
      </c>
      <c r="E43" s="237">
        <f t="shared" si="3"/>
        <v>3890</v>
      </c>
      <c r="F43" s="238">
        <f t="shared" si="3"/>
        <v>3434</v>
      </c>
      <c r="G43" s="239">
        <f t="shared" si="3"/>
        <v>7324</v>
      </c>
      <c r="H43" s="237">
        <f t="shared" si="3"/>
        <v>44</v>
      </c>
      <c r="I43" s="238">
        <f t="shared" si="3"/>
        <v>36</v>
      </c>
      <c r="J43" s="239">
        <f t="shared" si="3"/>
        <v>80</v>
      </c>
      <c r="K43" s="237">
        <f t="shared" si="3"/>
        <v>68</v>
      </c>
      <c r="L43" s="238">
        <f t="shared" si="3"/>
        <v>63</v>
      </c>
      <c r="M43" s="239">
        <f t="shared" si="3"/>
        <v>131</v>
      </c>
      <c r="N43" s="237">
        <f t="shared" si="3"/>
        <v>23</v>
      </c>
      <c r="O43" s="238">
        <f t="shared" si="3"/>
        <v>14</v>
      </c>
      <c r="P43" s="239">
        <f t="shared" si="3"/>
        <v>37</v>
      </c>
      <c r="Q43" s="240">
        <f t="shared" si="3"/>
        <v>5116</v>
      </c>
      <c r="R43" s="239">
        <f t="shared" si="3"/>
        <v>4580</v>
      </c>
      <c r="S43" s="238">
        <f t="shared" si="3"/>
        <v>9696</v>
      </c>
    </row>
    <row r="44" spans="1:20">
      <c r="R44" s="190"/>
      <c r="S44" s="190"/>
      <c r="T44" s="190"/>
    </row>
    <row r="45" spans="1:20" ht="17.399999999999999">
      <c r="A45" s="241"/>
      <c r="E45" s="242"/>
    </row>
  </sheetData>
  <mergeCells count="9">
    <mergeCell ref="A3:S3"/>
    <mergeCell ref="N7:P7"/>
    <mergeCell ref="N8:P8"/>
    <mergeCell ref="A5:S5"/>
    <mergeCell ref="B7:D7"/>
    <mergeCell ref="Q7:S7"/>
    <mergeCell ref="K7:M7"/>
    <mergeCell ref="H7:J7"/>
    <mergeCell ref="E7:G7"/>
  </mergeCells>
  <printOptions horizontalCentered="1"/>
  <pageMargins left="0.19685039370078741" right="0.19685039370078741" top="0.59055118110236227" bottom="0.59055118110236227" header="0.51181102362204722" footer="0.51181102362204722"/>
  <pageSetup paperSize="9" scale="87" orientation="landscape" verticalDpi="30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D8FB-8186-4B08-9DF6-CBC880D4053B}">
  <sheetPr>
    <pageSetUpPr fitToPage="1"/>
  </sheetPr>
  <dimension ref="A1:Y87"/>
  <sheetViews>
    <sheetView zoomScaleNormal="100" workbookViewId="0"/>
  </sheetViews>
  <sheetFormatPr defaultColWidth="9.109375" defaultRowHeight="13.2"/>
  <cols>
    <col min="1" max="1" width="16.44140625" style="188" customWidth="1"/>
    <col min="2" max="23" width="7" style="188" customWidth="1"/>
    <col min="24" max="24" width="8.44140625" style="188" customWidth="1"/>
    <col min="25" max="28" width="7" style="188" customWidth="1"/>
    <col min="29" max="16384" width="9.109375" style="188"/>
  </cols>
  <sheetData>
    <row r="1" spans="1:25">
      <c r="A1" s="68" t="s">
        <v>23</v>
      </c>
    </row>
    <row r="2" spans="1:25">
      <c r="A2" s="68"/>
    </row>
    <row r="3" spans="1:25">
      <c r="A3" s="418" t="s">
        <v>24</v>
      </c>
      <c r="B3" s="418"/>
      <c r="C3" s="418"/>
      <c r="D3" s="418"/>
      <c r="E3" s="418"/>
      <c r="F3" s="418"/>
      <c r="G3" s="418"/>
      <c r="H3" s="418"/>
      <c r="I3" s="418"/>
      <c r="J3" s="418"/>
      <c r="K3" s="418"/>
      <c r="L3" s="418"/>
      <c r="M3" s="418"/>
      <c r="N3" s="418"/>
      <c r="O3" s="418"/>
      <c r="P3" s="418"/>
      <c r="Q3" s="418"/>
      <c r="R3" s="418"/>
      <c r="S3" s="418"/>
      <c r="T3" s="418"/>
      <c r="U3" s="418"/>
      <c r="V3" s="418"/>
      <c r="W3" s="418"/>
      <c r="X3" s="418"/>
      <c r="Y3" s="418"/>
    </row>
    <row r="4" spans="1:25">
      <c r="A4" s="221"/>
      <c r="B4" s="221"/>
      <c r="C4" s="221"/>
      <c r="D4" s="221"/>
      <c r="E4" s="221"/>
      <c r="F4" s="221"/>
      <c r="G4" s="221"/>
      <c r="H4" s="221"/>
      <c r="I4" s="221"/>
      <c r="J4" s="221"/>
      <c r="K4" s="221"/>
      <c r="L4" s="221"/>
      <c r="M4" s="221"/>
      <c r="N4" s="221"/>
      <c r="O4" s="221"/>
      <c r="P4" s="221"/>
      <c r="Q4" s="221"/>
      <c r="R4" s="221"/>
      <c r="S4" s="221"/>
      <c r="T4" s="221"/>
      <c r="U4" s="221"/>
      <c r="V4" s="221"/>
      <c r="W4" s="221"/>
      <c r="X4" s="221"/>
      <c r="Y4" s="221"/>
    </row>
    <row r="5" spans="1:25">
      <c r="A5" s="418" t="s">
        <v>67</v>
      </c>
      <c r="B5" s="418"/>
      <c r="C5" s="418"/>
      <c r="D5" s="418"/>
      <c r="E5" s="418"/>
      <c r="F5" s="418"/>
      <c r="G5" s="418"/>
      <c r="H5" s="418"/>
      <c r="I5" s="418"/>
      <c r="J5" s="418"/>
      <c r="K5" s="418"/>
      <c r="L5" s="418"/>
      <c r="M5" s="418"/>
      <c r="N5" s="418"/>
      <c r="O5" s="418"/>
      <c r="P5" s="418"/>
      <c r="Q5" s="418"/>
      <c r="R5" s="418"/>
      <c r="S5" s="418"/>
      <c r="T5" s="418"/>
      <c r="U5" s="418"/>
      <c r="V5" s="418"/>
      <c r="W5" s="418"/>
      <c r="X5" s="418"/>
      <c r="Y5" s="418"/>
    </row>
    <row r="6" spans="1:25" ht="13.8" thickBot="1"/>
    <row r="7" spans="1:25">
      <c r="A7" s="220"/>
      <c r="B7" s="425" t="s">
        <v>68</v>
      </c>
      <c r="C7" s="426"/>
      <c r="D7" s="426"/>
      <c r="E7" s="426"/>
      <c r="F7" s="426"/>
      <c r="G7" s="427"/>
      <c r="H7" s="425" t="s">
        <v>69</v>
      </c>
      <c r="I7" s="426"/>
      <c r="J7" s="426"/>
      <c r="K7" s="426"/>
      <c r="L7" s="426"/>
      <c r="M7" s="427"/>
      <c r="N7" s="425" t="s">
        <v>70</v>
      </c>
      <c r="O7" s="426"/>
      <c r="P7" s="426"/>
      <c r="Q7" s="426"/>
      <c r="R7" s="426"/>
      <c r="S7" s="427"/>
      <c r="T7" s="425" t="s">
        <v>71</v>
      </c>
      <c r="U7" s="426"/>
      <c r="V7" s="426"/>
      <c r="W7" s="426"/>
      <c r="X7" s="426"/>
      <c r="Y7" s="426"/>
    </row>
    <row r="8" spans="1:25">
      <c r="A8" s="219"/>
      <c r="B8" s="429" t="s">
        <v>72</v>
      </c>
      <c r="C8" s="430"/>
      <c r="D8" s="430"/>
      <c r="E8" s="430"/>
      <c r="F8" s="431"/>
      <c r="G8" s="218" t="s">
        <v>31</v>
      </c>
      <c r="H8" s="429" t="s">
        <v>72</v>
      </c>
      <c r="I8" s="430"/>
      <c r="J8" s="430"/>
      <c r="K8" s="430"/>
      <c r="L8" s="431"/>
      <c r="M8" s="218" t="s">
        <v>31</v>
      </c>
      <c r="N8" s="429" t="s">
        <v>72</v>
      </c>
      <c r="O8" s="430"/>
      <c r="P8" s="430"/>
      <c r="Q8" s="430"/>
      <c r="R8" s="431"/>
      <c r="S8" s="218" t="s">
        <v>31</v>
      </c>
      <c r="T8" s="429" t="s">
        <v>72</v>
      </c>
      <c r="U8" s="430"/>
      <c r="V8" s="430"/>
      <c r="W8" s="430"/>
      <c r="X8" s="431"/>
      <c r="Y8" s="217" t="s">
        <v>31</v>
      </c>
    </row>
    <row r="9" spans="1:25" s="194" customFormat="1">
      <c r="A9" s="216" t="s">
        <v>73</v>
      </c>
      <c r="B9" s="214" t="s">
        <v>74</v>
      </c>
      <c r="C9" s="213" t="s">
        <v>75</v>
      </c>
      <c r="D9" s="212" t="s">
        <v>76</v>
      </c>
      <c r="E9" s="212" t="s">
        <v>77</v>
      </c>
      <c r="F9" s="212" t="s">
        <v>78</v>
      </c>
      <c r="G9" s="215"/>
      <c r="H9" s="214" t="s">
        <v>74</v>
      </c>
      <c r="I9" s="213" t="s">
        <v>75</v>
      </c>
      <c r="J9" s="212" t="s">
        <v>76</v>
      </c>
      <c r="K9" s="212" t="s">
        <v>77</v>
      </c>
      <c r="L9" s="212" t="s">
        <v>78</v>
      </c>
      <c r="M9" s="215"/>
      <c r="N9" s="214" t="s">
        <v>74</v>
      </c>
      <c r="O9" s="213" t="s">
        <v>75</v>
      </c>
      <c r="P9" s="212" t="s">
        <v>76</v>
      </c>
      <c r="Q9" s="212" t="s">
        <v>77</v>
      </c>
      <c r="R9" s="212" t="s">
        <v>78</v>
      </c>
      <c r="S9" s="215"/>
      <c r="T9" s="214" t="s">
        <v>74</v>
      </c>
      <c r="U9" s="213" t="s">
        <v>75</v>
      </c>
      <c r="V9" s="212" t="s">
        <v>76</v>
      </c>
      <c r="W9" s="212" t="s">
        <v>77</v>
      </c>
      <c r="X9" s="212" t="s">
        <v>78</v>
      </c>
      <c r="Y9" s="211"/>
    </row>
    <row r="10" spans="1:25">
      <c r="A10" s="202" t="s">
        <v>79</v>
      </c>
      <c r="B10" s="210">
        <v>4</v>
      </c>
      <c r="C10" s="199">
        <v>510</v>
      </c>
      <c r="D10" s="199">
        <v>2271</v>
      </c>
      <c r="E10" s="199"/>
      <c r="F10" s="199">
        <v>1265</v>
      </c>
      <c r="G10" s="200">
        <v>4050</v>
      </c>
      <c r="H10" s="210">
        <v>38</v>
      </c>
      <c r="I10" s="199">
        <v>1074</v>
      </c>
      <c r="J10" s="199">
        <v>11397</v>
      </c>
      <c r="K10" s="199"/>
      <c r="L10" s="208" t="s">
        <v>80</v>
      </c>
      <c r="M10" s="200">
        <v>12509</v>
      </c>
      <c r="N10" s="210">
        <v>12</v>
      </c>
      <c r="O10" s="199">
        <v>64</v>
      </c>
      <c r="P10" s="199">
        <v>135</v>
      </c>
      <c r="Q10" s="199"/>
      <c r="R10" s="208" t="str">
        <f>"(3)"</f>
        <v>(3)</v>
      </c>
      <c r="S10" s="200">
        <v>211</v>
      </c>
      <c r="T10" s="210">
        <v>54</v>
      </c>
      <c r="U10" s="199">
        <v>1648</v>
      </c>
      <c r="V10" s="199">
        <v>13803</v>
      </c>
      <c r="W10" s="199"/>
      <c r="X10" s="208" t="s">
        <v>81</v>
      </c>
      <c r="Y10" s="210">
        <v>16770</v>
      </c>
    </row>
    <row r="11" spans="1:25">
      <c r="A11" s="202" t="s">
        <v>82</v>
      </c>
      <c r="B11" s="210">
        <v>10</v>
      </c>
      <c r="C11" s="199">
        <v>513</v>
      </c>
      <c r="D11" s="199">
        <v>2247</v>
      </c>
      <c r="E11" s="199"/>
      <c r="F11" s="199">
        <v>1317</v>
      </c>
      <c r="G11" s="210">
        <v>4087</v>
      </c>
      <c r="H11" s="210">
        <v>59</v>
      </c>
      <c r="I11" s="199">
        <v>1038</v>
      </c>
      <c r="J11" s="199">
        <v>11106</v>
      </c>
      <c r="K11" s="199"/>
      <c r="L11" s="208" t="s">
        <v>80</v>
      </c>
      <c r="M11" s="200">
        <v>12203</v>
      </c>
      <c r="N11" s="210">
        <v>13</v>
      </c>
      <c r="O11" s="199">
        <v>64</v>
      </c>
      <c r="P11" s="199">
        <v>192</v>
      </c>
      <c r="Q11" s="199"/>
      <c r="R11" s="208" t="s">
        <v>80</v>
      </c>
      <c r="S11" s="210">
        <v>269</v>
      </c>
      <c r="T11" s="210">
        <v>82</v>
      </c>
      <c r="U11" s="199">
        <v>1615</v>
      </c>
      <c r="V11" s="199">
        <v>13545</v>
      </c>
      <c r="W11" s="199"/>
      <c r="X11" s="208" t="s">
        <v>83</v>
      </c>
      <c r="Y11" s="210">
        <v>16559</v>
      </c>
    </row>
    <row r="12" spans="1:25">
      <c r="A12" s="202" t="s">
        <v>84</v>
      </c>
      <c r="B12" s="210">
        <v>14</v>
      </c>
      <c r="C12" s="199">
        <v>486</v>
      </c>
      <c r="D12" s="199">
        <v>2273</v>
      </c>
      <c r="E12" s="199"/>
      <c r="F12" s="199">
        <v>1405</v>
      </c>
      <c r="G12" s="210">
        <v>4178</v>
      </c>
      <c r="H12" s="210">
        <v>49</v>
      </c>
      <c r="I12" s="199">
        <v>892</v>
      </c>
      <c r="J12" s="199">
        <v>10512</v>
      </c>
      <c r="K12" s="199"/>
      <c r="L12" s="208" t="s">
        <v>80</v>
      </c>
      <c r="M12" s="200">
        <v>11453</v>
      </c>
      <c r="N12" s="210">
        <v>8</v>
      </c>
      <c r="O12" s="199">
        <v>65</v>
      </c>
      <c r="P12" s="199">
        <v>184</v>
      </c>
      <c r="Q12" s="199"/>
      <c r="R12" s="208" t="s">
        <v>80</v>
      </c>
      <c r="S12" s="210">
        <v>257</v>
      </c>
      <c r="T12" s="210">
        <v>71</v>
      </c>
      <c r="U12" s="199">
        <v>1443</v>
      </c>
      <c r="V12" s="199">
        <v>12969</v>
      </c>
      <c r="W12" s="199"/>
      <c r="X12" s="208" t="s">
        <v>85</v>
      </c>
      <c r="Y12" s="210">
        <v>15888</v>
      </c>
    </row>
    <row r="13" spans="1:25">
      <c r="A13" s="202" t="s">
        <v>86</v>
      </c>
      <c r="B13" s="210">
        <v>33</v>
      </c>
      <c r="C13" s="199">
        <v>478</v>
      </c>
      <c r="D13" s="199">
        <v>2195</v>
      </c>
      <c r="E13" s="199"/>
      <c r="F13" s="199">
        <v>1422</v>
      </c>
      <c r="G13" s="210">
        <v>4128</v>
      </c>
      <c r="H13" s="210">
        <v>37</v>
      </c>
      <c r="I13" s="199">
        <v>813</v>
      </c>
      <c r="J13" s="199">
        <v>9985</v>
      </c>
      <c r="K13" s="199"/>
      <c r="L13" s="208" t="s">
        <v>80</v>
      </c>
      <c r="M13" s="200">
        <v>10835</v>
      </c>
      <c r="N13" s="210">
        <v>10</v>
      </c>
      <c r="O13" s="199">
        <v>72</v>
      </c>
      <c r="P13" s="199">
        <v>196</v>
      </c>
      <c r="Q13" s="199"/>
      <c r="R13" s="208" t="s">
        <v>80</v>
      </c>
      <c r="S13" s="210">
        <v>278</v>
      </c>
      <c r="T13" s="210">
        <v>80</v>
      </c>
      <c r="U13" s="199">
        <v>1363</v>
      </c>
      <c r="V13" s="199">
        <v>12376</v>
      </c>
      <c r="W13" s="199"/>
      <c r="X13" s="208" t="s">
        <v>87</v>
      </c>
      <c r="Y13" s="210">
        <v>15241</v>
      </c>
    </row>
    <row r="14" spans="1:25">
      <c r="A14" s="202" t="s">
        <v>88</v>
      </c>
      <c r="B14" s="210">
        <v>24</v>
      </c>
      <c r="C14" s="199">
        <v>505</v>
      </c>
      <c r="D14" s="199">
        <v>1948</v>
      </c>
      <c r="E14" s="199"/>
      <c r="F14" s="199">
        <v>1277</v>
      </c>
      <c r="G14" s="210">
        <v>3754</v>
      </c>
      <c r="H14" s="210">
        <v>44</v>
      </c>
      <c r="I14" s="199">
        <v>765</v>
      </c>
      <c r="J14" s="199">
        <v>9373</v>
      </c>
      <c r="K14" s="199"/>
      <c r="L14" s="208" t="s">
        <v>80</v>
      </c>
      <c r="M14" s="200">
        <v>10182</v>
      </c>
      <c r="N14" s="210">
        <v>12</v>
      </c>
      <c r="O14" s="199">
        <v>51</v>
      </c>
      <c r="P14" s="199">
        <v>175</v>
      </c>
      <c r="Q14" s="199"/>
      <c r="R14" s="208" t="s">
        <v>80</v>
      </c>
      <c r="S14" s="210">
        <v>238</v>
      </c>
      <c r="T14" s="210">
        <v>80</v>
      </c>
      <c r="U14" s="199">
        <v>1321</v>
      </c>
      <c r="V14" s="199">
        <v>11496</v>
      </c>
      <c r="W14" s="199"/>
      <c r="X14" s="208" t="s">
        <v>89</v>
      </c>
      <c r="Y14" s="210">
        <v>14174</v>
      </c>
    </row>
    <row r="15" spans="1:25">
      <c r="A15" s="202" t="s">
        <v>90</v>
      </c>
      <c r="B15" s="210">
        <v>19</v>
      </c>
      <c r="C15" s="199">
        <v>449</v>
      </c>
      <c r="D15" s="199">
        <v>2022</v>
      </c>
      <c r="E15" s="199"/>
      <c r="F15" s="208" t="str">
        <f>"(2)"</f>
        <v>(2)</v>
      </c>
      <c r="G15" s="210">
        <v>2490</v>
      </c>
      <c r="H15" s="210">
        <v>41</v>
      </c>
      <c r="I15" s="199">
        <v>733</v>
      </c>
      <c r="J15" s="199">
        <v>8843</v>
      </c>
      <c r="K15" s="199"/>
      <c r="L15" s="208" t="s">
        <v>80</v>
      </c>
      <c r="M15" s="200">
        <v>9617</v>
      </c>
      <c r="N15" s="210">
        <v>10</v>
      </c>
      <c r="O15" s="199">
        <v>47</v>
      </c>
      <c r="P15" s="199">
        <v>163</v>
      </c>
      <c r="Q15" s="199"/>
      <c r="R15" s="208" t="s">
        <v>80</v>
      </c>
      <c r="S15" s="210">
        <v>220</v>
      </c>
      <c r="T15" s="210">
        <v>70</v>
      </c>
      <c r="U15" s="199">
        <v>1229</v>
      </c>
      <c r="V15" s="199">
        <v>11028</v>
      </c>
      <c r="W15" s="199"/>
      <c r="X15" s="208" t="s">
        <v>91</v>
      </c>
      <c r="Y15" s="210">
        <v>12327</v>
      </c>
    </row>
    <row r="16" spans="1:25">
      <c r="A16" s="202" t="s">
        <v>92</v>
      </c>
      <c r="B16" s="210">
        <v>25</v>
      </c>
      <c r="C16" s="199">
        <v>427</v>
      </c>
      <c r="D16" s="199">
        <v>1889</v>
      </c>
      <c r="E16" s="199"/>
      <c r="F16" s="208" t="s">
        <v>93</v>
      </c>
      <c r="G16" s="210">
        <v>2341</v>
      </c>
      <c r="H16" s="210">
        <v>42</v>
      </c>
      <c r="I16" s="199">
        <v>682</v>
      </c>
      <c r="J16" s="199">
        <v>8010</v>
      </c>
      <c r="K16" s="199"/>
      <c r="L16" s="208" t="s">
        <v>80</v>
      </c>
      <c r="M16" s="200">
        <v>8734</v>
      </c>
      <c r="N16" s="210">
        <v>10</v>
      </c>
      <c r="O16" s="199">
        <v>37</v>
      </c>
      <c r="P16" s="199">
        <v>127</v>
      </c>
      <c r="Q16" s="199"/>
      <c r="R16" s="208" t="s">
        <v>80</v>
      </c>
      <c r="S16" s="210">
        <v>174</v>
      </c>
      <c r="T16" s="210">
        <v>77</v>
      </c>
      <c r="U16" s="199">
        <v>1146</v>
      </c>
      <c r="V16" s="199">
        <v>10026</v>
      </c>
      <c r="W16" s="199"/>
      <c r="X16" s="208" t="s">
        <v>91</v>
      </c>
      <c r="Y16" s="210">
        <v>11249</v>
      </c>
    </row>
    <row r="17" spans="1:25">
      <c r="A17" s="202" t="s">
        <v>94</v>
      </c>
      <c r="B17" s="210">
        <v>29</v>
      </c>
      <c r="C17" s="199">
        <v>377</v>
      </c>
      <c r="D17" s="199">
        <v>1798</v>
      </c>
      <c r="E17" s="199"/>
      <c r="F17" s="208" t="s">
        <v>93</v>
      </c>
      <c r="G17" s="210">
        <v>2204</v>
      </c>
      <c r="H17" s="210">
        <v>43</v>
      </c>
      <c r="I17" s="199">
        <v>758</v>
      </c>
      <c r="J17" s="199">
        <v>7704</v>
      </c>
      <c r="K17" s="199"/>
      <c r="L17" s="208" t="s">
        <v>80</v>
      </c>
      <c r="M17" s="200">
        <v>8505</v>
      </c>
      <c r="N17" s="210">
        <v>12</v>
      </c>
      <c r="O17" s="199">
        <v>27</v>
      </c>
      <c r="P17" s="199">
        <v>145</v>
      </c>
      <c r="Q17" s="199"/>
      <c r="R17" s="208" t="s">
        <v>80</v>
      </c>
      <c r="S17" s="210">
        <v>184</v>
      </c>
      <c r="T17" s="210">
        <v>84</v>
      </c>
      <c r="U17" s="199">
        <v>1162</v>
      </c>
      <c r="V17" s="199">
        <v>9647</v>
      </c>
      <c r="W17" s="199"/>
      <c r="X17" s="208" t="s">
        <v>91</v>
      </c>
      <c r="Y17" s="210">
        <v>10893</v>
      </c>
    </row>
    <row r="18" spans="1:25">
      <c r="A18" s="202" t="s">
        <v>95</v>
      </c>
      <c r="B18" s="210">
        <v>29</v>
      </c>
      <c r="C18" s="199">
        <v>366</v>
      </c>
      <c r="D18" s="199">
        <v>1725</v>
      </c>
      <c r="E18" s="199"/>
      <c r="F18" s="208" t="s">
        <v>93</v>
      </c>
      <c r="G18" s="210">
        <v>2120</v>
      </c>
      <c r="H18" s="210">
        <v>44</v>
      </c>
      <c r="I18" s="199">
        <v>761</v>
      </c>
      <c r="J18" s="199">
        <v>7224</v>
      </c>
      <c r="K18" s="199"/>
      <c r="L18" s="208" t="s">
        <v>80</v>
      </c>
      <c r="M18" s="200">
        <v>8029</v>
      </c>
      <c r="N18" s="210">
        <v>6</v>
      </c>
      <c r="O18" s="199">
        <v>36</v>
      </c>
      <c r="P18" s="199">
        <v>128</v>
      </c>
      <c r="Q18" s="199"/>
      <c r="R18" s="208" t="s">
        <v>80</v>
      </c>
      <c r="S18" s="210">
        <v>170</v>
      </c>
      <c r="T18" s="210">
        <v>79</v>
      </c>
      <c r="U18" s="199">
        <v>1163</v>
      </c>
      <c r="V18" s="199">
        <v>9077</v>
      </c>
      <c r="W18" s="199"/>
      <c r="X18" s="208" t="s">
        <v>91</v>
      </c>
      <c r="Y18" s="210">
        <v>10319</v>
      </c>
    </row>
    <row r="19" spans="1:25">
      <c r="A19" s="202" t="s">
        <v>96</v>
      </c>
      <c r="B19" s="210">
        <v>42</v>
      </c>
      <c r="C19" s="199">
        <v>360</v>
      </c>
      <c r="D19" s="199">
        <v>1678</v>
      </c>
      <c r="E19" s="199"/>
      <c r="F19" s="208" t="s">
        <v>93</v>
      </c>
      <c r="G19" s="210">
        <v>2080</v>
      </c>
      <c r="H19" s="210">
        <v>40</v>
      </c>
      <c r="I19" s="199">
        <v>741</v>
      </c>
      <c r="J19" s="199">
        <v>6934</v>
      </c>
      <c r="K19" s="199"/>
      <c r="L19" s="208" t="s">
        <v>80</v>
      </c>
      <c r="M19" s="200">
        <v>7715</v>
      </c>
      <c r="N19" s="210">
        <v>9</v>
      </c>
      <c r="O19" s="199">
        <v>34</v>
      </c>
      <c r="P19" s="199">
        <v>161</v>
      </c>
      <c r="Q19" s="199"/>
      <c r="R19" s="208" t="s">
        <v>80</v>
      </c>
      <c r="S19" s="210">
        <v>204</v>
      </c>
      <c r="T19" s="210">
        <v>91</v>
      </c>
      <c r="U19" s="199">
        <v>1135</v>
      </c>
      <c r="V19" s="199">
        <v>8773</v>
      </c>
      <c r="W19" s="199"/>
      <c r="X19" s="208" t="s">
        <v>91</v>
      </c>
      <c r="Y19" s="210">
        <v>9999</v>
      </c>
    </row>
    <row r="20" spans="1:25">
      <c r="A20" s="202" t="s">
        <v>97</v>
      </c>
      <c r="B20" s="210">
        <v>60</v>
      </c>
      <c r="C20" s="199">
        <v>499</v>
      </c>
      <c r="D20" s="199">
        <v>1628</v>
      </c>
      <c r="E20" s="199"/>
      <c r="F20" s="208" t="s">
        <v>93</v>
      </c>
      <c r="G20" s="200">
        <v>2187</v>
      </c>
      <c r="H20" s="210">
        <v>37</v>
      </c>
      <c r="I20" s="199">
        <v>768</v>
      </c>
      <c r="J20" s="199">
        <v>6867</v>
      </c>
      <c r="K20" s="199"/>
      <c r="L20" s="208" t="s">
        <v>80</v>
      </c>
      <c r="M20" s="200">
        <v>7672</v>
      </c>
      <c r="N20" s="210">
        <v>8</v>
      </c>
      <c r="O20" s="199">
        <v>47</v>
      </c>
      <c r="P20" s="199">
        <v>164</v>
      </c>
      <c r="Q20" s="199"/>
      <c r="R20" s="208" t="s">
        <v>80</v>
      </c>
      <c r="S20" s="200">
        <v>219</v>
      </c>
      <c r="T20" s="210">
        <v>105</v>
      </c>
      <c r="U20" s="199">
        <v>1314</v>
      </c>
      <c r="V20" s="199">
        <v>8659</v>
      </c>
      <c r="W20" s="199"/>
      <c r="X20" s="208" t="s">
        <v>91</v>
      </c>
      <c r="Y20" s="210">
        <v>10078</v>
      </c>
    </row>
    <row r="21" spans="1:25">
      <c r="A21" s="202" t="s">
        <v>98</v>
      </c>
      <c r="B21" s="210">
        <v>56</v>
      </c>
      <c r="C21" s="199">
        <v>537</v>
      </c>
      <c r="D21" s="199">
        <v>1567</v>
      </c>
      <c r="E21" s="199"/>
      <c r="F21" s="208" t="s">
        <v>93</v>
      </c>
      <c r="G21" s="200">
        <v>2160</v>
      </c>
      <c r="H21" s="210">
        <v>46</v>
      </c>
      <c r="I21" s="199">
        <v>836</v>
      </c>
      <c r="J21" s="199">
        <v>7064</v>
      </c>
      <c r="K21" s="199"/>
      <c r="L21" s="208" t="s">
        <v>80</v>
      </c>
      <c r="M21" s="200">
        <v>7946</v>
      </c>
      <c r="N21" s="210">
        <v>8</v>
      </c>
      <c r="O21" s="199">
        <v>36</v>
      </c>
      <c r="P21" s="199">
        <v>113</v>
      </c>
      <c r="Q21" s="199"/>
      <c r="R21" s="208" t="s">
        <v>80</v>
      </c>
      <c r="S21" s="200">
        <v>157</v>
      </c>
      <c r="T21" s="210">
        <v>110</v>
      </c>
      <c r="U21" s="199">
        <v>1409</v>
      </c>
      <c r="V21" s="199">
        <v>8744</v>
      </c>
      <c r="W21" s="199"/>
      <c r="X21" s="208" t="s">
        <v>91</v>
      </c>
      <c r="Y21" s="210">
        <v>10263</v>
      </c>
    </row>
    <row r="22" spans="1:25">
      <c r="A22" s="202" t="s">
        <v>99</v>
      </c>
      <c r="B22" s="210">
        <v>57</v>
      </c>
      <c r="C22" s="199">
        <v>502</v>
      </c>
      <c r="D22" s="199">
        <v>1559</v>
      </c>
      <c r="E22" s="199"/>
      <c r="F22" s="208" t="s">
        <v>93</v>
      </c>
      <c r="G22" s="200">
        <v>2118</v>
      </c>
      <c r="H22" s="210">
        <v>40</v>
      </c>
      <c r="I22" s="199">
        <v>806</v>
      </c>
      <c r="J22" s="199">
        <v>7072</v>
      </c>
      <c r="K22" s="199"/>
      <c r="L22" s="208" t="s">
        <v>80</v>
      </c>
      <c r="M22" s="200">
        <v>7918</v>
      </c>
      <c r="N22" s="210">
        <v>13</v>
      </c>
      <c r="O22" s="199">
        <v>45</v>
      </c>
      <c r="P22" s="199">
        <v>110</v>
      </c>
      <c r="Q22" s="199"/>
      <c r="R22" s="208" t="s">
        <v>80</v>
      </c>
      <c r="S22" s="200">
        <v>168</v>
      </c>
      <c r="T22" s="210">
        <v>110</v>
      </c>
      <c r="U22" s="199">
        <v>1353</v>
      </c>
      <c r="V22" s="199">
        <v>8741</v>
      </c>
      <c r="W22" s="199"/>
      <c r="X22" s="208" t="s">
        <v>91</v>
      </c>
      <c r="Y22" s="210">
        <v>10204</v>
      </c>
    </row>
    <row r="23" spans="1:25">
      <c r="A23" s="202" t="s">
        <v>100</v>
      </c>
      <c r="B23" s="210">
        <v>57</v>
      </c>
      <c r="C23" s="199">
        <v>522</v>
      </c>
      <c r="D23" s="199">
        <v>1522</v>
      </c>
      <c r="E23" s="199"/>
      <c r="F23" s="208" t="s">
        <v>93</v>
      </c>
      <c r="G23" s="200">
        <v>2101</v>
      </c>
      <c r="H23" s="210">
        <v>44</v>
      </c>
      <c r="I23" s="199">
        <v>767</v>
      </c>
      <c r="J23" s="199">
        <v>7154</v>
      </c>
      <c r="K23" s="199"/>
      <c r="L23" s="208" t="s">
        <v>80</v>
      </c>
      <c r="M23" s="200">
        <v>7965</v>
      </c>
      <c r="N23" s="210">
        <v>12</v>
      </c>
      <c r="O23" s="199">
        <v>75</v>
      </c>
      <c r="P23" s="199">
        <v>111</v>
      </c>
      <c r="Q23" s="199"/>
      <c r="R23" s="208" t="s">
        <v>80</v>
      </c>
      <c r="S23" s="200">
        <v>198</v>
      </c>
      <c r="T23" s="210">
        <v>113</v>
      </c>
      <c r="U23" s="199">
        <v>1364</v>
      </c>
      <c r="V23" s="199">
        <v>8787</v>
      </c>
      <c r="W23" s="199"/>
      <c r="X23" s="208" t="s">
        <v>91</v>
      </c>
      <c r="Y23" s="210">
        <v>10264</v>
      </c>
    </row>
    <row r="24" spans="1:25">
      <c r="A24" s="202" t="s">
        <v>101</v>
      </c>
      <c r="B24" s="210">
        <v>62</v>
      </c>
      <c r="C24" s="199">
        <v>514</v>
      </c>
      <c r="D24" s="199">
        <v>1569</v>
      </c>
      <c r="E24" s="199"/>
      <c r="F24" s="208" t="s">
        <v>93</v>
      </c>
      <c r="G24" s="200">
        <v>2145</v>
      </c>
      <c r="H24" s="210">
        <v>48</v>
      </c>
      <c r="I24" s="199">
        <v>771</v>
      </c>
      <c r="J24" s="199">
        <v>7405</v>
      </c>
      <c r="K24" s="199"/>
      <c r="L24" s="208" t="s">
        <v>80</v>
      </c>
      <c r="M24" s="200">
        <v>8224</v>
      </c>
      <c r="N24" s="210">
        <v>9</v>
      </c>
      <c r="O24" s="199">
        <v>74</v>
      </c>
      <c r="P24" s="199">
        <v>120</v>
      </c>
      <c r="Q24" s="199"/>
      <c r="R24" s="208" t="s">
        <v>80</v>
      </c>
      <c r="S24" s="200">
        <v>203</v>
      </c>
      <c r="T24" s="210">
        <v>119</v>
      </c>
      <c r="U24" s="199">
        <v>1359</v>
      </c>
      <c r="V24" s="199">
        <v>9094</v>
      </c>
      <c r="W24" s="199"/>
      <c r="X24" s="208" t="s">
        <v>91</v>
      </c>
      <c r="Y24" s="210">
        <v>10572</v>
      </c>
    </row>
    <row r="25" spans="1:25">
      <c r="A25" s="202" t="s">
        <v>102</v>
      </c>
      <c r="B25" s="211">
        <v>54</v>
      </c>
      <c r="C25" s="208">
        <v>491</v>
      </c>
      <c r="D25" s="208">
        <v>1682</v>
      </c>
      <c r="E25" s="208"/>
      <c r="F25" s="208" t="s">
        <v>93</v>
      </c>
      <c r="G25" s="200">
        <v>2227</v>
      </c>
      <c r="H25" s="210">
        <v>61</v>
      </c>
      <c r="I25" s="199">
        <v>747</v>
      </c>
      <c r="J25" s="199">
        <v>7521</v>
      </c>
      <c r="K25" s="199"/>
      <c r="L25" s="208" t="s">
        <v>80</v>
      </c>
      <c r="M25" s="200">
        <v>8329</v>
      </c>
      <c r="N25" s="210">
        <v>11</v>
      </c>
      <c r="O25" s="199">
        <v>71</v>
      </c>
      <c r="P25" s="199">
        <v>130</v>
      </c>
      <c r="Q25" s="199"/>
      <c r="R25" s="208" t="s">
        <v>80</v>
      </c>
      <c r="S25" s="200">
        <v>212</v>
      </c>
      <c r="T25" s="210">
        <v>126</v>
      </c>
      <c r="U25" s="199">
        <v>1309</v>
      </c>
      <c r="V25" s="199">
        <v>9333</v>
      </c>
      <c r="W25" s="199"/>
      <c r="X25" s="208" t="s">
        <v>91</v>
      </c>
      <c r="Y25" s="210">
        <v>10768</v>
      </c>
    </row>
    <row r="26" spans="1:25">
      <c r="A26" s="202" t="s">
        <v>103</v>
      </c>
      <c r="B26" s="211">
        <v>53</v>
      </c>
      <c r="C26" s="208">
        <v>540</v>
      </c>
      <c r="D26" s="208">
        <v>1705</v>
      </c>
      <c r="E26" s="208"/>
      <c r="F26" s="208" t="s">
        <v>93</v>
      </c>
      <c r="G26" s="200">
        <v>2298</v>
      </c>
      <c r="H26" s="210">
        <v>53</v>
      </c>
      <c r="I26" s="199">
        <v>775</v>
      </c>
      <c r="J26" s="199">
        <v>7660</v>
      </c>
      <c r="K26" s="199"/>
      <c r="L26" s="208" t="s">
        <v>80</v>
      </c>
      <c r="M26" s="200">
        <v>8488</v>
      </c>
      <c r="N26" s="210">
        <v>15</v>
      </c>
      <c r="O26" s="199">
        <v>78</v>
      </c>
      <c r="P26" s="199">
        <v>133</v>
      </c>
      <c r="Q26" s="199"/>
      <c r="R26" s="208" t="s">
        <v>80</v>
      </c>
      <c r="S26" s="200">
        <v>226</v>
      </c>
      <c r="T26" s="210">
        <v>121</v>
      </c>
      <c r="U26" s="199">
        <v>1393</v>
      </c>
      <c r="V26" s="199">
        <v>9498</v>
      </c>
      <c r="W26" s="199"/>
      <c r="X26" s="208" t="s">
        <v>91</v>
      </c>
      <c r="Y26" s="210">
        <v>11012</v>
      </c>
    </row>
    <row r="27" spans="1:25">
      <c r="A27" s="202" t="s">
        <v>104</v>
      </c>
      <c r="B27" s="211">
        <v>56</v>
      </c>
      <c r="C27" s="208">
        <v>521</v>
      </c>
      <c r="D27" s="208">
        <v>1776</v>
      </c>
      <c r="E27" s="208"/>
      <c r="F27" s="208" t="s">
        <v>93</v>
      </c>
      <c r="G27" s="200">
        <f>SUM(B27:D27)</f>
        <v>2353</v>
      </c>
      <c r="H27" s="210">
        <v>49</v>
      </c>
      <c r="I27" s="199">
        <v>774</v>
      </c>
      <c r="J27" s="199">
        <v>7668</v>
      </c>
      <c r="K27" s="199"/>
      <c r="L27" s="208" t="s">
        <v>80</v>
      </c>
      <c r="M27" s="200">
        <f>SUM(H27:J27)</f>
        <v>8491</v>
      </c>
      <c r="N27" s="210">
        <v>47</v>
      </c>
      <c r="O27" s="199">
        <v>92</v>
      </c>
      <c r="P27" s="199">
        <v>146</v>
      </c>
      <c r="Q27" s="199"/>
      <c r="R27" s="208" t="s">
        <v>80</v>
      </c>
      <c r="S27" s="200">
        <f>SUM(N27:P27)</f>
        <v>285</v>
      </c>
      <c r="T27" s="210">
        <f t="shared" ref="T27:T40" si="0">SUM(H27,N27,B27)</f>
        <v>152</v>
      </c>
      <c r="U27" s="199">
        <f t="shared" ref="U27:U40" si="1">SUM(I27,O27,C27)</f>
        <v>1387</v>
      </c>
      <c r="V27" s="199">
        <f t="shared" ref="V27:V40" si="2">SUM(J27,P27,D27)</f>
        <v>9590</v>
      </c>
      <c r="W27" s="199"/>
      <c r="X27" s="208" t="s">
        <v>91</v>
      </c>
      <c r="Y27" s="210">
        <f>SUM(T27:V27)</f>
        <v>11129</v>
      </c>
    </row>
    <row r="28" spans="1:25">
      <c r="A28" s="202" t="s">
        <v>105</v>
      </c>
      <c r="B28" s="211">
        <v>70</v>
      </c>
      <c r="C28" s="208">
        <v>464</v>
      </c>
      <c r="D28" s="208">
        <v>1838</v>
      </c>
      <c r="E28" s="208">
        <v>4</v>
      </c>
      <c r="F28" s="208" t="s">
        <v>93</v>
      </c>
      <c r="G28" s="200">
        <f>SUM(B28:E28)</f>
        <v>2376</v>
      </c>
      <c r="H28" s="210">
        <v>57</v>
      </c>
      <c r="I28" s="199">
        <v>790</v>
      </c>
      <c r="J28" s="199">
        <f>7817-132</f>
        <v>7685</v>
      </c>
      <c r="K28" s="199">
        <v>132</v>
      </c>
      <c r="L28" s="208" t="s">
        <v>80</v>
      </c>
      <c r="M28" s="200">
        <f>SUM(H28:K28)</f>
        <v>8664</v>
      </c>
      <c r="N28" s="210">
        <v>23</v>
      </c>
      <c r="O28" s="199">
        <v>102</v>
      </c>
      <c r="P28" s="199">
        <v>104</v>
      </c>
      <c r="Q28" s="199">
        <v>33</v>
      </c>
      <c r="R28" s="208" t="s">
        <v>80</v>
      </c>
      <c r="S28" s="200">
        <f>SUM(N28:Q28)</f>
        <v>262</v>
      </c>
      <c r="T28" s="210">
        <f t="shared" si="0"/>
        <v>150</v>
      </c>
      <c r="U28" s="199">
        <f t="shared" si="1"/>
        <v>1356</v>
      </c>
      <c r="V28" s="199">
        <f t="shared" si="2"/>
        <v>9627</v>
      </c>
      <c r="W28" s="199">
        <f t="shared" ref="W28:W40" si="3">SUM(K28,Q28,E28)</f>
        <v>169</v>
      </c>
      <c r="X28" s="208" t="s">
        <v>91</v>
      </c>
      <c r="Y28" s="210">
        <f t="shared" ref="Y28:Y40" si="4">SUM(T28:W28)</f>
        <v>11302</v>
      </c>
    </row>
    <row r="29" spans="1:25">
      <c r="A29" s="202" t="s">
        <v>106</v>
      </c>
      <c r="B29" s="208">
        <v>71</v>
      </c>
      <c r="C29" s="208">
        <v>518</v>
      </c>
      <c r="D29" s="208">
        <v>1900</v>
      </c>
      <c r="E29" s="208">
        <v>4</v>
      </c>
      <c r="F29" s="208" t="s">
        <v>93</v>
      </c>
      <c r="G29" s="200">
        <f>SUM(B29:E29)</f>
        <v>2493</v>
      </c>
      <c r="H29" s="199">
        <v>72</v>
      </c>
      <c r="I29" s="199">
        <v>797</v>
      </c>
      <c r="J29" s="199">
        <v>7723</v>
      </c>
      <c r="K29" s="199">
        <v>133</v>
      </c>
      <c r="L29" s="208" t="s">
        <v>80</v>
      </c>
      <c r="M29" s="200">
        <f>SUM(H29:K29)</f>
        <v>8725</v>
      </c>
      <c r="N29" s="199">
        <v>21</v>
      </c>
      <c r="O29" s="199">
        <v>101</v>
      </c>
      <c r="P29" s="199">
        <v>103</v>
      </c>
      <c r="Q29" s="199">
        <v>36</v>
      </c>
      <c r="R29" s="208" t="s">
        <v>80</v>
      </c>
      <c r="S29" s="200">
        <f>SUM(N29:Q29)</f>
        <v>261</v>
      </c>
      <c r="T29" s="210">
        <f t="shared" si="0"/>
        <v>164</v>
      </c>
      <c r="U29" s="199">
        <f t="shared" si="1"/>
        <v>1416</v>
      </c>
      <c r="V29" s="199">
        <f t="shared" si="2"/>
        <v>9726</v>
      </c>
      <c r="W29" s="199">
        <f t="shared" si="3"/>
        <v>173</v>
      </c>
      <c r="X29" s="208" t="s">
        <v>91</v>
      </c>
      <c r="Y29" s="210">
        <f t="shared" si="4"/>
        <v>11479</v>
      </c>
    </row>
    <row r="30" spans="1:25">
      <c r="A30" s="202" t="s">
        <v>107</v>
      </c>
      <c r="B30" s="208">
        <v>64</v>
      </c>
      <c r="C30" s="208">
        <v>436</v>
      </c>
      <c r="D30" s="208">
        <v>1896</v>
      </c>
      <c r="E30" s="208">
        <v>5</v>
      </c>
      <c r="F30" s="208" t="s">
        <v>93</v>
      </c>
      <c r="G30" s="200">
        <f>SUM(B30:E30)</f>
        <v>2401</v>
      </c>
      <c r="H30" s="199">
        <v>74</v>
      </c>
      <c r="I30" s="199">
        <v>776</v>
      </c>
      <c r="J30" s="199">
        <v>7615</v>
      </c>
      <c r="K30" s="199">
        <v>138</v>
      </c>
      <c r="L30" s="208" t="s">
        <v>80</v>
      </c>
      <c r="M30" s="200">
        <f>SUM(H30:K30)</f>
        <v>8603</v>
      </c>
      <c r="N30" s="199">
        <v>22</v>
      </c>
      <c r="O30" s="199">
        <v>90</v>
      </c>
      <c r="P30" s="199">
        <v>111</v>
      </c>
      <c r="Q30" s="199">
        <v>32</v>
      </c>
      <c r="R30" s="208" t="s">
        <v>80</v>
      </c>
      <c r="S30" s="200">
        <f>SUM(N30:Q30)</f>
        <v>255</v>
      </c>
      <c r="T30" s="210">
        <f t="shared" si="0"/>
        <v>160</v>
      </c>
      <c r="U30" s="199">
        <f t="shared" si="1"/>
        <v>1302</v>
      </c>
      <c r="V30" s="199">
        <f t="shared" si="2"/>
        <v>9622</v>
      </c>
      <c r="W30" s="199">
        <f t="shared" si="3"/>
        <v>175</v>
      </c>
      <c r="X30" s="208" t="s">
        <v>91</v>
      </c>
      <c r="Y30" s="210">
        <f t="shared" si="4"/>
        <v>11259</v>
      </c>
    </row>
    <row r="31" spans="1:25">
      <c r="A31" s="202" t="s">
        <v>108</v>
      </c>
      <c r="B31" s="208">
        <v>58</v>
      </c>
      <c r="C31" s="208">
        <v>433</v>
      </c>
      <c r="D31" s="208">
        <v>1939</v>
      </c>
      <c r="E31" s="208">
        <v>8</v>
      </c>
      <c r="F31" s="208" t="s">
        <v>93</v>
      </c>
      <c r="G31" s="200">
        <f>SUM(B31:E31)</f>
        <v>2438</v>
      </c>
      <c r="H31" s="199">
        <v>55</v>
      </c>
      <c r="I31" s="199">
        <v>822</v>
      </c>
      <c r="J31" s="199">
        <v>7613</v>
      </c>
      <c r="K31" s="199">
        <v>169</v>
      </c>
      <c r="L31" s="208" t="s">
        <v>80</v>
      </c>
      <c r="M31" s="200">
        <f>SUM(H31:K31)</f>
        <v>8659</v>
      </c>
      <c r="N31" s="199">
        <v>18</v>
      </c>
      <c r="O31" s="199">
        <v>69</v>
      </c>
      <c r="P31" s="199">
        <v>114</v>
      </c>
      <c r="Q31" s="199">
        <v>33</v>
      </c>
      <c r="R31" s="208" t="s">
        <v>80</v>
      </c>
      <c r="S31" s="200">
        <f>SUM(N31:Q31)</f>
        <v>234</v>
      </c>
      <c r="T31" s="210">
        <f t="shared" si="0"/>
        <v>131</v>
      </c>
      <c r="U31" s="199">
        <f t="shared" si="1"/>
        <v>1324</v>
      </c>
      <c r="V31" s="199">
        <f t="shared" si="2"/>
        <v>9666</v>
      </c>
      <c r="W31" s="199">
        <f t="shared" si="3"/>
        <v>210</v>
      </c>
      <c r="X31" s="208" t="s">
        <v>91</v>
      </c>
      <c r="Y31" s="210">
        <f t="shared" si="4"/>
        <v>11331</v>
      </c>
    </row>
    <row r="32" spans="1:25">
      <c r="A32" s="202" t="s">
        <v>109</v>
      </c>
      <c r="B32" s="208">
        <v>61</v>
      </c>
      <c r="C32" s="208">
        <v>418</v>
      </c>
      <c r="D32" s="208">
        <v>1919</v>
      </c>
      <c r="E32" s="208">
        <v>6</v>
      </c>
      <c r="F32" s="208" t="s">
        <v>93</v>
      </c>
      <c r="G32" s="200">
        <f>SUM(B32:E32)</f>
        <v>2404</v>
      </c>
      <c r="H32" s="199">
        <v>60</v>
      </c>
      <c r="I32" s="199">
        <v>776</v>
      </c>
      <c r="J32" s="199">
        <v>7500</v>
      </c>
      <c r="K32" s="199">
        <v>157</v>
      </c>
      <c r="L32" s="208" t="s">
        <v>80</v>
      </c>
      <c r="M32" s="200">
        <f>SUM(H32:K32)</f>
        <v>8493</v>
      </c>
      <c r="N32" s="199">
        <v>16</v>
      </c>
      <c r="O32" s="199">
        <v>59</v>
      </c>
      <c r="P32" s="199">
        <v>77</v>
      </c>
      <c r="Q32" s="199">
        <v>34</v>
      </c>
      <c r="R32" s="208" t="s">
        <v>80</v>
      </c>
      <c r="S32" s="200">
        <f>SUM(N32:Q32)</f>
        <v>186</v>
      </c>
      <c r="T32" s="210">
        <f t="shared" si="0"/>
        <v>137</v>
      </c>
      <c r="U32" s="199">
        <f t="shared" si="1"/>
        <v>1253</v>
      </c>
      <c r="V32" s="199">
        <f t="shared" si="2"/>
        <v>9496</v>
      </c>
      <c r="W32" s="199">
        <f t="shared" si="3"/>
        <v>197</v>
      </c>
      <c r="X32" s="208" t="s">
        <v>91</v>
      </c>
      <c r="Y32" s="210">
        <f t="shared" si="4"/>
        <v>11083</v>
      </c>
    </row>
    <row r="33" spans="1:25">
      <c r="A33" s="202" t="s">
        <v>110</v>
      </c>
      <c r="B33" s="208">
        <v>39</v>
      </c>
      <c r="C33" s="208">
        <v>386</v>
      </c>
      <c r="D33" s="208">
        <v>1858</v>
      </c>
      <c r="E33" s="208">
        <v>7</v>
      </c>
      <c r="F33" s="208" t="s">
        <v>93</v>
      </c>
      <c r="G33" s="200">
        <v>2290</v>
      </c>
      <c r="H33" s="199">
        <v>62</v>
      </c>
      <c r="I33" s="199">
        <v>806</v>
      </c>
      <c r="J33" s="199">
        <v>7220</v>
      </c>
      <c r="K33" s="199">
        <v>155</v>
      </c>
      <c r="L33" s="208" t="s">
        <v>80</v>
      </c>
      <c r="M33" s="200">
        <v>8243</v>
      </c>
      <c r="N33" s="199">
        <v>13</v>
      </c>
      <c r="O33" s="199">
        <v>50</v>
      </c>
      <c r="P33" s="199">
        <v>76</v>
      </c>
      <c r="Q33" s="199">
        <v>31</v>
      </c>
      <c r="R33" s="208" t="s">
        <v>80</v>
      </c>
      <c r="S33" s="200">
        <v>170</v>
      </c>
      <c r="T33" s="210">
        <f t="shared" si="0"/>
        <v>114</v>
      </c>
      <c r="U33" s="199">
        <f t="shared" si="1"/>
        <v>1242</v>
      </c>
      <c r="V33" s="199">
        <f t="shared" si="2"/>
        <v>9154</v>
      </c>
      <c r="W33" s="199">
        <f t="shared" si="3"/>
        <v>193</v>
      </c>
      <c r="X33" s="208" t="s">
        <v>91</v>
      </c>
      <c r="Y33" s="210">
        <f t="shared" si="4"/>
        <v>10703</v>
      </c>
    </row>
    <row r="34" spans="1:25">
      <c r="A34" s="202" t="s">
        <v>111</v>
      </c>
      <c r="B34" s="208">
        <v>43</v>
      </c>
      <c r="C34" s="208">
        <v>362</v>
      </c>
      <c r="D34" s="208">
        <v>1877</v>
      </c>
      <c r="E34" s="208">
        <v>4</v>
      </c>
      <c r="F34" s="208" t="str">
        <f>"(2)"</f>
        <v>(2)</v>
      </c>
      <c r="G34" s="200">
        <f t="shared" ref="G34:G40" si="5">SUM(B34:E34)</f>
        <v>2286</v>
      </c>
      <c r="H34" s="199">
        <v>65</v>
      </c>
      <c r="I34" s="199">
        <v>759</v>
      </c>
      <c r="J34" s="199">
        <v>6918</v>
      </c>
      <c r="K34" s="199">
        <v>152</v>
      </c>
      <c r="L34" s="208" t="str">
        <f>"(3)"</f>
        <v>(3)</v>
      </c>
      <c r="M34" s="200">
        <f t="shared" ref="M34:M40" si="6">SUM(H34:K34)</f>
        <v>7894</v>
      </c>
      <c r="N34" s="199">
        <v>10</v>
      </c>
      <c r="O34" s="199">
        <v>49</v>
      </c>
      <c r="P34" s="199">
        <v>71</v>
      </c>
      <c r="Q34" s="199">
        <v>32</v>
      </c>
      <c r="R34" s="208" t="str">
        <f>"(3)"</f>
        <v>(3)</v>
      </c>
      <c r="S34" s="200">
        <f t="shared" ref="S34:S40" si="7">SUM(N34:Q34)</f>
        <v>162</v>
      </c>
      <c r="T34" s="210">
        <f t="shared" si="0"/>
        <v>118</v>
      </c>
      <c r="U34" s="199">
        <f t="shared" si="1"/>
        <v>1170</v>
      </c>
      <c r="V34" s="199">
        <f t="shared" si="2"/>
        <v>8866</v>
      </c>
      <c r="W34" s="199">
        <f t="shared" si="3"/>
        <v>188</v>
      </c>
      <c r="X34" s="208" t="s">
        <v>91</v>
      </c>
      <c r="Y34" s="210">
        <f t="shared" si="4"/>
        <v>10342</v>
      </c>
    </row>
    <row r="35" spans="1:25">
      <c r="A35" s="202" t="s">
        <v>112</v>
      </c>
      <c r="B35" s="208">
        <v>32</v>
      </c>
      <c r="C35" s="208">
        <v>361</v>
      </c>
      <c r="D35" s="208">
        <v>1821</v>
      </c>
      <c r="E35" s="208">
        <v>4</v>
      </c>
      <c r="F35" s="208" t="s">
        <v>93</v>
      </c>
      <c r="G35" s="200">
        <f t="shared" si="5"/>
        <v>2218</v>
      </c>
      <c r="H35" s="199">
        <v>65</v>
      </c>
      <c r="I35" s="199">
        <v>814</v>
      </c>
      <c r="J35" s="199">
        <v>6702</v>
      </c>
      <c r="K35" s="199">
        <v>130</v>
      </c>
      <c r="L35" s="208" t="s">
        <v>80</v>
      </c>
      <c r="M35" s="200">
        <f t="shared" si="6"/>
        <v>7711</v>
      </c>
      <c r="N35" s="199">
        <v>7</v>
      </c>
      <c r="O35" s="199">
        <v>58</v>
      </c>
      <c r="P35" s="199">
        <v>78</v>
      </c>
      <c r="Q35" s="199">
        <v>31</v>
      </c>
      <c r="R35" s="208" t="s">
        <v>80</v>
      </c>
      <c r="S35" s="200">
        <f t="shared" si="7"/>
        <v>174</v>
      </c>
      <c r="T35" s="210">
        <f t="shared" si="0"/>
        <v>104</v>
      </c>
      <c r="U35" s="199">
        <f t="shared" si="1"/>
        <v>1233</v>
      </c>
      <c r="V35" s="199">
        <f t="shared" si="2"/>
        <v>8601</v>
      </c>
      <c r="W35" s="199">
        <f t="shared" si="3"/>
        <v>165</v>
      </c>
      <c r="X35" s="208" t="s">
        <v>91</v>
      </c>
      <c r="Y35" s="210">
        <f t="shared" si="4"/>
        <v>10103</v>
      </c>
    </row>
    <row r="36" spans="1:25">
      <c r="A36" s="202" t="s">
        <v>113</v>
      </c>
      <c r="B36" s="208">
        <v>49</v>
      </c>
      <c r="C36" s="208">
        <v>383</v>
      </c>
      <c r="D36" s="208">
        <v>1760</v>
      </c>
      <c r="E36" s="208">
        <v>2</v>
      </c>
      <c r="F36" s="208" t="s">
        <v>93</v>
      </c>
      <c r="G36" s="200">
        <f t="shared" si="5"/>
        <v>2194</v>
      </c>
      <c r="H36" s="199">
        <v>62</v>
      </c>
      <c r="I36" s="199">
        <v>822</v>
      </c>
      <c r="J36" s="199">
        <v>6558</v>
      </c>
      <c r="K36" s="199">
        <v>111</v>
      </c>
      <c r="L36" s="208" t="s">
        <v>80</v>
      </c>
      <c r="M36" s="200">
        <f t="shared" si="6"/>
        <v>7553</v>
      </c>
      <c r="N36" s="199">
        <v>5</v>
      </c>
      <c r="O36" s="199">
        <v>67</v>
      </c>
      <c r="P36" s="199">
        <v>102</v>
      </c>
      <c r="Q36" s="199">
        <v>32</v>
      </c>
      <c r="R36" s="208" t="s">
        <v>80</v>
      </c>
      <c r="S36" s="200">
        <f t="shared" si="7"/>
        <v>206</v>
      </c>
      <c r="T36" s="210">
        <f t="shared" si="0"/>
        <v>116</v>
      </c>
      <c r="U36" s="199">
        <f t="shared" si="1"/>
        <v>1272</v>
      </c>
      <c r="V36" s="199">
        <f t="shared" si="2"/>
        <v>8420</v>
      </c>
      <c r="W36" s="199">
        <f t="shared" si="3"/>
        <v>145</v>
      </c>
      <c r="X36" s="208" t="s">
        <v>91</v>
      </c>
      <c r="Y36" s="210">
        <f t="shared" si="4"/>
        <v>9953</v>
      </c>
    </row>
    <row r="37" spans="1:25">
      <c r="A37" s="202" t="s">
        <v>114</v>
      </c>
      <c r="B37" s="208">
        <v>41</v>
      </c>
      <c r="C37" s="208">
        <v>316</v>
      </c>
      <c r="D37" s="208">
        <v>1737</v>
      </c>
      <c r="E37" s="208"/>
      <c r="F37" s="208" t="s">
        <v>93</v>
      </c>
      <c r="G37" s="200">
        <f t="shared" si="5"/>
        <v>2094</v>
      </c>
      <c r="H37" s="199">
        <v>50</v>
      </c>
      <c r="I37" s="199">
        <v>795</v>
      </c>
      <c r="J37" s="199">
        <v>6412</v>
      </c>
      <c r="K37" s="199">
        <v>92</v>
      </c>
      <c r="L37" s="208" t="s">
        <v>80</v>
      </c>
      <c r="M37" s="200">
        <f t="shared" si="6"/>
        <v>7349</v>
      </c>
      <c r="N37" s="199">
        <v>10</v>
      </c>
      <c r="O37" s="199">
        <v>64</v>
      </c>
      <c r="P37" s="199">
        <v>130</v>
      </c>
      <c r="Q37" s="199">
        <v>34</v>
      </c>
      <c r="R37" s="208" t="s">
        <v>80</v>
      </c>
      <c r="S37" s="200">
        <f t="shared" si="7"/>
        <v>238</v>
      </c>
      <c r="T37" s="210">
        <f t="shared" si="0"/>
        <v>101</v>
      </c>
      <c r="U37" s="199">
        <f t="shared" si="1"/>
        <v>1175</v>
      </c>
      <c r="V37" s="199">
        <f t="shared" si="2"/>
        <v>8279</v>
      </c>
      <c r="W37" s="199">
        <f t="shared" si="3"/>
        <v>126</v>
      </c>
      <c r="X37" s="208" t="s">
        <v>91</v>
      </c>
      <c r="Y37" s="210">
        <f t="shared" si="4"/>
        <v>9681</v>
      </c>
    </row>
    <row r="38" spans="1:25">
      <c r="A38" s="202" t="s">
        <v>115</v>
      </c>
      <c r="B38" s="208">
        <v>36</v>
      </c>
      <c r="C38" s="208">
        <v>266</v>
      </c>
      <c r="D38" s="208">
        <v>1750</v>
      </c>
      <c r="E38" s="208"/>
      <c r="F38" s="208" t="s">
        <v>93</v>
      </c>
      <c r="G38" s="200">
        <f t="shared" si="5"/>
        <v>2052</v>
      </c>
      <c r="H38" s="199">
        <v>53</v>
      </c>
      <c r="I38" s="199">
        <v>811</v>
      </c>
      <c r="J38" s="199">
        <v>6143</v>
      </c>
      <c r="K38" s="199">
        <v>83</v>
      </c>
      <c r="L38" s="208" t="s">
        <v>80</v>
      </c>
      <c r="M38" s="200">
        <f t="shared" si="6"/>
        <v>7090</v>
      </c>
      <c r="N38" s="199">
        <v>7</v>
      </c>
      <c r="O38" s="199">
        <v>65</v>
      </c>
      <c r="P38" s="199">
        <v>137</v>
      </c>
      <c r="Q38" s="199">
        <v>36</v>
      </c>
      <c r="R38" s="208" t="s">
        <v>80</v>
      </c>
      <c r="S38" s="200">
        <f t="shared" si="7"/>
        <v>245</v>
      </c>
      <c r="T38" s="210">
        <f t="shared" si="0"/>
        <v>96</v>
      </c>
      <c r="U38" s="199">
        <f t="shared" si="1"/>
        <v>1142</v>
      </c>
      <c r="V38" s="199">
        <f t="shared" si="2"/>
        <v>8030</v>
      </c>
      <c r="W38" s="199">
        <f t="shared" si="3"/>
        <v>119</v>
      </c>
      <c r="X38" s="208" t="s">
        <v>91</v>
      </c>
      <c r="Y38" s="210">
        <f t="shared" si="4"/>
        <v>9387</v>
      </c>
    </row>
    <row r="39" spans="1:25">
      <c r="A39" s="202" t="s">
        <v>116</v>
      </c>
      <c r="B39" s="208">
        <v>29</v>
      </c>
      <c r="C39" s="208">
        <v>253</v>
      </c>
      <c r="D39" s="208">
        <v>1749</v>
      </c>
      <c r="E39" s="208"/>
      <c r="F39" s="208" t="s">
        <v>93</v>
      </c>
      <c r="G39" s="200">
        <f t="shared" si="5"/>
        <v>2031</v>
      </c>
      <c r="H39" s="199">
        <v>37</v>
      </c>
      <c r="I39" s="199">
        <v>784</v>
      </c>
      <c r="J39" s="199">
        <v>6237</v>
      </c>
      <c r="K39" s="199">
        <v>81</v>
      </c>
      <c r="L39" s="208" t="s">
        <v>80</v>
      </c>
      <c r="M39" s="200">
        <f t="shared" si="6"/>
        <v>7139</v>
      </c>
      <c r="N39" s="199">
        <v>9</v>
      </c>
      <c r="O39" s="199">
        <v>68</v>
      </c>
      <c r="P39" s="199">
        <v>132</v>
      </c>
      <c r="Q39" s="199">
        <v>36</v>
      </c>
      <c r="R39" s="208" t="s">
        <v>80</v>
      </c>
      <c r="S39" s="200">
        <f t="shared" si="7"/>
        <v>245</v>
      </c>
      <c r="T39" s="210">
        <f t="shared" si="0"/>
        <v>75</v>
      </c>
      <c r="U39" s="199">
        <f t="shared" si="1"/>
        <v>1105</v>
      </c>
      <c r="V39" s="199">
        <f t="shared" si="2"/>
        <v>8118</v>
      </c>
      <c r="W39" s="199">
        <f t="shared" si="3"/>
        <v>117</v>
      </c>
      <c r="X39" s="208" t="s">
        <v>91</v>
      </c>
      <c r="Y39" s="210">
        <f t="shared" si="4"/>
        <v>9415</v>
      </c>
    </row>
    <row r="40" spans="1:25">
      <c r="A40" s="202" t="s">
        <v>117</v>
      </c>
      <c r="B40" s="208">
        <v>24</v>
      </c>
      <c r="C40" s="208">
        <v>251</v>
      </c>
      <c r="D40" s="208">
        <v>1849</v>
      </c>
      <c r="E40" s="208"/>
      <c r="F40" s="208" t="s">
        <v>93</v>
      </c>
      <c r="G40" s="200">
        <f t="shared" si="5"/>
        <v>2124</v>
      </c>
      <c r="H40" s="199">
        <v>50</v>
      </c>
      <c r="I40" s="199">
        <v>768</v>
      </c>
      <c r="J40" s="199">
        <v>6427</v>
      </c>
      <c r="K40" s="199">
        <v>79</v>
      </c>
      <c r="L40" s="208" t="s">
        <v>80</v>
      </c>
      <c r="M40" s="200">
        <f t="shared" si="6"/>
        <v>7324</v>
      </c>
      <c r="N40" s="199">
        <v>8</v>
      </c>
      <c r="O40" s="199">
        <v>69</v>
      </c>
      <c r="P40" s="199">
        <v>137</v>
      </c>
      <c r="Q40" s="199">
        <v>34</v>
      </c>
      <c r="R40" s="208" t="s">
        <v>80</v>
      </c>
      <c r="S40" s="200">
        <f t="shared" si="7"/>
        <v>248</v>
      </c>
      <c r="T40" s="210">
        <f t="shared" si="0"/>
        <v>82</v>
      </c>
      <c r="U40" s="199">
        <f t="shared" si="1"/>
        <v>1088</v>
      </c>
      <c r="V40" s="199">
        <f t="shared" si="2"/>
        <v>8413</v>
      </c>
      <c r="W40" s="199">
        <f t="shared" si="3"/>
        <v>113</v>
      </c>
      <c r="X40" s="208" t="s">
        <v>91</v>
      </c>
      <c r="Y40" s="210">
        <f t="shared" si="4"/>
        <v>9696</v>
      </c>
    </row>
    <row r="41" spans="1:25">
      <c r="A41" s="209"/>
      <c r="B41" s="208"/>
      <c r="C41" s="208"/>
      <c r="D41" s="208"/>
      <c r="E41" s="208"/>
      <c r="F41" s="208"/>
      <c r="G41" s="199"/>
      <c r="H41" s="199"/>
      <c r="I41" s="199"/>
      <c r="J41" s="199"/>
      <c r="K41" s="199"/>
      <c r="L41" s="208"/>
      <c r="M41" s="199"/>
      <c r="N41" s="199"/>
      <c r="O41" s="199"/>
      <c r="P41" s="199"/>
      <c r="Q41" s="199"/>
      <c r="R41" s="208"/>
      <c r="S41" s="199"/>
      <c r="T41" s="199"/>
      <c r="U41" s="199"/>
      <c r="V41" s="199"/>
      <c r="W41" s="199"/>
      <c r="X41" s="208"/>
      <c r="Y41" s="199"/>
    </row>
    <row r="42" spans="1:25">
      <c r="A42" s="198" t="s">
        <v>118</v>
      </c>
      <c r="C42" s="198" t="s">
        <v>119</v>
      </c>
      <c r="E42" s="198"/>
      <c r="F42" s="198" t="s">
        <v>120</v>
      </c>
      <c r="J42" s="188" t="s">
        <v>121</v>
      </c>
      <c r="P42" s="198" t="s">
        <v>122</v>
      </c>
      <c r="Q42" s="198"/>
      <c r="X42" s="199"/>
    </row>
    <row r="43" spans="1:25" ht="6.75" customHeight="1"/>
    <row r="46" spans="1:25">
      <c r="A46" s="207" t="s">
        <v>123</v>
      </c>
      <c r="K46" s="206"/>
      <c r="L46" s="206"/>
      <c r="M46" s="206"/>
      <c r="N46" s="206"/>
      <c r="O46" s="206"/>
      <c r="P46" s="206"/>
    </row>
    <row r="47" spans="1:25" ht="13.8" thickBot="1"/>
    <row r="48" spans="1:25" ht="16.5" customHeight="1">
      <c r="A48" s="205" t="s">
        <v>73</v>
      </c>
      <c r="B48" s="204" t="s">
        <v>124</v>
      </c>
      <c r="C48" s="204" t="s">
        <v>125</v>
      </c>
      <c r="D48" s="204" t="s">
        <v>126</v>
      </c>
      <c r="E48" s="203" t="s">
        <v>31</v>
      </c>
    </row>
    <row r="49" spans="1:6">
      <c r="A49" s="202" t="s">
        <v>79</v>
      </c>
      <c r="B49" s="200">
        <v>44</v>
      </c>
      <c r="C49" s="200">
        <v>127</v>
      </c>
      <c r="D49" s="200">
        <v>5</v>
      </c>
      <c r="E49" s="199">
        <f t="shared" ref="E49:E79" si="8">SUM(B49:D49)</f>
        <v>176</v>
      </c>
      <c r="F49" s="199"/>
    </row>
    <row r="50" spans="1:6">
      <c r="A50" s="202" t="s">
        <v>82</v>
      </c>
      <c r="B50" s="200">
        <v>45</v>
      </c>
      <c r="C50" s="200">
        <v>124</v>
      </c>
      <c r="D50" s="200">
        <v>6</v>
      </c>
      <c r="E50" s="199">
        <f t="shared" si="8"/>
        <v>175</v>
      </c>
      <c r="F50" s="199"/>
    </row>
    <row r="51" spans="1:6">
      <c r="A51" s="202" t="s">
        <v>84</v>
      </c>
      <c r="B51" s="200">
        <v>45</v>
      </c>
      <c r="C51" s="200">
        <v>120</v>
      </c>
      <c r="D51" s="200">
        <v>6</v>
      </c>
      <c r="E51" s="199">
        <f t="shared" si="8"/>
        <v>171</v>
      </c>
      <c r="F51" s="199"/>
    </row>
    <row r="52" spans="1:6">
      <c r="A52" s="202" t="s">
        <v>86</v>
      </c>
      <c r="B52" s="200">
        <v>45</v>
      </c>
      <c r="C52" s="200">
        <v>116</v>
      </c>
      <c r="D52" s="200">
        <v>6</v>
      </c>
      <c r="E52" s="199">
        <f t="shared" si="8"/>
        <v>167</v>
      </c>
      <c r="F52" s="199"/>
    </row>
    <row r="53" spans="1:6">
      <c r="A53" s="202" t="s">
        <v>88</v>
      </c>
      <c r="B53" s="200">
        <v>44</v>
      </c>
      <c r="C53" s="200">
        <v>111</v>
      </c>
      <c r="D53" s="200">
        <v>6</v>
      </c>
      <c r="E53" s="199">
        <f t="shared" si="8"/>
        <v>161</v>
      </c>
      <c r="F53" s="199"/>
    </row>
    <row r="54" spans="1:6">
      <c r="A54" s="202" t="s">
        <v>90</v>
      </c>
      <c r="B54" s="200">
        <v>43</v>
      </c>
      <c r="C54" s="200">
        <v>108</v>
      </c>
      <c r="D54" s="200">
        <v>6</v>
      </c>
      <c r="E54" s="199">
        <f t="shared" si="8"/>
        <v>157</v>
      </c>
      <c r="F54" s="199"/>
    </row>
    <row r="55" spans="1:6">
      <c r="A55" s="202" t="s">
        <v>92</v>
      </c>
      <c r="B55" s="200">
        <v>41</v>
      </c>
      <c r="C55" s="200">
        <v>102</v>
      </c>
      <c r="D55" s="200">
        <v>5</v>
      </c>
      <c r="E55" s="199">
        <f t="shared" si="8"/>
        <v>148</v>
      </c>
      <c r="F55" s="199"/>
    </row>
    <row r="56" spans="1:6">
      <c r="A56" s="202" t="s">
        <v>94</v>
      </c>
      <c r="B56" s="200">
        <v>41</v>
      </c>
      <c r="C56" s="200">
        <v>102</v>
      </c>
      <c r="D56" s="200">
        <v>5</v>
      </c>
      <c r="E56" s="199">
        <f t="shared" si="8"/>
        <v>148</v>
      </c>
      <c r="F56" s="199"/>
    </row>
    <row r="57" spans="1:6">
      <c r="A57" s="202" t="s">
        <v>95</v>
      </c>
      <c r="B57" s="200">
        <v>40</v>
      </c>
      <c r="C57" s="200">
        <v>99</v>
      </c>
      <c r="D57" s="200">
        <v>4</v>
      </c>
      <c r="E57" s="199">
        <f t="shared" si="8"/>
        <v>143</v>
      </c>
      <c r="F57" s="199"/>
    </row>
    <row r="58" spans="1:6">
      <c r="A58" s="202" t="s">
        <v>96</v>
      </c>
      <c r="B58" s="200">
        <v>39</v>
      </c>
      <c r="C58" s="200">
        <v>99</v>
      </c>
      <c r="D58" s="200">
        <v>5</v>
      </c>
      <c r="E58" s="199">
        <f t="shared" si="8"/>
        <v>143</v>
      </c>
      <c r="F58" s="199"/>
    </row>
    <row r="59" spans="1:6">
      <c r="A59" s="202" t="s">
        <v>127</v>
      </c>
      <c r="B59" s="200">
        <v>38</v>
      </c>
      <c r="C59" s="200">
        <v>96</v>
      </c>
      <c r="D59" s="200">
        <v>5</v>
      </c>
      <c r="E59" s="199">
        <f t="shared" si="8"/>
        <v>139</v>
      </c>
      <c r="F59" s="199"/>
    </row>
    <row r="60" spans="1:6">
      <c r="A60" s="202" t="s">
        <v>98</v>
      </c>
      <c r="B60" s="200">
        <v>38</v>
      </c>
      <c r="C60" s="200">
        <v>96</v>
      </c>
      <c r="D60" s="200">
        <v>4</v>
      </c>
      <c r="E60" s="199">
        <f t="shared" si="8"/>
        <v>138</v>
      </c>
      <c r="F60" s="199"/>
    </row>
    <row r="61" spans="1:6">
      <c r="A61" s="202" t="s">
        <v>99</v>
      </c>
      <c r="B61" s="200">
        <v>36</v>
      </c>
      <c r="C61" s="200">
        <v>95</v>
      </c>
      <c r="D61" s="200">
        <v>4</v>
      </c>
      <c r="E61" s="199">
        <f t="shared" si="8"/>
        <v>135</v>
      </c>
      <c r="F61" s="199"/>
    </row>
    <row r="62" spans="1:6">
      <c r="A62" s="202" t="s">
        <v>100</v>
      </c>
      <c r="B62" s="200">
        <v>36</v>
      </c>
      <c r="C62" s="200">
        <v>94</v>
      </c>
      <c r="D62" s="200">
        <v>4</v>
      </c>
      <c r="E62" s="199">
        <f t="shared" si="8"/>
        <v>134</v>
      </c>
      <c r="F62" s="199"/>
    </row>
    <row r="63" spans="1:6">
      <c r="A63" s="202" t="s">
        <v>101</v>
      </c>
      <c r="B63" s="200">
        <v>34</v>
      </c>
      <c r="C63" s="200">
        <v>98</v>
      </c>
      <c r="D63" s="200">
        <v>4</v>
      </c>
      <c r="E63" s="199">
        <f t="shared" si="8"/>
        <v>136</v>
      </c>
      <c r="F63" s="199"/>
    </row>
    <row r="64" spans="1:6">
      <c r="A64" s="202" t="s">
        <v>102</v>
      </c>
      <c r="B64" s="201">
        <v>34</v>
      </c>
      <c r="C64" s="200">
        <v>96</v>
      </c>
      <c r="D64" s="200">
        <v>4</v>
      </c>
      <c r="E64" s="199">
        <f t="shared" si="8"/>
        <v>134</v>
      </c>
      <c r="F64" s="199"/>
    </row>
    <row r="65" spans="1:6">
      <c r="A65" s="202" t="s">
        <v>103</v>
      </c>
      <c r="B65" s="201">
        <v>33</v>
      </c>
      <c r="C65" s="200">
        <v>97</v>
      </c>
      <c r="D65" s="200">
        <v>4</v>
      </c>
      <c r="E65" s="199">
        <f t="shared" si="8"/>
        <v>134</v>
      </c>
      <c r="F65" s="199"/>
    </row>
    <row r="66" spans="1:6">
      <c r="A66" s="202" t="s">
        <v>104</v>
      </c>
      <c r="B66" s="201">
        <v>33</v>
      </c>
      <c r="C66" s="200">
        <v>97</v>
      </c>
      <c r="D66" s="200">
        <v>4</v>
      </c>
      <c r="E66" s="199">
        <f t="shared" si="8"/>
        <v>134</v>
      </c>
      <c r="F66" s="199"/>
    </row>
    <row r="67" spans="1:6">
      <c r="A67" s="202" t="s">
        <v>128</v>
      </c>
      <c r="B67" s="201">
        <v>32</v>
      </c>
      <c r="C67" s="200">
        <v>98</v>
      </c>
      <c r="D67" s="200">
        <v>4</v>
      </c>
      <c r="E67" s="199">
        <f t="shared" si="8"/>
        <v>134</v>
      </c>
      <c r="F67" s="199"/>
    </row>
    <row r="68" spans="1:6">
      <c r="A68" s="202" t="s">
        <v>106</v>
      </c>
      <c r="B68" s="201">
        <v>33</v>
      </c>
      <c r="C68" s="200">
        <v>100</v>
      </c>
      <c r="D68" s="200">
        <v>4</v>
      </c>
      <c r="E68" s="199">
        <f t="shared" si="8"/>
        <v>137</v>
      </c>
      <c r="F68" s="199"/>
    </row>
    <row r="69" spans="1:6">
      <c r="A69" s="202" t="s">
        <v>107</v>
      </c>
      <c r="B69" s="201">
        <v>33</v>
      </c>
      <c r="C69" s="200">
        <v>101</v>
      </c>
      <c r="D69" s="200">
        <v>4</v>
      </c>
      <c r="E69" s="199">
        <f t="shared" si="8"/>
        <v>138</v>
      </c>
      <c r="F69" s="199"/>
    </row>
    <row r="70" spans="1:6">
      <c r="A70" s="202" t="s">
        <v>108</v>
      </c>
      <c r="B70" s="201">
        <v>32</v>
      </c>
      <c r="C70" s="200">
        <v>101</v>
      </c>
      <c r="D70" s="200">
        <v>4</v>
      </c>
      <c r="E70" s="199">
        <f t="shared" si="8"/>
        <v>137</v>
      </c>
      <c r="F70" s="199"/>
    </row>
    <row r="71" spans="1:6">
      <c r="A71" s="202" t="s">
        <v>109</v>
      </c>
      <c r="B71" s="201">
        <v>33</v>
      </c>
      <c r="C71" s="200">
        <v>103</v>
      </c>
      <c r="D71" s="200">
        <v>3</v>
      </c>
      <c r="E71" s="199">
        <f t="shared" si="8"/>
        <v>139</v>
      </c>
      <c r="F71" s="199"/>
    </row>
    <row r="72" spans="1:6">
      <c r="A72" s="202" t="s">
        <v>110</v>
      </c>
      <c r="B72" s="201">
        <v>31</v>
      </c>
      <c r="C72" s="200">
        <v>103</v>
      </c>
      <c r="D72" s="200">
        <v>3</v>
      </c>
      <c r="E72" s="199">
        <f t="shared" si="8"/>
        <v>137</v>
      </c>
      <c r="F72" s="199"/>
    </row>
    <row r="73" spans="1:6">
      <c r="A73" s="202" t="s">
        <v>111</v>
      </c>
      <c r="B73" s="201">
        <v>31</v>
      </c>
      <c r="C73" s="200">
        <v>105</v>
      </c>
      <c r="D73" s="200">
        <v>3</v>
      </c>
      <c r="E73" s="199">
        <f t="shared" si="8"/>
        <v>139</v>
      </c>
      <c r="F73" s="199"/>
    </row>
    <row r="74" spans="1:6">
      <c r="A74" s="202" t="s">
        <v>112</v>
      </c>
      <c r="B74" s="201">
        <f>'21_nivover_01'!C9</f>
        <v>26</v>
      </c>
      <c r="C74" s="200">
        <f>'21_nivover_01'!F9</f>
        <v>110</v>
      </c>
      <c r="D74" s="200">
        <f>'21_nivover_01'!I9+'21_nivover_01'!L9</f>
        <v>5</v>
      </c>
      <c r="E74" s="199">
        <f t="shared" si="8"/>
        <v>141</v>
      </c>
      <c r="F74" s="199"/>
    </row>
    <row r="75" spans="1:6">
      <c r="A75" s="202" t="s">
        <v>113</v>
      </c>
      <c r="B75" s="201">
        <v>31</v>
      </c>
      <c r="C75" s="200">
        <v>105</v>
      </c>
      <c r="D75" s="200">
        <v>5</v>
      </c>
      <c r="E75" s="199">
        <f t="shared" si="8"/>
        <v>141</v>
      </c>
      <c r="F75" s="199"/>
    </row>
    <row r="76" spans="1:6">
      <c r="A76" s="202" t="s">
        <v>114</v>
      </c>
      <c r="B76" s="201">
        <v>30</v>
      </c>
      <c r="C76" s="200">
        <v>106</v>
      </c>
      <c r="D76" s="200">
        <v>6</v>
      </c>
      <c r="E76" s="199">
        <f t="shared" si="8"/>
        <v>142</v>
      </c>
      <c r="F76" s="199"/>
    </row>
    <row r="77" spans="1:6">
      <c r="A77" s="202" t="s">
        <v>115</v>
      </c>
      <c r="B77" s="201">
        <v>28</v>
      </c>
      <c r="C77" s="200">
        <v>107</v>
      </c>
      <c r="D77" s="200">
        <v>6</v>
      </c>
      <c r="E77" s="199">
        <f t="shared" si="8"/>
        <v>141</v>
      </c>
      <c r="F77" s="199"/>
    </row>
    <row r="78" spans="1:6">
      <c r="A78" s="202" t="s">
        <v>116</v>
      </c>
      <c r="B78" s="201">
        <v>27</v>
      </c>
      <c r="C78" s="200">
        <v>109</v>
      </c>
      <c r="D78" s="200">
        <v>6</v>
      </c>
      <c r="E78" s="199">
        <f t="shared" si="8"/>
        <v>142</v>
      </c>
      <c r="F78" s="199"/>
    </row>
    <row r="79" spans="1:6">
      <c r="A79" s="202" t="s">
        <v>117</v>
      </c>
      <c r="B79" s="201">
        <f>'21_nivover_01'!C9</f>
        <v>26</v>
      </c>
      <c r="C79" s="200">
        <f>'21_nivover_01'!F9</f>
        <v>110</v>
      </c>
      <c r="D79" s="200">
        <f>'21_nivover_01'!I9+'21_nivover_01'!L9+'21_nivover_01'!O9</f>
        <v>6</v>
      </c>
      <c r="E79" s="199">
        <f t="shared" si="8"/>
        <v>142</v>
      </c>
      <c r="F79" s="199"/>
    </row>
    <row r="80" spans="1:6" ht="6.75" customHeight="1">
      <c r="A80" s="202"/>
      <c r="B80" s="201"/>
      <c r="C80" s="200"/>
      <c r="D80" s="200"/>
      <c r="E80" s="199"/>
    </row>
    <row r="81" spans="1:22" ht="26.4" customHeight="1">
      <c r="A81" s="428" t="s">
        <v>61</v>
      </c>
      <c r="B81" s="428"/>
      <c r="C81" s="428"/>
      <c r="D81" s="428"/>
      <c r="E81" s="428"/>
      <c r="F81" s="428"/>
      <c r="G81" s="428"/>
      <c r="H81" s="428"/>
      <c r="I81" s="428"/>
      <c r="J81" s="428"/>
      <c r="K81" s="428"/>
      <c r="L81" s="428"/>
      <c r="M81" s="428"/>
      <c r="N81" s="428"/>
      <c r="O81" s="428"/>
      <c r="P81" s="428"/>
      <c r="Q81" s="428"/>
      <c r="R81" s="428"/>
      <c r="S81" s="428"/>
      <c r="T81" s="428"/>
      <c r="U81" s="428"/>
      <c r="V81" s="428"/>
    </row>
    <row r="82" spans="1:22">
      <c r="A82" s="198" t="s">
        <v>129</v>
      </c>
      <c r="B82" s="189"/>
      <c r="C82" s="189"/>
      <c r="D82" s="189"/>
      <c r="E82" s="189"/>
      <c r="F82" s="189"/>
      <c r="G82" s="189"/>
      <c r="H82" s="189"/>
      <c r="I82" s="189"/>
      <c r="J82" s="189"/>
      <c r="K82" s="189"/>
      <c r="L82" s="189"/>
      <c r="M82" s="189"/>
      <c r="N82" s="189"/>
      <c r="O82" s="189"/>
      <c r="P82" s="189"/>
      <c r="Q82" s="189"/>
      <c r="R82" s="189"/>
      <c r="S82" s="189"/>
      <c r="T82" s="189"/>
      <c r="U82" s="189"/>
      <c r="V82" s="189"/>
    </row>
    <row r="83" spans="1:22">
      <c r="A83" s="198" t="s">
        <v>130</v>
      </c>
      <c r="B83" s="189"/>
      <c r="C83" s="189"/>
      <c r="D83" s="189"/>
      <c r="E83" s="189"/>
      <c r="F83" s="189"/>
      <c r="G83" s="189"/>
      <c r="H83" s="189"/>
      <c r="I83" s="189"/>
      <c r="J83" s="189"/>
      <c r="K83" s="189"/>
      <c r="L83" s="189"/>
      <c r="M83" s="189"/>
      <c r="N83" s="189"/>
      <c r="O83" s="189"/>
      <c r="P83" s="189"/>
      <c r="Q83" s="189"/>
      <c r="R83" s="189"/>
      <c r="S83" s="189"/>
      <c r="T83" s="189"/>
      <c r="U83" s="189"/>
      <c r="V83" s="189"/>
    </row>
    <row r="84" spans="1:22">
      <c r="A84" s="198" t="s">
        <v>131</v>
      </c>
      <c r="B84" s="189"/>
      <c r="C84" s="189"/>
      <c r="D84" s="189"/>
      <c r="E84" s="189"/>
      <c r="F84" s="189"/>
      <c r="G84" s="189"/>
      <c r="H84" s="189"/>
      <c r="I84" s="189"/>
      <c r="J84" s="189"/>
      <c r="K84" s="189"/>
      <c r="L84" s="189"/>
      <c r="M84" s="189"/>
      <c r="N84" s="189"/>
      <c r="O84" s="189"/>
      <c r="P84" s="189"/>
      <c r="Q84" s="189"/>
      <c r="R84" s="189"/>
      <c r="S84" s="189"/>
      <c r="T84" s="189"/>
      <c r="U84" s="189"/>
      <c r="V84" s="189"/>
    </row>
    <row r="85" spans="1:22">
      <c r="A85" s="198" t="s">
        <v>132</v>
      </c>
      <c r="B85" s="189"/>
      <c r="C85" s="189"/>
      <c r="D85" s="189"/>
      <c r="E85" s="189"/>
      <c r="F85" s="189"/>
      <c r="G85" s="189"/>
      <c r="H85" s="189"/>
      <c r="I85" s="189"/>
      <c r="J85" s="189"/>
      <c r="K85" s="189"/>
      <c r="L85" s="189"/>
      <c r="M85" s="189"/>
      <c r="N85" s="189"/>
      <c r="O85" s="189"/>
      <c r="P85" s="189"/>
      <c r="Q85" s="189"/>
      <c r="R85" s="189"/>
      <c r="S85" s="189"/>
      <c r="T85" s="189"/>
      <c r="U85" s="189"/>
      <c r="V85" s="189"/>
    </row>
    <row r="86" spans="1:22">
      <c r="A86" s="198" t="s">
        <v>133</v>
      </c>
      <c r="B86" s="189"/>
      <c r="C86" s="189"/>
      <c r="D86" s="189"/>
      <c r="E86" s="189"/>
      <c r="F86" s="189"/>
      <c r="G86" s="189"/>
      <c r="H86" s="189"/>
      <c r="I86" s="189"/>
      <c r="J86" s="189"/>
      <c r="K86" s="189"/>
      <c r="L86" s="189"/>
      <c r="M86" s="189"/>
      <c r="N86" s="189"/>
      <c r="O86" s="189"/>
      <c r="P86" s="189"/>
      <c r="Q86" s="189"/>
      <c r="R86" s="189"/>
      <c r="S86" s="189"/>
      <c r="T86" s="189"/>
      <c r="U86" s="189"/>
      <c r="V86" s="189"/>
    </row>
    <row r="87" spans="1:22">
      <c r="A87" s="189" t="s">
        <v>134</v>
      </c>
      <c r="B87" s="189"/>
      <c r="C87" s="189"/>
      <c r="D87" s="189"/>
      <c r="E87" s="189"/>
      <c r="F87" s="189"/>
      <c r="G87" s="189"/>
      <c r="H87" s="189"/>
      <c r="I87" s="189"/>
      <c r="J87" s="189"/>
      <c r="K87" s="189"/>
      <c r="L87" s="189"/>
      <c r="M87" s="189"/>
      <c r="N87" s="189"/>
      <c r="O87" s="189"/>
      <c r="P87" s="189"/>
      <c r="Q87" s="189"/>
      <c r="R87" s="189"/>
      <c r="S87" s="189"/>
      <c r="T87" s="189"/>
      <c r="U87" s="189"/>
      <c r="V87" s="189"/>
    </row>
  </sheetData>
  <mergeCells count="11">
    <mergeCell ref="A81:V81"/>
    <mergeCell ref="B8:F8"/>
    <mergeCell ref="N8:R8"/>
    <mergeCell ref="H8:L8"/>
    <mergeCell ref="T8:X8"/>
    <mergeCell ref="A3:Y3"/>
    <mergeCell ref="A5:Y5"/>
    <mergeCell ref="B7:G7"/>
    <mergeCell ref="N7:S7"/>
    <mergeCell ref="H7:M7"/>
    <mergeCell ref="T7:Y7"/>
  </mergeCells>
  <printOptions horizontalCentered="1"/>
  <pageMargins left="0.19685039370078741" right="0.19685039370078741" top="0" bottom="0" header="0.51181102362204722" footer="0.51181102362204722"/>
  <pageSetup paperSize="9" scale="58"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BE35A-8C1E-4B8D-BAC9-6E5DE32BDC45}">
  <sheetPr>
    <pageSetUpPr fitToPage="1"/>
  </sheetPr>
  <dimension ref="A1:AA28"/>
  <sheetViews>
    <sheetView zoomScaleNormal="100" workbookViewId="0">
      <selection activeCell="A40" sqref="A40"/>
    </sheetView>
  </sheetViews>
  <sheetFormatPr defaultColWidth="8.88671875" defaultRowHeight="13.2"/>
  <cols>
    <col min="1" max="1" width="11" style="188" customWidth="1"/>
    <col min="2" max="2" width="8.5546875" style="188" customWidth="1"/>
    <col min="3" max="5" width="6.44140625" style="188" customWidth="1"/>
    <col min="6" max="11" width="6.5546875" style="188" customWidth="1"/>
    <col min="12" max="14" width="6.109375" style="188" customWidth="1"/>
    <col min="15" max="17" width="7" style="188" customWidth="1"/>
    <col min="18" max="20" width="6.5546875" style="188" customWidth="1"/>
    <col min="21" max="26" width="7" style="188" customWidth="1"/>
    <col min="27" max="30" width="8.109375" style="188" customWidth="1"/>
    <col min="31" max="31" width="10.5546875" style="188" customWidth="1"/>
    <col min="32" max="33" width="9.44140625" style="188" customWidth="1"/>
    <col min="34" max="34" width="11.44140625" style="188" customWidth="1"/>
    <col min="35" max="35" width="9.5546875" style="188" customWidth="1"/>
    <col min="36" max="36" width="16" style="188" customWidth="1"/>
    <col min="37" max="37" width="10.5546875" style="188" customWidth="1"/>
    <col min="38" max="16384" width="8.88671875" style="188"/>
  </cols>
  <sheetData>
    <row r="1" spans="1:27">
      <c r="A1" s="68" t="s">
        <v>23</v>
      </c>
      <c r="B1" s="68"/>
    </row>
    <row r="2" spans="1:27">
      <c r="A2" s="68"/>
      <c r="B2" s="68"/>
    </row>
    <row r="3" spans="1:27">
      <c r="A3" s="418" t="s">
        <v>24</v>
      </c>
      <c r="B3" s="418"/>
      <c r="C3" s="418"/>
      <c r="D3" s="418"/>
      <c r="E3" s="418"/>
      <c r="F3" s="418"/>
      <c r="G3" s="418"/>
      <c r="H3" s="418"/>
      <c r="I3" s="418"/>
      <c r="J3" s="418"/>
      <c r="K3" s="418"/>
      <c r="L3" s="418"/>
      <c r="M3" s="418"/>
      <c r="N3" s="418"/>
      <c r="O3" s="418"/>
      <c r="P3" s="418"/>
      <c r="Q3" s="418"/>
      <c r="R3" s="418"/>
      <c r="S3" s="418"/>
      <c r="T3" s="418"/>
      <c r="U3" s="418"/>
      <c r="V3" s="418"/>
      <c r="W3" s="418"/>
      <c r="X3" s="418"/>
      <c r="Y3" s="418"/>
      <c r="Z3" s="418"/>
    </row>
    <row r="4" spans="1:27">
      <c r="A4" s="68"/>
      <c r="B4" s="68"/>
    </row>
    <row r="5" spans="1:27">
      <c r="A5" s="418" t="s">
        <v>135</v>
      </c>
      <c r="B5" s="418"/>
      <c r="C5" s="418"/>
      <c r="D5" s="418"/>
      <c r="E5" s="418"/>
      <c r="F5" s="418"/>
      <c r="G5" s="418"/>
      <c r="H5" s="418"/>
      <c r="I5" s="418"/>
      <c r="J5" s="418"/>
      <c r="K5" s="418"/>
      <c r="L5" s="418"/>
      <c r="M5" s="418"/>
      <c r="N5" s="418"/>
      <c r="O5" s="418"/>
      <c r="P5" s="418"/>
      <c r="Q5" s="418"/>
      <c r="R5" s="418"/>
      <c r="S5" s="418"/>
      <c r="T5" s="418"/>
      <c r="U5" s="418"/>
      <c r="V5" s="418"/>
      <c r="W5" s="418"/>
      <c r="X5" s="418"/>
      <c r="Y5" s="418"/>
      <c r="Z5" s="418"/>
    </row>
    <row r="6" spans="1:27">
      <c r="A6" s="418" t="s">
        <v>136</v>
      </c>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221"/>
    </row>
    <row r="7" spans="1:27" ht="8.4" customHeight="1" thickBot="1">
      <c r="A7" s="68"/>
      <c r="B7" s="68"/>
    </row>
    <row r="8" spans="1:27" s="227" customFormat="1" ht="39.6">
      <c r="A8" s="229"/>
      <c r="B8" s="228" t="s">
        <v>33</v>
      </c>
      <c r="C8" s="432" t="s">
        <v>38</v>
      </c>
      <c r="D8" s="433"/>
      <c r="E8" s="434"/>
      <c r="F8" s="432" t="s">
        <v>39</v>
      </c>
      <c r="G8" s="433"/>
      <c r="H8" s="434"/>
      <c r="I8" s="432" t="s">
        <v>40</v>
      </c>
      <c r="J8" s="433"/>
      <c r="K8" s="434"/>
      <c r="L8" s="432" t="s">
        <v>41</v>
      </c>
      <c r="M8" s="433"/>
      <c r="N8" s="434"/>
      <c r="O8" s="432" t="s">
        <v>42</v>
      </c>
      <c r="P8" s="433"/>
      <c r="Q8" s="434"/>
      <c r="R8" s="432" t="s">
        <v>43</v>
      </c>
      <c r="S8" s="433"/>
      <c r="T8" s="434"/>
      <c r="U8" s="432" t="s">
        <v>44</v>
      </c>
      <c r="V8" s="433"/>
      <c r="W8" s="434"/>
      <c r="X8" s="432" t="s">
        <v>31</v>
      </c>
      <c r="Y8" s="433"/>
      <c r="Z8" s="433"/>
    </row>
    <row r="9" spans="1:27" s="194" customFormat="1">
      <c r="A9" s="197" t="s">
        <v>73</v>
      </c>
      <c r="B9" s="195"/>
      <c r="C9" s="196" t="s">
        <v>35</v>
      </c>
      <c r="D9" s="195" t="s">
        <v>36</v>
      </c>
      <c r="E9" s="195" t="s">
        <v>37</v>
      </c>
      <c r="F9" s="196" t="s">
        <v>35</v>
      </c>
      <c r="G9" s="195" t="s">
        <v>36</v>
      </c>
      <c r="H9" s="195" t="s">
        <v>37</v>
      </c>
      <c r="I9" s="196" t="s">
        <v>35</v>
      </c>
      <c r="J9" s="195" t="s">
        <v>36</v>
      </c>
      <c r="K9" s="195" t="s">
        <v>37</v>
      </c>
      <c r="L9" s="196" t="s">
        <v>35</v>
      </c>
      <c r="M9" s="195" t="s">
        <v>36</v>
      </c>
      <c r="N9" s="195" t="s">
        <v>37</v>
      </c>
      <c r="O9" s="196" t="s">
        <v>35</v>
      </c>
      <c r="P9" s="195" t="s">
        <v>36</v>
      </c>
      <c r="Q9" s="195" t="s">
        <v>37</v>
      </c>
      <c r="R9" s="196" t="s">
        <v>35</v>
      </c>
      <c r="S9" s="195" t="s">
        <v>36</v>
      </c>
      <c r="T9" s="195" t="s">
        <v>37</v>
      </c>
      <c r="U9" s="196" t="s">
        <v>35</v>
      </c>
      <c r="V9" s="195" t="s">
        <v>36</v>
      </c>
      <c r="W9" s="195" t="s">
        <v>37</v>
      </c>
      <c r="X9" s="196" t="s">
        <v>35</v>
      </c>
      <c r="Y9" s="195" t="s">
        <v>36</v>
      </c>
      <c r="Z9" s="195" t="s">
        <v>37</v>
      </c>
    </row>
    <row r="10" spans="1:27" s="191" customFormat="1">
      <c r="A10" s="188"/>
      <c r="B10" s="226"/>
      <c r="C10" s="225"/>
      <c r="D10" s="224"/>
      <c r="E10" s="224"/>
      <c r="F10" s="225"/>
      <c r="G10" s="224"/>
      <c r="H10" s="224"/>
      <c r="I10" s="225"/>
      <c r="J10" s="224"/>
      <c r="K10" s="224"/>
      <c r="L10" s="225"/>
      <c r="M10" s="224"/>
      <c r="N10" s="224"/>
      <c r="O10" s="225"/>
      <c r="P10" s="224"/>
      <c r="Q10" s="224"/>
      <c r="R10" s="225"/>
      <c r="S10" s="224"/>
      <c r="T10" s="224"/>
      <c r="U10" s="225"/>
      <c r="V10" s="224"/>
      <c r="W10" s="224"/>
      <c r="X10" s="225"/>
      <c r="Y10" s="224"/>
      <c r="Z10" s="224"/>
    </row>
    <row r="11" spans="1:27">
      <c r="A11" s="188" t="s">
        <v>100</v>
      </c>
      <c r="B11" s="222">
        <v>4</v>
      </c>
      <c r="C11" s="223">
        <v>23</v>
      </c>
      <c r="D11" s="190">
        <v>16</v>
      </c>
      <c r="E11" s="192">
        <v>39</v>
      </c>
      <c r="F11" s="223">
        <v>0</v>
      </c>
      <c r="G11" s="190">
        <v>0</v>
      </c>
      <c r="H11" s="192">
        <v>0</v>
      </c>
      <c r="I11" s="223">
        <v>128</v>
      </c>
      <c r="J11" s="190">
        <v>130</v>
      </c>
      <c r="K11" s="192">
        <v>258</v>
      </c>
      <c r="L11" s="223">
        <v>4</v>
      </c>
      <c r="M11" s="190">
        <v>3</v>
      </c>
      <c r="N11" s="192">
        <v>7</v>
      </c>
      <c r="O11" s="223">
        <v>95</v>
      </c>
      <c r="P11" s="190">
        <v>64</v>
      </c>
      <c r="Q11" s="192">
        <v>159</v>
      </c>
      <c r="R11" s="223">
        <v>4</v>
      </c>
      <c r="S11" s="190">
        <v>0</v>
      </c>
      <c r="T11" s="192">
        <v>4</v>
      </c>
      <c r="U11" s="223">
        <v>6</v>
      </c>
      <c r="V11" s="190">
        <v>3</v>
      </c>
      <c r="W11" s="192">
        <v>9</v>
      </c>
      <c r="X11" s="193">
        <v>260</v>
      </c>
      <c r="Y11" s="192">
        <v>216</v>
      </c>
      <c r="Z11" s="192">
        <v>476</v>
      </c>
    </row>
    <row r="12" spans="1:27">
      <c r="A12" s="188" t="s">
        <v>101</v>
      </c>
      <c r="B12" s="222">
        <v>4</v>
      </c>
      <c r="C12" s="223">
        <v>14</v>
      </c>
      <c r="D12" s="190">
        <v>17</v>
      </c>
      <c r="E12" s="192">
        <v>31</v>
      </c>
      <c r="F12" s="223">
        <v>0</v>
      </c>
      <c r="G12" s="190">
        <v>0</v>
      </c>
      <c r="H12" s="192">
        <v>0</v>
      </c>
      <c r="I12" s="223">
        <v>121</v>
      </c>
      <c r="J12" s="190">
        <v>115</v>
      </c>
      <c r="K12" s="192">
        <v>236</v>
      </c>
      <c r="L12" s="223">
        <v>4</v>
      </c>
      <c r="M12" s="190">
        <v>2</v>
      </c>
      <c r="N12" s="192">
        <v>6</v>
      </c>
      <c r="O12" s="223">
        <v>110</v>
      </c>
      <c r="P12" s="190">
        <v>60</v>
      </c>
      <c r="Q12" s="192">
        <v>170</v>
      </c>
      <c r="R12" s="223">
        <v>2</v>
      </c>
      <c r="S12" s="190">
        <v>3</v>
      </c>
      <c r="T12" s="192">
        <v>5</v>
      </c>
      <c r="U12" s="223">
        <v>5</v>
      </c>
      <c r="V12" s="190">
        <v>2</v>
      </c>
      <c r="W12" s="192">
        <v>7</v>
      </c>
      <c r="X12" s="193">
        <v>256</v>
      </c>
      <c r="Y12" s="192">
        <v>199</v>
      </c>
      <c r="Z12" s="192">
        <v>455</v>
      </c>
    </row>
    <row r="13" spans="1:27">
      <c r="A13" s="188" t="s">
        <v>102</v>
      </c>
      <c r="B13" s="222">
        <v>4</v>
      </c>
      <c r="C13" s="223">
        <v>21</v>
      </c>
      <c r="D13" s="190">
        <v>22</v>
      </c>
      <c r="E13" s="192">
        <v>43</v>
      </c>
      <c r="F13" s="223">
        <v>0</v>
      </c>
      <c r="G13" s="190">
        <v>0</v>
      </c>
      <c r="H13" s="192">
        <v>0</v>
      </c>
      <c r="I13" s="223">
        <v>126</v>
      </c>
      <c r="J13" s="190">
        <v>129</v>
      </c>
      <c r="K13" s="192">
        <v>255</v>
      </c>
      <c r="L13" s="223">
        <v>10</v>
      </c>
      <c r="M13" s="190">
        <v>2</v>
      </c>
      <c r="N13" s="192">
        <v>12</v>
      </c>
      <c r="O13" s="223">
        <v>72</v>
      </c>
      <c r="P13" s="190">
        <v>52</v>
      </c>
      <c r="Q13" s="192">
        <v>124</v>
      </c>
      <c r="R13" s="223">
        <v>1</v>
      </c>
      <c r="S13" s="190">
        <v>1</v>
      </c>
      <c r="T13" s="192">
        <v>2</v>
      </c>
      <c r="U13" s="223">
        <v>6</v>
      </c>
      <c r="V13" s="190">
        <v>2</v>
      </c>
      <c r="W13" s="192">
        <v>8</v>
      </c>
      <c r="X13" s="193">
        <v>236</v>
      </c>
      <c r="Y13" s="192">
        <v>208</v>
      </c>
      <c r="Z13" s="192">
        <v>444</v>
      </c>
    </row>
    <row r="14" spans="1:27">
      <c r="A14" s="188" t="s">
        <v>103</v>
      </c>
      <c r="B14" s="222">
        <v>4</v>
      </c>
      <c r="C14" s="223">
        <v>28</v>
      </c>
      <c r="D14" s="190">
        <v>19</v>
      </c>
      <c r="E14" s="192">
        <v>47</v>
      </c>
      <c r="F14" s="223">
        <v>0</v>
      </c>
      <c r="G14" s="190">
        <v>0</v>
      </c>
      <c r="H14" s="192">
        <v>0</v>
      </c>
      <c r="I14" s="223">
        <v>133</v>
      </c>
      <c r="J14" s="190">
        <v>130</v>
      </c>
      <c r="K14" s="192">
        <v>263</v>
      </c>
      <c r="L14" s="223">
        <v>12</v>
      </c>
      <c r="M14" s="190">
        <v>4</v>
      </c>
      <c r="N14" s="192">
        <v>16</v>
      </c>
      <c r="O14" s="223">
        <v>64</v>
      </c>
      <c r="P14" s="190">
        <v>51</v>
      </c>
      <c r="Q14" s="192">
        <v>115</v>
      </c>
      <c r="R14" s="223">
        <v>2</v>
      </c>
      <c r="S14" s="190">
        <v>5</v>
      </c>
      <c r="T14" s="192">
        <v>7</v>
      </c>
      <c r="U14" s="223">
        <v>4</v>
      </c>
      <c r="V14" s="190">
        <v>3</v>
      </c>
      <c r="W14" s="192">
        <v>7</v>
      </c>
      <c r="X14" s="193">
        <v>243</v>
      </c>
      <c r="Y14" s="192">
        <v>212</v>
      </c>
      <c r="Z14" s="192">
        <v>455</v>
      </c>
    </row>
    <row r="15" spans="1:27">
      <c r="A15" s="188" t="s">
        <v>104</v>
      </c>
      <c r="B15" s="222">
        <v>4</v>
      </c>
      <c r="C15" s="223">
        <v>27</v>
      </c>
      <c r="D15" s="190">
        <v>14</v>
      </c>
      <c r="E15" s="192">
        <v>41</v>
      </c>
      <c r="F15" s="223">
        <v>0</v>
      </c>
      <c r="G15" s="190">
        <v>0</v>
      </c>
      <c r="H15" s="192">
        <v>0</v>
      </c>
      <c r="I15" s="223">
        <v>127</v>
      </c>
      <c r="J15" s="190">
        <v>120</v>
      </c>
      <c r="K15" s="192">
        <v>247</v>
      </c>
      <c r="L15" s="223">
        <v>18</v>
      </c>
      <c r="M15" s="190">
        <v>5</v>
      </c>
      <c r="N15" s="192">
        <v>23</v>
      </c>
      <c r="O15" s="223">
        <v>63</v>
      </c>
      <c r="P15" s="190">
        <v>61</v>
      </c>
      <c r="Q15" s="192">
        <v>124</v>
      </c>
      <c r="R15" s="223">
        <v>3</v>
      </c>
      <c r="S15" s="190">
        <v>3</v>
      </c>
      <c r="T15" s="192">
        <v>6</v>
      </c>
      <c r="U15" s="223">
        <v>5</v>
      </c>
      <c r="V15" s="190">
        <v>3</v>
      </c>
      <c r="W15" s="192">
        <v>8</v>
      </c>
      <c r="X15" s="193">
        <v>243</v>
      </c>
      <c r="Y15" s="192">
        <v>206</v>
      </c>
      <c r="Z15" s="192">
        <v>449</v>
      </c>
    </row>
    <row r="16" spans="1:27">
      <c r="A16" s="188" t="s">
        <v>128</v>
      </c>
      <c r="B16" s="222">
        <v>4</v>
      </c>
      <c r="C16" s="223">
        <v>26</v>
      </c>
      <c r="D16" s="190">
        <v>11</v>
      </c>
      <c r="E16" s="192">
        <v>37</v>
      </c>
      <c r="F16" s="223">
        <v>0</v>
      </c>
      <c r="G16" s="190">
        <v>0</v>
      </c>
      <c r="H16" s="192">
        <v>0</v>
      </c>
      <c r="I16" s="223">
        <v>122</v>
      </c>
      <c r="J16" s="190">
        <v>116</v>
      </c>
      <c r="K16" s="192">
        <v>238</v>
      </c>
      <c r="L16" s="223">
        <v>17</v>
      </c>
      <c r="M16" s="190">
        <v>7</v>
      </c>
      <c r="N16" s="192">
        <v>24</v>
      </c>
      <c r="O16" s="223">
        <v>70</v>
      </c>
      <c r="P16" s="190">
        <v>63</v>
      </c>
      <c r="Q16" s="192">
        <v>133</v>
      </c>
      <c r="R16" s="223">
        <v>3</v>
      </c>
      <c r="S16" s="190">
        <v>4</v>
      </c>
      <c r="T16" s="192">
        <v>7</v>
      </c>
      <c r="U16" s="223">
        <v>2</v>
      </c>
      <c r="V16" s="190">
        <v>2</v>
      </c>
      <c r="W16" s="192">
        <v>4</v>
      </c>
      <c r="X16" s="193">
        <v>240</v>
      </c>
      <c r="Y16" s="192">
        <v>203</v>
      </c>
      <c r="Z16" s="192">
        <v>443</v>
      </c>
    </row>
    <row r="17" spans="1:26">
      <c r="A17" s="188" t="s">
        <v>106</v>
      </c>
      <c r="B17" s="222">
        <v>4</v>
      </c>
      <c r="C17" s="223">
        <v>25</v>
      </c>
      <c r="D17" s="190">
        <v>14</v>
      </c>
      <c r="E17" s="192">
        <v>39</v>
      </c>
      <c r="F17" s="223">
        <v>1</v>
      </c>
      <c r="G17" s="190">
        <v>0</v>
      </c>
      <c r="H17" s="192">
        <v>1</v>
      </c>
      <c r="I17" s="223">
        <v>118</v>
      </c>
      <c r="J17" s="190">
        <v>111</v>
      </c>
      <c r="K17" s="192">
        <v>229</v>
      </c>
      <c r="L17" s="223">
        <v>15</v>
      </c>
      <c r="M17" s="190">
        <v>4</v>
      </c>
      <c r="N17" s="192">
        <v>19</v>
      </c>
      <c r="O17" s="223">
        <v>72</v>
      </c>
      <c r="P17" s="190">
        <v>59</v>
      </c>
      <c r="Q17" s="192">
        <v>131</v>
      </c>
      <c r="R17" s="223">
        <v>7</v>
      </c>
      <c r="S17" s="190">
        <v>6</v>
      </c>
      <c r="T17" s="192">
        <v>13</v>
      </c>
      <c r="U17" s="223">
        <v>1</v>
      </c>
      <c r="V17" s="190">
        <v>1</v>
      </c>
      <c r="W17" s="192">
        <v>2</v>
      </c>
      <c r="X17" s="193">
        <v>239</v>
      </c>
      <c r="Y17" s="192">
        <v>195</v>
      </c>
      <c r="Z17" s="192">
        <v>434</v>
      </c>
    </row>
    <row r="18" spans="1:26">
      <c r="A18" s="188" t="s">
        <v>107</v>
      </c>
      <c r="B18" s="222">
        <v>4</v>
      </c>
      <c r="C18" s="223">
        <v>13</v>
      </c>
      <c r="D18" s="190">
        <v>12</v>
      </c>
      <c r="E18" s="192">
        <v>25</v>
      </c>
      <c r="F18" s="223">
        <v>1</v>
      </c>
      <c r="G18" s="190">
        <v>0</v>
      </c>
      <c r="H18" s="192">
        <v>1</v>
      </c>
      <c r="I18" s="223">
        <v>104</v>
      </c>
      <c r="J18" s="190">
        <v>93</v>
      </c>
      <c r="K18" s="192">
        <v>197</v>
      </c>
      <c r="L18" s="223">
        <v>14</v>
      </c>
      <c r="M18" s="190">
        <v>3</v>
      </c>
      <c r="N18" s="192">
        <v>17</v>
      </c>
      <c r="O18" s="223">
        <v>68</v>
      </c>
      <c r="P18" s="190">
        <v>47</v>
      </c>
      <c r="Q18" s="192">
        <v>115</v>
      </c>
      <c r="R18" s="223">
        <v>8</v>
      </c>
      <c r="S18" s="190">
        <v>13</v>
      </c>
      <c r="T18" s="192">
        <v>21</v>
      </c>
      <c r="U18" s="223">
        <v>1</v>
      </c>
      <c r="V18" s="190">
        <v>3</v>
      </c>
      <c r="W18" s="192">
        <v>4</v>
      </c>
      <c r="X18" s="193">
        <v>209</v>
      </c>
      <c r="Y18" s="192">
        <v>171</v>
      </c>
      <c r="Z18" s="192">
        <v>380</v>
      </c>
    </row>
    <row r="19" spans="1:26">
      <c r="A19" s="188" t="s">
        <v>108</v>
      </c>
      <c r="B19" s="222">
        <v>4</v>
      </c>
      <c r="C19" s="223">
        <v>20</v>
      </c>
      <c r="D19" s="190">
        <v>14</v>
      </c>
      <c r="E19" s="192">
        <v>34</v>
      </c>
      <c r="F19" s="223">
        <v>0</v>
      </c>
      <c r="G19" s="190">
        <v>1</v>
      </c>
      <c r="H19" s="192">
        <v>1</v>
      </c>
      <c r="I19" s="223">
        <v>98</v>
      </c>
      <c r="J19" s="190">
        <v>78</v>
      </c>
      <c r="K19" s="192">
        <v>176</v>
      </c>
      <c r="L19" s="223">
        <v>12</v>
      </c>
      <c r="M19" s="190">
        <v>8</v>
      </c>
      <c r="N19" s="192">
        <v>20</v>
      </c>
      <c r="O19" s="223">
        <v>67</v>
      </c>
      <c r="P19" s="190">
        <v>58</v>
      </c>
      <c r="Q19" s="192">
        <v>125</v>
      </c>
      <c r="R19" s="223">
        <v>12</v>
      </c>
      <c r="S19" s="190">
        <v>14</v>
      </c>
      <c r="T19" s="192">
        <v>26</v>
      </c>
      <c r="U19" s="223">
        <v>2</v>
      </c>
      <c r="V19" s="190">
        <v>2</v>
      </c>
      <c r="W19" s="192">
        <v>4</v>
      </c>
      <c r="X19" s="193">
        <v>211</v>
      </c>
      <c r="Y19" s="192">
        <v>175</v>
      </c>
      <c r="Z19" s="192">
        <v>386</v>
      </c>
    </row>
    <row r="20" spans="1:26">
      <c r="A20" s="188" t="s">
        <v>109</v>
      </c>
      <c r="B20" s="222">
        <v>4</v>
      </c>
      <c r="C20" s="223">
        <v>18</v>
      </c>
      <c r="D20" s="190">
        <v>10</v>
      </c>
      <c r="E20" s="192">
        <v>28</v>
      </c>
      <c r="F20" s="223">
        <v>0</v>
      </c>
      <c r="G20" s="190">
        <v>0</v>
      </c>
      <c r="H20" s="192">
        <v>0</v>
      </c>
      <c r="I20" s="223">
        <v>95</v>
      </c>
      <c r="J20" s="190">
        <v>75</v>
      </c>
      <c r="K20" s="192">
        <v>170</v>
      </c>
      <c r="L20" s="223">
        <v>11</v>
      </c>
      <c r="M20" s="190">
        <v>4</v>
      </c>
      <c r="N20" s="192">
        <v>15</v>
      </c>
      <c r="O20" s="223">
        <v>76</v>
      </c>
      <c r="P20" s="190">
        <v>96</v>
      </c>
      <c r="Q20" s="192">
        <v>172</v>
      </c>
      <c r="R20" s="223">
        <v>8</v>
      </c>
      <c r="S20" s="190">
        <v>4</v>
      </c>
      <c r="T20" s="192">
        <v>12</v>
      </c>
      <c r="U20" s="223">
        <v>2</v>
      </c>
      <c r="V20" s="190">
        <v>3</v>
      </c>
      <c r="W20" s="192">
        <v>5</v>
      </c>
      <c r="X20" s="193">
        <v>210</v>
      </c>
      <c r="Y20" s="192">
        <v>192</v>
      </c>
      <c r="Z20" s="192">
        <v>402</v>
      </c>
    </row>
    <row r="21" spans="1:26">
      <c r="A21" s="188" t="s">
        <v>110</v>
      </c>
      <c r="B21" s="222">
        <v>4</v>
      </c>
      <c r="C21" s="223">
        <v>17</v>
      </c>
      <c r="D21" s="190">
        <v>16</v>
      </c>
      <c r="E21" s="192">
        <v>33</v>
      </c>
      <c r="F21" s="223">
        <v>0</v>
      </c>
      <c r="G21" s="190">
        <v>0</v>
      </c>
      <c r="H21" s="192">
        <v>0</v>
      </c>
      <c r="I21" s="223">
        <v>100</v>
      </c>
      <c r="J21" s="190">
        <v>82</v>
      </c>
      <c r="K21" s="192">
        <v>182</v>
      </c>
      <c r="L21" s="223">
        <v>8</v>
      </c>
      <c r="M21" s="190">
        <v>4</v>
      </c>
      <c r="N21" s="192">
        <v>12</v>
      </c>
      <c r="O21" s="223">
        <v>90</v>
      </c>
      <c r="P21" s="190">
        <v>100</v>
      </c>
      <c r="Q21" s="192">
        <v>190</v>
      </c>
      <c r="R21" s="223">
        <v>5</v>
      </c>
      <c r="S21" s="190">
        <v>1</v>
      </c>
      <c r="T21" s="192">
        <v>6</v>
      </c>
      <c r="U21" s="223">
        <v>2</v>
      </c>
      <c r="V21" s="190">
        <v>2</v>
      </c>
      <c r="W21" s="192">
        <v>4</v>
      </c>
      <c r="X21" s="193">
        <v>222</v>
      </c>
      <c r="Y21" s="192">
        <v>205</v>
      </c>
      <c r="Z21" s="192">
        <v>427</v>
      </c>
    </row>
    <row r="22" spans="1:26">
      <c r="A22" s="188" t="s">
        <v>111</v>
      </c>
      <c r="B22" s="222">
        <v>4</v>
      </c>
      <c r="C22" s="223">
        <v>15</v>
      </c>
      <c r="D22" s="190">
        <v>16</v>
      </c>
      <c r="E22" s="192">
        <v>31</v>
      </c>
      <c r="F22" s="223">
        <v>0</v>
      </c>
      <c r="G22" s="190">
        <v>0</v>
      </c>
      <c r="H22" s="192">
        <v>0</v>
      </c>
      <c r="I22" s="223">
        <v>101</v>
      </c>
      <c r="J22" s="190">
        <v>99</v>
      </c>
      <c r="K22" s="192">
        <v>200</v>
      </c>
      <c r="L22" s="223">
        <v>2</v>
      </c>
      <c r="M22" s="190">
        <v>5</v>
      </c>
      <c r="N22" s="192">
        <v>7</v>
      </c>
      <c r="O22" s="223">
        <v>97</v>
      </c>
      <c r="P22" s="190">
        <v>100</v>
      </c>
      <c r="Q22" s="192">
        <v>197</v>
      </c>
      <c r="R22" s="223">
        <v>0</v>
      </c>
      <c r="S22" s="190">
        <v>0</v>
      </c>
      <c r="T22" s="192">
        <v>0</v>
      </c>
      <c r="U22" s="223">
        <v>4</v>
      </c>
      <c r="V22" s="190">
        <v>2</v>
      </c>
      <c r="W22" s="192">
        <v>6</v>
      </c>
      <c r="X22" s="193">
        <v>219</v>
      </c>
      <c r="Y22" s="192">
        <v>222</v>
      </c>
      <c r="Z22" s="192">
        <v>441</v>
      </c>
    </row>
    <row r="23" spans="1:26">
      <c r="A23" s="188" t="s">
        <v>112</v>
      </c>
      <c r="B23" s="222">
        <v>4</v>
      </c>
      <c r="C23" s="223">
        <v>22</v>
      </c>
      <c r="D23" s="190">
        <v>21</v>
      </c>
      <c r="E23" s="192">
        <v>43</v>
      </c>
      <c r="F23" s="223">
        <v>0</v>
      </c>
      <c r="G23" s="190">
        <v>0</v>
      </c>
      <c r="H23" s="192">
        <v>0</v>
      </c>
      <c r="I23" s="223">
        <v>103</v>
      </c>
      <c r="J23" s="190">
        <v>89</v>
      </c>
      <c r="K23" s="192">
        <v>192</v>
      </c>
      <c r="L23" s="223">
        <v>2</v>
      </c>
      <c r="M23" s="190">
        <v>4</v>
      </c>
      <c r="N23" s="192">
        <v>6</v>
      </c>
      <c r="O23" s="223">
        <v>98</v>
      </c>
      <c r="P23" s="190">
        <v>105</v>
      </c>
      <c r="Q23" s="192">
        <v>203</v>
      </c>
      <c r="R23" s="223">
        <v>1</v>
      </c>
      <c r="S23" s="190">
        <v>2</v>
      </c>
      <c r="T23" s="192">
        <v>3</v>
      </c>
      <c r="U23" s="223">
        <v>4</v>
      </c>
      <c r="V23" s="190">
        <v>1</v>
      </c>
      <c r="W23" s="192">
        <v>5</v>
      </c>
      <c r="X23" s="193">
        <v>230</v>
      </c>
      <c r="Y23" s="192">
        <v>222</v>
      </c>
      <c r="Z23" s="192">
        <v>452</v>
      </c>
    </row>
    <row r="24" spans="1:26">
      <c r="A24" s="188" t="s">
        <v>113</v>
      </c>
      <c r="B24" s="222">
        <v>4</v>
      </c>
      <c r="C24" s="223">
        <v>20</v>
      </c>
      <c r="D24" s="190">
        <v>25</v>
      </c>
      <c r="E24" s="192">
        <v>45</v>
      </c>
      <c r="F24" s="223">
        <v>0</v>
      </c>
      <c r="G24" s="190">
        <v>0</v>
      </c>
      <c r="H24" s="192">
        <v>0</v>
      </c>
      <c r="I24" s="223">
        <v>93</v>
      </c>
      <c r="J24" s="190">
        <v>74</v>
      </c>
      <c r="K24" s="192">
        <v>167</v>
      </c>
      <c r="L24" s="223">
        <v>4</v>
      </c>
      <c r="M24" s="190">
        <v>4</v>
      </c>
      <c r="N24" s="192">
        <v>8</v>
      </c>
      <c r="O24" s="223">
        <v>98</v>
      </c>
      <c r="P24" s="190">
        <v>100</v>
      </c>
      <c r="Q24" s="192">
        <v>198</v>
      </c>
      <c r="R24" s="223">
        <v>1</v>
      </c>
      <c r="S24" s="190">
        <v>0</v>
      </c>
      <c r="T24" s="192">
        <v>1</v>
      </c>
      <c r="U24" s="223">
        <v>3</v>
      </c>
      <c r="V24" s="190">
        <v>2</v>
      </c>
      <c r="W24" s="192">
        <v>5</v>
      </c>
      <c r="X24" s="193">
        <v>219</v>
      </c>
      <c r="Y24" s="192">
        <v>205</v>
      </c>
      <c r="Z24" s="192">
        <v>424</v>
      </c>
    </row>
    <row r="25" spans="1:26">
      <c r="A25" s="188" t="s">
        <v>114</v>
      </c>
      <c r="B25" s="222">
        <v>4</v>
      </c>
      <c r="C25" s="223">
        <v>22</v>
      </c>
      <c r="D25" s="190">
        <v>34</v>
      </c>
      <c r="E25" s="192">
        <v>56</v>
      </c>
      <c r="F25" s="223">
        <v>0</v>
      </c>
      <c r="G25" s="190">
        <v>0</v>
      </c>
      <c r="H25" s="192">
        <v>0</v>
      </c>
      <c r="I25" s="223">
        <v>95</v>
      </c>
      <c r="J25" s="190">
        <v>68</v>
      </c>
      <c r="K25" s="192">
        <v>163</v>
      </c>
      <c r="L25" s="223">
        <v>4</v>
      </c>
      <c r="M25" s="190">
        <v>2</v>
      </c>
      <c r="N25" s="192">
        <v>6</v>
      </c>
      <c r="O25" s="223">
        <v>97</v>
      </c>
      <c r="P25" s="190">
        <v>104</v>
      </c>
      <c r="Q25" s="192">
        <v>201</v>
      </c>
      <c r="R25" s="223">
        <v>0</v>
      </c>
      <c r="S25" s="190">
        <v>0</v>
      </c>
      <c r="T25" s="192">
        <v>0</v>
      </c>
      <c r="U25" s="223">
        <v>0</v>
      </c>
      <c r="V25" s="190">
        <v>2</v>
      </c>
      <c r="W25" s="192">
        <v>2</v>
      </c>
      <c r="X25" s="193">
        <v>218</v>
      </c>
      <c r="Y25" s="192">
        <v>210</v>
      </c>
      <c r="Z25" s="192">
        <v>428</v>
      </c>
    </row>
    <row r="26" spans="1:26">
      <c r="A26" s="188" t="s">
        <v>115</v>
      </c>
      <c r="B26" s="222">
        <v>4</v>
      </c>
      <c r="C26" s="223">
        <v>36</v>
      </c>
      <c r="D26" s="190">
        <v>37</v>
      </c>
      <c r="E26" s="192">
        <f>SUM(C26:D26)</f>
        <v>73</v>
      </c>
      <c r="F26" s="223">
        <v>0</v>
      </c>
      <c r="G26" s="190">
        <v>0</v>
      </c>
      <c r="H26" s="192">
        <f>SUM(F26:G26)</f>
        <v>0</v>
      </c>
      <c r="I26" s="223">
        <v>85</v>
      </c>
      <c r="J26" s="190">
        <v>72</v>
      </c>
      <c r="K26" s="192">
        <f>SUM(I26:J26)</f>
        <v>157</v>
      </c>
      <c r="L26" s="223">
        <v>4</v>
      </c>
      <c r="M26" s="190">
        <v>2</v>
      </c>
      <c r="N26" s="192">
        <f>SUM(L26:M26)</f>
        <v>6</v>
      </c>
      <c r="O26" s="223">
        <v>85</v>
      </c>
      <c r="P26" s="190">
        <v>105</v>
      </c>
      <c r="Q26" s="192">
        <f>SUM(O26:P26)</f>
        <v>190</v>
      </c>
      <c r="R26" s="223">
        <v>0</v>
      </c>
      <c r="S26" s="190">
        <v>0</v>
      </c>
      <c r="T26" s="192">
        <f>SUM(R26:S26)</f>
        <v>0</v>
      </c>
      <c r="U26" s="223">
        <v>1</v>
      </c>
      <c r="V26" s="190">
        <v>3</v>
      </c>
      <c r="W26" s="192">
        <f>SUM(U26:V26)</f>
        <v>4</v>
      </c>
      <c r="X26" s="193">
        <f t="shared" ref="X26:Y28" si="0">C26+F26+I26+L26+O26+R26+U26</f>
        <v>211</v>
      </c>
      <c r="Y26" s="192">
        <f t="shared" si="0"/>
        <v>219</v>
      </c>
      <c r="Z26" s="192">
        <f>SUM(X26:Y26)</f>
        <v>430</v>
      </c>
    </row>
    <row r="27" spans="1:26">
      <c r="A27" s="188" t="s">
        <v>116</v>
      </c>
      <c r="B27" s="222">
        <v>4</v>
      </c>
      <c r="C27" s="223">
        <v>38</v>
      </c>
      <c r="D27" s="190">
        <v>27</v>
      </c>
      <c r="E27" s="192">
        <v>65</v>
      </c>
      <c r="F27" s="223">
        <v>0</v>
      </c>
      <c r="G27" s="190">
        <v>0</v>
      </c>
      <c r="H27" s="192">
        <f>SUM(F27:G27)</f>
        <v>0</v>
      </c>
      <c r="I27" s="223">
        <v>95</v>
      </c>
      <c r="J27" s="190">
        <v>78</v>
      </c>
      <c r="K27" s="192">
        <v>173</v>
      </c>
      <c r="L27" s="223">
        <v>3</v>
      </c>
      <c r="M27" s="190">
        <v>2</v>
      </c>
      <c r="N27" s="192">
        <v>5</v>
      </c>
      <c r="O27" s="223">
        <v>82</v>
      </c>
      <c r="P27" s="190">
        <v>101</v>
      </c>
      <c r="Q27" s="192">
        <v>183</v>
      </c>
      <c r="R27" s="223">
        <v>0</v>
      </c>
      <c r="S27" s="190">
        <v>0</v>
      </c>
      <c r="T27" s="192">
        <v>0</v>
      </c>
      <c r="U27" s="223">
        <v>2</v>
      </c>
      <c r="V27" s="190">
        <v>6</v>
      </c>
      <c r="W27" s="192">
        <v>8</v>
      </c>
      <c r="X27" s="193">
        <f t="shared" si="0"/>
        <v>220</v>
      </c>
      <c r="Y27" s="192">
        <f t="shared" si="0"/>
        <v>214</v>
      </c>
      <c r="Z27" s="192">
        <f>SUM(X27:Y27)</f>
        <v>434</v>
      </c>
    </row>
    <row r="28" spans="1:26">
      <c r="A28" s="188" t="s">
        <v>117</v>
      </c>
      <c r="B28" s="222">
        <v>4</v>
      </c>
      <c r="C28" s="223">
        <v>21</v>
      </c>
      <c r="D28" s="190">
        <v>27</v>
      </c>
      <c r="E28" s="192">
        <f>SUM(C28:D28)</f>
        <v>48</v>
      </c>
      <c r="F28" s="223">
        <v>0</v>
      </c>
      <c r="G28" s="190">
        <v>0</v>
      </c>
      <c r="H28" s="192">
        <f>SUM(F28:G28)</f>
        <v>0</v>
      </c>
      <c r="I28" s="223">
        <v>87</v>
      </c>
      <c r="J28" s="190">
        <v>88</v>
      </c>
      <c r="K28" s="192">
        <f>SUM(I28:J28)</f>
        <v>175</v>
      </c>
      <c r="L28" s="223">
        <v>3</v>
      </c>
      <c r="M28" s="190">
        <v>2</v>
      </c>
      <c r="N28" s="192">
        <f>SUM(L28:M28)</f>
        <v>5</v>
      </c>
      <c r="O28" s="223">
        <v>94</v>
      </c>
      <c r="P28" s="190">
        <v>104</v>
      </c>
      <c r="Q28" s="192">
        <f>SUM(O28:P28)</f>
        <v>198</v>
      </c>
      <c r="R28" s="223">
        <v>2</v>
      </c>
      <c r="S28" s="190">
        <v>0</v>
      </c>
      <c r="T28" s="192">
        <f>SUM(R28:S28)</f>
        <v>2</v>
      </c>
      <c r="U28" s="223">
        <v>3</v>
      </c>
      <c r="V28" s="190">
        <v>3</v>
      </c>
      <c r="W28" s="192">
        <f>SUM(U28:V28)</f>
        <v>6</v>
      </c>
      <c r="X28" s="193">
        <f t="shared" si="0"/>
        <v>210</v>
      </c>
      <c r="Y28" s="192">
        <f t="shared" si="0"/>
        <v>224</v>
      </c>
      <c r="Z28" s="192">
        <f>SUM(X28:Y28)</f>
        <v>434</v>
      </c>
    </row>
  </sheetData>
  <mergeCells count="11">
    <mergeCell ref="R8:T8"/>
    <mergeCell ref="U8:W8"/>
    <mergeCell ref="X8:Z8"/>
    <mergeCell ref="A3:Z3"/>
    <mergeCell ref="A5:Z5"/>
    <mergeCell ref="A6:Z6"/>
    <mergeCell ref="C8:E8"/>
    <mergeCell ref="F8:H8"/>
    <mergeCell ref="I8:K8"/>
    <mergeCell ref="L8:N8"/>
    <mergeCell ref="O8:Q8"/>
  </mergeCells>
  <pageMargins left="0.39370078740157483" right="0.39370078740157483" top="0.98425196850393704" bottom="0.98425196850393704" header="0.51181102362204722" footer="0.51181102362204722"/>
  <pageSetup paperSize="9" scale="79" orientation="landscape"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2"/>
  <sheetViews>
    <sheetView zoomScaleNormal="100" workbookViewId="0">
      <selection activeCell="A45" sqref="A45"/>
    </sheetView>
  </sheetViews>
  <sheetFormatPr defaultColWidth="8.88671875" defaultRowHeight="13.2"/>
  <cols>
    <col min="1" max="1" width="30.33203125" customWidth="1"/>
    <col min="2" max="2" width="12.44140625" customWidth="1"/>
    <col min="3" max="3" width="13.88671875" customWidth="1"/>
    <col min="4" max="5" width="12.44140625" customWidth="1"/>
    <col min="6" max="6" width="13.5546875" customWidth="1"/>
    <col min="7" max="7" width="12.44140625" customWidth="1"/>
    <col min="8" max="9" width="10.6640625" customWidth="1"/>
    <col min="10" max="10" width="9.33203125" customWidth="1"/>
    <col min="11" max="13" width="6.109375" customWidth="1"/>
    <col min="20" max="20" width="26.44140625" bestFit="1" customWidth="1"/>
    <col min="21" max="25" width="13" bestFit="1" customWidth="1"/>
  </cols>
  <sheetData>
    <row r="1" spans="1:7" s="156" customFormat="1">
      <c r="A1" s="68" t="s">
        <v>23</v>
      </c>
    </row>
    <row r="2" spans="1:7" s="156" customFormat="1">
      <c r="A2" s="68"/>
    </row>
    <row r="3" spans="1:7" s="156" customFormat="1">
      <c r="A3" s="435" t="s">
        <v>137</v>
      </c>
      <c r="B3" s="435"/>
      <c r="C3" s="435"/>
      <c r="D3" s="435"/>
      <c r="E3" s="435"/>
      <c r="F3" s="435"/>
      <c r="G3" s="435"/>
    </row>
    <row r="4" spans="1:7" s="156" customFormat="1" ht="3.75" customHeight="1">
      <c r="A4" s="157"/>
      <c r="B4" s="157"/>
      <c r="C4" s="157"/>
      <c r="D4" s="157"/>
      <c r="E4" s="157"/>
      <c r="F4" s="157"/>
      <c r="G4" s="157"/>
    </row>
    <row r="5" spans="1:7" s="156" customFormat="1">
      <c r="A5" s="435" t="s">
        <v>138</v>
      </c>
      <c r="B5" s="435"/>
      <c r="C5" s="435"/>
      <c r="D5" s="435"/>
      <c r="E5" s="435"/>
      <c r="F5" s="435"/>
      <c r="G5" s="435"/>
    </row>
    <row r="6" spans="1:7" ht="4.5" customHeight="1" thickBot="1"/>
    <row r="7" spans="1:7">
      <c r="A7" s="158"/>
      <c r="B7" s="159" t="s">
        <v>139</v>
      </c>
      <c r="C7" s="159" t="s">
        <v>27</v>
      </c>
      <c r="D7" s="159" t="s">
        <v>28</v>
      </c>
      <c r="E7" s="159" t="s">
        <v>29</v>
      </c>
      <c r="F7" s="159" t="s">
        <v>30</v>
      </c>
      <c r="G7" s="160" t="s">
        <v>31</v>
      </c>
    </row>
    <row r="8" spans="1:7">
      <c r="B8" s="161" t="s">
        <v>140</v>
      </c>
      <c r="C8" s="161"/>
      <c r="D8" s="161"/>
      <c r="E8" s="161"/>
      <c r="F8" s="161" t="s">
        <v>141</v>
      </c>
      <c r="G8" s="162"/>
    </row>
    <row r="9" spans="1:7">
      <c r="A9" s="163"/>
      <c r="B9" s="164" t="s">
        <v>142</v>
      </c>
      <c r="C9" s="164"/>
      <c r="D9" s="164"/>
      <c r="E9" s="164"/>
      <c r="F9" s="164" t="s">
        <v>143</v>
      </c>
      <c r="G9" s="165"/>
    </row>
    <row r="10" spans="1:7">
      <c r="A10" s="166"/>
      <c r="B10" s="167"/>
      <c r="C10" s="167"/>
      <c r="D10" s="167"/>
      <c r="E10" s="167"/>
      <c r="F10" s="167"/>
      <c r="G10" s="2"/>
    </row>
    <row r="11" spans="1:7">
      <c r="A11" s="168" t="s">
        <v>47</v>
      </c>
      <c r="B11" s="4">
        <v>4</v>
      </c>
      <c r="C11" s="4">
        <v>6</v>
      </c>
      <c r="D11" s="4">
        <v>1</v>
      </c>
      <c r="E11" s="4">
        <v>1</v>
      </c>
      <c r="F11" s="4">
        <v>0</v>
      </c>
      <c r="G11" s="5">
        <f t="shared" ref="G11:G16" si="0">SUM(B11:F11)</f>
        <v>12</v>
      </c>
    </row>
    <row r="12" spans="1:7">
      <c r="A12" s="168" t="s">
        <v>48</v>
      </c>
      <c r="B12" s="4">
        <v>4</v>
      </c>
      <c r="C12" s="4">
        <v>4</v>
      </c>
      <c r="D12" s="4">
        <v>0</v>
      </c>
      <c r="E12" s="4">
        <v>0</v>
      </c>
      <c r="F12" s="4">
        <v>0</v>
      </c>
      <c r="G12" s="5">
        <f t="shared" si="0"/>
        <v>8</v>
      </c>
    </row>
    <row r="13" spans="1:7">
      <c r="A13" s="168" t="s">
        <v>49</v>
      </c>
      <c r="B13" s="4">
        <v>1</v>
      </c>
      <c r="C13" s="4">
        <v>1</v>
      </c>
      <c r="D13" s="4">
        <v>0</v>
      </c>
      <c r="E13" s="4">
        <v>0</v>
      </c>
      <c r="F13" s="4">
        <v>1</v>
      </c>
      <c r="G13" s="5">
        <f t="shared" si="0"/>
        <v>3</v>
      </c>
    </row>
    <row r="14" spans="1:7">
      <c r="A14" s="168" t="s">
        <v>50</v>
      </c>
      <c r="B14" s="4">
        <v>3</v>
      </c>
      <c r="C14" s="4">
        <v>7</v>
      </c>
      <c r="D14" s="4">
        <v>0</v>
      </c>
      <c r="E14" s="4">
        <v>0</v>
      </c>
      <c r="F14" s="4">
        <v>0</v>
      </c>
      <c r="G14" s="5">
        <f t="shared" si="0"/>
        <v>10</v>
      </c>
    </row>
    <row r="15" spans="1:7">
      <c r="A15" s="168" t="s">
        <v>51</v>
      </c>
      <c r="B15" s="4">
        <v>5</v>
      </c>
      <c r="C15" s="4">
        <v>8</v>
      </c>
      <c r="D15" s="4">
        <v>0</v>
      </c>
      <c r="E15" s="4">
        <v>1</v>
      </c>
      <c r="F15" s="4">
        <v>0</v>
      </c>
      <c r="G15" s="5">
        <f t="shared" si="0"/>
        <v>14</v>
      </c>
    </row>
    <row r="16" spans="1:7">
      <c r="A16" s="168" t="s">
        <v>52</v>
      </c>
      <c r="B16" s="4">
        <v>2</v>
      </c>
      <c r="C16" s="4">
        <v>8</v>
      </c>
      <c r="D16" s="4">
        <v>1</v>
      </c>
      <c r="E16" s="4">
        <v>0</v>
      </c>
      <c r="F16" s="4">
        <v>0</v>
      </c>
      <c r="G16" s="5">
        <f t="shared" si="0"/>
        <v>11</v>
      </c>
    </row>
    <row r="17" spans="1:14">
      <c r="A17" s="169" t="s">
        <v>31</v>
      </c>
      <c r="B17" s="6">
        <f t="shared" ref="B17:G17" si="1">SUM(B11:B16)</f>
        <v>19</v>
      </c>
      <c r="C17" s="6">
        <f t="shared" si="1"/>
        <v>34</v>
      </c>
      <c r="D17" s="6">
        <f t="shared" si="1"/>
        <v>2</v>
      </c>
      <c r="E17" s="6">
        <f t="shared" si="1"/>
        <v>2</v>
      </c>
      <c r="F17" s="6">
        <f t="shared" si="1"/>
        <v>1</v>
      </c>
      <c r="G17" s="7">
        <f t="shared" si="1"/>
        <v>58</v>
      </c>
    </row>
    <row r="18" spans="1:14">
      <c r="A18" s="166"/>
      <c r="B18" s="4"/>
      <c r="C18" s="4"/>
      <c r="D18" s="4"/>
      <c r="E18" s="4"/>
      <c r="F18" s="4"/>
      <c r="G18" s="5"/>
    </row>
    <row r="19" spans="1:14">
      <c r="A19" s="166" t="s">
        <v>144</v>
      </c>
      <c r="B19" s="4"/>
      <c r="C19" s="4"/>
      <c r="D19" s="4"/>
      <c r="E19" s="4"/>
      <c r="F19" s="4"/>
      <c r="G19" s="5"/>
    </row>
    <row r="20" spans="1:14">
      <c r="A20" s="168" t="s">
        <v>49</v>
      </c>
      <c r="B20" s="4">
        <v>1</v>
      </c>
      <c r="C20" s="4">
        <v>1</v>
      </c>
      <c r="D20" s="4">
        <v>0</v>
      </c>
      <c r="E20" s="14" t="s">
        <v>145</v>
      </c>
      <c r="F20" s="4">
        <v>0</v>
      </c>
      <c r="G20" s="5">
        <v>3</v>
      </c>
    </row>
    <row r="21" spans="1:14">
      <c r="A21" s="169" t="s">
        <v>31</v>
      </c>
      <c r="B21" s="6">
        <v>1</v>
      </c>
      <c r="C21" s="6">
        <v>1</v>
      </c>
      <c r="D21" s="6">
        <v>0</v>
      </c>
      <c r="E21" s="1">
        <v>1</v>
      </c>
      <c r="F21" s="6">
        <v>0</v>
      </c>
      <c r="G21" s="7">
        <f>SUM(B21:F21)</f>
        <v>3</v>
      </c>
    </row>
    <row r="22" spans="1:14" ht="5.25" customHeight="1">
      <c r="A22" s="168"/>
      <c r="B22" s="4"/>
      <c r="C22" s="4"/>
      <c r="D22" s="4"/>
      <c r="E22" s="4"/>
      <c r="F22" s="4"/>
      <c r="G22" s="5"/>
    </row>
    <row r="23" spans="1:14">
      <c r="A23" s="170" t="s">
        <v>71</v>
      </c>
      <c r="B23" s="8">
        <f t="shared" ref="B23:G23" si="2">SUM(B21,B17)</f>
        <v>20</v>
      </c>
      <c r="C23" s="8">
        <f t="shared" si="2"/>
        <v>35</v>
      </c>
      <c r="D23" s="8">
        <f t="shared" si="2"/>
        <v>2</v>
      </c>
      <c r="E23" s="8">
        <f t="shared" si="2"/>
        <v>3</v>
      </c>
      <c r="F23" s="8">
        <f t="shared" si="2"/>
        <v>1</v>
      </c>
      <c r="G23" s="9">
        <f t="shared" si="2"/>
        <v>61</v>
      </c>
    </row>
    <row r="24" spans="1:14">
      <c r="B24" s="2"/>
      <c r="C24" s="2"/>
      <c r="D24" s="2"/>
      <c r="E24" s="2"/>
      <c r="F24" s="2"/>
      <c r="G24" s="2"/>
    </row>
    <row r="25" spans="1:14">
      <c r="A25" s="171" t="s">
        <v>146</v>
      </c>
      <c r="B25" s="3"/>
      <c r="H25" s="18"/>
      <c r="I25" s="18"/>
      <c r="J25" s="18"/>
    </row>
    <row r="26" spans="1:14">
      <c r="B26" s="18"/>
      <c r="C26" s="18"/>
      <c r="D26" s="18"/>
      <c r="E26" s="18"/>
      <c r="F26" s="18"/>
      <c r="G26" s="18"/>
      <c r="H26" s="18"/>
      <c r="I26" s="18"/>
      <c r="J26" s="18"/>
    </row>
    <row r="27" spans="1:14">
      <c r="A27" s="436" t="s">
        <v>147</v>
      </c>
      <c r="B27" s="436"/>
      <c r="C27" s="436"/>
      <c r="D27" s="436"/>
      <c r="E27" s="436"/>
      <c r="F27" s="436"/>
      <c r="G27" s="436"/>
      <c r="H27" s="436"/>
      <c r="I27" s="436"/>
      <c r="J27" s="436"/>
    </row>
    <row r="28" spans="1:14" ht="6" customHeight="1">
      <c r="A28" s="18"/>
      <c r="B28" s="18"/>
      <c r="C28" s="18"/>
      <c r="D28" s="18"/>
      <c r="E28" s="18"/>
      <c r="F28" s="18"/>
      <c r="G28" s="18"/>
      <c r="H28" s="172"/>
      <c r="I28" s="172"/>
      <c r="J28" s="172"/>
    </row>
    <row r="29" spans="1:14">
      <c r="A29" s="172" t="s">
        <v>148</v>
      </c>
      <c r="B29" s="172"/>
      <c r="C29" s="172"/>
      <c r="D29" s="172"/>
      <c r="E29" s="172"/>
      <c r="F29" s="172"/>
      <c r="G29" s="172"/>
      <c r="H29" s="18"/>
      <c r="I29" s="18"/>
      <c r="J29" s="18"/>
    </row>
    <row r="30" spans="1:14" ht="13.8" thickBot="1">
      <c r="A30" s="173"/>
      <c r="B30" s="18"/>
      <c r="C30" s="18"/>
      <c r="D30" s="18"/>
      <c r="E30" s="18"/>
      <c r="F30" s="18"/>
      <c r="G30" s="18"/>
      <c r="H30" s="172"/>
      <c r="I30" s="172"/>
      <c r="J30" s="172"/>
    </row>
    <row r="31" spans="1:14">
      <c r="A31" s="158"/>
      <c r="B31" s="174" t="s">
        <v>149</v>
      </c>
      <c r="C31" s="175"/>
      <c r="D31" s="176"/>
      <c r="E31" s="175" t="s">
        <v>150</v>
      </c>
      <c r="F31" s="175"/>
      <c r="G31" s="176"/>
      <c r="H31" s="175" t="s">
        <v>31</v>
      </c>
      <c r="I31" s="175"/>
      <c r="J31" s="175"/>
      <c r="N31" s="177"/>
    </row>
    <row r="32" spans="1:14" s="177" customFormat="1">
      <c r="A32" s="178"/>
      <c r="B32" s="179" t="s">
        <v>36</v>
      </c>
      <c r="C32" s="180" t="s">
        <v>151</v>
      </c>
      <c r="D32" s="181" t="s">
        <v>37</v>
      </c>
      <c r="E32" s="180" t="s">
        <v>36</v>
      </c>
      <c r="F32" s="180" t="s">
        <v>151</v>
      </c>
      <c r="G32" s="181" t="s">
        <v>37</v>
      </c>
      <c r="H32" s="180" t="s">
        <v>36</v>
      </c>
      <c r="I32" s="180" t="s">
        <v>151</v>
      </c>
      <c r="J32" s="182" t="s">
        <v>37</v>
      </c>
      <c r="K32"/>
      <c r="L32"/>
      <c r="M32"/>
      <c r="N32"/>
    </row>
    <row r="33" spans="1:21">
      <c r="A33" s="18" t="s">
        <v>26</v>
      </c>
      <c r="B33" s="183">
        <v>47</v>
      </c>
      <c r="C33" s="184">
        <v>437</v>
      </c>
      <c r="D33" s="15">
        <f>SUM(B33:C33)</f>
        <v>484</v>
      </c>
      <c r="E33" s="16">
        <v>23</v>
      </c>
      <c r="F33" s="16">
        <v>185</v>
      </c>
      <c r="G33" s="15">
        <f>SUM(E33:F33)</f>
        <v>208</v>
      </c>
      <c r="H33" s="16">
        <f t="shared" ref="H33:I36" si="3">B33+E33</f>
        <v>70</v>
      </c>
      <c r="I33" s="16">
        <f t="shared" si="3"/>
        <v>622</v>
      </c>
      <c r="J33" s="16">
        <f>H33+I33</f>
        <v>692</v>
      </c>
      <c r="K33" s="177"/>
      <c r="L33" s="177"/>
      <c r="M33" s="177"/>
      <c r="O33" s="20"/>
      <c r="P33" s="20"/>
      <c r="Q33" s="20"/>
      <c r="R33" s="20"/>
      <c r="S33" s="20"/>
      <c r="T33" s="20"/>
      <c r="U33" s="20"/>
    </row>
    <row r="34" spans="1:21">
      <c r="A34" s="18" t="s">
        <v>27</v>
      </c>
      <c r="B34" s="183">
        <v>155</v>
      </c>
      <c r="C34" s="184">
        <v>1289</v>
      </c>
      <c r="D34" s="15">
        <f>SUM(B34:C34)</f>
        <v>1444</v>
      </c>
      <c r="E34" s="16">
        <v>42</v>
      </c>
      <c r="F34" s="16">
        <v>505</v>
      </c>
      <c r="G34" s="15">
        <f>SUM(E34:F34)</f>
        <v>547</v>
      </c>
      <c r="H34" s="16">
        <f t="shared" si="3"/>
        <v>197</v>
      </c>
      <c r="I34" s="16">
        <f t="shared" si="3"/>
        <v>1794</v>
      </c>
      <c r="J34" s="16">
        <f>H34+I34</f>
        <v>1991</v>
      </c>
      <c r="M34" s="20"/>
      <c r="N34" s="20"/>
      <c r="O34" s="20"/>
      <c r="P34" s="20"/>
      <c r="Q34" s="20"/>
      <c r="R34" s="20"/>
      <c r="S34" s="20"/>
      <c r="T34" s="20"/>
      <c r="U34" s="20"/>
    </row>
    <row r="35" spans="1:21">
      <c r="A35" s="18" t="s">
        <v>28</v>
      </c>
      <c r="B35" s="183">
        <v>3</v>
      </c>
      <c r="C35" s="184">
        <v>32</v>
      </c>
      <c r="D35" s="15">
        <f>SUM(B35:C35)</f>
        <v>35</v>
      </c>
      <c r="E35" s="16">
        <v>2</v>
      </c>
      <c r="F35" s="16">
        <v>11</v>
      </c>
      <c r="G35" s="15">
        <f>SUM(E35:F35)</f>
        <v>13</v>
      </c>
      <c r="H35" s="16">
        <f t="shared" si="3"/>
        <v>5</v>
      </c>
      <c r="I35" s="16">
        <f t="shared" si="3"/>
        <v>43</v>
      </c>
      <c r="J35" s="16">
        <f>H35+I35</f>
        <v>48</v>
      </c>
      <c r="M35" s="20"/>
      <c r="N35" s="20"/>
      <c r="O35" s="20"/>
      <c r="P35" s="20"/>
      <c r="Q35" s="20"/>
      <c r="R35" s="20"/>
      <c r="S35" s="20"/>
      <c r="T35" s="20"/>
      <c r="U35" s="20"/>
    </row>
    <row r="36" spans="1:21">
      <c r="A36" s="18" t="s">
        <v>29</v>
      </c>
      <c r="B36" s="183">
        <v>16</v>
      </c>
      <c r="C36" s="184">
        <v>124</v>
      </c>
      <c r="D36" s="15">
        <f>SUM(B36:C36)</f>
        <v>140</v>
      </c>
      <c r="E36" s="16">
        <v>4</v>
      </c>
      <c r="F36" s="16">
        <v>67</v>
      </c>
      <c r="G36" s="15">
        <f>SUM(E36:F36)</f>
        <v>71</v>
      </c>
      <c r="H36" s="16">
        <f t="shared" si="3"/>
        <v>20</v>
      </c>
      <c r="I36" s="16">
        <f t="shared" si="3"/>
        <v>191</v>
      </c>
      <c r="J36" s="16">
        <f>H36+I36</f>
        <v>211</v>
      </c>
      <c r="M36" s="20"/>
      <c r="N36" s="20"/>
      <c r="O36" s="20"/>
      <c r="P36" s="20"/>
      <c r="Q36" s="20"/>
      <c r="R36" s="20"/>
      <c r="S36" s="20"/>
      <c r="T36" s="20"/>
      <c r="U36" s="20"/>
    </row>
    <row r="37" spans="1:21">
      <c r="A37" s="185" t="s">
        <v>31</v>
      </c>
      <c r="B37" s="11">
        <f t="shared" ref="B37:J37" si="4">SUM(B33:B36)</f>
        <v>221</v>
      </c>
      <c r="C37" s="12">
        <f t="shared" si="4"/>
        <v>1882</v>
      </c>
      <c r="D37" s="13">
        <f t="shared" si="4"/>
        <v>2103</v>
      </c>
      <c r="E37" s="12">
        <f t="shared" si="4"/>
        <v>71</v>
      </c>
      <c r="F37" s="12">
        <f t="shared" si="4"/>
        <v>768</v>
      </c>
      <c r="G37" s="13">
        <f t="shared" si="4"/>
        <v>839</v>
      </c>
      <c r="H37" s="12">
        <f t="shared" si="4"/>
        <v>292</v>
      </c>
      <c r="I37" s="12">
        <f t="shared" si="4"/>
        <v>2650</v>
      </c>
      <c r="J37" s="12">
        <f t="shared" si="4"/>
        <v>2942</v>
      </c>
      <c r="M37" s="20"/>
      <c r="N37" s="20"/>
    </row>
    <row r="38" spans="1:21" ht="7.95" customHeight="1">
      <c r="A38" s="186"/>
      <c r="B38" s="187"/>
      <c r="C38" s="187"/>
      <c r="D38" s="187"/>
      <c r="E38" s="187"/>
      <c r="F38" s="187"/>
      <c r="G38" s="187"/>
      <c r="H38" s="187"/>
      <c r="I38" s="187"/>
      <c r="J38" s="187"/>
    </row>
    <row r="39" spans="1:21">
      <c r="A39" s="17" t="s">
        <v>152</v>
      </c>
    </row>
    <row r="40" spans="1:21">
      <c r="A40" s="17"/>
    </row>
    <row r="41" spans="1:21" ht="17.25" customHeight="1">
      <c r="A41" s="17" t="s">
        <v>153</v>
      </c>
    </row>
    <row r="42" spans="1:21">
      <c r="B42" s="3"/>
    </row>
  </sheetData>
  <mergeCells count="3">
    <mergeCell ref="A3:G3"/>
    <mergeCell ref="A5:G5"/>
    <mergeCell ref="A27:J2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67"/>
  <sheetViews>
    <sheetView zoomScaleNormal="100" workbookViewId="0">
      <selection activeCell="A23" sqref="A23"/>
    </sheetView>
  </sheetViews>
  <sheetFormatPr defaultColWidth="8.88671875" defaultRowHeight="13.2"/>
  <cols>
    <col min="1" max="1" width="19.33203125" style="2" customWidth="1"/>
    <col min="2" max="6" width="15.6640625" style="35" customWidth="1"/>
    <col min="7" max="8" width="15.6640625" style="2" customWidth="1"/>
    <col min="9" max="10" width="16.6640625" style="2" customWidth="1"/>
    <col min="11" max="11" width="16.6640625" customWidth="1"/>
    <col min="12" max="12" width="8.5546875" customWidth="1"/>
  </cols>
  <sheetData>
    <row r="2" spans="1:15" ht="18">
      <c r="A2" s="438" t="s">
        <v>154</v>
      </c>
      <c r="B2" s="438"/>
      <c r="C2" s="438"/>
      <c r="D2" s="438"/>
      <c r="E2" s="438"/>
      <c r="F2" s="438"/>
      <c r="G2" s="438"/>
      <c r="H2" s="438"/>
      <c r="I2" s="438"/>
      <c r="J2" s="438"/>
    </row>
    <row r="3" spans="1:15" ht="15.6">
      <c r="A3" s="37"/>
      <c r="B3" s="37"/>
      <c r="C3" s="37"/>
      <c r="D3" s="37"/>
      <c r="E3" s="37"/>
      <c r="F3" s="37"/>
      <c r="H3" s="38"/>
    </row>
    <row r="4" spans="1:15" ht="54.75" customHeight="1">
      <c r="A4" s="439" t="s">
        <v>155</v>
      </c>
      <c r="B4" s="439"/>
      <c r="C4" s="439"/>
      <c r="D4" s="439"/>
      <c r="E4" s="439"/>
      <c r="F4" s="439"/>
      <c r="G4" s="439"/>
      <c r="H4" s="439"/>
      <c r="I4" s="439"/>
      <c r="J4" s="439"/>
      <c r="K4" s="439"/>
    </row>
    <row r="5" spans="1:15" ht="26.4" customHeight="1">
      <c r="A5" s="439" t="s">
        <v>156</v>
      </c>
      <c r="B5" s="439"/>
      <c r="C5" s="439"/>
      <c r="D5" s="439"/>
      <c r="E5" s="439"/>
      <c r="F5" s="439"/>
      <c r="G5" s="439"/>
      <c r="H5" s="439"/>
      <c r="I5" s="439"/>
      <c r="J5" s="439"/>
      <c r="K5" s="439"/>
    </row>
    <row r="6" spans="1:15" ht="41.4" customHeight="1">
      <c r="A6" s="440" t="s">
        <v>157</v>
      </c>
      <c r="B6" s="441"/>
      <c r="C6" s="441"/>
      <c r="D6" s="441"/>
      <c r="E6" s="441"/>
      <c r="F6" s="441"/>
      <c r="G6" s="441"/>
      <c r="H6" s="441"/>
      <c r="I6" s="441"/>
      <c r="J6" s="441"/>
      <c r="K6" s="441"/>
    </row>
    <row r="7" spans="1:15" s="2" customFormat="1" ht="15.6">
      <c r="A7" s="39"/>
      <c r="B7" s="39"/>
      <c r="C7" s="39"/>
      <c r="D7" s="39"/>
      <c r="E7" s="39"/>
      <c r="F7" s="39"/>
      <c r="H7" s="40"/>
    </row>
    <row r="8" spans="1:15" ht="15.6">
      <c r="A8" s="437" t="s">
        <v>158</v>
      </c>
      <c r="B8" s="437"/>
      <c r="C8" s="437"/>
      <c r="D8" s="437"/>
      <c r="E8" s="437"/>
      <c r="F8" s="437"/>
      <c r="G8" s="437"/>
      <c r="H8" s="437"/>
      <c r="I8" s="437"/>
      <c r="J8" s="437"/>
      <c r="K8" s="437"/>
    </row>
    <row r="9" spans="1:15" ht="9.6" customHeight="1"/>
    <row r="10" spans="1:15" s="33" customFormat="1" ht="14.4">
      <c r="A10" s="41" t="s">
        <v>159</v>
      </c>
      <c r="B10" s="42" t="s">
        <v>108</v>
      </c>
      <c r="C10" s="42" t="s">
        <v>109</v>
      </c>
      <c r="D10" s="42" t="s">
        <v>110</v>
      </c>
      <c r="E10" s="42" t="s">
        <v>111</v>
      </c>
      <c r="F10" s="43" t="s">
        <v>112</v>
      </c>
      <c r="G10" s="42" t="s">
        <v>113</v>
      </c>
      <c r="H10" s="42" t="s">
        <v>114</v>
      </c>
      <c r="I10" s="42" t="s">
        <v>115</v>
      </c>
      <c r="J10" s="42" t="s">
        <v>116</v>
      </c>
      <c r="K10" s="42" t="s">
        <v>117</v>
      </c>
    </row>
    <row r="11" spans="1:15" ht="14.4">
      <c r="A11" s="44" t="s">
        <v>160</v>
      </c>
      <c r="B11" s="45"/>
      <c r="C11" s="45"/>
      <c r="D11" s="45"/>
      <c r="E11" s="45"/>
      <c r="F11" s="45"/>
      <c r="G11" s="46"/>
      <c r="H11" s="46"/>
      <c r="K11" s="2"/>
    </row>
    <row r="12" spans="1:15" s="34" customFormat="1">
      <c r="A12" s="35" t="s">
        <v>161</v>
      </c>
      <c r="B12" s="47">
        <v>18615</v>
      </c>
      <c r="C12" s="47">
        <v>25271</v>
      </c>
      <c r="D12" s="47">
        <v>25940</v>
      </c>
      <c r="E12" s="47">
        <v>26865</v>
      </c>
      <c r="F12" s="48">
        <v>27682</v>
      </c>
      <c r="G12" s="49">
        <v>28593</v>
      </c>
      <c r="H12" s="49">
        <v>29537</v>
      </c>
      <c r="I12" s="49">
        <v>30862</v>
      </c>
      <c r="J12" s="49">
        <v>31289</v>
      </c>
      <c r="K12" s="49">
        <v>32359</v>
      </c>
      <c r="M12" s="65"/>
      <c r="N12" s="65"/>
      <c r="O12" s="65"/>
    </row>
    <row r="13" spans="1:15" s="34" customFormat="1">
      <c r="A13" s="35" t="s">
        <v>162</v>
      </c>
      <c r="B13" s="47">
        <v>44761</v>
      </c>
      <c r="C13" s="47">
        <v>40956</v>
      </c>
      <c r="D13" s="47">
        <v>43368</v>
      </c>
      <c r="E13" s="47">
        <v>46456</v>
      </c>
      <c r="F13" s="48">
        <v>48704</v>
      </c>
      <c r="G13" s="49">
        <v>49886</v>
      </c>
      <c r="H13" s="49">
        <v>50787</v>
      </c>
      <c r="I13" s="49">
        <v>58790</v>
      </c>
      <c r="J13" s="49">
        <v>59290</v>
      </c>
      <c r="K13" s="49">
        <v>60997</v>
      </c>
    </row>
    <row r="14" spans="1:15" s="34" customFormat="1">
      <c r="A14" s="35" t="s">
        <v>163</v>
      </c>
      <c r="B14" s="47">
        <v>1093</v>
      </c>
      <c r="C14" s="47">
        <v>1269</v>
      </c>
      <c r="D14" s="47">
        <v>1415</v>
      </c>
      <c r="E14" s="47">
        <v>1595</v>
      </c>
      <c r="F14" s="48">
        <v>2402</v>
      </c>
      <c r="G14" s="49">
        <v>2442</v>
      </c>
      <c r="H14" s="49">
        <v>2688</v>
      </c>
      <c r="I14" s="49">
        <v>4019</v>
      </c>
      <c r="J14" s="49">
        <v>18177</v>
      </c>
      <c r="K14" s="49">
        <v>16046</v>
      </c>
    </row>
    <row r="15" spans="1:15" ht="14.4">
      <c r="A15" s="50" t="s">
        <v>31</v>
      </c>
      <c r="B15" s="51">
        <v>64469</v>
      </c>
      <c r="C15" s="51">
        <v>67496</v>
      </c>
      <c r="D15" s="51">
        <v>70723</v>
      </c>
      <c r="E15" s="51">
        <v>74916</v>
      </c>
      <c r="F15" s="51">
        <v>78788</v>
      </c>
      <c r="G15" s="51">
        <v>80921</v>
      </c>
      <c r="H15" s="51">
        <v>83012</v>
      </c>
      <c r="I15" s="51">
        <v>93671</v>
      </c>
      <c r="J15" s="52">
        <v>108756</v>
      </c>
      <c r="K15" s="52">
        <v>109402</v>
      </c>
    </row>
    <row r="16" spans="1:15">
      <c r="E16" s="53"/>
      <c r="K16" s="2"/>
    </row>
    <row r="17" spans="1:11">
      <c r="F17" s="48"/>
    </row>
    <row r="18" spans="1:11" ht="15.6">
      <c r="A18" s="437" t="s">
        <v>164</v>
      </c>
      <c r="B18" s="437"/>
      <c r="C18" s="437"/>
      <c r="D18" s="437"/>
      <c r="E18" s="437"/>
      <c r="F18" s="437"/>
      <c r="G18" s="437"/>
      <c r="H18" s="437"/>
      <c r="I18" s="437"/>
      <c r="J18" s="437"/>
      <c r="K18" s="437"/>
    </row>
    <row r="19" spans="1:11" ht="9.6" customHeight="1"/>
    <row r="20" spans="1:11" ht="14.4">
      <c r="A20" s="54" t="s">
        <v>159</v>
      </c>
      <c r="B20" s="55" t="s">
        <v>108</v>
      </c>
      <c r="C20" s="55" t="s">
        <v>109</v>
      </c>
      <c r="D20" s="55" t="s">
        <v>110</v>
      </c>
      <c r="E20" s="55" t="s">
        <v>111</v>
      </c>
      <c r="F20" s="56" t="s">
        <v>112</v>
      </c>
      <c r="G20" s="42" t="s">
        <v>113</v>
      </c>
      <c r="H20" s="42" t="s">
        <v>114</v>
      </c>
      <c r="I20" s="42" t="s">
        <v>115</v>
      </c>
      <c r="J20" s="42" t="s">
        <v>116</v>
      </c>
      <c r="K20" s="42" t="s">
        <v>117</v>
      </c>
    </row>
    <row r="21" spans="1:11" ht="14.4">
      <c r="A21" s="44" t="s">
        <v>160</v>
      </c>
      <c r="B21" s="45"/>
      <c r="C21" s="45"/>
      <c r="D21" s="45"/>
      <c r="E21" s="45"/>
      <c r="F21" s="45"/>
      <c r="G21" s="46"/>
      <c r="H21" s="46"/>
      <c r="K21" s="2"/>
    </row>
    <row r="22" spans="1:11" s="34" customFormat="1">
      <c r="A22" s="48" t="s">
        <v>161</v>
      </c>
      <c r="B22" s="47">
        <v>4527</v>
      </c>
      <c r="C22" s="47">
        <v>6418</v>
      </c>
      <c r="D22" s="47">
        <v>8079</v>
      </c>
      <c r="E22" s="47">
        <v>8901</v>
      </c>
      <c r="F22" s="48">
        <v>10534</v>
      </c>
      <c r="G22" s="49">
        <v>10401</v>
      </c>
      <c r="H22" s="49">
        <v>10239</v>
      </c>
      <c r="I22" s="49">
        <v>10621</v>
      </c>
      <c r="J22" s="49">
        <v>9266</v>
      </c>
      <c r="K22" s="49">
        <v>9214</v>
      </c>
    </row>
    <row r="23" spans="1:11" s="34" customFormat="1">
      <c r="A23" s="48" t="s">
        <v>162</v>
      </c>
      <c r="B23" s="47">
        <v>9952</v>
      </c>
      <c r="C23" s="47">
        <v>9973</v>
      </c>
      <c r="D23" s="47">
        <v>11785</v>
      </c>
      <c r="E23" s="47">
        <v>13368</v>
      </c>
      <c r="F23" s="48">
        <v>16800</v>
      </c>
      <c r="G23" s="49">
        <v>16721</v>
      </c>
      <c r="H23" s="49">
        <v>16183</v>
      </c>
      <c r="I23" s="49">
        <v>18952</v>
      </c>
      <c r="J23" s="49">
        <v>16216</v>
      </c>
      <c r="K23" s="49">
        <v>16191</v>
      </c>
    </row>
    <row r="24" spans="1:11" s="34" customFormat="1">
      <c r="A24" s="48" t="s">
        <v>163</v>
      </c>
      <c r="B24" s="47">
        <v>471</v>
      </c>
      <c r="C24" s="47">
        <v>621</v>
      </c>
      <c r="D24" s="47">
        <v>701</v>
      </c>
      <c r="E24" s="47">
        <v>913</v>
      </c>
      <c r="F24" s="48">
        <v>2215</v>
      </c>
      <c r="G24" s="49">
        <v>2234</v>
      </c>
      <c r="H24" s="49">
        <v>2470</v>
      </c>
      <c r="I24" s="49">
        <v>3824</v>
      </c>
      <c r="J24" s="49">
        <v>17841</v>
      </c>
      <c r="K24" s="49">
        <v>15500</v>
      </c>
    </row>
    <row r="25" spans="1:11" ht="14.4">
      <c r="A25" s="50" t="s">
        <v>31</v>
      </c>
      <c r="B25" s="52">
        <v>14950</v>
      </c>
      <c r="C25" s="52">
        <v>17012</v>
      </c>
      <c r="D25" s="52">
        <v>20565</v>
      </c>
      <c r="E25" s="52">
        <v>23182</v>
      </c>
      <c r="F25" s="52">
        <v>29549</v>
      </c>
      <c r="G25" s="52">
        <v>29356</v>
      </c>
      <c r="H25" s="52">
        <v>28892</v>
      </c>
      <c r="I25" s="52">
        <v>33397</v>
      </c>
      <c r="J25" s="52">
        <v>43323</v>
      </c>
      <c r="K25" s="52">
        <v>40905</v>
      </c>
    </row>
    <row r="26" spans="1:11">
      <c r="E26" s="53"/>
    </row>
    <row r="28" spans="1:11" ht="15.6">
      <c r="A28" s="437" t="s">
        <v>165</v>
      </c>
      <c r="B28" s="437"/>
      <c r="C28" s="437"/>
      <c r="D28" s="437"/>
      <c r="E28" s="437"/>
      <c r="F28" s="437"/>
      <c r="G28" s="437"/>
      <c r="H28" s="437"/>
      <c r="I28" s="437"/>
    </row>
    <row r="29" spans="1:11" ht="9.6" customHeight="1"/>
    <row r="30" spans="1:11" s="33" customFormat="1" ht="14.4">
      <c r="A30" s="57" t="s">
        <v>159</v>
      </c>
      <c r="B30" s="42" t="s">
        <v>108</v>
      </c>
      <c r="C30" s="42" t="s">
        <v>109</v>
      </c>
      <c r="D30" s="42" t="s">
        <v>110</v>
      </c>
      <c r="E30" s="42" t="s">
        <v>111</v>
      </c>
      <c r="F30" s="43" t="s">
        <v>112</v>
      </c>
      <c r="G30" s="42" t="s">
        <v>113</v>
      </c>
      <c r="H30" s="42" t="s">
        <v>114</v>
      </c>
      <c r="I30" s="42" t="s">
        <v>115</v>
      </c>
      <c r="J30" s="42" t="s">
        <v>116</v>
      </c>
      <c r="K30" s="42" t="s">
        <v>117</v>
      </c>
    </row>
    <row r="31" spans="1:11" ht="14.4">
      <c r="A31" s="44" t="s">
        <v>160</v>
      </c>
      <c r="B31" s="45"/>
      <c r="C31" s="45"/>
      <c r="D31" s="45"/>
      <c r="E31" s="45"/>
      <c r="F31" s="45"/>
      <c r="G31" s="46"/>
      <c r="H31" s="46"/>
      <c r="K31" s="2"/>
    </row>
    <row r="32" spans="1:11" s="34" customFormat="1">
      <c r="A32" s="35" t="s">
        <v>161</v>
      </c>
      <c r="B32" s="47">
        <v>13611</v>
      </c>
      <c r="C32" s="47">
        <v>18107</v>
      </c>
      <c r="D32" s="47">
        <v>17704</v>
      </c>
      <c r="E32" s="47">
        <v>17759</v>
      </c>
      <c r="F32" s="48">
        <v>17148</v>
      </c>
      <c r="G32" s="49">
        <v>18191</v>
      </c>
      <c r="H32" s="49">
        <v>19196</v>
      </c>
      <c r="I32" s="49">
        <v>20088</v>
      </c>
      <c r="J32" s="49">
        <v>20996</v>
      </c>
      <c r="K32" s="49">
        <v>21266</v>
      </c>
    </row>
    <row r="33" spans="1:11" s="34" customFormat="1">
      <c r="A33" s="35" t="s">
        <v>162</v>
      </c>
      <c r="B33" s="47">
        <v>33194</v>
      </c>
      <c r="C33" s="47">
        <v>29121</v>
      </c>
      <c r="D33" s="47">
        <v>30146</v>
      </c>
      <c r="E33" s="47">
        <v>31801</v>
      </c>
      <c r="F33" s="48">
        <v>31898</v>
      </c>
      <c r="G33" s="49">
        <v>33158</v>
      </c>
      <c r="H33" s="49">
        <v>34444</v>
      </c>
      <c r="I33" s="49">
        <v>39448</v>
      </c>
      <c r="J33" s="49">
        <v>40705</v>
      </c>
      <c r="K33" s="49">
        <v>40392</v>
      </c>
    </row>
    <row r="34" spans="1:11" s="34" customFormat="1">
      <c r="A34" s="35" t="s">
        <v>163</v>
      </c>
      <c r="B34" s="47">
        <v>209</v>
      </c>
      <c r="C34" s="47">
        <v>193</v>
      </c>
      <c r="D34" s="47">
        <v>217</v>
      </c>
      <c r="E34" s="47">
        <v>188</v>
      </c>
      <c r="F34" s="48">
        <v>182</v>
      </c>
      <c r="G34" s="49">
        <v>207</v>
      </c>
      <c r="H34" s="49">
        <v>217</v>
      </c>
      <c r="I34" s="49">
        <v>191</v>
      </c>
      <c r="J34" s="49">
        <v>199</v>
      </c>
      <c r="K34" s="49">
        <v>168</v>
      </c>
    </row>
    <row r="35" spans="1:11" ht="14.4">
      <c r="A35" s="50" t="s">
        <v>31</v>
      </c>
      <c r="B35" s="51">
        <v>47014</v>
      </c>
      <c r="C35" s="51">
        <v>47421</v>
      </c>
      <c r="D35" s="51">
        <v>48067</v>
      </c>
      <c r="E35" s="51">
        <v>49748</v>
      </c>
      <c r="F35" s="51">
        <v>49228</v>
      </c>
      <c r="G35" s="51">
        <v>51556</v>
      </c>
      <c r="H35" s="51">
        <v>53857</v>
      </c>
      <c r="I35" s="51">
        <v>59727</v>
      </c>
      <c r="J35" s="52">
        <v>61900</v>
      </c>
      <c r="K35" s="52">
        <v>61826</v>
      </c>
    </row>
    <row r="38" spans="1:11" ht="15.6">
      <c r="A38" s="437" t="s">
        <v>166</v>
      </c>
      <c r="B38" s="437"/>
      <c r="C38" s="437"/>
      <c r="D38" s="437"/>
      <c r="E38" s="437"/>
      <c r="F38" s="437"/>
      <c r="G38" s="437"/>
      <c r="H38" s="437"/>
      <c r="I38" s="437"/>
      <c r="J38" s="437"/>
      <c r="K38" s="437"/>
    </row>
    <row r="39" spans="1:11" ht="9.6" customHeight="1"/>
    <row r="40" spans="1:11" s="33" customFormat="1" ht="14.4">
      <c r="A40" s="41" t="s">
        <v>159</v>
      </c>
      <c r="B40" s="42" t="s">
        <v>108</v>
      </c>
      <c r="C40" s="42" t="s">
        <v>109</v>
      </c>
      <c r="D40" s="42" t="s">
        <v>110</v>
      </c>
      <c r="E40" s="42" t="s">
        <v>111</v>
      </c>
      <c r="F40" s="43" t="s">
        <v>112</v>
      </c>
      <c r="G40" s="42" t="s">
        <v>113</v>
      </c>
      <c r="H40" s="42" t="s">
        <v>114</v>
      </c>
      <c r="I40" s="42" t="s">
        <v>115</v>
      </c>
      <c r="J40" s="42" t="s">
        <v>116</v>
      </c>
      <c r="K40" s="42" t="s">
        <v>117</v>
      </c>
    </row>
    <row r="41" spans="1:11" ht="14.4">
      <c r="A41" s="44" t="s">
        <v>160</v>
      </c>
      <c r="B41" s="45"/>
      <c r="C41" s="45"/>
      <c r="D41" s="45"/>
      <c r="E41" s="45"/>
      <c r="F41" s="45"/>
      <c r="G41" s="46"/>
      <c r="K41" s="2"/>
    </row>
    <row r="42" spans="1:11" s="34" customFormat="1">
      <c r="A42" s="35" t="s">
        <v>161</v>
      </c>
      <c r="B42" s="58">
        <v>24810016.850000001</v>
      </c>
      <c r="C42" s="58">
        <v>32824363.579999998</v>
      </c>
      <c r="D42" s="58">
        <v>32095152.539999999</v>
      </c>
      <c r="E42" s="58">
        <v>32757013.120000001</v>
      </c>
      <c r="F42" s="59">
        <v>31342892.050000001</v>
      </c>
      <c r="G42" s="60">
        <v>34066735.100000001</v>
      </c>
      <c r="H42" s="60">
        <v>36566860.049999997</v>
      </c>
      <c r="I42" s="60">
        <v>40139018.07</v>
      </c>
      <c r="J42" s="60">
        <v>43634277.200000092</v>
      </c>
      <c r="K42" s="60">
        <v>44752475.859999999</v>
      </c>
    </row>
    <row r="43" spans="1:11" s="34" customFormat="1">
      <c r="A43" s="35" t="s">
        <v>162</v>
      </c>
      <c r="B43" s="58">
        <v>53338700.270000003</v>
      </c>
      <c r="C43" s="58">
        <v>48068617.560000002</v>
      </c>
      <c r="D43" s="58">
        <v>50240858.600000001</v>
      </c>
      <c r="E43" s="58">
        <v>53501672.340000004</v>
      </c>
      <c r="F43" s="59">
        <v>52837312.850000001</v>
      </c>
      <c r="G43" s="60">
        <v>56664604.520000003</v>
      </c>
      <c r="H43" s="60">
        <v>60096077.68</v>
      </c>
      <c r="I43" s="60">
        <v>72223686.099999994</v>
      </c>
      <c r="J43" s="60">
        <v>78377039.880000174</v>
      </c>
      <c r="K43" s="60">
        <v>78181399.439999998</v>
      </c>
    </row>
    <row r="44" spans="1:11" s="34" customFormat="1">
      <c r="A44" s="35" t="s">
        <v>163</v>
      </c>
      <c r="B44" s="58">
        <v>477648.13</v>
      </c>
      <c r="C44" s="58">
        <v>453117.35</v>
      </c>
      <c r="D44" s="58">
        <v>545037.69999999995</v>
      </c>
      <c r="E44" s="58">
        <v>453321.23000000004</v>
      </c>
      <c r="F44" s="59">
        <v>423256.99</v>
      </c>
      <c r="G44" s="60">
        <v>525224.76</v>
      </c>
      <c r="H44" s="60">
        <v>544947.01</v>
      </c>
      <c r="I44" s="60">
        <v>514462.17</v>
      </c>
      <c r="J44" s="60">
        <v>517463.59000000032</v>
      </c>
      <c r="K44" s="60">
        <v>428779.58</v>
      </c>
    </row>
    <row r="45" spans="1:11" ht="14.4">
      <c r="A45" s="50" t="s">
        <v>31</v>
      </c>
      <c r="B45" s="61">
        <v>78626365.25</v>
      </c>
      <c r="C45" s="61">
        <v>81346098.489999995</v>
      </c>
      <c r="D45" s="61">
        <v>82881048.840000004</v>
      </c>
      <c r="E45" s="61">
        <v>86712006.690000013</v>
      </c>
      <c r="F45" s="61">
        <v>84603461.890000001</v>
      </c>
      <c r="G45" s="61">
        <v>91256564.38000001</v>
      </c>
      <c r="H45" s="61">
        <v>97207884.739999995</v>
      </c>
      <c r="I45" s="61">
        <v>112877166.33999999</v>
      </c>
      <c r="J45" s="62">
        <v>122528780.67000027</v>
      </c>
      <c r="K45" s="62">
        <v>123362654.88</v>
      </c>
    </row>
    <row r="46" spans="1:11">
      <c r="D46" s="53"/>
      <c r="E46" s="53"/>
    </row>
    <row r="48" spans="1:11" ht="15.6">
      <c r="A48" s="437" t="s">
        <v>167</v>
      </c>
      <c r="B48" s="437"/>
      <c r="C48" s="437"/>
      <c r="D48" s="437"/>
      <c r="E48" s="437"/>
      <c r="F48" s="437"/>
      <c r="G48" s="437"/>
      <c r="H48" s="437"/>
      <c r="I48" s="437"/>
      <c r="J48" s="437"/>
      <c r="K48" s="437"/>
    </row>
    <row r="49" spans="1:11" ht="8.4" customHeight="1">
      <c r="J49" s="63"/>
    </row>
    <row r="50" spans="1:11" s="33" customFormat="1" ht="14.4">
      <c r="A50" s="41" t="s">
        <v>159</v>
      </c>
      <c r="B50" s="42" t="s">
        <v>108</v>
      </c>
      <c r="C50" s="42" t="s">
        <v>109</v>
      </c>
      <c r="D50" s="42" t="s">
        <v>110</v>
      </c>
      <c r="E50" s="42" t="s">
        <v>111</v>
      </c>
      <c r="F50" s="43" t="s">
        <v>112</v>
      </c>
      <c r="G50" s="42" t="s">
        <v>113</v>
      </c>
      <c r="H50" s="42" t="s">
        <v>114</v>
      </c>
      <c r="I50" s="42" t="s">
        <v>115</v>
      </c>
      <c r="J50" s="42" t="s">
        <v>116</v>
      </c>
      <c r="K50" s="42" t="s">
        <v>117</v>
      </c>
    </row>
    <row r="51" spans="1:11" ht="14.4">
      <c r="A51" s="44" t="s">
        <v>160</v>
      </c>
      <c r="B51" s="45"/>
      <c r="C51" s="45"/>
      <c r="D51" s="45"/>
      <c r="E51" s="45"/>
      <c r="F51" s="45"/>
      <c r="G51" s="46"/>
      <c r="K51" s="2"/>
    </row>
    <row r="52" spans="1:11" s="34" customFormat="1">
      <c r="A52" s="35" t="s">
        <v>161</v>
      </c>
      <c r="B52" s="58">
        <v>1822.7916280949232</v>
      </c>
      <c r="C52" s="58">
        <v>1812.7996675318936</v>
      </c>
      <c r="D52" s="58">
        <v>1812.8757647989155</v>
      </c>
      <c r="E52" s="58">
        <v>1844.5302731009629</v>
      </c>
      <c r="F52" s="58">
        <v>1827.7870334732913</v>
      </c>
      <c r="G52" s="58">
        <v>1872.7247045242154</v>
      </c>
      <c r="H52" s="58">
        <v>1904.9208194415501</v>
      </c>
      <c r="I52" s="58">
        <v>1998.1590038829152</v>
      </c>
      <c r="J52" s="58">
        <v>2078.2185749666646</v>
      </c>
      <c r="K52" s="60">
        <v>2104.41</v>
      </c>
    </row>
    <row r="53" spans="1:11" s="34" customFormat="1">
      <c r="A53" s="35" t="s">
        <v>162</v>
      </c>
      <c r="B53" s="58">
        <v>1606.8777571247817</v>
      </c>
      <c r="C53" s="58">
        <v>1650.6513361491707</v>
      </c>
      <c r="D53" s="58">
        <v>1666.5845750680026</v>
      </c>
      <c r="E53" s="58">
        <v>1682.3896210810981</v>
      </c>
      <c r="F53" s="58">
        <v>1656.4459480218195</v>
      </c>
      <c r="G53" s="58">
        <v>1708.9270921044697</v>
      </c>
      <c r="H53" s="58">
        <v>1744.7473487399836</v>
      </c>
      <c r="I53" s="58">
        <v>1830.8579928006488</v>
      </c>
      <c r="J53" s="58">
        <v>1925.4892489866152</v>
      </c>
      <c r="K53" s="60">
        <v>1935.57</v>
      </c>
    </row>
    <row r="54" spans="1:11" s="34" customFormat="1">
      <c r="A54" s="35" t="s">
        <v>163</v>
      </c>
      <c r="B54" s="58">
        <v>2285.3977511961721</v>
      </c>
      <c r="C54" s="58">
        <v>2347.7582901554401</v>
      </c>
      <c r="D54" s="58">
        <v>2511.6944700460826</v>
      </c>
      <c r="E54" s="58">
        <v>2411.2831382978725</v>
      </c>
      <c r="F54" s="58">
        <v>2325.587857142857</v>
      </c>
      <c r="G54" s="58">
        <v>2537.3176811594203</v>
      </c>
      <c r="H54" s="58">
        <v>2511.2765437788021</v>
      </c>
      <c r="I54" s="58">
        <v>2693.519214659686</v>
      </c>
      <c r="J54" s="58">
        <v>2600.3195477386948</v>
      </c>
      <c r="K54" s="60">
        <v>2552.2600000000002</v>
      </c>
    </row>
    <row r="55" spans="1:11" ht="14.4">
      <c r="A55" s="50" t="s">
        <v>31</v>
      </c>
      <c r="B55" s="61">
        <v>1672.4032256349174</v>
      </c>
      <c r="C55" s="61">
        <v>1715.4024269838255</v>
      </c>
      <c r="D55" s="61">
        <v>1724.2817076164522</v>
      </c>
      <c r="E55" s="61">
        <v>1743.0249796976766</v>
      </c>
      <c r="F55" s="61">
        <v>1718.6044911432518</v>
      </c>
      <c r="G55" s="61">
        <v>1770.0474121343784</v>
      </c>
      <c r="H55" s="61">
        <v>1804.9257244183671</v>
      </c>
      <c r="I55" s="62">
        <v>1889.8850827933763</v>
      </c>
      <c r="J55" s="62">
        <v>1979.4633387722176</v>
      </c>
      <c r="K55" s="62">
        <v>1995.3200090576779</v>
      </c>
    </row>
    <row r="56" spans="1:11">
      <c r="D56" s="53"/>
      <c r="E56" s="53"/>
    </row>
    <row r="58" spans="1:11" ht="15.6">
      <c r="A58" s="437" t="s">
        <v>168</v>
      </c>
      <c r="B58" s="437"/>
      <c r="C58" s="437"/>
      <c r="D58" s="437"/>
      <c r="E58" s="437"/>
      <c r="F58" s="437"/>
      <c r="G58" s="437"/>
      <c r="H58" s="437"/>
      <c r="I58" s="437"/>
      <c r="J58" s="437"/>
      <c r="K58" s="437"/>
    </row>
    <row r="59" spans="1:11" ht="9.6" customHeight="1"/>
    <row r="60" spans="1:11" s="33" customFormat="1" ht="14.4">
      <c r="A60" s="57" t="s">
        <v>159</v>
      </c>
      <c r="B60" s="42" t="s">
        <v>108</v>
      </c>
      <c r="C60" s="42" t="s">
        <v>109</v>
      </c>
      <c r="D60" s="42" t="s">
        <v>110</v>
      </c>
      <c r="E60" s="42" t="s">
        <v>111</v>
      </c>
      <c r="F60" s="43" t="s">
        <v>112</v>
      </c>
      <c r="G60" s="42" t="s">
        <v>113</v>
      </c>
      <c r="H60" s="42" t="s">
        <v>114</v>
      </c>
      <c r="I60" s="42" t="s">
        <v>115</v>
      </c>
      <c r="J60" s="42" t="s">
        <v>116</v>
      </c>
      <c r="K60" s="42" t="s">
        <v>117</v>
      </c>
    </row>
    <row r="61" spans="1:11" ht="14.4">
      <c r="A61" s="44" t="s">
        <v>160</v>
      </c>
      <c r="B61" s="45"/>
      <c r="C61" s="45"/>
      <c r="D61" s="45"/>
      <c r="E61" s="45"/>
      <c r="F61" s="45"/>
      <c r="G61" s="46"/>
      <c r="K61" s="2"/>
    </row>
    <row r="62" spans="1:11" s="34" customFormat="1">
      <c r="A62" s="35" t="s">
        <v>161</v>
      </c>
      <c r="B62" s="47">
        <v>477</v>
      </c>
      <c r="C62" s="47">
        <v>746</v>
      </c>
      <c r="D62" s="47">
        <v>157</v>
      </c>
      <c r="E62" s="47">
        <v>205</v>
      </c>
      <c r="F62" s="48">
        <v>0</v>
      </c>
      <c r="G62" s="49">
        <v>1</v>
      </c>
      <c r="H62" s="49">
        <v>102</v>
      </c>
      <c r="I62" s="49">
        <v>153</v>
      </c>
      <c r="J62" s="49">
        <v>1027</v>
      </c>
      <c r="K62" s="49">
        <v>1879</v>
      </c>
    </row>
    <row r="63" spans="1:11" s="34" customFormat="1">
      <c r="A63" s="35" t="s">
        <v>162</v>
      </c>
      <c r="B63" s="47">
        <v>1615</v>
      </c>
      <c r="C63" s="47">
        <v>1862</v>
      </c>
      <c r="D63" s="47">
        <v>1437</v>
      </c>
      <c r="E63" s="47">
        <v>1287</v>
      </c>
      <c r="F63" s="48">
        <v>6</v>
      </c>
      <c r="G63" s="49">
        <v>7</v>
      </c>
      <c r="H63" s="49">
        <v>160</v>
      </c>
      <c r="I63" s="49">
        <v>390</v>
      </c>
      <c r="J63" s="49">
        <v>2369</v>
      </c>
      <c r="K63" s="49">
        <v>4414</v>
      </c>
    </row>
    <row r="64" spans="1:11" s="34" customFormat="1">
      <c r="A64" s="35" t="s">
        <v>163</v>
      </c>
      <c r="B64" s="47">
        <v>413</v>
      </c>
      <c r="C64" s="47">
        <v>455</v>
      </c>
      <c r="D64" s="47">
        <v>497</v>
      </c>
      <c r="E64" s="47">
        <v>494</v>
      </c>
      <c r="F64" s="48">
        <v>5</v>
      </c>
      <c r="G64" s="49">
        <v>1</v>
      </c>
      <c r="H64" s="49">
        <v>1</v>
      </c>
      <c r="I64" s="49">
        <v>4</v>
      </c>
      <c r="J64" s="49">
        <v>137</v>
      </c>
      <c r="K64" s="49">
        <v>378</v>
      </c>
    </row>
    <row r="65" spans="1:11" ht="14.4">
      <c r="A65" s="50" t="s">
        <v>31</v>
      </c>
      <c r="B65" s="51">
        <v>2505</v>
      </c>
      <c r="C65" s="51">
        <v>3063</v>
      </c>
      <c r="D65" s="51">
        <v>2091</v>
      </c>
      <c r="E65" s="51">
        <v>1986</v>
      </c>
      <c r="F65" s="51">
        <v>11</v>
      </c>
      <c r="G65" s="51">
        <v>9</v>
      </c>
      <c r="H65" s="51">
        <v>263</v>
      </c>
      <c r="I65" s="52">
        <v>547</v>
      </c>
      <c r="J65" s="52">
        <v>3533</v>
      </c>
      <c r="K65" s="52">
        <v>6671</v>
      </c>
    </row>
    <row r="66" spans="1:11">
      <c r="D66" s="53"/>
      <c r="E66" s="53"/>
    </row>
    <row r="67" spans="1:11" ht="14.4">
      <c r="A67" s="64" t="s">
        <v>169</v>
      </c>
    </row>
  </sheetData>
  <mergeCells count="10">
    <mergeCell ref="A28:I28"/>
    <mergeCell ref="A38:K38"/>
    <mergeCell ref="A48:K48"/>
    <mergeCell ref="A58:K58"/>
    <mergeCell ref="A2:J2"/>
    <mergeCell ref="A4:K4"/>
    <mergeCell ref="A5:K5"/>
    <mergeCell ref="A6:K6"/>
    <mergeCell ref="A8:K8"/>
    <mergeCell ref="A18:K18"/>
  </mergeCells>
  <printOptions horizontalCentered="1"/>
  <pageMargins left="0.31496062992125984" right="0.31496062992125984" top="0.55118110236220474" bottom="0.55118110236220474"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9E42E-6A7E-4C6B-9AA8-0B9AB9DDA54A}">
  <dimension ref="A1:G43"/>
  <sheetViews>
    <sheetView workbookViewId="0"/>
  </sheetViews>
  <sheetFormatPr defaultRowHeight="13.2"/>
  <cols>
    <col min="1" max="1" width="9.33203125" customWidth="1"/>
    <col min="2" max="2" width="20.88671875" customWidth="1"/>
    <col min="3" max="6" width="20.109375" customWidth="1"/>
  </cols>
  <sheetData>
    <row r="1" spans="1:7">
      <c r="A1" s="327" t="s">
        <v>23</v>
      </c>
      <c r="B1" s="303"/>
      <c r="C1" s="303"/>
      <c r="D1" s="303"/>
      <c r="E1" s="303"/>
      <c r="F1" s="303"/>
    </row>
    <row r="2" spans="1:7">
      <c r="A2" s="303"/>
      <c r="B2" s="303"/>
      <c r="C2" s="303"/>
      <c r="D2" s="303"/>
      <c r="E2" s="303"/>
      <c r="F2" s="303"/>
    </row>
    <row r="3" spans="1:7">
      <c r="A3" s="304" t="s">
        <v>300</v>
      </c>
      <c r="B3" s="304"/>
      <c r="C3" s="304"/>
      <c r="D3" s="304"/>
      <c r="E3" s="304"/>
      <c r="F3" s="304"/>
    </row>
    <row r="4" spans="1:7" ht="13.8" thickBot="1">
      <c r="A4" s="303"/>
      <c r="B4" s="303"/>
      <c r="C4" s="303"/>
      <c r="D4" s="303"/>
      <c r="E4" s="303"/>
      <c r="F4" s="303"/>
    </row>
    <row r="5" spans="1:7">
      <c r="A5" s="328"/>
      <c r="B5" s="305"/>
      <c r="C5" s="306" t="s">
        <v>290</v>
      </c>
      <c r="D5" s="307" t="s">
        <v>291</v>
      </c>
      <c r="E5" s="306" t="s">
        <v>292</v>
      </c>
      <c r="F5" s="351" t="s">
        <v>31</v>
      </c>
      <c r="G5" s="353"/>
    </row>
    <row r="6" spans="1:7">
      <c r="A6" s="330"/>
      <c r="B6" s="303"/>
      <c r="C6" s="308" t="s">
        <v>312</v>
      </c>
      <c r="D6" s="309" t="s">
        <v>293</v>
      </c>
      <c r="E6" s="308" t="s">
        <v>294</v>
      </c>
      <c r="F6" s="352"/>
    </row>
    <row r="7" spans="1:7">
      <c r="A7" s="332"/>
      <c r="B7" s="310"/>
      <c r="C7" s="311"/>
      <c r="D7" s="312"/>
      <c r="E7" s="311"/>
      <c r="F7" s="346"/>
    </row>
    <row r="8" spans="1:7">
      <c r="A8" s="333" t="s">
        <v>173</v>
      </c>
      <c r="B8" s="303"/>
      <c r="C8" s="314"/>
      <c r="D8" s="303"/>
      <c r="E8" s="314"/>
      <c r="F8" s="345"/>
    </row>
    <row r="9" spans="1:7">
      <c r="A9" s="330" t="s">
        <v>295</v>
      </c>
      <c r="B9" s="303"/>
      <c r="C9" s="319">
        <v>0</v>
      </c>
      <c r="D9" s="315">
        <v>1003</v>
      </c>
      <c r="E9" s="319">
        <v>0</v>
      </c>
      <c r="F9" s="347">
        <f>SUM(C9:E9)</f>
        <v>1003</v>
      </c>
    </row>
    <row r="10" spans="1:7">
      <c r="A10" s="330" t="s">
        <v>296</v>
      </c>
      <c r="B10" s="303"/>
      <c r="C10" s="319">
        <v>796</v>
      </c>
      <c r="D10" s="315">
        <v>1831</v>
      </c>
      <c r="E10" s="319">
        <v>378</v>
      </c>
      <c r="F10" s="347">
        <f>SUM(C10:E10)</f>
        <v>3005</v>
      </c>
    </row>
    <row r="11" spans="1:7">
      <c r="A11" s="333"/>
      <c r="B11" s="316" t="s">
        <v>31</v>
      </c>
      <c r="C11" s="317">
        <f>SUM(C9:C10)</f>
        <v>796</v>
      </c>
      <c r="D11" s="318">
        <f>SUM(D9:D10)</f>
        <v>2834</v>
      </c>
      <c r="E11" s="317">
        <f>SUM(E9:E10)</f>
        <v>378</v>
      </c>
      <c r="F11" s="348">
        <f>SUM(F9:F10)</f>
        <v>4008</v>
      </c>
    </row>
    <row r="12" spans="1:7">
      <c r="A12" s="330"/>
      <c r="B12" s="303"/>
      <c r="C12" s="319"/>
      <c r="D12" s="315"/>
      <c r="E12" s="319"/>
      <c r="F12" s="347"/>
    </row>
    <row r="13" spans="1:7">
      <c r="A13" s="333" t="s">
        <v>176</v>
      </c>
      <c r="B13" s="303"/>
      <c r="C13" s="319"/>
      <c r="D13" s="315"/>
      <c r="E13" s="319"/>
      <c r="F13" s="347"/>
    </row>
    <row r="14" spans="1:7">
      <c r="A14" s="330" t="s">
        <v>295</v>
      </c>
      <c r="B14" s="303"/>
      <c r="C14" s="319">
        <v>0</v>
      </c>
      <c r="D14" s="315">
        <v>0</v>
      </c>
      <c r="E14" s="319">
        <v>0</v>
      </c>
      <c r="F14" s="347">
        <f>SUM(C14:E14)</f>
        <v>0</v>
      </c>
    </row>
    <row r="15" spans="1:7">
      <c r="A15" s="330" t="s">
        <v>296</v>
      </c>
      <c r="B15" s="303"/>
      <c r="C15" s="319">
        <v>2158</v>
      </c>
      <c r="D15" s="315">
        <v>4155</v>
      </c>
      <c r="E15" s="319">
        <v>1111</v>
      </c>
      <c r="F15" s="347">
        <f>SUM(C15:E15)</f>
        <v>7424</v>
      </c>
    </row>
    <row r="16" spans="1:7">
      <c r="A16" s="333"/>
      <c r="B16" s="316" t="s">
        <v>31</v>
      </c>
      <c r="C16" s="317">
        <f>SUM(C14:C15)</f>
        <v>2158</v>
      </c>
      <c r="D16" s="318">
        <f>SUM(D14:D15)</f>
        <v>4155</v>
      </c>
      <c r="E16" s="317">
        <f>SUM(E14:E15)</f>
        <v>1111</v>
      </c>
      <c r="F16" s="348">
        <f>SUM(F14:F15)</f>
        <v>7424</v>
      </c>
    </row>
    <row r="17" spans="1:6">
      <c r="A17" s="330"/>
      <c r="B17" s="303"/>
      <c r="C17" s="320"/>
      <c r="D17" s="321"/>
      <c r="E17" s="320"/>
      <c r="F17" s="349"/>
    </row>
    <row r="18" spans="1:6">
      <c r="A18" s="335"/>
      <c r="B18" s="316" t="s">
        <v>71</v>
      </c>
      <c r="C18" s="323">
        <f>SUM(C11+C16)</f>
        <v>2954</v>
      </c>
      <c r="D18" s="324">
        <f>SUM(D11+D16)</f>
        <v>6989</v>
      </c>
      <c r="E18" s="323">
        <f>SUM(E11+E16)</f>
        <v>1489</v>
      </c>
      <c r="F18" s="350">
        <f>SUM(F11+F16)</f>
        <v>11432</v>
      </c>
    </row>
    <row r="19" spans="1:6">
      <c r="A19" s="343"/>
      <c r="B19" s="344"/>
      <c r="C19" s="323"/>
      <c r="D19" s="323"/>
      <c r="E19" s="323"/>
      <c r="F19" s="350"/>
    </row>
    <row r="20" spans="1:6">
      <c r="A20" s="313"/>
      <c r="B20" s="316"/>
      <c r="C20" s="324"/>
      <c r="D20" s="324"/>
      <c r="E20" s="324"/>
      <c r="F20" s="324"/>
    </row>
    <row r="21" spans="1:6">
      <c r="A21" s="303"/>
      <c r="B21" s="303"/>
      <c r="C21" s="303"/>
      <c r="D21" s="303"/>
      <c r="E21" s="303"/>
      <c r="F21" s="303"/>
    </row>
    <row r="22" spans="1:6">
      <c r="A22" s="304" t="s">
        <v>301</v>
      </c>
      <c r="B22" s="304"/>
      <c r="C22" s="304"/>
      <c r="D22" s="304"/>
      <c r="E22" s="304"/>
      <c r="F22" s="304"/>
    </row>
    <row r="23" spans="1:6" ht="13.8" thickBot="1">
      <c r="A23" s="303"/>
      <c r="B23" s="303"/>
      <c r="C23" s="303"/>
      <c r="D23" s="303"/>
      <c r="E23" s="303"/>
      <c r="F23" s="303"/>
    </row>
    <row r="24" spans="1:6">
      <c r="A24" s="328"/>
      <c r="B24" s="305"/>
      <c r="C24" s="307"/>
      <c r="D24" s="307"/>
      <c r="E24" s="307"/>
      <c r="F24" s="329"/>
    </row>
    <row r="25" spans="1:6">
      <c r="A25" s="333"/>
      <c r="B25" s="338" t="s">
        <v>302</v>
      </c>
      <c r="C25" s="309"/>
      <c r="D25" s="309"/>
      <c r="E25" s="309"/>
      <c r="F25" s="331"/>
    </row>
    <row r="26" spans="1:6">
      <c r="A26" s="330"/>
      <c r="B26" s="338" t="s">
        <v>303</v>
      </c>
      <c r="C26" s="315"/>
      <c r="D26" s="315"/>
      <c r="E26" s="315"/>
      <c r="F26" s="334"/>
    </row>
    <row r="27" spans="1:6" ht="13.8" thickBot="1">
      <c r="A27" s="339"/>
      <c r="B27" s="340"/>
      <c r="C27" s="336"/>
      <c r="D27" s="336"/>
      <c r="E27" s="336"/>
      <c r="F27" s="337"/>
    </row>
    <row r="28" spans="1:6">
      <c r="A28" s="322"/>
      <c r="B28" s="322"/>
      <c r="C28" s="324"/>
      <c r="D28" s="324"/>
      <c r="E28" s="324"/>
      <c r="F28" s="324"/>
    </row>
    <row r="29" spans="1:6">
      <c r="A29" s="341" t="s">
        <v>304</v>
      </c>
      <c r="B29" s="341"/>
      <c r="C29" s="315"/>
      <c r="D29" s="315"/>
      <c r="E29" s="315"/>
      <c r="F29" s="315"/>
    </row>
    <row r="30" spans="1:6">
      <c r="A30" s="341" t="s">
        <v>305</v>
      </c>
      <c r="B30" s="341"/>
      <c r="C30" s="315"/>
      <c r="D30" s="315"/>
      <c r="E30" s="315"/>
      <c r="F30" s="315"/>
    </row>
    <row r="31" spans="1:6">
      <c r="A31" s="325" t="s">
        <v>306</v>
      </c>
      <c r="B31" s="326"/>
      <c r="C31" s="303"/>
      <c r="D31" s="303"/>
      <c r="E31" s="303"/>
      <c r="F31" s="303"/>
    </row>
    <row r="32" spans="1:6">
      <c r="A32" s="342" t="s">
        <v>307</v>
      </c>
      <c r="B32" s="326"/>
      <c r="C32" s="303"/>
      <c r="D32" s="303"/>
      <c r="E32" s="303"/>
      <c r="F32" s="303"/>
    </row>
    <row r="33" spans="1:6">
      <c r="A33" s="342" t="s">
        <v>308</v>
      </c>
      <c r="B33" s="326"/>
      <c r="C33" s="303"/>
      <c r="D33" s="303"/>
      <c r="E33" s="303"/>
      <c r="F33" s="303"/>
    </row>
    <row r="34" spans="1:6">
      <c r="A34" s="342"/>
      <c r="B34" s="326"/>
      <c r="C34" s="303"/>
      <c r="D34" s="303"/>
      <c r="E34" s="303"/>
      <c r="F34" s="303"/>
    </row>
    <row r="35" spans="1:6">
      <c r="A35" s="325" t="s">
        <v>297</v>
      </c>
      <c r="B35" s="326"/>
      <c r="C35" s="303"/>
      <c r="D35" s="303"/>
      <c r="E35" s="303"/>
      <c r="F35" s="303"/>
    </row>
    <row r="36" spans="1:6">
      <c r="A36" s="303" t="s">
        <v>309</v>
      </c>
      <c r="B36" s="326"/>
      <c r="C36" s="303"/>
      <c r="D36" s="303"/>
      <c r="E36" s="303"/>
      <c r="F36" s="303"/>
    </row>
    <row r="37" spans="1:6">
      <c r="A37" s="303" t="s">
        <v>310</v>
      </c>
      <c r="B37" s="326"/>
      <c r="C37" s="303"/>
      <c r="D37" s="303"/>
      <c r="E37" s="303"/>
      <c r="F37" s="303"/>
    </row>
    <row r="38" spans="1:6">
      <c r="A38" s="342" t="s">
        <v>311</v>
      </c>
      <c r="B38" s="326"/>
      <c r="C38" s="303"/>
      <c r="D38" s="303"/>
      <c r="E38" s="303"/>
      <c r="F38" s="303"/>
    </row>
    <row r="39" spans="1:6">
      <c r="A39" s="303"/>
      <c r="B39" s="326"/>
      <c r="C39" s="303"/>
      <c r="D39" s="303"/>
      <c r="E39" s="303"/>
      <c r="F39" s="303"/>
    </row>
    <row r="40" spans="1:6">
      <c r="A40" s="342"/>
      <c r="B40" s="326"/>
      <c r="C40" s="303"/>
      <c r="D40" s="303"/>
      <c r="E40" s="303"/>
      <c r="F40" s="303"/>
    </row>
    <row r="41" spans="1:6">
      <c r="A41" s="325"/>
      <c r="B41" s="326"/>
      <c r="C41" s="303"/>
      <c r="D41" s="303"/>
      <c r="E41" s="303"/>
      <c r="F41" s="303"/>
    </row>
    <row r="42" spans="1:6">
      <c r="A42" s="325"/>
      <c r="B42" s="326"/>
      <c r="C42" s="303"/>
      <c r="D42" s="303"/>
      <c r="E42" s="303"/>
      <c r="F42" s="303"/>
    </row>
    <row r="43" spans="1:6">
      <c r="A43" s="325"/>
      <c r="B43" s="326"/>
      <c r="C43" s="303"/>
      <c r="D43" s="303"/>
      <c r="E43" s="303"/>
      <c r="F43" s="30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c3712c5a-a8d0-44e8-9b9d-678a904abb54">
      <Terms xmlns="http://schemas.microsoft.com/office/infopath/2007/PartnerControls"/>
    </lcf76f155ced4ddcb4097134ff3c332f>
    <TaxCatchAll xmlns="9a9ec0f0-7796-43d0-ac1f-4c8c46ee0b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CFB07F8B6A634DA136D429608D4A16" ma:contentTypeVersion="17" ma:contentTypeDescription="Een nieuw document maken." ma:contentTypeScope="" ma:versionID="c17c89835cdb21c27ad14c9afaa5493c">
  <xsd:schema xmlns:xsd="http://www.w3.org/2001/XMLSchema" xmlns:xs="http://www.w3.org/2001/XMLSchema" xmlns:p="http://schemas.microsoft.com/office/2006/metadata/properties" xmlns:ns2="c3712c5a-a8d0-44e8-9b9d-678a904abb54" xmlns:ns3="http://schemas.microsoft.com/sharepoint/v3/fields" xmlns:ns4="e1183e09-c796-41a2-ba5a-4d319536ae41" xmlns:ns5="9a9ec0f0-7796-43d0-ac1f-4c8c46ee0bd1" targetNamespace="http://schemas.microsoft.com/office/2006/metadata/properties" ma:root="true" ma:fieldsID="08873ea7fc885bc1c62bd7b9383cf68a" ns2:_="" ns3:_="" ns4:_="" ns5:_="">
    <xsd:import namespace="c3712c5a-a8d0-44e8-9b9d-678a904abb54"/>
    <xsd:import namespace="http://schemas.microsoft.com/sharepoint/v3/fields"/>
    <xsd:import namespace="e1183e09-c796-41a2-ba5a-4d319536ae4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LengthInSeconds" minOccurs="0"/>
                <xsd:element ref="ns4:SharedWithUsers" minOccurs="0"/>
                <xsd:element ref="ns4:SharedWithDetails" minOccurs="0"/>
                <xsd:element ref="ns2:lcf76f155ced4ddcb4097134ff3c332f" minOccurs="0"/>
                <xsd:element ref="ns5: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12c5a-a8d0-44e8-9b9d-678a904ab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e"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7197e86-4d33-40b3-83a0-6f4c8f991a54}" ma:internalName="TaxCatchAll" ma:showField="CatchAllData" ma:web="e1183e09-c796-41a2-ba5a-4d319536a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3"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0BC647-6C06-4D91-B693-41B0C7412419}">
  <ds:schemaRefs>
    <ds:schemaRef ds:uri="http://schemas.microsoft.com/office/2006/documentManagement/types"/>
    <ds:schemaRef ds:uri="9a9ec0f0-7796-43d0-ac1f-4c8c46ee0bd1"/>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e1183e09-c796-41a2-ba5a-4d319536ae41"/>
    <ds:schemaRef ds:uri="c3712c5a-a8d0-44e8-9b9d-678a904abb54"/>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493431B0-66FE-49A9-8B51-FFF63F0CD76C}">
  <ds:schemaRefs>
    <ds:schemaRef ds:uri="http://schemas.microsoft.com/sharepoint/v3/contenttype/forms"/>
  </ds:schemaRefs>
</ds:datastoreItem>
</file>

<file path=customXml/itemProps3.xml><?xml version="1.0" encoding="utf-8"?>
<ds:datastoreItem xmlns:ds="http://schemas.openxmlformats.org/officeDocument/2006/customXml" ds:itemID="{A4DE656A-0A2E-4683-A88D-E3DC71C24F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12c5a-a8d0-44e8-9b9d-678a904abb54"/>
    <ds:schemaRef ds:uri="http://schemas.microsoft.com/sharepoint/v3/fields"/>
    <ds:schemaRef ds:uri="e1183e09-c796-41a2-ba5a-4d319536ae4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15</vt:i4>
      </vt:variant>
      <vt:variant>
        <vt:lpstr>Benoemde bereiken</vt:lpstr>
      </vt:variant>
      <vt:variant>
        <vt:i4>1</vt:i4>
      </vt:variant>
    </vt:vector>
  </HeadingPairs>
  <TitlesOfParts>
    <vt:vector size="16" baseType="lpstr">
      <vt:lpstr>INHOUD</vt:lpstr>
      <vt:lpstr>toelichting_internaten</vt:lpstr>
      <vt:lpstr>21_nivover_01</vt:lpstr>
      <vt:lpstr>21_nivover_02</vt:lpstr>
      <vt:lpstr>21_nivover_03</vt:lpstr>
      <vt:lpstr>21_nivover_04</vt:lpstr>
      <vt:lpstr>21_nivover_05</vt:lpstr>
      <vt:lpstr>21_nivover_06</vt:lpstr>
      <vt:lpstr>21_nivover_07</vt:lpstr>
      <vt:lpstr>21_nivover_08</vt:lpstr>
      <vt:lpstr>21_nivover_09</vt:lpstr>
      <vt:lpstr>21_nivover_10</vt:lpstr>
      <vt:lpstr>21_nivover_11</vt:lpstr>
      <vt:lpstr>21_nivover_12</vt:lpstr>
      <vt:lpstr>21_nivover_13</vt:lpstr>
      <vt:lpstr>'21_nivover_09'!Afdrukbereik</vt:lpstr>
    </vt:vector>
  </TitlesOfParts>
  <Manager/>
  <Company>SBS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Van Impe Hannah</cp:lastModifiedBy>
  <cp:revision/>
  <dcterms:created xsi:type="dcterms:W3CDTF">2001-06-05T15:21:30Z</dcterms:created>
  <dcterms:modified xsi:type="dcterms:W3CDTF">2023-08-24T07:40:38Z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0x01010036CFB07F8B6A634DA136D429608D4A16</vt:lpwstr>
  </property>
  <property fmtid="{D5CDD505-2E9C-101B-9397-08002B2CF9AE}" pid="3" name="Order">
    <vt:r8>434800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