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120" windowWidth="9576" windowHeight="6156" activeTab="0"/>
  </bookViews>
  <sheets>
    <sheet name="INHOUD" sheetId="1" r:id="rId1"/>
    <sheet name="08_nivover01" sheetId="2" r:id="rId2"/>
    <sheet name="08_nivover02" sheetId="3" r:id="rId3"/>
    <sheet name="08_nivover_03" sheetId="4" r:id="rId4"/>
    <sheet name="08_nivover04" sheetId="5" r:id="rId5"/>
    <sheet name="08_nivover_05" sheetId="6" r:id="rId6"/>
    <sheet name="08_nivover_06" sheetId="7" r:id="rId7"/>
    <sheet name="08_nivover_07" sheetId="8" r:id="rId8"/>
    <sheet name="08_nivover_08" sheetId="9" r:id="rId9"/>
    <sheet name="08_nivover_09" sheetId="10" r:id="rId10"/>
    <sheet name="08_nivover_10" sheetId="11" r:id="rId11"/>
    <sheet name="08_nivover_11" sheetId="12" r:id="rId12"/>
    <sheet name="08_nivover_12" sheetId="13" r:id="rId13"/>
    <sheet name="08_nivover_13" sheetId="14" r:id="rId14"/>
  </sheets>
  <externalReferences>
    <externalReference r:id="rId17"/>
  </externalReferences>
  <definedNames>
    <definedName name="_xlnm.Print_Area" localSheetId="6">'08_nivover_06'!$A$1:$J$22</definedName>
    <definedName name="_xlnm.Print_Area" localSheetId="7">'08_nivover_07'!#REF!</definedName>
    <definedName name="_xlnm.Print_Area" localSheetId="8">'08_nivover_08'!#REF!</definedName>
    <definedName name="_xlnm.Print_Area" localSheetId="9">'08_nivover_09'!$A$1:$J$36</definedName>
    <definedName name="_xlnm.Print_Area" localSheetId="10">'08_nivover_10'!#REF!</definedName>
    <definedName name="_xlnm.Print_Area" localSheetId="12">'08_nivover_12'!$A$1:$P$24</definedName>
    <definedName name="CC">#REF!</definedName>
  </definedNames>
  <calcPr fullCalcOnLoad="1"/>
</workbook>
</file>

<file path=xl/sharedStrings.xml><?xml version="1.0" encoding="utf-8"?>
<sst xmlns="http://schemas.openxmlformats.org/spreadsheetml/2006/main" count="832" uniqueCount="333">
  <si>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</si>
  <si>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</si>
  <si>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</si>
  <si>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</si>
  <si>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</si>
  <si>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</si>
  <si>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</si>
  <si>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</si>
  <si>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</si>
  <si>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</si>
  <si>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</si>
  <si>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</si>
  <si>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</si>
  <si>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</si>
  <si>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</si>
  <si>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</si>
  <si>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</si>
  <si>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</si>
  <si>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</si>
  <si>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</si>
  <si>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INTERNATEN PER NET</t>
  </si>
  <si>
    <t>Aantal internaten</t>
  </si>
  <si>
    <t>Gewoon kleuteronderwijs</t>
  </si>
  <si>
    <t>Buitengewoon kleuteronderwijs</t>
  </si>
  <si>
    <t>Buitengewoon lager onderwijs</t>
  </si>
  <si>
    <t>Gewoon voltijds secundair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</si>
  <si>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</si>
  <si>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</si>
  <si>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</si>
  <si>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</si>
  <si>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</si>
  <si>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</si>
  <si>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AANTAL INTERNEN PER NET VAN HET INTERNAAT EN PER ONDERWIJSVORM van het gewoon voltijds secundair onderwijs (1)(2)(3)</t>
  </si>
  <si>
    <t>(1) Gegevens op basis van KB. nr. 456 van 10/9/1986. Gegevens van internaten met minder dan 30 internen worden niet opgenomen gezien ze niet subsidieerbaar of financierbaar zijn.</t>
  </si>
  <si>
    <t>(2) Volgende leerlingen werden niet in de statistieken opgenomen :</t>
  </si>
  <si>
    <t>Geboortejaar</t>
  </si>
  <si>
    <t>AANTAL INTERNEN PER GEBOORTEJAAR</t>
  </si>
  <si>
    <t>CENTRA VOOR LEERLINGENBEGELEIDING</t>
  </si>
  <si>
    <t>Aantal centra per provincie en soort inrichtende macht</t>
  </si>
  <si>
    <t>Gemeen-</t>
  </si>
  <si>
    <t>schaps-</t>
  </si>
  <si>
    <t>Gemeenchaps-</t>
  </si>
  <si>
    <t>onderwijs</t>
  </si>
  <si>
    <t>commissie</t>
  </si>
  <si>
    <t>Centra voor leerlingenbegeleiding</t>
  </si>
  <si>
    <t>Permanente ondersteuningscel</t>
  </si>
  <si>
    <t>1*</t>
  </si>
  <si>
    <t>Algemeen totaal</t>
  </si>
  <si>
    <t>* voor alle gesubsidieerde officiële centra</t>
  </si>
  <si>
    <t>PERSONEEL VAN DE CENTRA VOOR LEERLINGENBEGELEIDING NAAR STATUUT EN GESLACHT</t>
  </si>
  <si>
    <t>Vastbenoemden</t>
  </si>
  <si>
    <t>Tijdelijken</t>
  </si>
  <si>
    <t>V</t>
  </si>
  <si>
    <t>Nascholing</t>
  </si>
  <si>
    <t>Basisonderwijs</t>
  </si>
  <si>
    <t>Secundair onderwijs</t>
  </si>
  <si>
    <t>Basisonderwijs (1)</t>
  </si>
  <si>
    <t>Secundair onderwijs (2)</t>
  </si>
  <si>
    <t>Begrotingsjaar</t>
  </si>
  <si>
    <t>(1) Gewoon en buitengewoon basisonderwijs.</t>
  </si>
  <si>
    <t>(2) Gewoon en buitengewoon secundair onderwijs.</t>
  </si>
  <si>
    <t>BIJ DE EXAMENCOMMISSIE VAN DE VLAAMSE GEMEENSCHAP</t>
  </si>
  <si>
    <t>VOOR HET VOLTIJDS SECUNDAIR ONDERWIJS</t>
  </si>
  <si>
    <t>Ingeschreven</t>
  </si>
  <si>
    <t>Deelgenomen</t>
  </si>
  <si>
    <t>Niet-geslaagd</t>
  </si>
  <si>
    <t>Deelattest/vakattest</t>
  </si>
  <si>
    <t>Getuigschrift/diploma behaald</t>
  </si>
  <si>
    <t xml:space="preserve">2de zittijd </t>
  </si>
  <si>
    <t>Onderwijsnet</t>
  </si>
  <si>
    <t>GO</t>
  </si>
  <si>
    <t>VGO</t>
  </si>
  <si>
    <t>OGO</t>
  </si>
  <si>
    <t>van de nascholingskredieten.</t>
  </si>
  <si>
    <t>Inrichtende macht</t>
  </si>
  <si>
    <t>VSKO</t>
  </si>
  <si>
    <t>VONAC</t>
  </si>
  <si>
    <t>STEINER</t>
  </si>
  <si>
    <t>NaPCO</t>
  </si>
  <si>
    <t xml:space="preserve">METHODE </t>
  </si>
  <si>
    <t>OVSG</t>
  </si>
  <si>
    <t>POVPO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</si>
  <si>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</si>
  <si>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</si>
  <si>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</si>
  <si>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</si>
  <si>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</si>
  <si>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</si>
  <si>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</si>
  <si>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</si>
  <si>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</si>
  <si>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</si>
  <si>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</si>
  <si>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</si>
  <si>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</si>
  <si>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</si>
  <si>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(2) Een collectief vervoerde leerling is een leerling die gebruikmaakt van een door de Vlaamse Gemeenschap </t>
  </si>
  <si>
    <t xml:space="preserve">      betaalde of gesubsidieerde bijzondere ophaaldienst met een capaciteit van minimum 7 plaatsen.</t>
  </si>
  <si>
    <t xml:space="preserve">      Vanaf 1 september 2001 wordt het collectief vervoer georganiseerd door de Vlaamse Vervoersmaatschappij.</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</si>
  <si>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</si>
  <si>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</si>
  <si>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</si>
  <si>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Kalenderjaar</t>
  </si>
  <si>
    <t>Leerplichtonderwijs</t>
  </si>
  <si>
    <t>Hoger onderwijs</t>
  </si>
  <si>
    <t>Autonoom</t>
  </si>
  <si>
    <t>Gewoon basisonderwijs</t>
  </si>
  <si>
    <t>Gewoon secundair onderwijs</t>
  </si>
  <si>
    <t>Buitengewoon basisonderwijs</t>
  </si>
  <si>
    <t>CLB</t>
  </si>
  <si>
    <t>Nieuwbouw + modernisering</t>
  </si>
  <si>
    <t>Nieuwbouw + modernisering + geschiktmaking</t>
  </si>
  <si>
    <t>Modernisering</t>
  </si>
  <si>
    <t>Nieuwbouw</t>
  </si>
  <si>
    <t>Nieuwbouw + geschiktmaking</t>
  </si>
  <si>
    <t>(1) Nieuwbouw: de oprichting van een volledig nieuw gebouw of vleugel met het oog op een uitbreiding van de bestaande oppervlakte.</t>
  </si>
  <si>
    <t>Bedrag aan goedgekeurde subsidies t.b.v.</t>
  </si>
  <si>
    <t>(1) Machtigingen: kredieten die in de Vlaamse begroting aan AGIOn worden toegewezen en waarvoor AGIOn engagementen voor infrastructuurdossiers mag aangaan.</t>
  </si>
  <si>
    <t>Aanvragen</t>
  </si>
  <si>
    <t>Toegekend</t>
  </si>
  <si>
    <t>Geweigerd</t>
  </si>
  <si>
    <t xml:space="preserve">Gemiddelde </t>
  </si>
  <si>
    <t xml:space="preserve">om financiële </t>
  </si>
  <si>
    <t>toelage</t>
  </si>
  <si>
    <t>SECUNDAIR ONDERWIJS</t>
  </si>
  <si>
    <t>t.o.v het totaal</t>
  </si>
  <si>
    <t>t.o.v de eigen groep</t>
  </si>
  <si>
    <t>Gemiddeld</t>
  </si>
  <si>
    <t>Socio-professionele groep</t>
  </si>
  <si>
    <t>globaal</t>
  </si>
  <si>
    <t xml:space="preserve"> bedrag</t>
  </si>
  <si>
    <t>%</t>
  </si>
  <si>
    <t>in EUR</t>
  </si>
  <si>
    <t>Arbeider</t>
  </si>
  <si>
    <t>Bediende</t>
  </si>
  <si>
    <t>Handelaar</t>
  </si>
  <si>
    <t>Ambachtsman</t>
  </si>
  <si>
    <t>Vrij beroep</t>
  </si>
  <si>
    <t>Landbouwer</t>
  </si>
  <si>
    <t>Zonder beroep</t>
  </si>
  <si>
    <t>Onthaalouder</t>
  </si>
  <si>
    <t>(2)</t>
  </si>
  <si>
    <t>HOGER ONDERWIJS</t>
  </si>
  <si>
    <t xml:space="preserve">Internaten van het Gemeenschapsonderwijs - 'tehuizen voor kinderen wier ouders geen vaste verblijfplaats hebben' </t>
  </si>
  <si>
    <t>Evolutie aantal internaten en internen per onderwijsniveau</t>
  </si>
  <si>
    <t>Gewoon lager onderwijs</t>
  </si>
  <si>
    <t>Schooljaar</t>
  </si>
  <si>
    <t>2004-2005</t>
  </si>
  <si>
    <t xml:space="preserve"> leerlingen van het hoger niet-universitair onderwijs</t>
  </si>
  <si>
    <t xml:space="preserve"> leerlingen van de Europese scholen</t>
  </si>
  <si>
    <t>2007-2008</t>
  </si>
  <si>
    <t>2de afdeling: diploma secundair onderwijs (ASO)</t>
  </si>
  <si>
    <t>3de afdeling: diploma secundair onderwijs (TSO/BSO/KSO)</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</si>
  <si>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</si>
  <si>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</si>
  <si>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</si>
  <si>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</si>
  <si>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</si>
  <si>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</si>
  <si>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</si>
  <si>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</si>
  <si>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</si>
  <si>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</si>
  <si>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</si>
  <si>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</si>
  <si>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</si>
  <si>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</si>
  <si>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</si>
  <si>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</si>
  <si>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</si>
  <si>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</si>
  <si>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</si>
  <si>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</si>
  <si>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 xml:space="preserve">     Ze zijn dus niet opgenomen in deze tabel.</t>
  </si>
  <si>
    <t>KO : kleuteronderwijs</t>
  </si>
  <si>
    <t>LO : lager onderwijs</t>
  </si>
  <si>
    <t>SO : secundair onderwijs</t>
  </si>
  <si>
    <t xml:space="preserve">HO : hoger onderwijs </t>
  </si>
  <si>
    <t>SCHOOL- EN STUDIETOELAGEN PER ONDERWIJSNIVEAU (1)</t>
  </si>
  <si>
    <t>Ambtenaar</t>
  </si>
  <si>
    <t>Met brugpensioen</t>
  </si>
  <si>
    <t>Met pensioen</t>
  </si>
  <si>
    <t>Rechthebbende op ziekte- of invaliditeitsvergoeding</t>
  </si>
  <si>
    <t>Rechthebbenden op leefloon/bestaansminimum</t>
  </si>
  <si>
    <t>Rechthebbenden op tegemoetkoming mindervaliden</t>
  </si>
  <si>
    <t>Tijdskrediet</t>
  </si>
  <si>
    <t>Werkloos</t>
  </si>
  <si>
    <t>(2) Een weigering om andere dan financiële redenen is meestal om pedagogische redenen.</t>
  </si>
  <si>
    <t>(3) Andere: aanvragen naar beraad, in wacht, te laat ingediend, doorverwezen, zonder gevolg, enz…</t>
  </si>
  <si>
    <t>Andere (3)</t>
  </si>
  <si>
    <t>(2) Gebaseerd op de socio-professionele status van de persoon die instaat voor het onderhoud van de leerling/student.</t>
  </si>
  <si>
    <t>(3) Omdat een aantal dossiers niet ingedeeld kon worden naar socio-professionele groep is een vergelijking met de percentages van voorgaande schooljaren</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</si>
  <si>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</si>
  <si>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</si>
  <si>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</si>
  <si>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</si>
  <si>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</si>
  <si>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</si>
  <si>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</si>
  <si>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</si>
  <si>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</si>
  <si>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(1) Internaten met minder dan 30 internen zijn NIET opgenomen in deze tabellen. Deze internaten zijn niet subsidieerbaar of financierbaar.</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</si>
  <si>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</si>
  <si>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</si>
  <si>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Onderwijsniveau</t>
  </si>
  <si>
    <t>Internaat</t>
  </si>
  <si>
    <t>Volwassenenonderwijs</t>
  </si>
  <si>
    <t>Soort werken</t>
  </si>
  <si>
    <t>Geschiktmakingswerken</t>
  </si>
  <si>
    <t>(2) Moderniseringswerken brengen de volledige geschiktmaking of een volledige verbouwing van gebouwen met zich mee, soms met inbegrip van hun</t>
  </si>
  <si>
    <t>structuren. Deze werken hebben tot doel de oppervlakten van onderwijsinstellingen, CLB’s of internaten te vermeerderen of aan te passen zonder</t>
  </si>
  <si>
    <t>uitbreiding van de bestaande gebouwen.</t>
  </si>
  <si>
    <t>(3) Geschiktmakingswerken hebben tot doel:</t>
  </si>
  <si>
    <t>Aankopen</t>
  </si>
  <si>
    <t>Modernisering + geschiktmaking</t>
  </si>
  <si>
    <t>Andere</t>
  </si>
  <si>
    <t>investeringen voor Rationeel Energiegebruik (REG) naar onderwijsnet</t>
  </si>
  <si>
    <t xml:space="preserve">  (a) bestaande situaties aan te passen aan de evoluerende pedagogische noden, en dit slechts in gedeelten van de gebouwen;</t>
  </si>
  <si>
    <t xml:space="preserve">  (b) de veiligheid van gebruikers en derden te verzekeren in overeenstemming met de bestaande reglementering inzake hygiëne, veiligheid en brandbeveiliging,</t>
  </si>
  <si>
    <t xml:space="preserve">  (c) het behoud van de waarde van het patrimonium door het voorkomen of het herstellen van sleet en veroudering (eigenaarsonderhoud).</t>
  </si>
  <si>
    <t xml:space="preserve">(1) In deze tabellen werd geen rekening gehouden met terugvorderingen of inhoudingen als gevolg van het niet tijdig aanwenden </t>
  </si>
  <si>
    <t xml:space="preserve">     Zij komen enkel nog in aanmerking voor de instandhouding van de internaten.</t>
  </si>
  <si>
    <t>(3) Omdat in de gesubsidieerde internaten de internen die afkomstig zijn uit het hoger onderwijs niet subsidieerbaar zijn, moet hun aantal niet meegedeeld worden aan het Beleidsdomein Onderwijs en Vorming.</t>
  </si>
  <si>
    <t>Aantal projecten</t>
  </si>
  <si>
    <t>Beleidsprioriteit</t>
  </si>
  <si>
    <t>Bedrag per voltijdse organieke betrekking (EUR)</t>
  </si>
  <si>
    <t>Aantal voltijdse  organieke betrekkingen (3)</t>
  </si>
  <si>
    <t>EVOLUTIE BEDRAG PER VOLTIJDSE ORGANIEKE BETREKKING</t>
  </si>
  <si>
    <t>(3) Afgerond naar boven of naar beneden.</t>
  </si>
  <si>
    <t>1ste afdeling : - getuigschrift 1ste graad</t>
  </si>
  <si>
    <t xml:space="preserve">                     - getuigschrift 2de graad</t>
  </si>
  <si>
    <t>thema 1</t>
  </si>
  <si>
    <t>thema 2</t>
  </si>
  <si>
    <t>thema 3</t>
  </si>
  <si>
    <t>thema 4</t>
  </si>
  <si>
    <t xml:space="preserve">  Gewoon basisonderwijs</t>
  </si>
  <si>
    <t xml:space="preserve">  Buitengewoon basisonderwijs</t>
  </si>
  <si>
    <t xml:space="preserve">  Gewoon secundair onderwijs</t>
  </si>
  <si>
    <t xml:space="preserve">  Buitengewoon secundair onderwijs</t>
  </si>
  <si>
    <t>NASCHOLING</t>
  </si>
  <si>
    <t>NASCHOLING VOOR DE SCHOLEN</t>
  </si>
  <si>
    <t>1.265 (3)</t>
  </si>
  <si>
    <t>1.317 (3)</t>
  </si>
  <si>
    <t>1.405 (3)</t>
  </si>
  <si>
    <t>1.422 (3)</t>
  </si>
  <si>
    <t>1.277 (3)</t>
  </si>
  <si>
    <t>4de afdeling: diploma verpleegkunde</t>
  </si>
  <si>
    <t>AGENTSCHAP VOOR INFRASTRUCTUUR IN HET ONDERWIJS (AGIOn)</t>
  </si>
  <si>
    <t>niet mogelijk. Bij de berekening van de percentages t.o.v. het totaal werd de categorie 'onbekend' buiten beschouwing gelaten.</t>
  </si>
  <si>
    <t>volwassenenonderwijs, het deeltijds kunstonderwijs en de centra voor leerlingenbegeleiding.</t>
  </si>
  <si>
    <t>(1) In de begroting 2008 werd voor het eerst een bedrag nascholing op initiatief van de scholen ingeschreven voor het</t>
  </si>
  <si>
    <t>Deeltijds kunstonderwijs</t>
  </si>
  <si>
    <t>Schooljaar 2008-2009</t>
  </si>
  <si>
    <t>AANTAL VERVOERDE LEERLINGEN PER ONDERWIJSNIVEAU EN PER ONDERWIJSNET</t>
  </si>
  <si>
    <t>Totaal basisonderwijs</t>
  </si>
  <si>
    <t>Totaal secundair onderwijs</t>
  </si>
  <si>
    <t>Aantal budgettaire fulltime-equivalenten in januari 2009</t>
  </si>
  <si>
    <t xml:space="preserve"> leerlingen van het universitair onderwijs</t>
  </si>
  <si>
    <t>2008-2009</t>
  </si>
  <si>
    <t>Bedrag aan machtigingen en aan goedgekeurde subsidies in het kalenderjaar 2008 (in EUR)</t>
  </si>
  <si>
    <t>Bedrag machtigingen 2008 (1)</t>
  </si>
  <si>
    <t>Bedrag goedgekeurde subsidies in 2008 naar provincie</t>
  </si>
  <si>
    <t>Bedrag aan Goedgekeurde subsidies in 2008 naar onderwijsniveau</t>
  </si>
  <si>
    <t>Bedrag aan goedgekeurde subsidies in 2008 naar soort werken (1)(2)(3)</t>
  </si>
  <si>
    <t>INSCHRIJVINGEN EN RESULTATEN IN 2008</t>
  </si>
  <si>
    <t>VERDELING KREDIETEN NASCHOLING VOOR DE SCHOLEN - 2009  (in EUR) (1)</t>
  </si>
  <si>
    <t>VERDELING KREDIETEN NASCHOLING VOOR DE KOEPELS - 2009 (in EUR)</t>
  </si>
  <si>
    <t>VERDELING KREDIETEN NASCHOLING OP INITIATIEF VAN DE VLAAMSE REGERING - 2009 (in EUR)</t>
  </si>
  <si>
    <t>Kleuteronderwijs</t>
  </si>
  <si>
    <t>Lager onderwijs</t>
  </si>
  <si>
    <t>Basiseducatie</t>
  </si>
  <si>
    <t>Kunst- en cultuureducatie</t>
  </si>
  <si>
    <t>Vakoverschrijdende eindtermen en ontwikkelingsdoelen secundair onderwijs</t>
  </si>
  <si>
    <t>Eindtermen en ontwikkelingsdoelen techniek basisonderwijs en 1e graad secundair onderwijs</t>
  </si>
  <si>
    <t>Eindtermen en ontwikkelingsdoelen natuurwetenschappen 1e graad secundair onderwijs</t>
  </si>
  <si>
    <t>2002</t>
  </si>
  <si>
    <t>2003</t>
  </si>
  <si>
    <t>2004</t>
  </si>
  <si>
    <t>2005</t>
  </si>
  <si>
    <t>2006</t>
  </si>
  <si>
    <t>2007</t>
  </si>
  <si>
    <t>2008</t>
  </si>
  <si>
    <t>op initiatief van de scholen</t>
  </si>
  <si>
    <t>op initiatief van de koepels</t>
  </si>
  <si>
    <t xml:space="preserve">  Basisonderwijs</t>
  </si>
  <si>
    <t xml:space="preserve">  Secundair onderwijs</t>
  </si>
  <si>
    <t xml:space="preserve">  Deeltijds kunstonderwijs</t>
  </si>
  <si>
    <t xml:space="preserve">  Centra voor Volwassenenonderwijs</t>
  </si>
  <si>
    <t xml:space="preserve">  Centra voor Basiseducatie</t>
  </si>
  <si>
    <t xml:space="preserve">  Centra voor Leerlingenbegeleiding</t>
  </si>
  <si>
    <t>op initiatief van de Vlaamse regering</t>
  </si>
  <si>
    <t>(2) In de begroting 2009 werd voor het eerst een bedrag nascholing op initiatief van de scholen ingeschreven voor basiseducatie.</t>
  </si>
  <si>
    <t xml:space="preserve">EVOLUTIE VAN HET NASCHOLINGSBUDGET (in duizend EUR) </t>
  </si>
  <si>
    <t>Totaal 2008</t>
  </si>
  <si>
    <t>1ste zittijd</t>
  </si>
  <si>
    <t>Aanvraagjaar 2008-2009 - zoals gekend op 16 oktober 2009</t>
  </si>
  <si>
    <t>Aantal</t>
  </si>
  <si>
    <t>aanvragen</t>
  </si>
  <si>
    <t>of andere reden (2)</t>
  </si>
  <si>
    <t>(1) Schooltoelagen worden toegekend aan leerlingen van het basis- en secundair onderwijs; studietoelagen worden toegekend aan de studenten van het hoger onderwijs.</t>
  </si>
  <si>
    <t>KLEUTERONDERWIJS</t>
  </si>
  <si>
    <t>LAGER ONDERWIJS</t>
  </si>
  <si>
    <t>(1) Schooltoelagen worden toegekend aan leerlingen van het basis- en secundair onderwijs; studietoelagen worden toegekend aan studenten van het hoger onderwijs.</t>
  </si>
  <si>
    <t>SCHOOL- EN STUDIETOELAGEN PER SOCIO-PROFESSIONELE GROEP (1)(2)(3)</t>
  </si>
  <si>
    <t>2009 (2)</t>
  </si>
  <si>
    <t>Centra voor leerlingenbegeleiding (CLB)</t>
  </si>
  <si>
    <t>NIVEAUOVERSCHRIJDENDE GEGEVENS</t>
  </si>
  <si>
    <t>Internen en internaten naar soort inrichtende macht, onderwijsniveau, provincie en onderwijsvorm</t>
  </si>
  <si>
    <t>Internen naar leeftijd en soort inrichtende macht</t>
  </si>
  <si>
    <t>Evolutie aantal internaten en internen per onderwjisnet en onderwijsniveau</t>
  </si>
  <si>
    <t xml:space="preserve">Evolutie aantal internaten van het Gemeenschapsonderwijs (en aantal internen) - 'tehuizen voor kinderen wier ouders geen vaste verblijfplaats hebben' </t>
  </si>
  <si>
    <t>Aantal CLB's per provincie en soort inrichtende macht + aantal budgettaire fulltime equivalenten</t>
  </si>
  <si>
    <t>Leerlingenvervoer per onderwijsniveau en onderwijsnet</t>
  </si>
  <si>
    <t>Nascholing: evolutie van het nascholingsbudget</t>
  </si>
  <si>
    <t>Nascholing: verdeling kredieten nascholing voor de scholen, nascholing voor de koepels en nascholing op initiatief van de Vlaamse regering</t>
  </si>
  <si>
    <t>Nascholing voor de scholen: evolutie bedrag per voltijdse organieke betrekking</t>
  </si>
  <si>
    <t>Examencommissie van de Vlaamse Gemeenschap voor het gewoon voltijds secundair onderwijs: ingeschreven, deelgenomen, behaald attest/diploma</t>
  </si>
  <si>
    <t>08_nivover01</t>
  </si>
  <si>
    <t>08_nivover02</t>
  </si>
  <si>
    <t>08_nivover03</t>
  </si>
  <si>
    <t>08_nivover04</t>
  </si>
  <si>
    <t>08_nivover05</t>
  </si>
  <si>
    <t>08_nivover06</t>
  </si>
  <si>
    <t>08_nivover07</t>
  </si>
  <si>
    <t>08_nivover08</t>
  </si>
  <si>
    <t>08_nivover09</t>
  </si>
  <si>
    <t>08_nivover11</t>
  </si>
  <si>
    <t>08_nivover12</t>
  </si>
  <si>
    <t>08_nivover13</t>
  </si>
  <si>
    <t>Agentschap voor infrastructuur in het onderwijs: bedrag aan machtigingen en aan goedgekeurde subsidies in het kalenderjaar 2008</t>
  </si>
  <si>
    <t>08_nivover10</t>
  </si>
  <si>
    <t>School- en studietoelagen 2008-2009: aantal aanvragen, aantal toegekend, bedrag toegekend</t>
  </si>
  <si>
    <t>School- en studietoelagen 2008-2009 per socio-professionele groep van de aanvrager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</si>
</sst>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 &quot;EUR&quot;;\-#,##0.00\ &quot;EUR&quot;"/>
    <numFmt numFmtId="165" formatCode="_-* #,##0.00\ _E_U_R_-;\-* #,##0.00\ _E_U_R_-;_-* &quot;-&quot;??\ _E_U_R_-;_-@_-"/>
    <numFmt numFmtId="166" formatCode="#,##0;0;&quot;-&quot;"/>
    <numFmt numFmtId="167" formatCode="#,##0;;&quot;-&quot;"/>
    <numFmt numFmtId="168" formatCode="#,##0.0"/>
    <numFmt numFmtId="169" formatCode="#,##0.00_ ;\-#,##0.00\ "/>
    <numFmt numFmtId="170" formatCode="#,##0;\-0;&quot;-&quot;&quot; BF&quot;"/>
    <numFmt numFmtId="171" formatCode="#,##0&quot; BEF&quot;;\-#,##0&quot; BEF&quot;"/>
    <numFmt numFmtId="172" formatCode="0.0"/>
    <numFmt numFmtId="173" formatCode="0.0%"/>
    <numFmt numFmtId="174" formatCode="0.000%"/>
    <numFmt numFmtId="175" formatCode="0.0000%"/>
    <numFmt numFmtId="176" formatCode="0.000000"/>
    <numFmt numFmtId="177" formatCode="&quot;£&quot;#,##0;[Red]\-&quot;£&quot;#,##0"/>
    <numFmt numFmtId="178" formatCode="&quot;£&quot;#,##0.00;[Red]\-&quot;£&quot;#,##0.00"/>
    <numFmt numFmtId="179" formatCode="#,##0.00;0.00;&quot;-&quot;"/>
    <numFmt numFmtId="180" formatCode="#,##0_ ;[Red]\-#,##0\ "/>
    <numFmt numFmtId="181" formatCode="#,##0_ ;[Red]\-#,##0\ ;\ ;@"/>
  </numFmts>
  <fonts count="56">
    <font>
      <sz val="10"/>
      <name val="Arial"/>
      <family val="0"/>
    </font>
    <font>
      <sz val="11"/>
      <color indexed="8"/>
      <name val="Calibri"/>
      <family val="2"/>
    </font>
    <font>
      <b/>
      <sz val="10"/>
      <name val="Arial"/>
      <family val="2"/>
    </font>
    <font>
      <b/>
      <sz val="10"/>
      <color indexed="12"/>
      <name val="Arial"/>
      <family val="2"/>
    </font>
    <font>
      <sz val="9"/>
      <name val="Arial"/>
      <family val="2"/>
    </font>
    <font>
      <sz val="10"/>
      <name val="Times New Roman"/>
      <family val="1"/>
    </font>
    <font>
      <sz val="10"/>
      <name val="Helv"/>
      <family val="0"/>
    </font>
    <font>
      <sz val="8"/>
      <name val="Arial"/>
      <family val="2"/>
    </font>
    <font>
      <b/>
      <sz val="9"/>
      <name val="Arial"/>
      <family val="2"/>
    </font>
    <font>
      <sz val="9"/>
      <name val="Helv"/>
      <family val="0"/>
    </font>
    <font>
      <sz val="10"/>
      <name val="Optimum"/>
      <family val="0"/>
    </font>
    <font>
      <sz val="10"/>
      <name val="MS Sans Serif"/>
      <family val="2"/>
    </font>
    <font>
      <u val="single"/>
      <sz val="10"/>
      <color indexed="36"/>
      <name val="Helvetica"/>
      <family val="0"/>
    </font>
    <font>
      <sz val="10"/>
      <name val="Helvetica"/>
      <family val="0"/>
    </font>
    <font>
      <sz val="8"/>
      <color indexed="9"/>
      <name val="Arial"/>
      <family val="2"/>
    </font>
    <font>
      <b/>
      <sz val="12"/>
      <name val="Helvetica"/>
      <family val="2"/>
    </font>
    <font>
      <sz val="10"/>
      <color indexed="10"/>
      <name val="Arial"/>
      <family val="2"/>
    </font>
    <font>
      <sz val="10"/>
      <color indexed="8"/>
      <name val="Arial"/>
      <family val="2"/>
    </font>
    <font>
      <b/>
      <sz val="10"/>
      <color indexed="8"/>
      <name val="Arial"/>
      <family val="2"/>
    </font>
    <font>
      <sz val="8"/>
      <color indexed="8"/>
      <name val="Arial"/>
      <family val="2"/>
    </font>
    <font>
      <b/>
      <sz val="9"/>
      <color indexed="10"/>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Helv"/>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indexed="8"/>
      </top>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border>
    <border>
      <left/>
      <right/>
      <top style="thin">
        <color indexed="8"/>
      </top>
      <bottom/>
    </border>
    <border>
      <left style="thin">
        <color indexed="8"/>
      </left>
      <right/>
      <top style="thin">
        <color indexed="8"/>
      </top>
      <bottom/>
    </border>
    <border>
      <left/>
      <right style="thin">
        <color indexed="8"/>
      </right>
      <top/>
      <bottom style="thin">
        <color indexed="8"/>
      </bottom>
    </border>
    <border>
      <left/>
      <right/>
      <top style="medium"/>
      <bottom/>
    </border>
    <border>
      <left style="thin"/>
      <right style="thin"/>
      <top style="medium"/>
      <bottom/>
    </border>
    <border>
      <left style="thin"/>
      <right style="thin"/>
      <top/>
      <bottom/>
    </border>
    <border>
      <left/>
      <right/>
      <top/>
      <bottom style="thin"/>
    </border>
    <border>
      <left style="thin"/>
      <right style="thin"/>
      <top/>
      <bottom style="thin"/>
    </border>
    <border>
      <left style="thin"/>
      <right style="thin"/>
      <top style="thin"/>
      <bottom/>
    </border>
    <border>
      <left style="thin"/>
      <right/>
      <top/>
      <bottom/>
    </border>
    <border>
      <left style="thin"/>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
      <left/>
      <right style="thin"/>
      <top/>
      <bottom/>
    </border>
    <border>
      <left/>
      <right/>
      <top style="thin"/>
      <bottom/>
    </border>
    <border>
      <left/>
      <right style="thin"/>
      <top style="thin"/>
      <bottom/>
    </border>
    <border>
      <left style="thin"/>
      <right/>
      <top style="medium"/>
      <bottom style="thin"/>
    </border>
    <border>
      <left style="thin"/>
      <right/>
      <top/>
      <bottom style="thin"/>
    </border>
    <border>
      <left/>
      <right/>
      <top style="medium"/>
      <bottom style="thin"/>
    </border>
    <border>
      <left style="thin"/>
      <right style="thin"/>
      <top style="medium"/>
      <bottom style="thin"/>
    </border>
    <border>
      <left/>
      <right style="thin"/>
      <top style="medium"/>
      <bottom style="thin"/>
    </border>
    <border>
      <left/>
      <right style="thin"/>
      <top/>
      <bottom style="thin"/>
    </border>
    <border>
      <left style="thin"/>
      <right style="thin">
        <color indexed="8"/>
      </right>
      <top style="medium">
        <color indexed="8"/>
      </top>
      <bottom style="thin">
        <color indexed="8"/>
      </bottom>
    </border>
    <border>
      <left style="thin"/>
      <right style="thin">
        <color indexed="8"/>
      </right>
      <top style="thin">
        <color indexed="8"/>
      </top>
      <bottom/>
    </border>
    <border>
      <left style="thin"/>
      <right style="thin">
        <color indexed="8"/>
      </right>
      <top/>
      <bottom/>
    </border>
    <border>
      <left style="thin">
        <color indexed="22"/>
      </left>
      <right style="thin">
        <color indexed="22"/>
      </right>
      <top style="thin">
        <color indexed="22"/>
      </top>
      <bottom style="thin">
        <color indexed="22"/>
      </bottom>
    </border>
    <border>
      <left/>
      <right style="medium"/>
      <top style="medium"/>
      <bottom/>
    </border>
    <border>
      <left/>
      <right style="thin">
        <color indexed="8"/>
      </right>
      <top/>
      <bottom/>
    </border>
    <border>
      <left style="thin">
        <color indexed="8"/>
      </left>
      <right style="thin">
        <color indexed="55"/>
      </right>
      <top/>
      <bottom/>
    </border>
    <border>
      <left style="thin">
        <color indexed="55"/>
      </left>
      <right style="thin">
        <color indexed="55"/>
      </right>
      <top/>
      <bottom/>
    </border>
    <border>
      <left style="thin">
        <color indexed="55"/>
      </left>
      <right/>
      <top/>
      <bottom/>
    </border>
    <border>
      <left/>
      <right style="thin">
        <color indexed="8"/>
      </right>
      <top style="medium"/>
      <bottom style="thin"/>
    </border>
    <border>
      <left style="thin">
        <color indexed="8"/>
      </left>
      <right style="thin">
        <color indexed="55"/>
      </right>
      <top style="medium"/>
      <bottom style="thin"/>
    </border>
    <border>
      <left style="thin">
        <color indexed="55"/>
      </left>
      <right style="thin">
        <color indexed="55"/>
      </right>
      <top style="medium"/>
      <bottom style="thin"/>
    </border>
    <border>
      <left style="thin">
        <color indexed="55"/>
      </left>
      <right/>
      <top style="medium"/>
      <bottom style="thin"/>
    </border>
    <border>
      <left/>
      <right style="thin">
        <color indexed="8"/>
      </right>
      <top style="thin"/>
      <bottom/>
    </border>
    <border>
      <left style="thin">
        <color indexed="8"/>
      </left>
      <right style="thin">
        <color indexed="55"/>
      </right>
      <top style="thin"/>
      <bottom/>
    </border>
    <border>
      <left style="thin">
        <color indexed="55"/>
      </left>
      <right style="thin">
        <color indexed="55"/>
      </right>
      <top style="thin"/>
      <bottom/>
    </border>
    <border>
      <left style="thin">
        <color indexed="55"/>
      </left>
      <right/>
      <top style="thin"/>
      <bottom/>
    </border>
    <border>
      <left style="medium"/>
      <right style="medium"/>
      <top style="medium"/>
      <bottom/>
    </border>
    <border>
      <left style="medium"/>
      <right/>
      <top style="medium"/>
      <bottom/>
    </border>
    <border>
      <left style="medium"/>
      <right style="medium"/>
      <top/>
      <bottom/>
    </border>
    <border>
      <left style="medium"/>
      <right/>
      <top/>
      <bottom/>
    </border>
    <border>
      <left style="medium"/>
      <right style="medium"/>
      <top style="thin"/>
      <bottom/>
    </border>
    <border>
      <left style="medium"/>
      <right/>
      <top style="thin"/>
      <bottom/>
    </border>
    <border>
      <left style="thin"/>
      <right style="medium"/>
      <top style="thin"/>
      <bottom/>
    </border>
    <border>
      <left style="thin"/>
      <right style="medium"/>
      <top/>
      <bottom/>
    </border>
    <border>
      <left style="medium"/>
      <right style="thin"/>
      <top/>
      <bottom/>
    </border>
    <border>
      <left style="medium"/>
      <right style="medium"/>
      <top/>
      <bottom style="thin"/>
    </border>
    <border>
      <left style="medium"/>
      <right style="thin"/>
      <top/>
      <bottom style="thin"/>
    </border>
    <border>
      <left style="thin"/>
      <right style="medium"/>
      <top/>
      <bottom style="thin"/>
    </border>
    <border>
      <left style="thin">
        <color indexed="8"/>
      </left>
      <right/>
      <top/>
      <bottom style="thin">
        <color indexed="8"/>
      </bottom>
    </border>
    <border>
      <left/>
      <right/>
      <top/>
      <bottom style="thin">
        <color indexed="8"/>
      </bottom>
    </border>
    <border>
      <left style="thin">
        <color indexed="8"/>
      </left>
      <right/>
      <top style="medium">
        <color indexed="8"/>
      </top>
      <bottom/>
    </border>
    <border>
      <left/>
      <right style="thin">
        <color indexed="8"/>
      </right>
      <top style="medium">
        <color indexed="8"/>
      </top>
      <bottom/>
    </border>
    <border>
      <left/>
      <right style="medium"/>
      <top/>
      <bottom/>
    </border>
    <border>
      <left style="medium"/>
      <right style="thin"/>
      <top style="medium"/>
      <bottom/>
    </border>
    <border>
      <left style="medium"/>
      <right/>
      <top style="thin"/>
      <bottom style="thin"/>
    </border>
    <border>
      <left style="thin"/>
      <right style="medium"/>
      <top style="thin"/>
      <bottom style="thin"/>
    </border>
    <border>
      <left/>
      <right style="medium"/>
      <top style="thin"/>
      <bottom/>
    </border>
    <border>
      <left style="thin"/>
      <right style="medium"/>
      <top style="medium"/>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2" fontId="10" fillId="0" borderId="0" applyFont="0" applyFill="0" applyBorder="0" applyAlignment="0" applyProtection="0"/>
    <xf numFmtId="176" fontId="10"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7" fillId="0" borderId="2">
      <alignment/>
      <protection/>
    </xf>
    <xf numFmtId="38" fontId="0" fillId="0" borderId="0" applyFont="0" applyFill="0" applyBorder="0" applyAlignment="0" applyProtection="0"/>
    <xf numFmtId="40" fontId="0" fillId="0" borderId="0" applyFont="0" applyFill="0" applyBorder="0" applyAlignment="0" applyProtection="0"/>
    <xf numFmtId="0" fontId="42" fillId="27" borderId="3"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3" fontId="11" fillId="0" borderId="0" applyFont="0" applyFill="0" applyBorder="0" applyAlignment="0" applyProtection="0"/>
    <xf numFmtId="4" fontId="6" fillId="0" borderId="0" applyFont="0" applyFill="0" applyBorder="0" applyAlignment="0" applyProtection="0"/>
    <xf numFmtId="0" fontId="12" fillId="0" borderId="0" applyNumberFormat="0" applyFill="0" applyBorder="0" applyAlignment="0" applyProtection="0"/>
    <xf numFmtId="0" fontId="43" fillId="0" borderId="4" applyNumberFormat="0" applyFill="0" applyAlignment="0" applyProtection="0"/>
    <xf numFmtId="0" fontId="44" fillId="28" borderId="0" applyNumberFormat="0" applyBorder="0" applyAlignment="0" applyProtection="0"/>
    <xf numFmtId="3" fontId="7" fillId="1" borderId="5" applyBorder="0">
      <alignment/>
      <protection/>
    </xf>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8" fontId="11" fillId="0" borderId="0" applyFont="0" applyFill="0" applyBorder="0" applyAlignment="0" applyProtection="0"/>
    <xf numFmtId="2" fontId="11" fillId="0" borderId="0" applyFon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4" fontId="6" fillId="0" borderId="0" applyFont="0" applyFill="0" applyBorder="0" applyAlignment="0" applyProtection="0"/>
    <xf numFmtId="0" fontId="13" fillId="0" borderId="0" applyNumberFormat="0" applyFill="0" applyBorder="0" applyAlignment="0" applyProtection="0"/>
    <xf numFmtId="0" fontId="0" fillId="31" borderId="9" applyNumberFormat="0" applyFont="0" applyAlignment="0" applyProtection="0"/>
    <xf numFmtId="0" fontId="50" fillId="32" borderId="0" applyNumberFormat="0" applyBorder="0" applyAlignment="0" applyProtection="0"/>
    <xf numFmtId="173" fontId="11" fillId="0" borderId="0" applyFont="0" applyFill="0" applyBorder="0" applyAlignment="0" applyProtection="0"/>
    <xf numFmtId="10" fontId="11" fillId="0" borderId="0">
      <alignment/>
      <protection/>
    </xf>
    <xf numFmtId="174" fontId="11" fillId="0" borderId="0" applyFont="0" applyFill="0" applyBorder="0" applyAlignment="0" applyProtection="0"/>
    <xf numFmtId="175" fontId="10" fillId="0" borderId="0" applyFont="0" applyFill="0" applyBorder="0" applyAlignment="0" applyProtection="0"/>
    <xf numFmtId="9" fontId="0" fillId="0" borderId="0" applyFont="0" applyFill="0" applyBorder="0" applyAlignment="0" applyProtection="0"/>
    <xf numFmtId="0" fontId="7" fillId="33" borderId="2">
      <alignment/>
      <protection/>
    </xf>
    <xf numFmtId="0" fontId="11" fillId="0" borderId="0">
      <alignment/>
      <protection/>
    </xf>
    <xf numFmtId="0" fontId="5"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6" fillId="0" borderId="0" applyFont="0" applyFill="0" applyBorder="0" applyAlignment="0" applyProtection="0"/>
    <xf numFmtId="0" fontId="0" fillId="0" borderId="0">
      <alignment/>
      <protection/>
    </xf>
    <xf numFmtId="0" fontId="17" fillId="0" borderId="0">
      <alignment/>
      <protection/>
    </xf>
    <xf numFmtId="0" fontId="11" fillId="0" borderId="0">
      <alignment/>
      <protection/>
    </xf>
    <xf numFmtId="0" fontId="6" fillId="0" borderId="0" applyFont="0" applyFill="0" applyBorder="0" applyAlignment="0" applyProtection="0"/>
    <xf numFmtId="3" fontId="14" fillId="34" borderId="2" applyBorder="0">
      <alignment/>
      <protection/>
    </xf>
    <xf numFmtId="0" fontId="51" fillId="0" borderId="0" applyNumberFormat="0" applyFill="0" applyBorder="0" applyAlignment="0" applyProtection="0"/>
    <xf numFmtId="0" fontId="15" fillId="35" borderId="0">
      <alignment horizontal="left"/>
      <protection/>
    </xf>
    <xf numFmtId="0" fontId="52" fillId="0" borderId="10" applyNumberFormat="0" applyFill="0" applyAlignment="0" applyProtection="0"/>
    <xf numFmtId="0" fontId="53"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horizontal="right"/>
    </xf>
    <xf numFmtId="0" fontId="0" fillId="0" borderId="14" xfId="0"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166" fontId="0" fillId="0" borderId="0" xfId="0" applyNumberFormat="1" applyBorder="1" applyAlignment="1">
      <alignment/>
    </xf>
    <xf numFmtId="166" fontId="0" fillId="0" borderId="0" xfId="0" applyNumberFormat="1" applyBorder="1" applyAlignment="1">
      <alignment horizontal="right"/>
    </xf>
    <xf numFmtId="166" fontId="0" fillId="0" borderId="15" xfId="0" applyNumberFormat="1" applyBorder="1" applyAlignment="1">
      <alignment horizontal="right"/>
    </xf>
    <xf numFmtId="166" fontId="0" fillId="0" borderId="0" xfId="0" applyNumberFormat="1" applyAlignment="1">
      <alignment/>
    </xf>
    <xf numFmtId="166" fontId="0" fillId="0" borderId="0" xfId="0" applyNumberFormat="1" applyAlignment="1">
      <alignment horizontal="right"/>
    </xf>
    <xf numFmtId="166" fontId="2" fillId="0" borderId="16" xfId="0" applyNumberFormat="1" applyFont="1" applyBorder="1" applyAlignment="1">
      <alignment horizontal="right"/>
    </xf>
    <xf numFmtId="166" fontId="2" fillId="0" borderId="17" xfId="0" applyNumberFormat="1" applyFont="1" applyBorder="1" applyAlignment="1">
      <alignment horizontal="right"/>
    </xf>
    <xf numFmtId="166" fontId="2" fillId="0" borderId="16" xfId="0" applyNumberFormat="1" applyFont="1" applyBorder="1" applyAlignment="1">
      <alignment/>
    </xf>
    <xf numFmtId="166" fontId="0" fillId="0" borderId="15" xfId="0" applyNumberFormat="1" applyBorder="1" applyAlignment="1">
      <alignment/>
    </xf>
    <xf numFmtId="166" fontId="2" fillId="0" borderId="17" xfId="0" applyNumberFormat="1" applyFont="1" applyBorder="1" applyAlignment="1">
      <alignment/>
    </xf>
    <xf numFmtId="0" fontId="2" fillId="0" borderId="16" xfId="0" applyFont="1" applyBorder="1" applyAlignment="1">
      <alignment horizontal="right"/>
    </xf>
    <xf numFmtId="0" fontId="2" fillId="0" borderId="17" xfId="0" applyFont="1" applyBorder="1" applyAlignment="1">
      <alignment horizontal="right"/>
    </xf>
    <xf numFmtId="0" fontId="0" fillId="0" borderId="15" xfId="0" applyBorder="1" applyAlignment="1">
      <alignment horizontal="center"/>
    </xf>
    <xf numFmtId="0" fontId="0" fillId="0" borderId="0" xfId="0" applyBorder="1" applyAlignment="1">
      <alignment horizontal="center"/>
    </xf>
    <xf numFmtId="0" fontId="3" fillId="0" borderId="0" xfId="0" applyFont="1" applyAlignment="1">
      <alignment/>
    </xf>
    <xf numFmtId="0" fontId="0" fillId="0" borderId="18" xfId="0" applyBorder="1" applyAlignment="1">
      <alignment horizontal="right"/>
    </xf>
    <xf numFmtId="0" fontId="4" fillId="0" borderId="0" xfId="0" applyFont="1" applyBorder="1" applyAlignment="1">
      <alignment/>
    </xf>
    <xf numFmtId="0" fontId="4" fillId="0" borderId="0" xfId="0" applyFont="1" applyAlignment="1">
      <alignment/>
    </xf>
    <xf numFmtId="0" fontId="2" fillId="0" borderId="0" xfId="0" applyFont="1"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3"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0" fontId="0" fillId="0" borderId="19" xfId="0" applyBorder="1" applyAlignment="1">
      <alignment/>
    </xf>
    <xf numFmtId="0" fontId="0" fillId="0" borderId="20" xfId="77" applyFont="1" applyBorder="1" applyAlignment="1">
      <alignment horizontal="center"/>
      <protection/>
    </xf>
    <xf numFmtId="0" fontId="0" fillId="0" borderId="19" xfId="77" applyFont="1" applyBorder="1" applyAlignment="1">
      <alignment horizontal="center"/>
      <protection/>
    </xf>
    <xf numFmtId="0" fontId="0" fillId="0" borderId="21" xfId="77" applyFont="1" applyBorder="1" applyAlignment="1">
      <alignment horizontal="center"/>
      <protection/>
    </xf>
    <xf numFmtId="0" fontId="0" fillId="0" borderId="0" xfId="77" applyFont="1" applyBorder="1" applyAlignment="1">
      <alignment horizontal="center"/>
      <protection/>
    </xf>
    <xf numFmtId="0" fontId="0" fillId="0" borderId="22" xfId="0" applyBorder="1" applyAlignment="1">
      <alignment/>
    </xf>
    <xf numFmtId="0" fontId="0" fillId="0" borderId="23" xfId="77" applyFont="1" applyBorder="1" applyAlignment="1">
      <alignment horizontal="center"/>
      <protection/>
    </xf>
    <xf numFmtId="0" fontId="0" fillId="0" borderId="22" xfId="77" applyFont="1" applyBorder="1" applyAlignment="1">
      <alignment horizontal="center"/>
      <protection/>
    </xf>
    <xf numFmtId="0" fontId="2" fillId="0" borderId="0" xfId="77" applyFont="1" applyBorder="1">
      <alignment/>
      <protection/>
    </xf>
    <xf numFmtId="0" fontId="0" fillId="0" borderId="21" xfId="0" applyBorder="1" applyAlignment="1">
      <alignment/>
    </xf>
    <xf numFmtId="0" fontId="0" fillId="0" borderId="0" xfId="77" applyFont="1">
      <alignment/>
      <protection/>
    </xf>
    <xf numFmtId="166" fontId="0" fillId="0" borderId="21" xfId="0" applyNumberFormat="1" applyBorder="1" applyAlignment="1">
      <alignment/>
    </xf>
    <xf numFmtId="0" fontId="2" fillId="0" borderId="0" xfId="77" applyFont="1" applyAlignment="1">
      <alignment horizontal="right"/>
      <protection/>
    </xf>
    <xf numFmtId="166" fontId="2" fillId="0" borderId="24" xfId="0" applyNumberFormat="1" applyFont="1" applyBorder="1" applyAlignment="1">
      <alignment/>
    </xf>
    <xf numFmtId="166" fontId="2" fillId="0" borderId="5" xfId="0" applyNumberFormat="1" applyFont="1" applyBorder="1" applyAlignment="1">
      <alignment/>
    </xf>
    <xf numFmtId="0" fontId="2" fillId="0" borderId="0" xfId="77" applyFont="1">
      <alignment/>
      <protection/>
    </xf>
    <xf numFmtId="166" fontId="0" fillId="0" borderId="21" xfId="0" applyNumberFormat="1" applyBorder="1" applyAlignment="1">
      <alignment horizontal="right"/>
    </xf>
    <xf numFmtId="166" fontId="2" fillId="0" borderId="24" xfId="0" applyNumberFormat="1" applyFont="1" applyBorder="1" applyAlignment="1">
      <alignment horizontal="right"/>
    </xf>
    <xf numFmtId="3" fontId="2" fillId="0" borderId="0" xfId="77" applyNumberFormat="1" applyFont="1" applyBorder="1" applyAlignment="1">
      <alignment horizontal="right"/>
      <protection/>
    </xf>
    <xf numFmtId="166" fontId="2" fillId="0" borderId="21" xfId="0" applyNumberFormat="1" applyFont="1" applyBorder="1" applyAlignment="1">
      <alignment/>
    </xf>
    <xf numFmtId="166" fontId="2" fillId="0" borderId="25" xfId="0" applyNumberFormat="1" applyFont="1" applyBorder="1" applyAlignment="1">
      <alignment/>
    </xf>
    <xf numFmtId="3" fontId="7" fillId="0" borderId="0" xfId="77" applyNumberFormat="1" applyFont="1" applyAlignment="1">
      <alignment horizontal="left"/>
      <protection/>
    </xf>
    <xf numFmtId="1" fontId="0" fillId="0" borderId="0" xfId="58" applyNumberFormat="1" applyFont="1" applyAlignment="1">
      <alignment/>
    </xf>
    <xf numFmtId="1" fontId="2" fillId="0" borderId="0" xfId="58" applyNumberFormat="1" applyFont="1" applyAlignment="1">
      <alignment/>
    </xf>
    <xf numFmtId="0" fontId="0" fillId="0" borderId="26" xfId="0" applyNumberFormat="1" applyFont="1" applyBorder="1" applyAlignment="1">
      <alignment horizontal="centerContinuous"/>
    </xf>
    <xf numFmtId="0" fontId="0" fillId="0" borderId="19" xfId="0" applyNumberFormat="1" applyFont="1" applyBorder="1" applyAlignment="1">
      <alignment horizontal="centerContinuous"/>
    </xf>
    <xf numFmtId="0" fontId="0" fillId="0" borderId="27" xfId="0" applyNumberFormat="1" applyFont="1" applyBorder="1" applyAlignment="1">
      <alignment horizontal="centerContinuous"/>
    </xf>
    <xf numFmtId="0" fontId="0" fillId="0" borderId="19" xfId="0" applyFont="1" applyBorder="1" applyAlignment="1">
      <alignment horizontal="centerContinuous"/>
    </xf>
    <xf numFmtId="0" fontId="0" fillId="0" borderId="27" xfId="0" applyFont="1" applyBorder="1" applyAlignment="1">
      <alignment horizontal="centerContinuous"/>
    </xf>
    <xf numFmtId="1" fontId="0" fillId="0" borderId="22" xfId="58" applyNumberFormat="1" applyFont="1" applyBorder="1" applyAlignment="1">
      <alignment horizontal="right"/>
    </xf>
    <xf numFmtId="0" fontId="0" fillId="0" borderId="28" xfId="0" applyFont="1" applyBorder="1" applyAlignment="1">
      <alignment horizontal="right"/>
    </xf>
    <xf numFmtId="0" fontId="0" fillId="0" borderId="29" xfId="0" applyFont="1" applyBorder="1" applyAlignment="1">
      <alignment horizontal="right"/>
    </xf>
    <xf numFmtId="0" fontId="0" fillId="0" borderId="30" xfId="0" applyFont="1" applyBorder="1" applyAlignment="1">
      <alignment horizontal="right"/>
    </xf>
    <xf numFmtId="0" fontId="0" fillId="0" borderId="29" xfId="86" applyFont="1" applyBorder="1" applyAlignment="1">
      <alignment horizontal="right"/>
    </xf>
    <xf numFmtId="167" fontId="0" fillId="0" borderId="25" xfId="58" applyNumberFormat="1" applyFont="1" applyBorder="1" applyAlignment="1">
      <alignment/>
    </xf>
    <xf numFmtId="167" fontId="0" fillId="0" borderId="0" xfId="58" applyNumberFormat="1" applyFont="1" applyBorder="1" applyAlignment="1">
      <alignment/>
    </xf>
    <xf numFmtId="167" fontId="0" fillId="0" borderId="31" xfId="58" applyNumberFormat="1" applyFont="1" applyBorder="1" applyAlignment="1">
      <alignment/>
    </xf>
    <xf numFmtId="167" fontId="0" fillId="0" borderId="0" xfId="58" applyNumberFormat="1" applyFont="1" applyAlignment="1">
      <alignment/>
    </xf>
    <xf numFmtId="1" fontId="2" fillId="0" borderId="0" xfId="58" applyNumberFormat="1" applyFont="1" applyAlignment="1">
      <alignment horizontal="right"/>
    </xf>
    <xf numFmtId="167" fontId="2" fillId="0" borderId="5" xfId="58" applyNumberFormat="1" applyFont="1" applyBorder="1" applyAlignment="1">
      <alignment/>
    </xf>
    <xf numFmtId="167" fontId="2" fillId="0" borderId="32" xfId="58" applyNumberFormat="1" applyFont="1" applyBorder="1" applyAlignment="1">
      <alignment/>
    </xf>
    <xf numFmtId="167" fontId="2" fillId="0" borderId="33" xfId="58" applyNumberFormat="1" applyFont="1" applyBorder="1" applyAlignment="1">
      <alignment/>
    </xf>
    <xf numFmtId="0" fontId="8" fillId="0" borderId="0" xfId="82" applyFont="1" applyBorder="1" applyAlignment="1">
      <alignment/>
    </xf>
    <xf numFmtId="0" fontId="4" fillId="0" borderId="0" xfId="82" applyFont="1" applyAlignment="1">
      <alignment/>
    </xf>
    <xf numFmtId="0" fontId="4" fillId="0" borderId="0" xfId="82" applyFont="1" applyBorder="1" applyAlignment="1">
      <alignment/>
    </xf>
    <xf numFmtId="0" fontId="4" fillId="0" borderId="0" xfId="82" applyFont="1" applyAlignment="1">
      <alignment/>
    </xf>
    <xf numFmtId="0" fontId="9" fillId="0" borderId="0" xfId="82" applyFont="1" applyAlignment="1">
      <alignment/>
    </xf>
    <xf numFmtId="0" fontId="4" fillId="0" borderId="0" xfId="82" applyFont="1" applyAlignment="1">
      <alignment horizontal="fill"/>
    </xf>
    <xf numFmtId="168" fontId="8" fillId="0" borderId="0" xfId="82" applyNumberFormat="1" applyFont="1" applyAlignment="1">
      <alignment/>
    </xf>
    <xf numFmtId="0" fontId="4" fillId="0" borderId="0" xfId="81" applyFont="1">
      <alignment/>
      <protection/>
    </xf>
    <xf numFmtId="0" fontId="4" fillId="0" borderId="0" xfId="81" applyFont="1" applyBorder="1">
      <alignment/>
      <protection/>
    </xf>
    <xf numFmtId="0" fontId="4" fillId="0" borderId="19" xfId="81" applyFont="1" applyBorder="1" applyAlignment="1">
      <alignment horizontal="centerContinuous" vertical="center"/>
      <protection/>
    </xf>
    <xf numFmtId="0" fontId="4" fillId="0" borderId="0" xfId="81" applyFont="1" applyAlignment="1">
      <alignment vertical="center"/>
      <protection/>
    </xf>
    <xf numFmtId="0" fontId="4" fillId="0" borderId="22" xfId="81" applyFont="1" applyBorder="1" applyAlignment="1">
      <alignment horizontal="left"/>
      <protection/>
    </xf>
    <xf numFmtId="0" fontId="4" fillId="0" borderId="0" xfId="81" applyFont="1" applyAlignment="1">
      <alignment horizontal="center"/>
      <protection/>
    </xf>
    <xf numFmtId="0" fontId="4" fillId="0" borderId="0" xfId="81" applyFont="1" applyBorder="1" applyAlignment="1">
      <alignment horizontal="center"/>
      <protection/>
    </xf>
    <xf numFmtId="166" fontId="0" fillId="0" borderId="31" xfId="80" applyNumberFormat="1" applyFont="1" applyFill="1" applyBorder="1" applyAlignment="1">
      <alignment/>
      <protection/>
    </xf>
    <xf numFmtId="166" fontId="0" fillId="0" borderId="25" xfId="80" applyNumberFormat="1" applyFont="1" applyFill="1" applyBorder="1" applyAlignment="1">
      <alignment horizontal="right"/>
      <protection/>
    </xf>
    <xf numFmtId="166" fontId="0" fillId="0" borderId="0" xfId="80" applyNumberFormat="1" applyFont="1" applyFill="1" applyBorder="1" applyAlignment="1">
      <alignment horizontal="right"/>
      <protection/>
    </xf>
    <xf numFmtId="166" fontId="0" fillId="0" borderId="31" xfId="80" applyNumberFormat="1" applyFont="1" applyFill="1" applyBorder="1" applyAlignment="1">
      <alignment horizontal="right"/>
      <protection/>
    </xf>
    <xf numFmtId="166" fontId="0" fillId="0" borderId="0" xfId="80" applyNumberFormat="1" applyFont="1" applyFill="1" applyBorder="1" applyAlignment="1">
      <alignment/>
      <protection/>
    </xf>
    <xf numFmtId="0" fontId="0" fillId="0" borderId="0" xfId="80" applyFont="1" applyFill="1" applyBorder="1">
      <alignment/>
      <protection/>
    </xf>
    <xf numFmtId="0" fontId="0" fillId="0" borderId="0" xfId="83" applyFont="1">
      <alignment/>
      <protection/>
    </xf>
    <xf numFmtId="0" fontId="0" fillId="0" borderId="0" xfId="83" applyFont="1" applyBorder="1">
      <alignment/>
      <protection/>
    </xf>
    <xf numFmtId="0" fontId="0" fillId="0" borderId="0" xfId="83" applyFont="1" applyBorder="1" applyAlignment="1">
      <alignment horizontal="centerContinuous"/>
      <protection/>
    </xf>
    <xf numFmtId="0" fontId="2" fillId="0" borderId="0" xfId="83" applyFont="1" applyBorder="1" applyAlignment="1">
      <alignment vertical="center"/>
      <protection/>
    </xf>
    <xf numFmtId="0" fontId="2" fillId="0" borderId="0" xfId="83" applyFont="1">
      <alignment/>
      <protection/>
    </xf>
    <xf numFmtId="0" fontId="0" fillId="0" borderId="22" xfId="83" applyFont="1" applyBorder="1">
      <alignment/>
      <protection/>
    </xf>
    <xf numFmtId="0" fontId="0" fillId="0" borderId="0" xfId="83" applyFont="1" applyFill="1" applyBorder="1">
      <alignment/>
      <protection/>
    </xf>
    <xf numFmtId="0" fontId="0" fillId="0" borderId="0" xfId="83" applyFont="1" applyFill="1">
      <alignment/>
      <protection/>
    </xf>
    <xf numFmtId="0" fontId="0" fillId="0" borderId="25" xfId="83" applyFont="1" applyFill="1" applyBorder="1">
      <alignment/>
      <protection/>
    </xf>
    <xf numFmtId="0" fontId="2" fillId="0" borderId="0" xfId="83" applyFont="1" applyFill="1" applyBorder="1" applyAlignment="1">
      <alignment horizontal="right"/>
      <protection/>
    </xf>
    <xf numFmtId="0" fontId="2" fillId="0" borderId="0" xfId="83" applyFont="1" applyFill="1" applyBorder="1">
      <alignment/>
      <protection/>
    </xf>
    <xf numFmtId="0" fontId="2" fillId="0" borderId="0" xfId="83" applyFont="1" applyFill="1">
      <alignment/>
      <protection/>
    </xf>
    <xf numFmtId="0" fontId="2" fillId="0" borderId="0" xfId="83" applyFont="1" applyBorder="1" applyAlignment="1">
      <alignment horizontal="right"/>
      <protection/>
    </xf>
    <xf numFmtId="0" fontId="2" fillId="0" borderId="0" xfId="83" applyFont="1" applyBorder="1">
      <alignment/>
      <protection/>
    </xf>
    <xf numFmtId="0" fontId="0" fillId="0" borderId="34" xfId="83" applyFont="1" applyFill="1" applyBorder="1" applyAlignment="1">
      <alignment horizontal="center"/>
      <protection/>
    </xf>
    <xf numFmtId="0" fontId="0" fillId="0" borderId="29" xfId="83" applyFont="1" applyBorder="1">
      <alignment/>
      <protection/>
    </xf>
    <xf numFmtId="0" fontId="0" fillId="0" borderId="28" xfId="83" applyFont="1" applyBorder="1">
      <alignment/>
      <protection/>
    </xf>
    <xf numFmtId="0" fontId="0" fillId="0" borderId="25" xfId="83" applyFont="1" applyBorder="1">
      <alignment/>
      <protection/>
    </xf>
    <xf numFmtId="0" fontId="0" fillId="0" borderId="35" xfId="83" applyFont="1" applyBorder="1">
      <alignment/>
      <protection/>
    </xf>
    <xf numFmtId="0" fontId="2" fillId="0" borderId="32" xfId="83" applyFont="1" applyBorder="1">
      <alignment/>
      <protection/>
    </xf>
    <xf numFmtId="0" fontId="2" fillId="0" borderId="24" xfId="83" applyFont="1" applyBorder="1" applyAlignment="1">
      <alignment horizontal="right"/>
      <protection/>
    </xf>
    <xf numFmtId="164" fontId="2" fillId="0" borderId="0" xfId="83" applyNumberFormat="1" applyFont="1" applyBorder="1" applyAlignment="1">
      <alignment horizontal="right"/>
      <protection/>
    </xf>
    <xf numFmtId="164" fontId="2" fillId="0" borderId="0" xfId="83" applyNumberFormat="1" applyFont="1" applyFill="1" applyBorder="1" applyAlignment="1">
      <alignment horizontal="right"/>
      <protection/>
    </xf>
    <xf numFmtId="0" fontId="2" fillId="0" borderId="0" xfId="79" applyFont="1" applyAlignment="1">
      <alignment horizontal="centerContinuous"/>
      <protection/>
    </xf>
    <xf numFmtId="0" fontId="0" fillId="0" borderId="0" xfId="79" applyFont="1">
      <alignment/>
      <protection/>
    </xf>
    <xf numFmtId="0" fontId="0" fillId="0" borderId="19" xfId="79" applyFont="1" applyBorder="1">
      <alignment/>
      <protection/>
    </xf>
    <xf numFmtId="0" fontId="0" fillId="0" borderId="26" xfId="79" applyFont="1" applyBorder="1" applyAlignment="1">
      <alignment horizontal="center"/>
      <protection/>
    </xf>
    <xf numFmtId="0" fontId="0" fillId="0" borderId="25" xfId="79" applyFont="1" applyBorder="1" applyAlignment="1">
      <alignment horizontal="center"/>
      <protection/>
    </xf>
    <xf numFmtId="0" fontId="0" fillId="0" borderId="25" xfId="79" applyFont="1" applyBorder="1">
      <alignment/>
      <protection/>
    </xf>
    <xf numFmtId="0" fontId="0" fillId="0" borderId="32" xfId="79" applyFont="1" applyBorder="1">
      <alignment/>
      <protection/>
    </xf>
    <xf numFmtId="0" fontId="0" fillId="0" borderId="5" xfId="79" applyFont="1" applyBorder="1" applyAlignment="1">
      <alignment horizontal="center"/>
      <protection/>
    </xf>
    <xf numFmtId="0" fontId="0" fillId="0" borderId="5" xfId="79" applyFont="1" applyBorder="1">
      <alignment/>
      <protection/>
    </xf>
    <xf numFmtId="0" fontId="2" fillId="0" borderId="0" xfId="79" applyFont="1">
      <alignment/>
      <protection/>
    </xf>
    <xf numFmtId="166" fontId="0" fillId="0" borderId="25" xfId="79" applyNumberFormat="1" applyFont="1" applyBorder="1" applyAlignment="1">
      <alignment horizontal="center"/>
      <protection/>
    </xf>
    <xf numFmtId="166" fontId="0" fillId="0" borderId="35" xfId="79" applyNumberFormat="1" applyFont="1" applyBorder="1" applyAlignment="1">
      <alignment horizontal="center"/>
      <protection/>
    </xf>
    <xf numFmtId="166" fontId="2" fillId="0" borderId="5" xfId="79" applyNumberFormat="1" applyFont="1" applyBorder="1" applyAlignment="1">
      <alignment horizontal="center"/>
      <protection/>
    </xf>
    <xf numFmtId="166" fontId="2" fillId="0" borderId="25" xfId="79" applyNumberFormat="1" applyFont="1" applyBorder="1" applyAlignment="1">
      <alignment horizontal="center"/>
      <protection/>
    </xf>
    <xf numFmtId="166" fontId="0" fillId="0" borderId="25" xfId="79" applyNumberFormat="1" applyFont="1" applyBorder="1">
      <alignment/>
      <protection/>
    </xf>
    <xf numFmtId="0" fontId="2" fillId="0" borderId="0" xfId="79" applyFont="1" applyAlignment="1">
      <alignment horizontal="right"/>
      <protection/>
    </xf>
    <xf numFmtId="166" fontId="2" fillId="0" borderId="0" xfId="79" applyNumberFormat="1" applyFont="1" applyBorder="1" applyAlignment="1">
      <alignment horizontal="center"/>
      <protection/>
    </xf>
    <xf numFmtId="3" fontId="0" fillId="0" borderId="0" xfId="79" applyNumberFormat="1" applyFont="1">
      <alignment/>
      <protection/>
    </xf>
    <xf numFmtId="0" fontId="16" fillId="0" borderId="0" xfId="79" applyFont="1">
      <alignment/>
      <protection/>
    </xf>
    <xf numFmtId="0" fontId="0" fillId="0" borderId="2" xfId="0" applyFont="1" applyBorder="1" applyAlignment="1">
      <alignment horizontal="right"/>
    </xf>
    <xf numFmtId="3" fontId="0" fillId="0" borderId="21" xfId="0" applyNumberFormat="1" applyFont="1" applyBorder="1" applyAlignment="1">
      <alignment horizontal="right" vertical="top" wrapText="1"/>
    </xf>
    <xf numFmtId="3" fontId="0" fillId="0" borderId="31" xfId="0" applyNumberFormat="1" applyFont="1" applyBorder="1" applyAlignment="1">
      <alignment horizontal="right" vertical="top" wrapText="1"/>
    </xf>
    <xf numFmtId="0" fontId="0" fillId="0" borderId="0" xfId="0" applyFont="1" applyBorder="1" applyAlignment="1">
      <alignment horizontal="left" vertical="top" wrapText="1"/>
    </xf>
    <xf numFmtId="3" fontId="0" fillId="0" borderId="24" xfId="0" applyNumberFormat="1" applyFont="1" applyFill="1" applyBorder="1" applyAlignment="1">
      <alignment horizontal="right" vertical="top" wrapText="1"/>
    </xf>
    <xf numFmtId="3" fontId="0" fillId="0" borderId="24" xfId="0" applyNumberFormat="1" applyBorder="1" applyAlignment="1">
      <alignment/>
    </xf>
    <xf numFmtId="3" fontId="0" fillId="0" borderId="0" xfId="0" applyNumberFormat="1" applyAlignment="1">
      <alignment/>
    </xf>
    <xf numFmtId="3" fontId="0" fillId="0" borderId="21" xfId="0" applyNumberFormat="1" applyFont="1" applyFill="1" applyBorder="1" applyAlignment="1">
      <alignment horizontal="right" vertical="top" wrapText="1"/>
    </xf>
    <xf numFmtId="3" fontId="0" fillId="0" borderId="21" xfId="0" applyNumberFormat="1" applyBorder="1" applyAlignment="1">
      <alignment/>
    </xf>
    <xf numFmtId="3" fontId="0" fillId="0" borderId="0" xfId="0" applyNumberFormat="1" applyFont="1" applyFill="1" applyBorder="1" applyAlignment="1">
      <alignment horizontal="right" vertical="top" wrapText="1"/>
    </xf>
    <xf numFmtId="3" fontId="2" fillId="0" borderId="0" xfId="0" applyNumberFormat="1" applyFont="1" applyBorder="1" applyAlignment="1">
      <alignment/>
    </xf>
    <xf numFmtId="0" fontId="2" fillId="0" borderId="32" xfId="0" applyFont="1" applyBorder="1" applyAlignment="1">
      <alignment/>
    </xf>
    <xf numFmtId="3" fontId="0" fillId="0" borderId="25" xfId="0" applyNumberFormat="1" applyFont="1" applyBorder="1" applyAlignment="1">
      <alignment horizontal="right" vertical="top" wrapText="1"/>
    </xf>
    <xf numFmtId="0" fontId="0" fillId="0" borderId="32" xfId="0" applyBorder="1" applyAlignment="1">
      <alignment/>
    </xf>
    <xf numFmtId="0" fontId="0" fillId="0" borderId="30" xfId="0" applyFont="1" applyBorder="1" applyAlignment="1">
      <alignment horizontal="right"/>
    </xf>
    <xf numFmtId="3" fontId="0" fillId="0" borderId="32" xfId="0" applyNumberFormat="1" applyFont="1" applyFill="1" applyBorder="1" applyAlignment="1">
      <alignment horizontal="right" vertical="top" wrapText="1"/>
    </xf>
    <xf numFmtId="3" fontId="2" fillId="0" borderId="24" xfId="0" applyNumberFormat="1" applyFont="1" applyBorder="1" applyAlignment="1">
      <alignment/>
    </xf>
    <xf numFmtId="3" fontId="2" fillId="0" borderId="32" xfId="0" applyNumberFormat="1" applyFont="1" applyFill="1" applyBorder="1" applyAlignment="1">
      <alignment horizontal="right" vertical="top" wrapText="1"/>
    </xf>
    <xf numFmtId="0" fontId="0" fillId="0" borderId="36" xfId="0" applyBorder="1" applyAlignment="1">
      <alignment/>
    </xf>
    <xf numFmtId="0" fontId="0" fillId="0" borderId="37" xfId="0" applyBorder="1" applyAlignment="1">
      <alignment horizontal="right"/>
    </xf>
    <xf numFmtId="0" fontId="0" fillId="0" borderId="36" xfId="0" applyBorder="1" applyAlignment="1">
      <alignment horizontal="right"/>
    </xf>
    <xf numFmtId="0" fontId="2" fillId="0" borderId="0" xfId="76" applyFont="1" applyAlignment="1">
      <alignment horizontal="center"/>
      <protection/>
    </xf>
    <xf numFmtId="0" fontId="0" fillId="0" borderId="0" xfId="76" applyFont="1">
      <alignment/>
      <protection/>
    </xf>
    <xf numFmtId="9" fontId="0" fillId="0" borderId="0" xfId="76" applyNumberFormat="1" applyFont="1">
      <alignment/>
      <protection/>
    </xf>
    <xf numFmtId="170" fontId="0" fillId="0" borderId="0" xfId="76" applyNumberFormat="1" applyFont="1" applyBorder="1">
      <alignment/>
      <protection/>
    </xf>
    <xf numFmtId="0" fontId="2" fillId="0" borderId="0" xfId="76" applyFont="1" applyAlignment="1">
      <alignment horizontal="centerContinuous"/>
      <protection/>
    </xf>
    <xf numFmtId="0" fontId="0" fillId="0" borderId="0" xfId="76" applyFont="1" applyAlignment="1">
      <alignment horizontal="centerContinuous"/>
      <protection/>
    </xf>
    <xf numFmtId="0" fontId="0" fillId="0" borderId="19" xfId="76" applyFont="1" applyBorder="1">
      <alignment/>
      <protection/>
    </xf>
    <xf numFmtId="0" fontId="0" fillId="0" borderId="26" xfId="76" applyFont="1" applyBorder="1" applyAlignment="1">
      <alignment horizontal="centerContinuous"/>
      <protection/>
    </xf>
    <xf numFmtId="0" fontId="0" fillId="0" borderId="19" xfId="76" applyFont="1" applyBorder="1" applyAlignment="1">
      <alignment horizontal="centerContinuous"/>
      <protection/>
    </xf>
    <xf numFmtId="170" fontId="0" fillId="0" borderId="26" xfId="76" applyNumberFormat="1" applyFont="1" applyBorder="1" applyAlignment="1">
      <alignment horizontal="center"/>
      <protection/>
    </xf>
    <xf numFmtId="0" fontId="0" fillId="0" borderId="25" xfId="76" applyFont="1" applyBorder="1">
      <alignment/>
      <protection/>
    </xf>
    <xf numFmtId="0" fontId="0" fillId="0" borderId="25" xfId="76" applyFont="1" applyBorder="1" applyAlignment="1">
      <alignment horizontal="centerContinuous"/>
      <protection/>
    </xf>
    <xf numFmtId="170" fontId="0" fillId="0" borderId="25" xfId="76" applyNumberFormat="1" applyFont="1" applyBorder="1" applyAlignment="1">
      <alignment horizontal="center"/>
      <protection/>
    </xf>
    <xf numFmtId="0" fontId="2" fillId="0" borderId="0" xfId="76" applyFont="1">
      <alignment/>
      <protection/>
    </xf>
    <xf numFmtId="9" fontId="0" fillId="0" borderId="25" xfId="76" applyNumberFormat="1" applyFont="1" applyBorder="1">
      <alignment/>
      <protection/>
    </xf>
    <xf numFmtId="171" fontId="2" fillId="0" borderId="25" xfId="76" applyNumberFormat="1" applyFont="1" applyBorder="1" applyAlignment="1">
      <alignment horizontal="right"/>
      <protection/>
    </xf>
    <xf numFmtId="164" fontId="0" fillId="0" borderId="0" xfId="76" applyNumberFormat="1" applyFont="1">
      <alignment/>
      <protection/>
    </xf>
    <xf numFmtId="10" fontId="0" fillId="0" borderId="35" xfId="76" applyNumberFormat="1" applyFont="1" applyBorder="1">
      <alignment/>
      <protection/>
    </xf>
    <xf numFmtId="0" fontId="0" fillId="0" borderId="0" xfId="76" applyFont="1" applyBorder="1">
      <alignment/>
      <protection/>
    </xf>
    <xf numFmtId="0" fontId="4" fillId="0" borderId="0" xfId="78" applyFont="1">
      <alignment/>
      <protection/>
    </xf>
    <xf numFmtId="2" fontId="4" fillId="0" borderId="0" xfId="78" applyNumberFormat="1" applyFont="1">
      <alignment/>
      <protection/>
    </xf>
    <xf numFmtId="0" fontId="4" fillId="0" borderId="0" xfId="78" applyFont="1" applyBorder="1">
      <alignment/>
      <protection/>
    </xf>
    <xf numFmtId="0" fontId="11" fillId="0" borderId="0" xfId="85" applyFont="1">
      <alignment/>
      <protection/>
    </xf>
    <xf numFmtId="0" fontId="2" fillId="0" borderId="0" xfId="76" applyFont="1" applyBorder="1" applyAlignment="1">
      <alignment horizontal="center"/>
      <protection/>
    </xf>
    <xf numFmtId="164" fontId="0" fillId="0" borderId="25" xfId="76" applyNumberFormat="1" applyFont="1" applyBorder="1" applyAlignment="1">
      <alignment horizontal="right"/>
      <protection/>
    </xf>
    <xf numFmtId="0" fontId="0" fillId="0" borderId="0" xfId="76" applyFont="1" applyBorder="1" applyAlignment="1">
      <alignment horizontal="left"/>
      <protection/>
    </xf>
    <xf numFmtId="166" fontId="17" fillId="0" borderId="23" xfId="84" applyNumberFormat="1" applyFont="1" applyFill="1" applyBorder="1" applyAlignment="1">
      <alignment horizontal="right" wrapText="1"/>
      <protection/>
    </xf>
    <xf numFmtId="164" fontId="0" fillId="0" borderId="0" xfId="76" applyNumberFormat="1" applyFont="1" applyBorder="1">
      <alignment/>
      <protection/>
    </xf>
    <xf numFmtId="0" fontId="2" fillId="0" borderId="0" xfId="76" applyFont="1" applyBorder="1" applyAlignment="1">
      <alignment horizontal="right"/>
      <protection/>
    </xf>
    <xf numFmtId="166" fontId="18" fillId="0" borderId="21" xfId="84" applyNumberFormat="1" applyFont="1" applyFill="1" applyBorder="1" applyAlignment="1">
      <alignment horizontal="right" wrapText="1"/>
      <protection/>
    </xf>
    <xf numFmtId="0" fontId="2" fillId="0" borderId="0" xfId="76" applyFont="1" applyBorder="1">
      <alignment/>
      <protection/>
    </xf>
    <xf numFmtId="4" fontId="17" fillId="0" borderId="0" xfId="84" applyNumberFormat="1" applyFont="1" applyFill="1" applyBorder="1" applyAlignment="1">
      <alignment horizontal="right" wrapText="1"/>
      <protection/>
    </xf>
    <xf numFmtId="4" fontId="17" fillId="0" borderId="35" xfId="84" applyNumberFormat="1" applyFont="1" applyFill="1" applyBorder="1" applyAlignment="1">
      <alignment horizontal="right" wrapText="1"/>
      <protection/>
    </xf>
    <xf numFmtId="10" fontId="0" fillId="0" borderId="21" xfId="76" applyNumberFormat="1" applyFont="1" applyFill="1" applyBorder="1">
      <alignment/>
      <protection/>
    </xf>
    <xf numFmtId="164" fontId="0" fillId="0" borderId="25" xfId="76" applyNumberFormat="1" applyFont="1" applyFill="1" applyBorder="1" applyAlignment="1">
      <alignment horizontal="right"/>
      <protection/>
    </xf>
    <xf numFmtId="3" fontId="0" fillId="0" borderId="21" xfId="0" applyNumberFormat="1" applyFill="1" applyBorder="1" applyAlignment="1">
      <alignment/>
    </xf>
    <xf numFmtId="10" fontId="0" fillId="0" borderId="25" xfId="76" applyNumberFormat="1" applyFont="1" applyFill="1" applyBorder="1">
      <alignment/>
      <protection/>
    </xf>
    <xf numFmtId="164" fontId="2" fillId="0" borderId="0" xfId="76" applyNumberFormat="1" applyFont="1" applyBorder="1">
      <alignment/>
      <protection/>
    </xf>
    <xf numFmtId="0" fontId="0" fillId="0" borderId="21" xfId="76" applyFont="1" applyBorder="1">
      <alignment/>
      <protection/>
    </xf>
    <xf numFmtId="0" fontId="4" fillId="0" borderId="0" xfId="76" applyFont="1" applyAlignment="1">
      <alignment horizontal="left"/>
      <protection/>
    </xf>
    <xf numFmtId="166" fontId="0" fillId="0" borderId="25" xfId="80" applyNumberFormat="1" applyFont="1" applyFill="1" applyBorder="1" applyAlignment="1">
      <alignment/>
      <protection/>
    </xf>
    <xf numFmtId="0" fontId="0" fillId="0" borderId="0" xfId="80" applyFont="1" applyFill="1">
      <alignment/>
      <protection/>
    </xf>
    <xf numFmtId="0" fontId="2" fillId="0" borderId="0" xfId="80" applyFont="1" applyFill="1" applyBorder="1" applyAlignment="1">
      <alignment horizontal="right"/>
      <protection/>
    </xf>
    <xf numFmtId="166" fontId="2" fillId="0" borderId="5" xfId="80" applyNumberFormat="1" applyFont="1" applyFill="1" applyBorder="1" applyAlignment="1">
      <alignment horizontal="right"/>
      <protection/>
    </xf>
    <xf numFmtId="166" fontId="2" fillId="0" borderId="32" xfId="80" applyNumberFormat="1" applyFont="1" applyFill="1" applyBorder="1" applyAlignment="1">
      <alignment horizontal="right"/>
      <protection/>
    </xf>
    <xf numFmtId="166" fontId="2" fillId="0" borderId="33" xfId="80" applyNumberFormat="1" applyFont="1" applyFill="1" applyBorder="1" applyAlignment="1">
      <alignment/>
      <protection/>
    </xf>
    <xf numFmtId="166" fontId="2" fillId="0" borderId="32" xfId="80" applyNumberFormat="1" applyFont="1" applyFill="1" applyBorder="1" applyAlignment="1">
      <alignment/>
      <protection/>
    </xf>
    <xf numFmtId="0" fontId="2" fillId="0" borderId="0" xfId="80" applyFont="1" applyFill="1" applyBorder="1" applyAlignment="1">
      <alignment horizontal="centerContinuous"/>
      <protection/>
    </xf>
    <xf numFmtId="0" fontId="2" fillId="0" borderId="0" xfId="80" applyFont="1" applyFill="1" applyBorder="1">
      <alignment/>
      <protection/>
    </xf>
    <xf numFmtId="0" fontId="0" fillId="0" borderId="19" xfId="80" applyFont="1" applyFill="1" applyBorder="1">
      <alignment/>
      <protection/>
    </xf>
    <xf numFmtId="0" fontId="0" fillId="0" borderId="34" xfId="80" applyFont="1" applyFill="1" applyBorder="1" applyAlignment="1">
      <alignment horizontal="centerContinuous"/>
      <protection/>
    </xf>
    <xf numFmtId="0" fontId="0" fillId="0" borderId="36" xfId="80" applyFont="1" applyFill="1" applyBorder="1" applyAlignment="1">
      <alignment horizontal="centerContinuous"/>
      <protection/>
    </xf>
    <xf numFmtId="0" fontId="0" fillId="0" borderId="38" xfId="80" applyFont="1" applyFill="1" applyBorder="1" applyAlignment="1">
      <alignment horizontal="centerContinuous"/>
      <protection/>
    </xf>
    <xf numFmtId="0" fontId="0" fillId="0" borderId="35" xfId="80" applyFont="1" applyFill="1" applyBorder="1" applyAlignment="1">
      <alignment horizontal="center"/>
      <protection/>
    </xf>
    <xf numFmtId="0" fontId="0" fillId="0" borderId="22" xfId="80" applyFont="1" applyFill="1" applyBorder="1" applyAlignment="1">
      <alignment horizontal="center"/>
      <protection/>
    </xf>
    <xf numFmtId="0" fontId="0" fillId="0" borderId="39" xfId="80" applyFont="1" applyFill="1" applyBorder="1" applyAlignment="1">
      <alignment horizontal="center"/>
      <protection/>
    </xf>
    <xf numFmtId="0" fontId="0" fillId="0" borderId="18" xfId="0" applyBorder="1"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12" xfId="0" applyBorder="1" applyAlignment="1">
      <alignment vertical="center" wrapText="1"/>
    </xf>
    <xf numFmtId="0" fontId="0" fillId="0" borderId="40" xfId="0" applyBorder="1" applyAlignment="1">
      <alignment horizontal="center" vertical="center" wrapText="1"/>
    </xf>
    <xf numFmtId="0" fontId="0" fillId="0" borderId="0" xfId="0" applyBorder="1" applyAlignment="1">
      <alignment wrapText="1"/>
    </xf>
    <xf numFmtId="0" fontId="0" fillId="0" borderId="41" xfId="0" applyBorder="1" applyAlignment="1">
      <alignment/>
    </xf>
    <xf numFmtId="0" fontId="0" fillId="0" borderId="42" xfId="0" applyBorder="1" applyAlignment="1">
      <alignment/>
    </xf>
    <xf numFmtId="0" fontId="19" fillId="0" borderId="43" xfId="84" applyFont="1" applyFill="1" applyBorder="1" applyAlignment="1">
      <alignment horizontal="right" wrapText="1"/>
      <protection/>
    </xf>
    <xf numFmtId="0" fontId="0" fillId="0" borderId="0" xfId="0" applyFont="1" applyAlignment="1">
      <alignment/>
    </xf>
    <xf numFmtId="3" fontId="0" fillId="0" borderId="21" xfId="0" applyNumberFormat="1" applyFont="1" applyBorder="1" applyAlignment="1">
      <alignment/>
    </xf>
    <xf numFmtId="3" fontId="0" fillId="0" borderId="21" xfId="0" applyNumberFormat="1" applyFont="1" applyBorder="1" applyAlignment="1">
      <alignment horizontal="right"/>
    </xf>
    <xf numFmtId="3" fontId="0" fillId="0" borderId="21" xfId="0" applyNumberFormat="1" applyFont="1" applyBorder="1" applyAlignment="1">
      <alignment horizontal="center"/>
    </xf>
    <xf numFmtId="3" fontId="0" fillId="0" borderId="25" xfId="0" applyNumberFormat="1" applyFont="1" applyBorder="1" applyAlignment="1">
      <alignment horizontal="right"/>
    </xf>
    <xf numFmtId="3" fontId="0" fillId="0" borderId="0" xfId="0" applyNumberFormat="1" applyFont="1" applyBorder="1" applyAlignment="1">
      <alignment horizontal="right"/>
    </xf>
    <xf numFmtId="3" fontId="0" fillId="0" borderId="25"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xf>
    <xf numFmtId="3" fontId="0" fillId="0" borderId="21" xfId="0" applyNumberFormat="1" applyFont="1" applyBorder="1" applyAlignment="1">
      <alignment/>
    </xf>
    <xf numFmtId="3" fontId="0" fillId="0" borderId="25"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Alignment="1">
      <alignment/>
    </xf>
    <xf numFmtId="3" fontId="4" fillId="0" borderId="0" xfId="0" applyNumberFormat="1" applyFont="1" applyAlignment="1">
      <alignment/>
    </xf>
    <xf numFmtId="166" fontId="17" fillId="0" borderId="21" xfId="84" applyNumberFormat="1" applyFont="1" applyFill="1" applyBorder="1" applyAlignment="1">
      <alignment horizontal="right" wrapText="1"/>
      <protection/>
    </xf>
    <xf numFmtId="10" fontId="0" fillId="0" borderId="25" xfId="76" applyNumberFormat="1" applyFont="1" applyBorder="1">
      <alignment/>
      <protection/>
    </xf>
    <xf numFmtId="10" fontId="2" fillId="0" borderId="25" xfId="76" applyNumberFormat="1" applyFont="1" applyBorder="1">
      <alignment/>
      <protection/>
    </xf>
    <xf numFmtId="164" fontId="2" fillId="0" borderId="25" xfId="76" applyNumberFormat="1" applyFont="1" applyBorder="1" applyAlignment="1">
      <alignment horizontal="right"/>
      <protection/>
    </xf>
    <xf numFmtId="164" fontId="0" fillId="0" borderId="35" xfId="76" applyNumberFormat="1" applyFont="1" applyBorder="1" applyAlignment="1">
      <alignment horizontal="right"/>
      <protection/>
    </xf>
    <xf numFmtId="10" fontId="0" fillId="0" borderId="0" xfId="76" applyNumberFormat="1" applyFont="1">
      <alignment/>
      <protection/>
    </xf>
    <xf numFmtId="0" fontId="4" fillId="0" borderId="0" xfId="76" applyFont="1">
      <alignment/>
      <protection/>
    </xf>
    <xf numFmtId="0" fontId="0" fillId="0" borderId="0" xfId="78" applyFont="1">
      <alignment/>
      <protection/>
    </xf>
    <xf numFmtId="2" fontId="2" fillId="0" borderId="5" xfId="0" applyNumberFormat="1" applyFont="1" applyFill="1" applyBorder="1" applyAlignment="1">
      <alignment horizontal="center"/>
    </xf>
    <xf numFmtId="4" fontId="0" fillId="0" borderId="25" xfId="83" applyNumberFormat="1" applyFont="1" applyFill="1" applyBorder="1">
      <alignment/>
      <protection/>
    </xf>
    <xf numFmtId="166" fontId="0" fillId="0" borderId="17" xfId="0" applyNumberFormat="1" applyBorder="1" applyAlignment="1">
      <alignment/>
    </xf>
    <xf numFmtId="166" fontId="0" fillId="0" borderId="16" xfId="0" applyNumberFormat="1" applyBorder="1" applyAlignment="1">
      <alignment/>
    </xf>
    <xf numFmtId="166" fontId="0" fillId="0" borderId="16" xfId="0" applyNumberFormat="1" applyBorder="1" applyAlignment="1">
      <alignment horizontal="right"/>
    </xf>
    <xf numFmtId="166" fontId="0" fillId="0" borderId="17" xfId="0" applyNumberFormat="1" applyBorder="1" applyAlignment="1">
      <alignment horizontal="right"/>
    </xf>
    <xf numFmtId="3" fontId="0" fillId="0" borderId="31" xfId="0" applyNumberFormat="1" applyFont="1" applyBorder="1" applyAlignment="1">
      <alignment/>
    </xf>
    <xf numFmtId="0" fontId="0" fillId="0" borderId="31" xfId="0" applyFont="1" applyBorder="1" applyAlignment="1">
      <alignment horizontal="center"/>
    </xf>
    <xf numFmtId="3" fontId="4" fillId="0" borderId="0" xfId="0" applyNumberFormat="1" applyFont="1" applyBorder="1" applyAlignment="1">
      <alignment/>
    </xf>
    <xf numFmtId="3" fontId="0" fillId="0" borderId="25" xfId="0" applyNumberFormat="1" applyFont="1" applyBorder="1" applyAlignment="1">
      <alignment horizontal="center"/>
    </xf>
    <xf numFmtId="3" fontId="0" fillId="0" borderId="25" xfId="0" applyNumberFormat="1" applyFont="1" applyBorder="1" applyAlignment="1">
      <alignment/>
    </xf>
    <xf numFmtId="3" fontId="0" fillId="0" borderId="27" xfId="0" applyNumberFormat="1" applyFont="1" applyBorder="1" applyAlignment="1">
      <alignment/>
    </xf>
    <xf numFmtId="0" fontId="0" fillId="0" borderId="37" xfId="0" applyFont="1" applyBorder="1" applyAlignment="1">
      <alignment horizontal="right"/>
    </xf>
    <xf numFmtId="0" fontId="0" fillId="0" borderId="36" xfId="0" applyFont="1" applyBorder="1" applyAlignment="1">
      <alignment horizontal="right"/>
    </xf>
    <xf numFmtId="3" fontId="0" fillId="0" borderId="21" xfId="0" applyNumberFormat="1" applyFont="1" applyFill="1" applyBorder="1" applyAlignment="1">
      <alignment/>
    </xf>
    <xf numFmtId="3" fontId="4" fillId="0" borderId="0" xfId="0" applyNumberFormat="1" applyFont="1" applyFill="1" applyBorder="1" applyAlignment="1">
      <alignment/>
    </xf>
    <xf numFmtId="4" fontId="0" fillId="0" borderId="0" xfId="0" applyNumberFormat="1" applyAlignment="1">
      <alignment/>
    </xf>
    <xf numFmtId="0" fontId="0" fillId="0" borderId="0" xfId="0" applyAlignment="1">
      <alignment horizontal="left"/>
    </xf>
    <xf numFmtId="3" fontId="2" fillId="0" borderId="0" xfId="0" applyNumberFormat="1" applyFont="1" applyFill="1" applyBorder="1" applyAlignment="1">
      <alignment horizontal="right" vertical="top" wrapText="1"/>
    </xf>
    <xf numFmtId="4" fontId="0" fillId="0" borderId="36" xfId="0" applyNumberFormat="1" applyBorder="1" applyAlignment="1">
      <alignment horizontal="right"/>
    </xf>
    <xf numFmtId="4" fontId="0" fillId="0" borderId="37" xfId="0" applyNumberFormat="1" applyBorder="1" applyAlignment="1">
      <alignment horizontal="right"/>
    </xf>
    <xf numFmtId="0" fontId="2" fillId="0" borderId="32" xfId="0" applyFont="1" applyBorder="1" applyAlignment="1">
      <alignment horizontal="left"/>
    </xf>
    <xf numFmtId="166" fontId="0" fillId="0" borderId="24" xfId="0" applyNumberFormat="1" applyBorder="1" applyAlignment="1">
      <alignment/>
    </xf>
    <xf numFmtId="166" fontId="0" fillId="0" borderId="32" xfId="0" applyNumberFormat="1" applyBorder="1" applyAlignment="1">
      <alignment/>
    </xf>
    <xf numFmtId="166" fontId="0" fillId="0" borderId="23" xfId="0" applyNumberFormat="1" applyBorder="1" applyAlignment="1">
      <alignment/>
    </xf>
    <xf numFmtId="166" fontId="0" fillId="0" borderId="22" xfId="0" applyNumberFormat="1" applyBorder="1" applyAlignment="1">
      <alignment/>
    </xf>
    <xf numFmtId="166" fontId="2" fillId="0" borderId="0" xfId="0" applyNumberFormat="1" applyFont="1" applyBorder="1" applyAlignment="1">
      <alignment/>
    </xf>
    <xf numFmtId="166" fontId="2" fillId="0" borderId="32" xfId="0" applyNumberFormat="1" applyFont="1" applyBorder="1" applyAlignment="1">
      <alignment/>
    </xf>
    <xf numFmtId="0" fontId="4" fillId="0" borderId="44" xfId="81" applyFont="1" applyBorder="1">
      <alignment/>
      <protection/>
    </xf>
    <xf numFmtId="0" fontId="4" fillId="0" borderId="0" xfId="82" applyFont="1" applyAlignment="1">
      <alignment horizontal="center"/>
    </xf>
    <xf numFmtId="0" fontId="4" fillId="0" borderId="0" xfId="82" applyFont="1" applyFill="1" applyAlignment="1">
      <alignment/>
    </xf>
    <xf numFmtId="4" fontId="4" fillId="0" borderId="0" xfId="82" applyNumberFormat="1" applyFont="1" applyFill="1" applyAlignment="1">
      <alignment/>
    </xf>
    <xf numFmtId="0" fontId="0" fillId="0" borderId="36" xfId="83" applyFont="1" applyBorder="1" applyAlignment="1">
      <alignment horizontal="left"/>
      <protection/>
    </xf>
    <xf numFmtId="0" fontId="0" fillId="0" borderId="34" xfId="83" applyFont="1" applyBorder="1" applyAlignment="1">
      <alignment horizontal="center"/>
      <protection/>
    </xf>
    <xf numFmtId="0" fontId="0" fillId="0" borderId="38" xfId="83" applyFont="1" applyFill="1" applyBorder="1" applyAlignment="1">
      <alignment horizontal="center"/>
      <protection/>
    </xf>
    <xf numFmtId="0" fontId="4" fillId="0" borderId="0" xfId="81" applyFont="1" applyFill="1" applyBorder="1">
      <alignment/>
      <protection/>
    </xf>
    <xf numFmtId="3" fontId="2" fillId="0" borderId="0" xfId="0" applyNumberFormat="1" applyFont="1" applyFill="1" applyAlignment="1">
      <alignment/>
    </xf>
    <xf numFmtId="0" fontId="2" fillId="0" borderId="0" xfId="80" applyFont="1" applyFill="1" applyAlignment="1">
      <alignment horizontal="centerContinuous"/>
      <protection/>
    </xf>
    <xf numFmtId="166" fontId="2" fillId="0" borderId="33" xfId="80" applyNumberFormat="1" applyFont="1" applyFill="1" applyBorder="1" applyAlignment="1">
      <alignment horizontal="right"/>
      <protection/>
    </xf>
    <xf numFmtId="4" fontId="2" fillId="0" borderId="0" xfId="83" applyNumberFormat="1" applyFont="1" applyBorder="1">
      <alignment/>
      <protection/>
    </xf>
    <xf numFmtId="0" fontId="4" fillId="0" borderId="0" xfId="81" applyFont="1" applyFill="1" applyBorder="1" applyAlignment="1">
      <alignment horizontal="center"/>
      <protection/>
    </xf>
    <xf numFmtId="0" fontId="2" fillId="0" borderId="0" xfId="83" applyFont="1" applyAlignment="1">
      <alignment horizontal="center"/>
      <protection/>
    </xf>
    <xf numFmtId="0" fontId="2" fillId="0" borderId="0" xfId="83" applyFont="1" applyBorder="1" applyAlignment="1">
      <alignment horizontal="center"/>
      <protection/>
    </xf>
    <xf numFmtId="0" fontId="0" fillId="0" borderId="36" xfId="83" applyFont="1" applyBorder="1">
      <alignment/>
      <protection/>
    </xf>
    <xf numFmtId="0" fontId="0" fillId="0" borderId="37" xfId="83" applyFont="1" applyBorder="1" applyAlignment="1">
      <alignment horizontal="center"/>
      <protection/>
    </xf>
    <xf numFmtId="0" fontId="0" fillId="0" borderId="36" xfId="83" applyFont="1" applyBorder="1" applyAlignment="1">
      <alignment horizontal="center"/>
      <protection/>
    </xf>
    <xf numFmtId="0" fontId="0" fillId="0" borderId="21" xfId="83" applyFont="1" applyBorder="1">
      <alignment/>
      <protection/>
    </xf>
    <xf numFmtId="4" fontId="0" fillId="0" borderId="21" xfId="83" applyNumberFormat="1" applyFont="1" applyFill="1" applyBorder="1">
      <alignment/>
      <protection/>
    </xf>
    <xf numFmtId="4" fontId="0" fillId="0" borderId="0" xfId="83" applyNumberFormat="1" applyFont="1" applyFill="1" applyBorder="1">
      <alignment/>
      <protection/>
    </xf>
    <xf numFmtId="4" fontId="2" fillId="0" borderId="24" xfId="83" applyNumberFormat="1" applyFont="1" applyFill="1" applyBorder="1">
      <alignment/>
      <protection/>
    </xf>
    <xf numFmtId="4" fontId="2" fillId="0" borderId="32" xfId="83" applyNumberFormat="1" applyFont="1" applyFill="1" applyBorder="1">
      <alignment/>
      <protection/>
    </xf>
    <xf numFmtId="4" fontId="2" fillId="0" borderId="21" xfId="83" applyNumberFormat="1" applyFont="1" applyFill="1" applyBorder="1">
      <alignment/>
      <protection/>
    </xf>
    <xf numFmtId="4" fontId="2" fillId="0" borderId="0" xfId="83" applyNumberFormat="1" applyFont="1" applyFill="1" applyBorder="1">
      <alignment/>
      <protection/>
    </xf>
    <xf numFmtId="4" fontId="0" fillId="0" borderId="25" xfId="83" applyNumberFormat="1" applyFont="1" applyBorder="1">
      <alignment/>
      <protection/>
    </xf>
    <xf numFmtId="4" fontId="0" fillId="0" borderId="21" xfId="83" applyNumberFormat="1" applyFont="1" applyBorder="1">
      <alignment/>
      <protection/>
    </xf>
    <xf numFmtId="4" fontId="0" fillId="0" borderId="0" xfId="83" applyNumberFormat="1" applyFont="1" applyBorder="1">
      <alignment/>
      <protection/>
    </xf>
    <xf numFmtId="4" fontId="2" fillId="0" borderId="24" xfId="83" applyNumberFormat="1" applyFont="1" applyBorder="1">
      <alignment/>
      <protection/>
    </xf>
    <xf numFmtId="4" fontId="2" fillId="0" borderId="5" xfId="83" applyNumberFormat="1" applyFont="1" applyBorder="1">
      <alignment/>
      <protection/>
    </xf>
    <xf numFmtId="4" fontId="2" fillId="0" borderId="21" xfId="83" applyNumberFormat="1" applyFont="1" applyBorder="1">
      <alignment/>
      <protection/>
    </xf>
    <xf numFmtId="0" fontId="0" fillId="0" borderId="30" xfId="83" applyFont="1" applyFill="1" applyBorder="1" applyAlignment="1">
      <alignment vertical="top"/>
      <protection/>
    </xf>
    <xf numFmtId="0" fontId="0" fillId="0" borderId="2" xfId="83" applyFont="1" applyFill="1" applyBorder="1" applyAlignment="1">
      <alignment vertical="top"/>
      <protection/>
    </xf>
    <xf numFmtId="4" fontId="0" fillId="0" borderId="28" xfId="0" applyNumberFormat="1" applyFont="1" applyFill="1" applyBorder="1" applyAlignment="1">
      <alignment horizontal="right" vertical="top"/>
    </xf>
    <xf numFmtId="4" fontId="0" fillId="0" borderId="28" xfId="83" applyNumberFormat="1" applyFont="1" applyFill="1" applyBorder="1" applyAlignment="1">
      <alignment horizontal="right" vertical="top"/>
      <protection/>
    </xf>
    <xf numFmtId="0" fontId="0" fillId="0" borderId="5" xfId="83" applyFont="1" applyBorder="1">
      <alignment/>
      <protection/>
    </xf>
    <xf numFmtId="0" fontId="2" fillId="0" borderId="33" xfId="83" applyFont="1" applyBorder="1" applyAlignment="1">
      <alignment horizontal="right"/>
      <protection/>
    </xf>
    <xf numFmtId="166" fontId="4" fillId="0" borderId="0" xfId="81" applyNumberFormat="1" applyFont="1" applyFill="1" applyBorder="1" applyAlignment="1">
      <alignment horizontal="center"/>
      <protection/>
    </xf>
    <xf numFmtId="169" fontId="0" fillId="0" borderId="28" xfId="83" applyNumberFormat="1" applyFont="1" applyFill="1" applyBorder="1" applyAlignment="1">
      <alignment horizontal="right"/>
      <protection/>
    </xf>
    <xf numFmtId="169" fontId="0" fillId="0" borderId="5" xfId="83" applyNumberFormat="1" applyFont="1" applyFill="1" applyBorder="1" applyAlignment="1">
      <alignment horizontal="right"/>
      <protection/>
    </xf>
    <xf numFmtId="169" fontId="0" fillId="0" borderId="25" xfId="83" applyNumberFormat="1" applyFont="1" applyFill="1" applyBorder="1" applyAlignment="1">
      <alignment horizontal="right"/>
      <protection/>
    </xf>
    <xf numFmtId="169" fontId="0" fillId="0" borderId="35" xfId="83" applyNumberFormat="1" applyFont="1" applyFill="1" applyBorder="1" applyAlignment="1">
      <alignment horizontal="right"/>
      <protection/>
    </xf>
    <xf numFmtId="169" fontId="2" fillId="0" borderId="5" xfId="83" applyNumberFormat="1" applyFont="1" applyFill="1" applyBorder="1" applyAlignment="1">
      <alignment horizontal="right"/>
      <protection/>
    </xf>
    <xf numFmtId="0" fontId="0" fillId="0" borderId="19" xfId="83" applyFont="1" applyBorder="1" applyAlignment="1">
      <alignment horizontal="left"/>
      <protection/>
    </xf>
    <xf numFmtId="0" fontId="0" fillId="0" borderId="26" xfId="83" applyFont="1" applyBorder="1" applyAlignment="1">
      <alignment horizontal="center"/>
      <protection/>
    </xf>
    <xf numFmtId="3" fontId="0" fillId="0" borderId="39" xfId="0" applyNumberFormat="1" applyFont="1" applyBorder="1" applyAlignment="1">
      <alignment horizontal="center"/>
    </xf>
    <xf numFmtId="0" fontId="2" fillId="0" borderId="0" xfId="0" applyFont="1" applyBorder="1" applyAlignment="1">
      <alignment/>
    </xf>
    <xf numFmtId="0" fontId="0" fillId="0" borderId="35" xfId="0" applyFont="1" applyBorder="1" applyAlignment="1">
      <alignment horizontal="right"/>
    </xf>
    <xf numFmtId="0" fontId="0" fillId="0" borderId="22" xfId="0" applyFont="1" applyBorder="1" applyAlignment="1">
      <alignment horizontal="right"/>
    </xf>
    <xf numFmtId="3" fontId="0" fillId="0" borderId="22" xfId="0" applyNumberFormat="1" applyFont="1" applyBorder="1" applyAlignment="1">
      <alignment horizontal="right"/>
    </xf>
    <xf numFmtId="3" fontId="0" fillId="0" borderId="23" xfId="0" applyNumberFormat="1" applyFont="1" applyBorder="1" applyAlignment="1">
      <alignment horizontal="right"/>
    </xf>
    <xf numFmtId="0" fontId="0" fillId="0" borderId="0" xfId="0" applyFont="1" applyAlignment="1">
      <alignment horizontal="right"/>
    </xf>
    <xf numFmtId="0" fontId="0" fillId="0" borderId="38" xfId="0" applyFont="1" applyBorder="1" applyAlignment="1">
      <alignment horizontal="center"/>
    </xf>
    <xf numFmtId="0" fontId="4" fillId="0" borderId="0" xfId="82" applyFont="1" applyAlignment="1">
      <alignment horizontal="left"/>
    </xf>
    <xf numFmtId="0" fontId="4" fillId="0" borderId="0" xfId="82" applyFont="1" applyBorder="1" applyAlignment="1">
      <alignment horizontal="left"/>
    </xf>
    <xf numFmtId="1" fontId="2" fillId="0" borderId="0" xfId="58" applyNumberFormat="1" applyFont="1" applyBorder="1" applyAlignment="1">
      <alignment horizontal="right"/>
    </xf>
    <xf numFmtId="167" fontId="2" fillId="0" borderId="0" xfId="58" applyNumberFormat="1" applyFont="1" applyBorder="1" applyAlignment="1">
      <alignment/>
    </xf>
    <xf numFmtId="0" fontId="7" fillId="0" borderId="43" xfId="84" applyFont="1" applyFill="1" applyBorder="1" applyAlignment="1">
      <alignment horizontal="right" wrapText="1"/>
      <protection/>
    </xf>
    <xf numFmtId="0" fontId="0" fillId="0" borderId="0" xfId="0"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2" fillId="0" borderId="5" xfId="0" applyNumberFormat="1" applyFont="1" applyBorder="1" applyAlignment="1">
      <alignment/>
    </xf>
    <xf numFmtId="166" fontId="20" fillId="0" borderId="0" xfId="81" applyNumberFormat="1" applyFont="1" applyFill="1" applyBorder="1" applyAlignment="1">
      <alignment horizontal="center"/>
      <protection/>
    </xf>
    <xf numFmtId="179" fontId="4" fillId="0" borderId="0" xfId="81" applyNumberFormat="1" applyFont="1" applyFill="1" applyBorder="1" applyAlignment="1">
      <alignment horizontal="center"/>
      <protection/>
    </xf>
    <xf numFmtId="180" fontId="2" fillId="0" borderId="45" xfId="0" applyNumberFormat="1" applyFont="1" applyBorder="1" applyAlignment="1">
      <alignment/>
    </xf>
    <xf numFmtId="181" fontId="2" fillId="0" borderId="46" xfId="0" applyNumberFormat="1" applyFont="1" applyBorder="1" applyAlignment="1">
      <alignment/>
    </xf>
    <xf numFmtId="181" fontId="2" fillId="0" borderId="47" xfId="0" applyNumberFormat="1" applyFont="1" applyBorder="1" applyAlignment="1">
      <alignment/>
    </xf>
    <xf numFmtId="181" fontId="2" fillId="0" borderId="48" xfId="0" applyNumberFormat="1" applyFont="1" applyBorder="1" applyAlignment="1">
      <alignment/>
    </xf>
    <xf numFmtId="180" fontId="0" fillId="0" borderId="45" xfId="0" applyNumberFormat="1" applyBorder="1" applyAlignment="1">
      <alignment wrapText="1"/>
    </xf>
    <xf numFmtId="181" fontId="0" fillId="0" borderId="46" xfId="0" applyNumberFormat="1" applyBorder="1" applyAlignment="1">
      <alignment/>
    </xf>
    <xf numFmtId="181" fontId="0" fillId="0" borderId="47" xfId="0" applyNumberFormat="1" applyBorder="1" applyAlignment="1">
      <alignment/>
    </xf>
    <xf numFmtId="181" fontId="0" fillId="0" borderId="48" xfId="0" applyNumberFormat="1" applyBorder="1" applyAlignment="1">
      <alignment/>
    </xf>
    <xf numFmtId="180" fontId="0" fillId="0" borderId="45" xfId="0" applyNumberFormat="1" applyFill="1" applyBorder="1" applyAlignment="1">
      <alignment wrapText="1"/>
    </xf>
    <xf numFmtId="181" fontId="0" fillId="0" borderId="46" xfId="0" applyNumberFormat="1" applyFill="1" applyBorder="1" applyAlignment="1">
      <alignment/>
    </xf>
    <xf numFmtId="181" fontId="0" fillId="0" borderId="47" xfId="0" applyNumberFormat="1" applyFill="1" applyBorder="1" applyAlignment="1">
      <alignment/>
    </xf>
    <xf numFmtId="181" fontId="0" fillId="0" borderId="48" xfId="0" applyNumberFormat="1" applyFill="1" applyBorder="1" applyAlignment="1">
      <alignment/>
    </xf>
    <xf numFmtId="0" fontId="4" fillId="0" borderId="0" xfId="82" applyFont="1" applyFill="1" applyBorder="1" applyAlignment="1">
      <alignment/>
    </xf>
    <xf numFmtId="181" fontId="0" fillId="0" borderId="46" xfId="0" applyNumberFormat="1" applyFont="1" applyBorder="1" applyAlignment="1">
      <alignment/>
    </xf>
    <xf numFmtId="181" fontId="0" fillId="0" borderId="47" xfId="0" applyNumberFormat="1" applyFont="1" applyBorder="1" applyAlignment="1">
      <alignment/>
    </xf>
    <xf numFmtId="181" fontId="0" fillId="0" borderId="48" xfId="0" applyNumberFormat="1" applyFont="1" applyBorder="1" applyAlignment="1">
      <alignment/>
    </xf>
    <xf numFmtId="180" fontId="2" fillId="0" borderId="49" xfId="0" applyNumberFormat="1" applyFont="1" applyBorder="1" applyAlignment="1">
      <alignment horizontal="left" wrapText="1"/>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52" xfId="0" applyNumberFormat="1" applyFont="1" applyBorder="1" applyAlignment="1">
      <alignment horizontal="center" vertical="center"/>
    </xf>
    <xf numFmtId="180" fontId="2" fillId="0" borderId="53" xfId="0" applyNumberFormat="1" applyFont="1" applyFill="1" applyBorder="1" applyAlignment="1">
      <alignment horizontal="right"/>
    </xf>
    <xf numFmtId="181" fontId="2" fillId="0" borderId="54" xfId="0" applyNumberFormat="1" applyFont="1" applyFill="1" applyBorder="1" applyAlignment="1">
      <alignment/>
    </xf>
    <xf numFmtId="181" fontId="2" fillId="0" borderId="55" xfId="0" applyNumberFormat="1" applyFont="1" applyFill="1" applyBorder="1" applyAlignment="1">
      <alignment/>
    </xf>
    <xf numFmtId="181" fontId="2" fillId="0" borderId="56" xfId="0" applyNumberFormat="1" applyFont="1" applyFill="1" applyBorder="1" applyAlignment="1">
      <alignment/>
    </xf>
    <xf numFmtId="0" fontId="2" fillId="0" borderId="22" xfId="80" applyFont="1" applyFill="1" applyBorder="1">
      <alignment/>
      <protection/>
    </xf>
    <xf numFmtId="0" fontId="2" fillId="0" borderId="25" xfId="80" applyFont="1" applyFill="1" applyBorder="1" applyAlignment="1">
      <alignment horizontal="centerContinuous"/>
      <protection/>
    </xf>
    <xf numFmtId="0" fontId="2" fillId="0" borderId="31" xfId="80" applyFont="1" applyFill="1" applyBorder="1" applyAlignment="1">
      <alignment horizontal="centerContinuous"/>
      <protection/>
    </xf>
    <xf numFmtId="166" fontId="2" fillId="0" borderId="25" xfId="80" applyNumberFormat="1" applyFont="1" applyFill="1" applyBorder="1" applyAlignment="1">
      <alignment horizontal="right"/>
      <protection/>
    </xf>
    <xf numFmtId="0" fontId="2" fillId="0" borderId="0" xfId="80" applyFont="1" applyFill="1" applyAlignment="1">
      <alignment horizontal="right"/>
      <protection/>
    </xf>
    <xf numFmtId="166" fontId="2" fillId="0" borderId="0" xfId="80" applyNumberFormat="1" applyFont="1" applyFill="1" applyBorder="1" applyAlignment="1">
      <alignment horizontal="right"/>
      <protection/>
    </xf>
    <xf numFmtId="166" fontId="2" fillId="0" borderId="31" xfId="80" applyNumberFormat="1" applyFont="1" applyFill="1" applyBorder="1" applyAlignment="1">
      <alignment horizontal="right"/>
      <protection/>
    </xf>
    <xf numFmtId="0" fontId="0" fillId="0" borderId="25" xfId="80" applyFont="1" applyFill="1" applyBorder="1" applyAlignment="1">
      <alignment horizontal="center"/>
      <protection/>
    </xf>
    <xf numFmtId="0" fontId="0" fillId="0" borderId="0" xfId="80" applyFont="1" applyFill="1" applyBorder="1" applyAlignment="1">
      <alignment horizontal="center"/>
      <protection/>
    </xf>
    <xf numFmtId="0" fontId="0" fillId="0" borderId="31" xfId="80" applyFont="1" applyFill="1" applyBorder="1" applyAlignment="1">
      <alignment horizontal="center"/>
      <protection/>
    </xf>
    <xf numFmtId="0" fontId="0" fillId="0" borderId="57" xfId="76" applyFont="1" applyBorder="1" applyAlignment="1">
      <alignment horizontal="center"/>
      <protection/>
    </xf>
    <xf numFmtId="0" fontId="0" fillId="0" borderId="58" xfId="76" applyFont="1" applyBorder="1" applyAlignment="1">
      <alignment horizontal="centerContinuous"/>
      <protection/>
    </xf>
    <xf numFmtId="170" fontId="0" fillId="0" borderId="27" xfId="76" applyNumberFormat="1" applyFont="1" applyBorder="1" applyAlignment="1">
      <alignment horizontal="center"/>
      <protection/>
    </xf>
    <xf numFmtId="0" fontId="0" fillId="0" borderId="59" xfId="76" applyFont="1" applyBorder="1" applyAlignment="1">
      <alignment horizontal="center"/>
      <protection/>
    </xf>
    <xf numFmtId="0" fontId="0" fillId="0" borderId="60" xfId="76" applyFont="1" applyBorder="1">
      <alignment/>
      <protection/>
    </xf>
    <xf numFmtId="0" fontId="0" fillId="0" borderId="0" xfId="76" applyFont="1" applyBorder="1" applyAlignment="1">
      <alignment horizontal="centerContinuous"/>
      <protection/>
    </xf>
    <xf numFmtId="170" fontId="0" fillId="0" borderId="31" xfId="76" applyNumberFormat="1" applyFont="1" applyBorder="1">
      <alignment/>
      <protection/>
    </xf>
    <xf numFmtId="0" fontId="0" fillId="0" borderId="59" xfId="76" applyFont="1" applyBorder="1">
      <alignment/>
      <protection/>
    </xf>
    <xf numFmtId="0" fontId="0" fillId="0" borderId="32" xfId="76" applyFont="1" applyBorder="1">
      <alignment/>
      <protection/>
    </xf>
    <xf numFmtId="0" fontId="0" fillId="0" borderId="61" xfId="76" applyFont="1" applyBorder="1">
      <alignment/>
      <protection/>
    </xf>
    <xf numFmtId="0" fontId="0" fillId="0" borderId="62" xfId="76" applyFont="1" applyBorder="1">
      <alignment/>
      <protection/>
    </xf>
    <xf numFmtId="0" fontId="0" fillId="0" borderId="5" xfId="76" applyFont="1" applyBorder="1">
      <alignment/>
      <protection/>
    </xf>
    <xf numFmtId="0" fontId="0" fillId="0" borderId="63" xfId="76" applyFont="1" applyBorder="1">
      <alignment/>
      <protection/>
    </xf>
    <xf numFmtId="0" fontId="0" fillId="0" borderId="33" xfId="76" applyFont="1" applyBorder="1">
      <alignment/>
      <protection/>
    </xf>
    <xf numFmtId="3" fontId="0" fillId="0" borderId="59" xfId="0" applyNumberFormat="1" applyFill="1" applyBorder="1" applyAlignment="1">
      <alignment/>
    </xf>
    <xf numFmtId="3" fontId="0" fillId="0" borderId="60" xfId="0" applyNumberFormat="1" applyFill="1" applyBorder="1" applyAlignment="1">
      <alignment/>
    </xf>
    <xf numFmtId="166" fontId="0" fillId="0" borderId="21" xfId="76" applyNumberFormat="1" applyFont="1" applyFill="1" applyBorder="1">
      <alignment/>
      <protection/>
    </xf>
    <xf numFmtId="10" fontId="0" fillId="0" borderId="64" xfId="76" applyNumberFormat="1" applyFont="1" applyFill="1" applyBorder="1">
      <alignment/>
      <protection/>
    </xf>
    <xf numFmtId="164" fontId="0" fillId="0" borderId="31" xfId="76" applyNumberFormat="1" applyFont="1" applyFill="1" applyBorder="1" applyAlignment="1">
      <alignment horizontal="right"/>
      <protection/>
    </xf>
    <xf numFmtId="0" fontId="0" fillId="0" borderId="64" xfId="76" applyFont="1" applyBorder="1">
      <alignment/>
      <protection/>
    </xf>
    <xf numFmtId="0" fontId="0" fillId="0" borderId="31" xfId="76" applyFont="1" applyBorder="1">
      <alignment/>
      <protection/>
    </xf>
    <xf numFmtId="9" fontId="0" fillId="0" borderId="64" xfId="76" applyNumberFormat="1" applyFont="1" applyBorder="1">
      <alignment/>
      <protection/>
    </xf>
    <xf numFmtId="171" fontId="2" fillId="0" borderId="31" xfId="76" applyNumberFormat="1" applyFont="1" applyBorder="1" applyAlignment="1">
      <alignment horizontal="right"/>
      <protection/>
    </xf>
    <xf numFmtId="166" fontId="0" fillId="0" borderId="59" xfId="0" applyNumberFormat="1" applyFill="1" applyBorder="1" applyAlignment="1">
      <alignment/>
    </xf>
    <xf numFmtId="166" fontId="17" fillId="0" borderId="65" xfId="84" applyNumberFormat="1" applyFont="1" applyFill="1" applyBorder="1" applyAlignment="1">
      <alignment horizontal="right" wrapText="1"/>
      <protection/>
    </xf>
    <xf numFmtId="166" fontId="0" fillId="0" borderId="25" xfId="76" applyNumberFormat="1" applyFont="1" applyBorder="1">
      <alignment/>
      <protection/>
    </xf>
    <xf numFmtId="10" fontId="0" fillId="0" borderId="64" xfId="76" applyNumberFormat="1" applyFont="1" applyBorder="1">
      <alignment/>
      <protection/>
    </xf>
    <xf numFmtId="164" fontId="0" fillId="0" borderId="31" xfId="76" applyNumberFormat="1" applyFont="1" applyBorder="1" applyAlignment="1">
      <alignment horizontal="right"/>
      <protection/>
    </xf>
    <xf numFmtId="166" fontId="0" fillId="0" borderId="66" xfId="0" applyNumberFormat="1" applyFill="1" applyBorder="1" applyAlignment="1">
      <alignment/>
    </xf>
    <xf numFmtId="166" fontId="17" fillId="0" borderId="67" xfId="84" applyNumberFormat="1" applyFont="1" applyFill="1" applyBorder="1" applyAlignment="1">
      <alignment horizontal="right" wrapText="1"/>
      <protection/>
    </xf>
    <xf numFmtId="10" fontId="0" fillId="0" borderId="68" xfId="76" applyNumberFormat="1" applyFont="1" applyBorder="1">
      <alignment/>
      <protection/>
    </xf>
    <xf numFmtId="164" fontId="0" fillId="0" borderId="39" xfId="76" applyNumberFormat="1" applyFont="1" applyBorder="1" applyAlignment="1">
      <alignment horizontal="right"/>
      <protection/>
    </xf>
    <xf numFmtId="166" fontId="2" fillId="0" borderId="59" xfId="0" applyNumberFormat="1" applyFont="1" applyFill="1" applyBorder="1" applyAlignment="1">
      <alignment/>
    </xf>
    <xf numFmtId="166" fontId="2" fillId="0" borderId="60" xfId="0" applyNumberFormat="1" applyFont="1" applyFill="1" applyBorder="1" applyAlignment="1">
      <alignment/>
    </xf>
    <xf numFmtId="166" fontId="2" fillId="0" borderId="25" xfId="76" applyNumberFormat="1" applyFont="1" applyBorder="1">
      <alignment/>
      <protection/>
    </xf>
    <xf numFmtId="10" fontId="2" fillId="0" borderId="64" xfId="76" applyNumberFormat="1" applyFont="1" applyBorder="1">
      <alignment/>
      <protection/>
    </xf>
    <xf numFmtId="164" fontId="2" fillId="0" borderId="31" xfId="76" applyNumberFormat="1" applyFont="1" applyBorder="1" applyAlignment="1">
      <alignment horizontal="right"/>
      <protection/>
    </xf>
    <xf numFmtId="0" fontId="0" fillId="0" borderId="0" xfId="78" applyFont="1" applyBorder="1">
      <alignment/>
      <protection/>
    </xf>
    <xf numFmtId="2" fontId="0" fillId="0" borderId="0" xfId="78" applyNumberFormat="1" applyFont="1" applyBorder="1">
      <alignment/>
      <protection/>
    </xf>
    <xf numFmtId="0" fontId="0" fillId="0" borderId="0" xfId="78" applyFont="1" applyBorder="1" applyProtection="1">
      <alignment/>
      <protection/>
    </xf>
    <xf numFmtId="0" fontId="2" fillId="0" borderId="0" xfId="78" applyFont="1" applyBorder="1" applyAlignment="1">
      <alignment horizontal="centerContinuous"/>
      <protection/>
    </xf>
    <xf numFmtId="2" fontId="2" fillId="0" borderId="0" xfId="78" applyNumberFormat="1" applyFont="1" applyBorder="1" applyAlignment="1">
      <alignment horizontal="centerContinuous"/>
      <protection/>
    </xf>
    <xf numFmtId="0" fontId="2" fillId="0" borderId="0" xfId="78" applyFont="1" applyBorder="1" applyAlignment="1" applyProtection="1">
      <alignment horizontal="centerContinuous"/>
      <protection/>
    </xf>
    <xf numFmtId="0" fontId="0" fillId="0" borderId="0" xfId="78" applyFont="1" applyBorder="1" applyAlignment="1">
      <alignment horizontal="centerContinuous"/>
      <protection/>
    </xf>
    <xf numFmtId="2" fontId="0" fillId="0" borderId="0" xfId="78" applyNumberFormat="1" applyFont="1" applyBorder="1" applyAlignment="1">
      <alignment horizontal="centerContinuous"/>
      <protection/>
    </xf>
    <xf numFmtId="3" fontId="0" fillId="0" borderId="0" xfId="54" applyFont="1" applyFill="1" applyBorder="1">
      <alignment/>
      <protection/>
    </xf>
    <xf numFmtId="0" fontId="11" fillId="0" borderId="0" xfId="85" applyFont="1" applyBorder="1">
      <alignment/>
      <protection/>
    </xf>
    <xf numFmtId="3" fontId="18" fillId="0" borderId="0" xfId="87" applyFont="1" applyFill="1" applyBorder="1" applyAlignment="1">
      <alignment horizontal="right"/>
      <protection/>
    </xf>
    <xf numFmtId="2" fontId="0" fillId="0" borderId="0" xfId="78" applyNumberFormat="1" applyFont="1" applyBorder="1" applyAlignment="1">
      <alignment horizontal="right"/>
      <protection/>
    </xf>
    <xf numFmtId="0" fontId="7" fillId="0" borderId="0" xfId="76" applyFont="1" applyBorder="1">
      <alignment/>
      <protection/>
    </xf>
    <xf numFmtId="0" fontId="7" fillId="0" borderId="0" xfId="78" applyFont="1" applyBorder="1">
      <alignment/>
      <protection/>
    </xf>
    <xf numFmtId="4" fontId="0" fillId="0" borderId="0" xfId="78" applyNumberFormat="1" applyFont="1" applyBorder="1">
      <alignment/>
      <protection/>
    </xf>
    <xf numFmtId="2" fontId="0" fillId="0" borderId="0" xfId="78" applyNumberFormat="1" applyFont="1">
      <alignment/>
      <protection/>
    </xf>
    <xf numFmtId="0" fontId="0" fillId="0" borderId="19" xfId="78" applyFont="1" applyBorder="1">
      <alignment/>
      <protection/>
    </xf>
    <xf numFmtId="0" fontId="0" fillId="0" borderId="26" xfId="78" applyFont="1" applyBorder="1" applyAlignment="1">
      <alignment horizontal="center"/>
      <protection/>
    </xf>
    <xf numFmtId="0" fontId="0" fillId="0" borderId="34" xfId="78" applyFont="1" applyBorder="1" applyAlignment="1">
      <alignment horizontal="centerContinuous"/>
      <protection/>
    </xf>
    <xf numFmtId="0" fontId="0" fillId="0" borderId="36" xfId="78" applyFont="1" applyBorder="1" applyAlignment="1">
      <alignment horizontal="centerContinuous"/>
      <protection/>
    </xf>
    <xf numFmtId="3" fontId="0" fillId="0" borderId="25" xfId="54" applyFont="1" applyFill="1" applyBorder="1" applyAlignment="1">
      <alignment horizontal="center"/>
      <protection/>
    </xf>
    <xf numFmtId="0" fontId="0" fillId="0" borderId="25" xfId="78" applyFont="1" applyBorder="1" applyAlignment="1">
      <alignment horizontal="centerContinuous"/>
      <protection/>
    </xf>
    <xf numFmtId="0" fontId="0" fillId="0" borderId="21" xfId="78" applyFont="1" applyBorder="1" applyAlignment="1">
      <alignment horizontal="centerContinuous"/>
      <protection/>
    </xf>
    <xf numFmtId="0" fontId="0" fillId="0" borderId="25" xfId="78" applyFont="1" applyBorder="1" applyAlignment="1">
      <alignment horizontal="center"/>
      <protection/>
    </xf>
    <xf numFmtId="3" fontId="0" fillId="0" borderId="22" xfId="54" applyFont="1" applyFill="1" applyBorder="1">
      <alignment/>
      <protection/>
    </xf>
    <xf numFmtId="3" fontId="0" fillId="0" borderId="23" xfId="54" applyFont="1" applyFill="1" applyBorder="1" applyAlignment="1">
      <alignment horizontal="center"/>
      <protection/>
    </xf>
    <xf numFmtId="3" fontId="0" fillId="0" borderId="35" xfId="54" applyFont="1" applyFill="1" applyBorder="1" applyAlignment="1">
      <alignment horizontal="center"/>
      <protection/>
    </xf>
    <xf numFmtId="2" fontId="0" fillId="0" borderId="5" xfId="0" applyNumberFormat="1" applyFont="1" applyBorder="1" applyAlignment="1">
      <alignment/>
    </xf>
    <xf numFmtId="2" fontId="0" fillId="0" borderId="5" xfId="0" applyNumberFormat="1" applyFont="1" applyFill="1" applyBorder="1" applyAlignment="1">
      <alignment/>
    </xf>
    <xf numFmtId="2" fontId="0" fillId="0" borderId="25" xfId="0" applyNumberFormat="1" applyFont="1" applyBorder="1" applyAlignment="1">
      <alignment/>
    </xf>
    <xf numFmtId="2" fontId="0" fillId="0" borderId="25" xfId="0" applyNumberFormat="1" applyFont="1" applyFill="1" applyBorder="1" applyAlignment="1">
      <alignment/>
    </xf>
    <xf numFmtId="2" fontId="0" fillId="0" borderId="35" xfId="0" applyNumberFormat="1" applyFont="1" applyBorder="1" applyAlignment="1">
      <alignment/>
    </xf>
    <xf numFmtId="2" fontId="0" fillId="0" borderId="35" xfId="0" applyNumberFormat="1" applyFont="1" applyFill="1" applyBorder="1" applyAlignment="1">
      <alignment/>
    </xf>
    <xf numFmtId="2" fontId="2" fillId="0" borderId="24" xfId="54" applyNumberFormat="1" applyFont="1" applyFill="1" applyBorder="1" applyAlignment="1">
      <alignment horizontal="right"/>
      <protection/>
    </xf>
    <xf numFmtId="2" fontId="2" fillId="0" borderId="5" xfId="54" applyNumberFormat="1" applyFont="1" applyFill="1" applyBorder="1" applyAlignment="1">
      <alignment horizontal="right"/>
      <protection/>
    </xf>
    <xf numFmtId="3" fontId="0" fillId="0" borderId="21" xfId="54" applyFont="1" applyFill="1" applyBorder="1" applyAlignment="1">
      <alignment horizontal="center"/>
      <protection/>
    </xf>
    <xf numFmtId="2" fontId="0" fillId="0" borderId="24" xfId="78" applyNumberFormat="1" applyFont="1" applyBorder="1" applyAlignment="1">
      <alignment horizontal="right"/>
      <protection/>
    </xf>
    <xf numFmtId="2" fontId="0" fillId="0" borderId="32" xfId="78" applyNumberFormat="1" applyFont="1" applyBorder="1" applyAlignment="1">
      <alignment horizontal="right"/>
      <protection/>
    </xf>
    <xf numFmtId="2" fontId="0" fillId="0" borderId="33" xfId="78" applyNumberFormat="1" applyFont="1" applyBorder="1" applyAlignment="1">
      <alignment horizontal="right"/>
      <protection/>
    </xf>
    <xf numFmtId="2" fontId="0" fillId="0" borderId="21" xfId="78" applyNumberFormat="1" applyFont="1" applyBorder="1" applyAlignment="1">
      <alignment horizontal="right"/>
      <protection/>
    </xf>
    <xf numFmtId="2" fontId="0" fillId="0" borderId="31" xfId="78" applyNumberFormat="1" applyFont="1" applyBorder="1" applyAlignment="1">
      <alignment horizontal="right"/>
      <protection/>
    </xf>
    <xf numFmtId="2" fontId="0" fillId="0" borderId="23" xfId="78" applyNumberFormat="1" applyFont="1" applyBorder="1" applyAlignment="1">
      <alignment horizontal="right"/>
      <protection/>
    </xf>
    <xf numFmtId="2" fontId="0" fillId="0" borderId="22" xfId="78" applyNumberFormat="1" applyFont="1" applyBorder="1" applyAlignment="1">
      <alignment horizontal="right"/>
      <protection/>
    </xf>
    <xf numFmtId="2" fontId="0" fillId="0" borderId="39" xfId="78" applyNumberFormat="1" applyFont="1" applyBorder="1" applyAlignment="1">
      <alignment horizontal="right"/>
      <protection/>
    </xf>
    <xf numFmtId="3" fontId="18" fillId="0" borderId="31" xfId="87" applyFont="1" applyFill="1" applyBorder="1" applyAlignment="1">
      <alignment horizontal="right"/>
      <protection/>
    </xf>
    <xf numFmtId="2" fontId="2" fillId="0" borderId="21" xfId="54" applyNumberFormat="1" applyFont="1" applyFill="1" applyBorder="1" applyAlignment="1">
      <alignment horizontal="right"/>
      <protection/>
    </xf>
    <xf numFmtId="2" fontId="2" fillId="0" borderId="25" xfId="54" applyNumberFormat="1" applyFont="1" applyFill="1" applyBorder="1" applyAlignment="1">
      <alignment horizontal="right"/>
      <protection/>
    </xf>
    <xf numFmtId="4" fontId="2" fillId="0" borderId="25" xfId="54" applyNumberFormat="1" applyFont="1" applyFill="1" applyBorder="1" applyAlignment="1">
      <alignment horizontal="center"/>
      <protection/>
    </xf>
    <xf numFmtId="0" fontId="0" fillId="0" borderId="0" xfId="78" applyFont="1" applyProtection="1">
      <alignment/>
      <protection/>
    </xf>
    <xf numFmtId="2" fontId="2" fillId="0" borderId="0" xfId="78" applyNumberFormat="1" applyFont="1" applyAlignment="1">
      <alignment horizontal="centerContinuous"/>
      <protection/>
    </xf>
    <xf numFmtId="0" fontId="2" fillId="0" borderId="0" xfId="78" applyFont="1" applyAlignment="1">
      <alignment horizontal="centerContinuous"/>
      <protection/>
    </xf>
    <xf numFmtId="0" fontId="2" fillId="0" borderId="0" xfId="78" applyFont="1" applyAlignment="1" applyProtection="1">
      <alignment horizontal="centerContinuous"/>
      <protection/>
    </xf>
    <xf numFmtId="2" fontId="0" fillId="0" borderId="0" xfId="78" applyNumberFormat="1" applyFont="1" applyAlignment="1">
      <alignment horizontal="centerContinuous"/>
      <protection/>
    </xf>
    <xf numFmtId="0" fontId="0" fillId="0" borderId="0" xfId="78" applyFont="1" applyAlignment="1">
      <alignment horizontal="centerContinuous"/>
      <protection/>
    </xf>
    <xf numFmtId="0" fontId="7" fillId="0" borderId="0" xfId="76" applyFont="1">
      <alignment/>
      <protection/>
    </xf>
    <xf numFmtId="0" fontId="7" fillId="0" borderId="0" xfId="78" applyFont="1">
      <alignment/>
      <protection/>
    </xf>
    <xf numFmtId="4" fontId="0" fillId="0" borderId="0" xfId="78" applyNumberFormat="1" applyFont="1">
      <alignment/>
      <protection/>
    </xf>
    <xf numFmtId="0" fontId="0" fillId="0" borderId="31" xfId="83" applyFont="1" applyBorder="1">
      <alignment/>
      <protection/>
    </xf>
    <xf numFmtId="3" fontId="2" fillId="0" borderId="25" xfId="80" applyNumberFormat="1" applyFont="1" applyFill="1" applyBorder="1" applyAlignment="1">
      <alignment horizontal="right"/>
      <protection/>
    </xf>
    <xf numFmtId="3" fontId="2" fillId="0" borderId="0" xfId="80" applyNumberFormat="1" applyFont="1" applyFill="1" applyBorder="1" applyAlignment="1">
      <alignment horizontal="right"/>
      <protection/>
    </xf>
    <xf numFmtId="3" fontId="2" fillId="0" borderId="31" xfId="80" applyNumberFormat="1" applyFont="1" applyFill="1" applyBorder="1" applyAlignment="1">
      <alignment horizontal="right"/>
      <protection/>
    </xf>
    <xf numFmtId="0" fontId="21" fillId="0" borderId="0" xfId="0" applyFont="1" applyAlignment="1">
      <alignment/>
    </xf>
    <xf numFmtId="0" fontId="2" fillId="0" borderId="0" xfId="0" applyFont="1"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18" xfId="0" applyBorder="1" applyAlignment="1">
      <alignment horizontal="center"/>
    </xf>
    <xf numFmtId="0" fontId="0" fillId="0" borderId="71" xfId="0" applyBorder="1" applyAlignment="1">
      <alignment horizontal="center"/>
    </xf>
    <xf numFmtId="0" fontId="0" fillId="0" borderId="12" xfId="0" applyBorder="1" applyAlignment="1">
      <alignment horizontal="center"/>
    </xf>
    <xf numFmtId="0" fontId="0" fillId="0" borderId="72"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45" xfId="0" applyBorder="1" applyAlignment="1">
      <alignment horizontal="center"/>
    </xf>
    <xf numFmtId="3" fontId="0" fillId="0" borderId="35" xfId="0" applyNumberFormat="1" applyFont="1" applyBorder="1" applyAlignment="1">
      <alignment horizontal="center"/>
    </xf>
    <xf numFmtId="3" fontId="0" fillId="0" borderId="22" xfId="0" applyNumberFormat="1" applyFont="1" applyBorder="1" applyAlignment="1">
      <alignment horizontal="center"/>
    </xf>
    <xf numFmtId="3" fontId="0" fillId="0" borderId="39" xfId="0" applyNumberFormat="1" applyFont="1" applyBorder="1" applyAlignment="1">
      <alignment horizontal="center"/>
    </xf>
    <xf numFmtId="3" fontId="0" fillId="0" borderId="34" xfId="0" applyNumberFormat="1" applyFont="1" applyBorder="1" applyAlignment="1">
      <alignment horizontal="center"/>
    </xf>
    <xf numFmtId="3" fontId="0" fillId="0" borderId="36" xfId="0" applyNumberFormat="1" applyFont="1" applyBorder="1" applyAlignment="1">
      <alignment horizontal="center"/>
    </xf>
    <xf numFmtId="3" fontId="0" fillId="0" borderId="38" xfId="0" applyNumberFormat="1" applyFont="1" applyBorder="1" applyAlignment="1">
      <alignment horizontal="center"/>
    </xf>
    <xf numFmtId="0" fontId="0" fillId="0" borderId="71" xfId="0" applyBorder="1" applyAlignment="1">
      <alignment horizontal="center" vertical="center" wrapText="1"/>
    </xf>
    <xf numFmtId="0" fontId="0" fillId="0" borderId="12" xfId="0" applyBorder="1" applyAlignment="1">
      <alignment horizontal="center" vertical="center" wrapText="1"/>
    </xf>
    <xf numFmtId="0" fontId="0" fillId="0" borderId="72" xfId="0" applyBorder="1" applyAlignment="1">
      <alignment horizontal="center" vertical="center" wrapText="1"/>
    </xf>
    <xf numFmtId="0" fontId="2" fillId="0" borderId="0" xfId="0" applyFont="1" applyAlignment="1">
      <alignment horizontal="center"/>
    </xf>
    <xf numFmtId="1" fontId="2" fillId="0" borderId="0" xfId="58" applyNumberFormat="1" applyFont="1" applyAlignment="1">
      <alignment horizontal="center"/>
    </xf>
    <xf numFmtId="0" fontId="2" fillId="0" borderId="0" xfId="76" applyFont="1" applyAlignment="1">
      <alignment horizontal="center"/>
      <protection/>
    </xf>
    <xf numFmtId="0" fontId="0" fillId="0" borderId="25" xfId="76" applyFont="1" applyBorder="1" applyAlignment="1">
      <alignment horizontal="center"/>
      <protection/>
    </xf>
    <xf numFmtId="0" fontId="0" fillId="0" borderId="73" xfId="76" applyFont="1" applyBorder="1" applyAlignment="1">
      <alignment horizontal="center"/>
      <protection/>
    </xf>
    <xf numFmtId="0" fontId="0" fillId="0" borderId="26" xfId="76" applyFont="1" applyBorder="1" applyAlignment="1">
      <alignment horizontal="center"/>
      <protection/>
    </xf>
    <xf numFmtId="0" fontId="0" fillId="0" borderId="44" xfId="76" applyFont="1" applyBorder="1" applyAlignment="1">
      <alignment horizontal="center"/>
      <protection/>
    </xf>
    <xf numFmtId="0" fontId="2" fillId="0" borderId="0" xfId="79" applyFont="1" applyAlignment="1">
      <alignment horizontal="left"/>
      <protection/>
    </xf>
    <xf numFmtId="0" fontId="0" fillId="0" borderId="31" xfId="0" applyBorder="1" applyAlignment="1">
      <alignment horizontal="left"/>
    </xf>
    <xf numFmtId="0" fontId="0" fillId="0" borderId="0" xfId="79" applyFont="1" applyAlignment="1">
      <alignment/>
      <protection/>
    </xf>
    <xf numFmtId="0" fontId="0" fillId="0" borderId="31" xfId="79" applyFont="1" applyBorder="1" applyAlignment="1">
      <alignment/>
      <protection/>
    </xf>
    <xf numFmtId="0" fontId="2" fillId="0" borderId="0" xfId="79" applyFont="1" applyAlignment="1">
      <alignment/>
      <protection/>
    </xf>
    <xf numFmtId="0" fontId="0" fillId="0" borderId="31" xfId="0" applyBorder="1" applyAlignment="1">
      <alignment/>
    </xf>
    <xf numFmtId="0" fontId="2" fillId="0" borderId="0" xfId="83" applyFont="1" applyAlignment="1">
      <alignment horizontal="center"/>
      <protection/>
    </xf>
    <xf numFmtId="0" fontId="2" fillId="0" borderId="0" xfId="82" applyFont="1" applyAlignment="1">
      <alignment horizontal="center"/>
    </xf>
    <xf numFmtId="0" fontId="0" fillId="0" borderId="28" xfId="83" applyFont="1" applyFill="1" applyBorder="1" applyAlignment="1">
      <alignment horizontal="left" vertical="top" wrapText="1"/>
      <protection/>
    </xf>
    <xf numFmtId="0" fontId="0" fillId="0" borderId="30" xfId="83" applyFont="1" applyFill="1" applyBorder="1" applyAlignment="1">
      <alignment horizontal="left" vertical="top" wrapText="1"/>
      <protection/>
    </xf>
    <xf numFmtId="166" fontId="4" fillId="0" borderId="60" xfId="81" applyNumberFormat="1" applyFont="1" applyFill="1" applyBorder="1" applyAlignment="1">
      <alignment horizontal="center"/>
      <protection/>
    </xf>
    <xf numFmtId="166" fontId="4" fillId="0" borderId="31" xfId="81" applyNumberFormat="1" applyFont="1" applyFill="1" applyBorder="1" applyAlignment="1">
      <alignment horizontal="center"/>
      <protection/>
    </xf>
    <xf numFmtId="179" fontId="4" fillId="0" borderId="25" xfId="81" applyNumberFormat="1" applyFont="1" applyFill="1" applyBorder="1" applyAlignment="1">
      <alignment horizontal="center"/>
      <protection/>
    </xf>
    <xf numFmtId="179" fontId="4" fillId="0" borderId="73" xfId="81" applyNumberFormat="1" applyFont="1" applyFill="1" applyBorder="1" applyAlignment="1">
      <alignment horizontal="center"/>
      <protection/>
    </xf>
    <xf numFmtId="0" fontId="4" fillId="0" borderId="74" xfId="81" applyFont="1" applyBorder="1" applyAlignment="1">
      <alignment horizontal="center" vertical="center"/>
      <protection/>
    </xf>
    <xf numFmtId="0" fontId="4" fillId="0" borderId="20" xfId="81" applyFont="1" applyBorder="1" applyAlignment="1">
      <alignment horizontal="center" vertical="center"/>
      <protection/>
    </xf>
    <xf numFmtId="0" fontId="4" fillId="0" borderId="26" xfId="81" applyFont="1" applyBorder="1" applyAlignment="1">
      <alignment horizontal="center" vertical="center"/>
      <protection/>
    </xf>
    <xf numFmtId="0" fontId="4" fillId="0" borderId="75" xfId="81" applyFont="1" applyBorder="1" applyAlignment="1">
      <alignment horizontal="center" vertical="top" wrapText="1"/>
      <protection/>
    </xf>
    <xf numFmtId="0" fontId="4" fillId="0" borderId="30" xfId="81" applyFont="1" applyBorder="1" applyAlignment="1">
      <alignment horizontal="center" vertical="top" wrapText="1"/>
      <protection/>
    </xf>
    <xf numFmtId="0" fontId="4" fillId="0" borderId="25" xfId="81" applyFont="1" applyFill="1" applyBorder="1" applyAlignment="1">
      <alignment horizontal="center"/>
      <protection/>
    </xf>
    <xf numFmtId="0" fontId="4" fillId="0" borderId="0" xfId="81" applyFont="1" applyFill="1" applyBorder="1" applyAlignment="1">
      <alignment horizontal="center"/>
      <protection/>
    </xf>
    <xf numFmtId="2" fontId="4" fillId="0" borderId="25" xfId="81" applyNumberFormat="1" applyFont="1" applyFill="1" applyBorder="1" applyAlignment="1">
      <alignment horizontal="center"/>
      <protection/>
    </xf>
    <xf numFmtId="2" fontId="4" fillId="0" borderId="0" xfId="81" applyNumberFormat="1" applyFont="1" applyFill="1" applyBorder="1" applyAlignment="1">
      <alignment horizontal="center"/>
      <protection/>
    </xf>
    <xf numFmtId="0" fontId="4" fillId="0" borderId="2" xfId="81" applyFont="1" applyBorder="1" applyAlignment="1">
      <alignment horizontal="center" vertical="top" wrapText="1"/>
      <protection/>
    </xf>
    <xf numFmtId="0" fontId="4" fillId="0" borderId="28" xfId="81" applyFont="1" applyBorder="1" applyAlignment="1">
      <alignment horizontal="center" vertical="top" wrapText="1"/>
      <protection/>
    </xf>
    <xf numFmtId="166" fontId="4" fillId="0" borderId="25" xfId="81" applyNumberFormat="1" applyFont="1" applyFill="1" applyBorder="1" applyAlignment="1">
      <alignment horizontal="center"/>
      <protection/>
    </xf>
    <xf numFmtId="166" fontId="4" fillId="0" borderId="0" xfId="81" applyNumberFormat="1" applyFont="1" applyFill="1" applyBorder="1" applyAlignment="1">
      <alignment horizontal="center"/>
      <protection/>
    </xf>
    <xf numFmtId="0" fontId="4" fillId="0" borderId="73" xfId="81" applyFont="1" applyFill="1" applyBorder="1" applyAlignment="1">
      <alignment horizontal="center"/>
      <protection/>
    </xf>
    <xf numFmtId="0" fontId="4" fillId="0" borderId="76" xfId="81" applyFont="1" applyBorder="1" applyAlignment="1">
      <alignment horizontal="center" vertical="top" wrapText="1"/>
      <protection/>
    </xf>
    <xf numFmtId="179" fontId="4" fillId="0" borderId="0" xfId="81" applyNumberFormat="1" applyFont="1" applyFill="1" applyBorder="1" applyAlignment="1">
      <alignment horizontal="center"/>
      <protection/>
    </xf>
    <xf numFmtId="166" fontId="4" fillId="0" borderId="60" xfId="81" applyNumberFormat="1" applyFont="1" applyBorder="1" applyAlignment="1">
      <alignment horizontal="center"/>
      <protection/>
    </xf>
    <xf numFmtId="166" fontId="4" fillId="0" borderId="31" xfId="81" applyNumberFormat="1" applyFont="1" applyBorder="1" applyAlignment="1">
      <alignment horizontal="center"/>
      <protection/>
    </xf>
    <xf numFmtId="0" fontId="4" fillId="0" borderId="25" xfId="81" applyFont="1" applyBorder="1" applyAlignment="1">
      <alignment horizontal="center"/>
      <protection/>
    </xf>
    <xf numFmtId="0" fontId="4" fillId="0" borderId="73" xfId="81" applyFont="1" applyBorder="1" applyAlignment="1">
      <alignment horizontal="center"/>
      <protection/>
    </xf>
    <xf numFmtId="0" fontId="4" fillId="0" borderId="0" xfId="81" applyFont="1" applyBorder="1" applyAlignment="1">
      <alignment horizontal="center"/>
      <protection/>
    </xf>
    <xf numFmtId="166" fontId="4" fillId="0" borderId="60" xfId="81" applyNumberFormat="1" applyFont="1" applyFill="1" applyBorder="1" applyAlignment="1">
      <alignment horizontal="center" vertical="center"/>
      <protection/>
    </xf>
    <xf numFmtId="166" fontId="4" fillId="0" borderId="31" xfId="81" applyNumberFormat="1" applyFont="1" applyFill="1" applyBorder="1" applyAlignment="1">
      <alignment horizontal="center" vertical="center"/>
      <protection/>
    </xf>
    <xf numFmtId="169" fontId="4" fillId="0" borderId="25" xfId="83" applyNumberFormat="1" applyFont="1" applyFill="1" applyBorder="1" applyAlignment="1">
      <alignment horizontal="center" vertical="center"/>
      <protection/>
    </xf>
    <xf numFmtId="169" fontId="4" fillId="0" borderId="73" xfId="83" applyNumberFormat="1" applyFont="1" applyFill="1" applyBorder="1" applyAlignment="1">
      <alignment horizontal="center" vertical="center"/>
      <protection/>
    </xf>
    <xf numFmtId="166" fontId="4" fillId="0" borderId="60" xfId="81" applyNumberFormat="1" applyFont="1" applyBorder="1" applyAlignment="1">
      <alignment horizontal="center" vertical="center"/>
      <protection/>
    </xf>
    <xf numFmtId="166" fontId="4" fillId="0" borderId="31" xfId="81" applyNumberFormat="1" applyFont="1" applyBorder="1" applyAlignment="1">
      <alignment horizontal="center" vertical="center"/>
      <protection/>
    </xf>
    <xf numFmtId="169" fontId="4" fillId="0" borderId="25" xfId="83" applyNumberFormat="1" applyFont="1" applyBorder="1" applyAlignment="1">
      <alignment horizontal="center" vertical="center"/>
      <protection/>
    </xf>
    <xf numFmtId="169" fontId="4" fillId="0" borderId="73" xfId="83" applyNumberFormat="1" applyFont="1" applyBorder="1" applyAlignment="1">
      <alignment horizontal="center" vertical="center"/>
      <protection/>
    </xf>
    <xf numFmtId="2" fontId="4" fillId="0" borderId="25" xfId="81" applyNumberFormat="1" applyFont="1" applyBorder="1" applyAlignment="1">
      <alignment horizontal="center"/>
      <protection/>
    </xf>
    <xf numFmtId="2" fontId="4" fillId="0" borderId="0" xfId="81" applyNumberFormat="1" applyFont="1" applyBorder="1" applyAlignment="1">
      <alignment horizontal="center"/>
      <protection/>
    </xf>
    <xf numFmtId="166" fontId="4" fillId="0" borderId="62" xfId="81" applyNumberFormat="1" applyFont="1" applyBorder="1" applyAlignment="1">
      <alignment horizontal="center" vertical="center"/>
      <protection/>
    </xf>
    <xf numFmtId="166" fontId="4" fillId="0" borderId="33" xfId="81" applyNumberFormat="1" applyFont="1" applyBorder="1" applyAlignment="1">
      <alignment horizontal="center" vertical="center"/>
      <protection/>
    </xf>
    <xf numFmtId="169" fontId="4" fillId="0" borderId="5" xfId="83" applyNumberFormat="1" applyFont="1" applyBorder="1" applyAlignment="1">
      <alignment horizontal="center" vertical="center"/>
      <protection/>
    </xf>
    <xf numFmtId="169" fontId="4" fillId="0" borderId="77" xfId="83" applyNumberFormat="1" applyFont="1" applyBorder="1" applyAlignment="1">
      <alignment horizontal="center" vertical="center"/>
      <protection/>
    </xf>
    <xf numFmtId="166" fontId="4" fillId="0" borderId="32" xfId="81" applyNumberFormat="1" applyFont="1" applyBorder="1" applyAlignment="1">
      <alignment horizontal="center" vertical="center"/>
      <protection/>
    </xf>
    <xf numFmtId="166" fontId="4" fillId="0" borderId="5" xfId="81" applyNumberFormat="1" applyFont="1" applyBorder="1" applyAlignment="1">
      <alignment horizontal="center" vertical="center"/>
      <protection/>
    </xf>
    <xf numFmtId="0" fontId="8" fillId="0" borderId="0" xfId="82" applyFont="1" applyBorder="1" applyAlignment="1">
      <alignment horizontal="center"/>
    </xf>
    <xf numFmtId="0" fontId="8" fillId="0" borderId="0" xfId="82" applyFont="1" applyAlignment="1">
      <alignment horizontal="center"/>
    </xf>
    <xf numFmtId="0" fontId="4" fillId="0" borderId="78" xfId="81" applyFont="1" applyBorder="1" applyAlignment="1">
      <alignment horizontal="center" vertical="center"/>
      <protection/>
    </xf>
    <xf numFmtId="0" fontId="0" fillId="0" borderId="34" xfId="0" applyFont="1" applyBorder="1" applyAlignment="1">
      <alignment horizontal="center"/>
    </xf>
    <xf numFmtId="0" fontId="0" fillId="0" borderId="38" xfId="0" applyFont="1" applyBorder="1" applyAlignment="1">
      <alignment horizontal="center"/>
    </xf>
    <xf numFmtId="0" fontId="0" fillId="0" borderId="36" xfId="0" applyFont="1" applyBorder="1" applyAlignment="1">
      <alignment horizontal="center"/>
    </xf>
    <xf numFmtId="0" fontId="0" fillId="0" borderId="27" xfId="0" applyFont="1" applyBorder="1" applyAlignment="1">
      <alignment/>
    </xf>
    <xf numFmtId="0" fontId="0" fillId="0" borderId="39" xfId="0" applyFont="1" applyBorder="1" applyAlignment="1">
      <alignment/>
    </xf>
    <xf numFmtId="0" fontId="0" fillId="0" borderId="26" xfId="0" applyFont="1" applyBorder="1" applyAlignment="1">
      <alignment horizontal="right" vertical="top"/>
    </xf>
    <xf numFmtId="0" fontId="0" fillId="0" borderId="35" xfId="0" applyBorder="1" applyAlignment="1">
      <alignment horizontal="right" vertical="top"/>
    </xf>
    <xf numFmtId="0" fontId="0" fillId="0" borderId="0" xfId="0" applyAlignment="1">
      <alignment horizontal="left" vertical="top" wrapText="1"/>
    </xf>
  </cellXfs>
  <cellStyles count="82">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omma [0]_A_8_FR" xfId="44"/>
    <cellStyle name="Comma_A_8_FR" xfId="45"/>
    <cellStyle name="Controlecel" xfId="46"/>
    <cellStyle name="Currency [0]_A_8_FR" xfId="47"/>
    <cellStyle name="Currency_A_8_FR" xfId="48"/>
    <cellStyle name="decimalen" xfId="49"/>
    <cellStyle name="decimalenpunt2" xfId="50"/>
    <cellStyle name="Followed Hyperlink" xfId="51"/>
    <cellStyle name="Gekoppelde cel" xfId="52"/>
    <cellStyle name="Goed" xfId="53"/>
    <cellStyle name="Header" xfId="54"/>
    <cellStyle name="Invoer" xfId="55"/>
    <cellStyle name="Comma" xfId="56"/>
    <cellStyle name="Comma [0]" xfId="57"/>
    <cellStyle name="Komma_CLB_0405" xfId="58"/>
    <cellStyle name="komma1nul" xfId="59"/>
    <cellStyle name="komma2nul" xfId="60"/>
    <cellStyle name="Kop 1" xfId="61"/>
    <cellStyle name="Kop 2" xfId="62"/>
    <cellStyle name="Kop 3" xfId="63"/>
    <cellStyle name="Kop 4" xfId="64"/>
    <cellStyle name="Neutraal" xfId="65"/>
    <cellStyle name="nieuw" xfId="66"/>
    <cellStyle name="Normal_A_8_FR" xfId="67"/>
    <cellStyle name="Notitie" xfId="68"/>
    <cellStyle name="Ongeldig" xfId="69"/>
    <cellStyle name="perc1nul" xfId="70"/>
    <cellStyle name="perc2nul" xfId="71"/>
    <cellStyle name="perc3nul" xfId="72"/>
    <cellStyle name="perc4" xfId="73"/>
    <cellStyle name="Percent" xfId="74"/>
    <cellStyle name="row" xfId="75"/>
    <cellStyle name="Standaard_96DIV02" xfId="76"/>
    <cellStyle name="Standaard_96DIV02A" xfId="77"/>
    <cellStyle name="Standaard_96DIV03" xfId="78"/>
    <cellStyle name="Standaard_96DIV04" xfId="79"/>
    <cellStyle name="Standaard_96DIV06" xfId="80"/>
    <cellStyle name="Standaard_96DIV08 " xfId="81"/>
    <cellStyle name="Standaard_96div08a" xfId="82"/>
    <cellStyle name="Standaard_96DIV09" xfId="83"/>
    <cellStyle name="Standaard_Blad1" xfId="84"/>
    <cellStyle name="Standaard_per socio-prof groep" xfId="85"/>
    <cellStyle name="Standaard_Sheet1" xfId="86"/>
    <cellStyle name="SubTotaal" xfId="87"/>
    <cellStyle name="Titel" xfId="88"/>
    <cellStyle name="TopBox" xfId="89"/>
    <cellStyle name="Totaal" xfId="90"/>
    <cellStyle name="Uitvoer" xfId="91"/>
    <cellStyle name="Currency" xfId="92"/>
    <cellStyle name="Currency [0]" xfId="93"/>
    <cellStyle name="Verklarende tekst" xfId="94"/>
    <cellStyle name="Waarschuwingsteks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371475</xdr:colOff>
      <xdr:row>0</xdr:row>
      <xdr:rowOff>0</xdr:rowOff>
    </xdr:to>
    <xdr:sp>
      <xdr:nvSpPr>
        <xdr:cNvPr id="1" name="Tekst 1"/>
        <xdr:cNvSpPr txBox="1">
          <a:spLocks noChangeArrowheads="1"/>
        </xdr:cNvSpPr>
      </xdr:nvSpPr>
      <xdr:spPr>
        <a:xfrm>
          <a:off x="0" y="0"/>
          <a:ext cx="98583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Helv"/>
              <a:ea typeface="Helv"/>
              <a:cs typeface="Helv"/>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Met ingang van 1 september 1996 werd, naast de afbouwende aanbodgerichte navorming, een drieledig systeem van nascholing geïntroduceerd:  
</a:t>
          </a:r>
          <a:r>
            <a:rPr lang="en-US" cap="none" sz="1000" b="0" i="0" u="none" baseline="0">
              <a:solidFill>
                <a:srgbClr val="000000"/>
              </a:solidFill>
              <a:latin typeface="Helv"/>
              <a:ea typeface="Helv"/>
              <a:cs typeface="Helv"/>
            </a:rPr>
            <a:t>1.  Nascholing op initiatief van de scholen: de scholen krijgen financiële middelen toegewezen om aan nascholingsbehoeften  te voldoen.
</a:t>
          </a:r>
          <a:r>
            <a:rPr lang="en-US" cap="none" sz="1000" b="0" i="0" u="none" baseline="0">
              <a:solidFill>
                <a:srgbClr val="000000"/>
              </a:solidFill>
              <a:latin typeface="Helv"/>
              <a:ea typeface="Helv"/>
              <a:cs typeface="Helv"/>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Helv"/>
              <a:ea typeface="Helv"/>
              <a:cs typeface="Helv"/>
            </a:rPr>
            <a:t>3.  Nascholing op initiatief van de Vlaamse Regering:  in 2005 en 2006 was er geen budget voorzien voor nascholingsprojecten op initiatief van de Vlaamse Regering. In 2007 was er 1.500.000 euro voorzien en in 2008  1.406.000 euro.
</a:t>
          </a:r>
          <a:r>
            <a:rPr lang="en-US" cap="none" sz="1000" b="0" i="0" u="none" baseline="0">
              <a:solidFill>
                <a:srgbClr val="000000"/>
              </a:solidFill>
              <a:latin typeface="Helv"/>
              <a:ea typeface="Helv"/>
              <a:cs typeface="Helv"/>
            </a:rPr>
            <a:t>
</a:t>
          </a:r>
        </a:p>
      </xdr:txBody>
    </xdr:sp>
    <xdr:clientData/>
  </xdr:twoCellAnchor>
  <xdr:twoCellAnchor>
    <xdr:from>
      <xdr:col>0</xdr:col>
      <xdr:colOff>0</xdr:colOff>
      <xdr:row>22</xdr:row>
      <xdr:rowOff>38100</xdr:rowOff>
    </xdr:from>
    <xdr:to>
      <xdr:col>9</xdr:col>
      <xdr:colOff>666750</xdr:colOff>
      <xdr:row>35</xdr:row>
      <xdr:rowOff>9525</xdr:rowOff>
    </xdr:to>
    <xdr:sp>
      <xdr:nvSpPr>
        <xdr:cNvPr id="2" name="Text Box 2"/>
        <xdr:cNvSpPr txBox="1">
          <a:spLocks noChangeArrowheads="1"/>
        </xdr:cNvSpPr>
      </xdr:nvSpPr>
      <xdr:spPr>
        <a:xfrm>
          <a:off x="0" y="3495675"/>
          <a:ext cx="8839200" cy="1905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 ingang van 1 september 1996 werd, naast de afbouwende aanbodgerichte navorming, een drieledig systeem van nascholing geïntroduceerd:  
</a:t>
          </a:r>
          <a:r>
            <a:rPr lang="en-US" cap="none" sz="1000" b="0" i="0" u="none" baseline="0">
              <a:solidFill>
                <a:srgbClr val="000000"/>
              </a:solidFill>
              <a:latin typeface="Arial"/>
              <a:ea typeface="Arial"/>
              <a:cs typeface="Arial"/>
            </a:rPr>
            <a:t>1.  Nascholing op initiatief van de scholen: de scholen krijgen financiële middelen toegewezen om aan nascholingsbehoeften  te voldoen.
</a:t>
          </a:r>
          <a:r>
            <a:rPr lang="en-US" cap="none" sz="1000" b="0" i="0" u="none" baseline="0">
              <a:solidFill>
                <a:srgbClr val="000000"/>
              </a:solidFill>
              <a:latin typeface="Arial"/>
              <a:ea typeface="Arial"/>
              <a:cs typeface="Arial"/>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Arial"/>
              <a:ea typeface="Arial"/>
              <a:cs typeface="Arial"/>
            </a:rPr>
            <a:t>3.  Nascholing op initiatief van de Vlaamse regering: de Vlaamse regering organiseert met de haar toegewezen middelen nascholingsactiviteiten om aan beleidsprioriteiten tegemoet te komen.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371475</xdr:colOff>
      <xdr:row>0</xdr:row>
      <xdr:rowOff>0</xdr:rowOff>
    </xdr:to>
    <xdr:sp>
      <xdr:nvSpPr>
        <xdr:cNvPr id="1" name="Tekst 1"/>
        <xdr:cNvSpPr txBox="1">
          <a:spLocks noChangeArrowheads="1"/>
        </xdr:cNvSpPr>
      </xdr:nvSpPr>
      <xdr:spPr>
        <a:xfrm>
          <a:off x="0" y="0"/>
          <a:ext cx="790575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Helv"/>
              <a:ea typeface="Helv"/>
              <a:cs typeface="Helv"/>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Met ingang van 1 september 1996 werd, naast de afbouwende aanbodgerichte navorming, een drieledig systeem van nascholing geïntroduceerd:  
</a:t>
          </a:r>
          <a:r>
            <a:rPr lang="en-US" cap="none" sz="1000" b="0" i="0" u="none" baseline="0">
              <a:solidFill>
                <a:srgbClr val="000000"/>
              </a:solidFill>
              <a:latin typeface="Helv"/>
              <a:ea typeface="Helv"/>
              <a:cs typeface="Helv"/>
            </a:rPr>
            <a:t>1.  Nascholing op initiatief van de scholen: de scholen krijgen financiële middelen toegewezen om aan nascholingsbehoeften  te voldoen.
</a:t>
          </a:r>
          <a:r>
            <a:rPr lang="en-US" cap="none" sz="1000" b="0" i="0" u="none" baseline="0">
              <a:solidFill>
                <a:srgbClr val="000000"/>
              </a:solidFill>
              <a:latin typeface="Helv"/>
              <a:ea typeface="Helv"/>
              <a:cs typeface="Helv"/>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Helv"/>
              <a:ea typeface="Helv"/>
              <a:cs typeface="Helv"/>
            </a:rPr>
            <a:t>3.  Nascholing op initiatief van de Vlaamse Regering:  in 2005 en 2006 was er geen budget voorzien voor nascholingsprojecten op initiatief van de Vlaamse Regering. In 2007 was er 1.500.000 euro voorzien en in 2008  1.406.000 euro.
</a:t>
          </a:r>
          <a:r>
            <a:rPr lang="en-US" cap="none" sz="1000" b="0" i="0" u="none" baseline="0">
              <a:solidFill>
                <a:srgbClr val="000000"/>
              </a:solidFill>
              <a:latin typeface="Helv"/>
              <a:ea typeface="Helv"/>
              <a:cs typeface="Helv"/>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l%20gegevensbeheer\08%20vermeulen\1-%20PUBLICATIES\JAARBOEK_0708\LEERLINGEN\niveauoverschrijdend\1-%20PUBLICATIES\JAARBOEK_0708\LEERLINGEN\niveauoverschrijdend\l_niveauoverschrijdend_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_nivover01"/>
      <sheetName val="07_nivover02"/>
      <sheetName val="07_nivover02bis"/>
      <sheetName val="07_nivover_03"/>
      <sheetName val="07_nivover_04"/>
      <sheetName val="07_nivover_05"/>
      <sheetName val="07_nivover_06"/>
      <sheetName val="07_nivover_07"/>
      <sheetName val="07_nivover_08"/>
      <sheetName val="07_nivover_09"/>
      <sheetName val="07_nivover_10"/>
    </sheetNames>
    <sheetDataSet>
      <sheetData sheetId="0">
        <row r="23">
          <cell r="S23">
            <v>0</v>
          </cell>
        </row>
      </sheetData>
      <sheetData sheetId="1">
        <row r="45">
          <cell r="S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K37" sqref="K37"/>
    </sheetView>
  </sheetViews>
  <sheetFormatPr defaultColWidth="9.140625" defaultRowHeight="12.75"/>
  <cols>
    <col min="1" max="1" width="12.28125" style="0" customWidth="1"/>
    <col min="2" max="2" width="47.00390625" style="0" customWidth="1"/>
  </cols>
  <sheetData>
    <row r="1" ht="15">
      <c r="A1" s="469" t="s">
        <v>306</v>
      </c>
    </row>
    <row r="3" spans="1:2" ht="12.75">
      <c r="A3" t="s">
        <v>317</v>
      </c>
      <c r="B3" t="s">
        <v>307</v>
      </c>
    </row>
    <row r="4" spans="1:2" ht="12.75">
      <c r="A4" t="s">
        <v>318</v>
      </c>
      <c r="B4" t="s">
        <v>308</v>
      </c>
    </row>
    <row r="5" spans="1:2" ht="12.75">
      <c r="A5" t="s">
        <v>319</v>
      </c>
      <c r="B5" t="s">
        <v>309</v>
      </c>
    </row>
    <row r="6" spans="1:2" ht="12.75">
      <c r="A6" t="s">
        <v>320</v>
      </c>
      <c r="B6" t="s">
        <v>310</v>
      </c>
    </row>
    <row r="7" spans="1:2" ht="12.75">
      <c r="A7" t="s">
        <v>321</v>
      </c>
      <c r="B7" t="s">
        <v>311</v>
      </c>
    </row>
    <row r="8" spans="1:2" ht="12.75">
      <c r="A8" t="s">
        <v>322</v>
      </c>
      <c r="B8" t="s">
        <v>331</v>
      </c>
    </row>
    <row r="9" spans="1:2" ht="12.75">
      <c r="A9" t="s">
        <v>323</v>
      </c>
      <c r="B9" t="s">
        <v>332</v>
      </c>
    </row>
    <row r="10" spans="1:2" ht="12.75">
      <c r="A10" t="s">
        <v>324</v>
      </c>
      <c r="B10" t="s">
        <v>312</v>
      </c>
    </row>
    <row r="11" spans="1:2" ht="12.75">
      <c r="A11" t="s">
        <v>325</v>
      </c>
      <c r="B11" t="s">
        <v>313</v>
      </c>
    </row>
    <row r="12" spans="1:2" ht="12.75">
      <c r="A12" t="s">
        <v>330</v>
      </c>
      <c r="B12" t="s">
        <v>314</v>
      </c>
    </row>
    <row r="13" spans="1:2" ht="12.75">
      <c r="A13" t="s">
        <v>326</v>
      </c>
      <c r="B13" t="s">
        <v>315</v>
      </c>
    </row>
    <row r="14" spans="1:2" ht="12.75">
      <c r="A14" t="s">
        <v>327</v>
      </c>
      <c r="B14" t="s">
        <v>316</v>
      </c>
    </row>
    <row r="15" spans="1:2" ht="12.75">
      <c r="A15" t="s">
        <v>328</v>
      </c>
      <c r="B15" t="s">
        <v>329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J7" sqref="J7"/>
    </sheetView>
  </sheetViews>
  <sheetFormatPr defaultColWidth="9.57421875" defaultRowHeight="12.75"/>
  <cols>
    <col min="1" max="1" width="39.140625" style="76" customWidth="1"/>
    <col min="2" max="10" width="10.421875" style="76" customWidth="1"/>
    <col min="11" max="14" width="9.28125" style="76" customWidth="1"/>
    <col min="15" max="16384" width="9.57421875" style="76" customWidth="1"/>
  </cols>
  <sheetData>
    <row r="1" spans="1:4" ht="12" customHeight="1">
      <c r="A1" s="30" t="s">
        <v>252</v>
      </c>
      <c r="B1" s="75"/>
      <c r="C1" s="75"/>
      <c r="D1" s="75"/>
    </row>
    <row r="2" spans="1:11" ht="12" customHeight="1">
      <c r="A2" s="502" t="s">
        <v>239</v>
      </c>
      <c r="B2" s="502"/>
      <c r="C2" s="502"/>
      <c r="D2" s="502"/>
      <c r="E2" s="502"/>
      <c r="F2" s="502"/>
      <c r="G2" s="502"/>
      <c r="H2" s="502"/>
      <c r="I2" s="502"/>
      <c r="J2" s="286"/>
      <c r="K2" s="286"/>
    </row>
    <row r="3" spans="1:11" ht="12" customHeight="1">
      <c r="A3" s="286"/>
      <c r="B3" s="286"/>
      <c r="C3" s="286"/>
      <c r="D3" s="286"/>
      <c r="E3" s="286"/>
      <c r="F3" s="286"/>
      <c r="G3" s="286"/>
      <c r="H3" s="286"/>
      <c r="I3" s="286"/>
      <c r="J3" s="286"/>
      <c r="K3" s="286"/>
    </row>
    <row r="4" spans="1:11" ht="12" customHeight="1">
      <c r="A4" s="503" t="s">
        <v>292</v>
      </c>
      <c r="B4" s="503"/>
      <c r="C4" s="503"/>
      <c r="D4" s="503"/>
      <c r="E4" s="503"/>
      <c r="F4" s="503"/>
      <c r="G4" s="503"/>
      <c r="H4" s="503"/>
      <c r="I4" s="503"/>
      <c r="J4" s="503"/>
      <c r="K4" s="286"/>
    </row>
    <row r="5" spans="1:11" ht="12" customHeight="1" thickBot="1">
      <c r="A5" s="286"/>
      <c r="B5" s="286"/>
      <c r="C5" s="286"/>
      <c r="D5" s="286"/>
      <c r="E5" s="286"/>
      <c r="F5" s="286"/>
      <c r="G5" s="286"/>
      <c r="H5" s="286"/>
      <c r="I5" s="286"/>
      <c r="J5" s="286"/>
      <c r="K5" s="286"/>
    </row>
    <row r="6" spans="1:10" ht="12.75">
      <c r="A6" s="353" t="s">
        <v>53</v>
      </c>
      <c r="B6" s="354">
        <v>2001</v>
      </c>
      <c r="C6" s="355" t="s">
        <v>275</v>
      </c>
      <c r="D6" s="355" t="s">
        <v>276</v>
      </c>
      <c r="E6" s="355" t="s">
        <v>277</v>
      </c>
      <c r="F6" s="355" t="s">
        <v>278</v>
      </c>
      <c r="G6" s="355" t="s">
        <v>279</v>
      </c>
      <c r="H6" s="355" t="s">
        <v>280</v>
      </c>
      <c r="I6" s="355" t="s">
        <v>281</v>
      </c>
      <c r="J6" s="356" t="s">
        <v>304</v>
      </c>
    </row>
    <row r="7" spans="1:10" ht="12.75">
      <c r="A7" s="337" t="s">
        <v>282</v>
      </c>
      <c r="B7" s="338"/>
      <c r="C7" s="339"/>
      <c r="D7" s="339"/>
      <c r="E7" s="339"/>
      <c r="F7" s="339"/>
      <c r="G7" s="339"/>
      <c r="H7" s="339"/>
      <c r="I7" s="339"/>
      <c r="J7" s="340"/>
    </row>
    <row r="8" spans="1:10" s="77" customFormat="1" ht="12.75">
      <c r="A8" s="341" t="s">
        <v>284</v>
      </c>
      <c r="B8" s="342">
        <v>3859.702</v>
      </c>
      <c r="C8" s="343">
        <v>4111</v>
      </c>
      <c r="D8" s="343">
        <v>4255</v>
      </c>
      <c r="E8" s="343">
        <v>4277</v>
      </c>
      <c r="F8" s="343">
        <v>4314</v>
      </c>
      <c r="G8" s="343">
        <v>4385</v>
      </c>
      <c r="H8" s="343">
        <v>4474</v>
      </c>
      <c r="I8" s="343">
        <v>4788</v>
      </c>
      <c r="J8" s="344">
        <v>4912</v>
      </c>
    </row>
    <row r="9" spans="1:10" s="77" customFormat="1" ht="12.75">
      <c r="A9" s="341" t="s">
        <v>285</v>
      </c>
      <c r="B9" s="342">
        <v>4412.505</v>
      </c>
      <c r="C9" s="343">
        <v>5415</v>
      </c>
      <c r="D9" s="343">
        <v>6007</v>
      </c>
      <c r="E9" s="343">
        <v>6038</v>
      </c>
      <c r="F9" s="343">
        <v>6091</v>
      </c>
      <c r="G9" s="343">
        <v>6192</v>
      </c>
      <c r="H9" s="343">
        <v>6316</v>
      </c>
      <c r="I9" s="343">
        <v>6572</v>
      </c>
      <c r="J9" s="344">
        <v>6742</v>
      </c>
    </row>
    <row r="10" spans="1:10" s="77" customFormat="1" ht="12.75">
      <c r="A10" s="341" t="s">
        <v>286</v>
      </c>
      <c r="B10" s="342"/>
      <c r="C10" s="343"/>
      <c r="D10" s="343"/>
      <c r="E10" s="343"/>
      <c r="F10" s="343"/>
      <c r="G10" s="343"/>
      <c r="H10" s="343"/>
      <c r="I10" s="343">
        <v>307</v>
      </c>
      <c r="J10" s="344">
        <v>315</v>
      </c>
    </row>
    <row r="11" spans="1:10" s="77" customFormat="1" ht="12.75">
      <c r="A11" s="341" t="s">
        <v>287</v>
      </c>
      <c r="B11" s="342"/>
      <c r="C11" s="343"/>
      <c r="D11" s="343"/>
      <c r="E11" s="343"/>
      <c r="F11" s="343"/>
      <c r="G11" s="343"/>
      <c r="H11" s="343"/>
      <c r="I11" s="343">
        <v>502</v>
      </c>
      <c r="J11" s="344">
        <v>515</v>
      </c>
    </row>
    <row r="12" spans="1:10" s="349" customFormat="1" ht="12.75">
      <c r="A12" s="345" t="s">
        <v>288</v>
      </c>
      <c r="B12" s="346"/>
      <c r="C12" s="347"/>
      <c r="D12" s="347"/>
      <c r="E12" s="347"/>
      <c r="F12" s="347"/>
      <c r="G12" s="347"/>
      <c r="H12" s="347"/>
      <c r="I12" s="347"/>
      <c r="J12" s="348">
        <v>33</v>
      </c>
    </row>
    <row r="13" spans="1:10" s="77" customFormat="1" ht="12.75">
      <c r="A13" s="341" t="s">
        <v>289</v>
      </c>
      <c r="B13" s="342"/>
      <c r="C13" s="343"/>
      <c r="D13" s="343"/>
      <c r="E13" s="343"/>
      <c r="F13" s="343"/>
      <c r="G13" s="343"/>
      <c r="H13" s="343"/>
      <c r="I13" s="343">
        <v>217</v>
      </c>
      <c r="J13" s="344">
        <v>222</v>
      </c>
    </row>
    <row r="14" spans="1:10" s="77" customFormat="1" ht="13.5" customHeight="1">
      <c r="A14" s="337" t="s">
        <v>283</v>
      </c>
      <c r="B14" s="350">
        <v>1504.714</v>
      </c>
      <c r="C14" s="351">
        <v>1504</v>
      </c>
      <c r="D14" s="351">
        <v>1501</v>
      </c>
      <c r="E14" s="351">
        <v>1509</v>
      </c>
      <c r="F14" s="351">
        <v>1522</v>
      </c>
      <c r="G14" s="351">
        <v>1548</v>
      </c>
      <c r="H14" s="351">
        <v>2089</v>
      </c>
      <c r="I14" s="351">
        <v>2624</v>
      </c>
      <c r="J14" s="352">
        <v>2706</v>
      </c>
    </row>
    <row r="15" spans="1:10" ht="12.75">
      <c r="A15" s="337" t="s">
        <v>290</v>
      </c>
      <c r="B15" s="350">
        <v>1598.913</v>
      </c>
      <c r="C15" s="351">
        <v>1496</v>
      </c>
      <c r="D15" s="351">
        <v>1501</v>
      </c>
      <c r="E15" s="351">
        <v>1465</v>
      </c>
      <c r="F15" s="351">
        <v>0</v>
      </c>
      <c r="G15" s="351">
        <v>0</v>
      </c>
      <c r="H15" s="351">
        <v>1500</v>
      </c>
      <c r="I15" s="351">
        <v>1453</v>
      </c>
      <c r="J15" s="352">
        <v>1462</v>
      </c>
    </row>
    <row r="16" spans="1:10" ht="12.75">
      <c r="A16" s="357" t="s">
        <v>11</v>
      </c>
      <c r="B16" s="358">
        <v>11375.834</v>
      </c>
      <c r="C16" s="359">
        <v>12526</v>
      </c>
      <c r="D16" s="359">
        <v>13264</v>
      </c>
      <c r="E16" s="359">
        <v>13289</v>
      </c>
      <c r="F16" s="359">
        <v>11927</v>
      </c>
      <c r="G16" s="359">
        <v>12125</v>
      </c>
      <c r="H16" s="359">
        <v>14379</v>
      </c>
      <c r="I16" s="359">
        <v>16463</v>
      </c>
      <c r="J16" s="360">
        <v>16907</v>
      </c>
    </row>
    <row r="18" ht="11.25">
      <c r="A18" s="327" t="s">
        <v>250</v>
      </c>
    </row>
    <row r="19" ht="11.25">
      <c r="A19" s="326" t="s">
        <v>249</v>
      </c>
    </row>
    <row r="20" ht="12" customHeight="1">
      <c r="A20" s="327" t="s">
        <v>291</v>
      </c>
    </row>
    <row r="21" ht="12" customHeight="1"/>
    <row r="22" ht="12" customHeight="1"/>
    <row r="23" ht="12" customHeight="1"/>
    <row r="24" ht="12" customHeight="1"/>
    <row r="25" spans="1:11" ht="11.25">
      <c r="A25" s="79"/>
      <c r="B25" s="78"/>
      <c r="C25" s="78"/>
      <c r="D25" s="78"/>
      <c r="E25" s="78"/>
      <c r="F25" s="78"/>
      <c r="G25" s="78"/>
      <c r="H25" s="78"/>
      <c r="I25" s="78"/>
      <c r="J25" s="78"/>
      <c r="K25" s="78"/>
    </row>
    <row r="26" spans="1:8" ht="11.25">
      <c r="A26" s="79"/>
      <c r="B26" s="80"/>
      <c r="C26" s="80"/>
      <c r="D26" s="80"/>
      <c r="E26" s="80"/>
      <c r="F26" s="80"/>
      <c r="G26" s="80"/>
      <c r="H26" s="80"/>
    </row>
    <row r="27" spans="1:4" ht="11.25">
      <c r="A27" s="79"/>
      <c r="B27" s="78"/>
      <c r="C27" s="78"/>
      <c r="D27" s="78"/>
    </row>
    <row r="28" ht="12" customHeight="1"/>
    <row r="29" ht="12" customHeight="1"/>
    <row r="30" ht="12" customHeight="1"/>
    <row r="31" spans="10:11" ht="12" customHeight="1">
      <c r="J31" s="81"/>
      <c r="K31" s="81"/>
    </row>
    <row r="32" spans="1:11" s="81" customFormat="1" ht="12" customHeight="1">
      <c r="A32" s="76"/>
      <c r="B32" s="76"/>
      <c r="C32" s="76"/>
      <c r="D32" s="76"/>
      <c r="J32" s="76"/>
      <c r="K32" s="76"/>
    </row>
    <row r="33" ht="11.25">
      <c r="A33" s="79"/>
    </row>
    <row r="34" ht="11.25">
      <c r="A34" s="79"/>
    </row>
    <row r="35" ht="12" customHeight="1"/>
    <row r="36" ht="12" customHeight="1"/>
    <row r="37" ht="12" customHeight="1"/>
    <row r="38" ht="12" customHeight="1"/>
  </sheetData>
  <sheetProtection/>
  <mergeCells count="2">
    <mergeCell ref="A2:I2"/>
    <mergeCell ref="A4:J4"/>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A24" sqref="A24"/>
    </sheetView>
  </sheetViews>
  <sheetFormatPr defaultColWidth="9.140625" defaultRowHeight="12.75"/>
  <cols>
    <col min="1" max="1" width="39.421875" style="96" customWidth="1"/>
    <col min="2" max="4" width="22.28125" style="95" customWidth="1"/>
    <col min="5" max="5" width="20.8515625" style="95" customWidth="1"/>
    <col min="6" max="6" width="9.8515625" style="96" customWidth="1"/>
    <col min="7" max="8" width="9.8515625" style="95" customWidth="1"/>
    <col min="9" max="9" width="9.8515625" style="96" customWidth="1"/>
    <col min="10" max="20" width="9.8515625" style="95" customWidth="1"/>
    <col min="21" max="16384" width="9.140625" style="95" customWidth="1"/>
  </cols>
  <sheetData>
    <row r="1" spans="1:5" ht="12.75">
      <c r="A1" s="147" t="s">
        <v>252</v>
      </c>
      <c r="D1" s="96"/>
      <c r="E1" s="96"/>
    </row>
    <row r="2" spans="1:6" ht="12.75">
      <c r="A2" s="502" t="s">
        <v>239</v>
      </c>
      <c r="B2" s="502"/>
      <c r="C2" s="502"/>
      <c r="D2" s="502"/>
      <c r="E2" s="502"/>
      <c r="F2" s="97"/>
    </row>
    <row r="3" spans="1:6" ht="12.75">
      <c r="A3" s="287"/>
      <c r="B3" s="286"/>
      <c r="C3" s="286"/>
      <c r="D3" s="286"/>
      <c r="E3" s="286"/>
      <c r="F3" s="97"/>
    </row>
    <row r="4" spans="1:5" s="98" customFormat="1" ht="12.75">
      <c r="A4" s="502" t="s">
        <v>265</v>
      </c>
      <c r="B4" s="502"/>
      <c r="C4" s="502"/>
      <c r="D4" s="502"/>
      <c r="E4" s="502"/>
    </row>
    <row r="5" spans="1:5" s="99" customFormat="1" ht="7.5" customHeight="1" thickBot="1">
      <c r="A5" s="108"/>
      <c r="E5" s="108"/>
    </row>
    <row r="6" spans="1:5" s="96" customFormat="1" ht="14.25" customHeight="1">
      <c r="A6" s="288"/>
      <c r="B6" s="289" t="s">
        <v>70</v>
      </c>
      <c r="C6" s="289" t="s">
        <v>71</v>
      </c>
      <c r="D6" s="289" t="s">
        <v>72</v>
      </c>
      <c r="E6" s="290" t="s">
        <v>11</v>
      </c>
    </row>
    <row r="7" spans="1:4" s="96" customFormat="1" ht="14.25" customHeight="1">
      <c r="A7" s="108" t="s">
        <v>54</v>
      </c>
      <c r="B7" s="291"/>
      <c r="C7" s="291"/>
      <c r="D7" s="291"/>
    </row>
    <row r="8" spans="1:5" s="102" customFormat="1" ht="12.75">
      <c r="A8" s="96" t="s">
        <v>235</v>
      </c>
      <c r="B8" s="246">
        <v>632516.8</v>
      </c>
      <c r="C8" s="292">
        <v>2609405.55</v>
      </c>
      <c r="D8" s="292">
        <v>995386.4</v>
      </c>
      <c r="E8" s="293">
        <f>SUM(B8:D8)</f>
        <v>4237308.75</v>
      </c>
    </row>
    <row r="9" spans="1:5" s="102" customFormat="1" ht="12.75">
      <c r="A9" s="96" t="s">
        <v>236</v>
      </c>
      <c r="B9" s="246">
        <v>171445.27</v>
      </c>
      <c r="C9" s="292">
        <v>404609.53</v>
      </c>
      <c r="D9" s="292">
        <v>98636.43</v>
      </c>
      <c r="E9" s="293">
        <f>SUM(B9:D9)</f>
        <v>674691.23</v>
      </c>
    </row>
    <row r="10" spans="1:5" s="101" customFormat="1" ht="12.75">
      <c r="A10" s="104" t="s">
        <v>11</v>
      </c>
      <c r="B10" s="294">
        <f>SUM(B8:B9)</f>
        <v>803962.0700000001</v>
      </c>
      <c r="C10" s="294">
        <f>SUM(C8:C9)</f>
        <v>3014015.08</v>
      </c>
      <c r="D10" s="294">
        <f>SUM(D8:D9)</f>
        <v>1094022.83</v>
      </c>
      <c r="E10" s="295">
        <f>SUM(E8:E9)</f>
        <v>4911999.98</v>
      </c>
    </row>
    <row r="11" spans="1:5" s="105" customFormat="1" ht="12.75">
      <c r="A11" s="101"/>
      <c r="B11" s="296"/>
      <c r="C11" s="296"/>
      <c r="D11" s="296"/>
      <c r="E11" s="297"/>
    </row>
    <row r="12" spans="1:5" s="106" customFormat="1" ht="12.75">
      <c r="A12" s="105" t="s">
        <v>55</v>
      </c>
      <c r="B12" s="296"/>
      <c r="C12" s="296"/>
      <c r="D12" s="296"/>
      <c r="E12" s="297"/>
    </row>
    <row r="13" spans="1:9" ht="11.25" customHeight="1">
      <c r="A13" s="101" t="s">
        <v>237</v>
      </c>
      <c r="B13" s="298">
        <v>1152099.22</v>
      </c>
      <c r="C13" s="299">
        <v>4386462.13</v>
      </c>
      <c r="D13" s="299">
        <v>579172.61</v>
      </c>
      <c r="E13" s="300">
        <f>SUM(B13:D13)</f>
        <v>6117733.96</v>
      </c>
      <c r="F13" s="95"/>
      <c r="I13" s="95"/>
    </row>
    <row r="14" spans="1:9" ht="12.75">
      <c r="A14" s="101" t="s">
        <v>238</v>
      </c>
      <c r="B14" s="298">
        <v>144334.75</v>
      </c>
      <c r="C14" s="299">
        <v>398562.93</v>
      </c>
      <c r="D14" s="299">
        <v>81368.35</v>
      </c>
      <c r="E14" s="300">
        <f>SUM(B14:D14)</f>
        <v>624266.0299999999</v>
      </c>
      <c r="F14" s="95"/>
      <c r="I14" s="95"/>
    </row>
    <row r="15" spans="1:5" s="96" customFormat="1" ht="12.75" customHeight="1">
      <c r="A15" s="107" t="s">
        <v>11</v>
      </c>
      <c r="B15" s="301">
        <f>SUM(B13:B14)</f>
        <v>1296433.97</v>
      </c>
      <c r="C15" s="301">
        <f>SUM(C13:C14)</f>
        <v>4785025.06</v>
      </c>
      <c r="D15" s="301">
        <f>SUM(D13:D14)</f>
        <v>660540.96</v>
      </c>
      <c r="E15" s="302">
        <f>SUM(E13:E14)</f>
        <v>6741999.99</v>
      </c>
    </row>
    <row r="16" spans="2:5" s="96" customFormat="1" ht="12.75">
      <c r="B16" s="299"/>
      <c r="C16" s="299"/>
      <c r="D16" s="299"/>
      <c r="E16" s="300"/>
    </row>
    <row r="17" spans="1:9" ht="12.75">
      <c r="A17" s="108" t="s">
        <v>251</v>
      </c>
      <c r="B17" s="303">
        <v>287420.2</v>
      </c>
      <c r="C17" s="303">
        <v>3713</v>
      </c>
      <c r="D17" s="303">
        <v>23866.8</v>
      </c>
      <c r="E17" s="284">
        <f>SUM(B17:D17)</f>
        <v>315000</v>
      </c>
      <c r="F17" s="95"/>
      <c r="I17" s="95"/>
    </row>
    <row r="18" spans="1:9" ht="13.5" customHeight="1">
      <c r="A18" s="108"/>
      <c r="B18" s="303"/>
      <c r="C18" s="303"/>
      <c r="D18" s="303"/>
      <c r="E18" s="284"/>
      <c r="F18" s="95"/>
      <c r="I18" s="95"/>
    </row>
    <row r="19" spans="1:9" ht="12.75">
      <c r="A19" s="108" t="s">
        <v>206</v>
      </c>
      <c r="B19" s="303">
        <v>169047.8</v>
      </c>
      <c r="C19" s="303">
        <v>216165.7</v>
      </c>
      <c r="D19" s="303">
        <v>129786.5</v>
      </c>
      <c r="E19" s="284">
        <f>SUM(B19:D19)</f>
        <v>515000</v>
      </c>
      <c r="F19" s="95"/>
      <c r="I19" s="95"/>
    </row>
    <row r="20" spans="2:9" ht="13.5" customHeight="1">
      <c r="B20" s="291"/>
      <c r="C20" s="291"/>
      <c r="D20" s="291"/>
      <c r="E20" s="96"/>
      <c r="F20" s="95"/>
      <c r="I20" s="95"/>
    </row>
    <row r="21" spans="1:9" ht="13.5" customHeight="1">
      <c r="A21" s="108" t="s">
        <v>270</v>
      </c>
      <c r="B21" s="291"/>
      <c r="C21" s="291"/>
      <c r="D21" s="291"/>
      <c r="E21" s="284">
        <v>33000</v>
      </c>
      <c r="F21" s="95"/>
      <c r="I21" s="95"/>
    </row>
    <row r="22" spans="2:9" ht="13.5" customHeight="1">
      <c r="B22" s="112"/>
      <c r="C22" s="96"/>
      <c r="D22" s="465"/>
      <c r="E22" s="96"/>
      <c r="F22" s="95"/>
      <c r="I22" s="95"/>
    </row>
    <row r="23" spans="1:9" ht="13.5" customHeight="1">
      <c r="A23" s="108" t="s">
        <v>305</v>
      </c>
      <c r="B23" s="303">
        <v>52259.04</v>
      </c>
      <c r="C23" s="303">
        <v>151443.14</v>
      </c>
      <c r="D23" s="303">
        <v>18297.82</v>
      </c>
      <c r="E23" s="284">
        <f>SUM(B23:D23)</f>
        <v>222000.00000000003</v>
      </c>
      <c r="F23" s="95"/>
      <c r="I23" s="95"/>
    </row>
    <row r="24" spans="1:9" ht="13.5" customHeight="1">
      <c r="A24" s="108"/>
      <c r="B24" s="284"/>
      <c r="C24" s="284"/>
      <c r="D24" s="284"/>
      <c r="E24" s="284"/>
      <c r="F24" s="95"/>
      <c r="I24" s="95"/>
    </row>
    <row r="25" spans="1:7" ht="13.5" customHeight="1">
      <c r="A25" s="101" t="s">
        <v>220</v>
      </c>
      <c r="F25" s="95"/>
      <c r="G25" s="96"/>
    </row>
    <row r="26" spans="1:7" ht="12.75">
      <c r="A26" s="101" t="s">
        <v>73</v>
      </c>
      <c r="F26" s="95"/>
      <c r="G26" s="96"/>
    </row>
    <row r="27" spans="1:7" ht="12.75">
      <c r="A27" s="327"/>
      <c r="F27" s="95"/>
      <c r="G27" s="96"/>
    </row>
    <row r="28" spans="1:7" ht="12.75">
      <c r="A28" s="326"/>
      <c r="F28" s="95"/>
      <c r="G28" s="96"/>
    </row>
    <row r="29" spans="1:7" ht="12.75">
      <c r="A29" s="101"/>
      <c r="F29" s="95"/>
      <c r="G29" s="96"/>
    </row>
    <row r="30" spans="6:7" ht="12.75">
      <c r="F30" s="95"/>
      <c r="G30" s="96"/>
    </row>
    <row r="31" spans="1:7" ht="12.75">
      <c r="A31" s="502" t="s">
        <v>266</v>
      </c>
      <c r="B31" s="502"/>
      <c r="C31" s="502"/>
      <c r="D31" s="502"/>
      <c r="E31" s="502"/>
      <c r="F31" s="95"/>
      <c r="G31" s="96"/>
    </row>
    <row r="32" ht="7.5" customHeight="1" thickBot="1">
      <c r="F32" s="95"/>
    </row>
    <row r="33" spans="1:6" ht="12.75" customHeight="1">
      <c r="A33" s="316" t="s">
        <v>69</v>
      </c>
      <c r="B33" s="317" t="s">
        <v>74</v>
      </c>
      <c r="C33" s="109">
        <v>2009</v>
      </c>
      <c r="E33" s="223"/>
      <c r="F33" s="95"/>
    </row>
    <row r="34" spans="1:6" ht="12.75">
      <c r="A34" s="110" t="s">
        <v>70</v>
      </c>
      <c r="B34" s="111" t="s">
        <v>13</v>
      </c>
      <c r="C34" s="311">
        <v>415480</v>
      </c>
      <c r="E34" s="223"/>
      <c r="F34" s="95"/>
    </row>
    <row r="35" spans="1:6" ht="12.75">
      <c r="A35" s="96" t="s">
        <v>71</v>
      </c>
      <c r="B35" s="112" t="s">
        <v>75</v>
      </c>
      <c r="C35" s="312">
        <v>1372752</v>
      </c>
      <c r="E35" s="223"/>
      <c r="F35" s="95"/>
    </row>
    <row r="36" spans="2:6" ht="12.75">
      <c r="B36" s="112" t="s">
        <v>76</v>
      </c>
      <c r="C36" s="313">
        <v>7450</v>
      </c>
      <c r="F36" s="95"/>
    </row>
    <row r="37" spans="2:6" ht="12.75">
      <c r="B37" s="112" t="s">
        <v>77</v>
      </c>
      <c r="C37" s="313">
        <v>6050</v>
      </c>
      <c r="F37" s="95"/>
    </row>
    <row r="38" spans="2:6" ht="12.75">
      <c r="B38" s="103" t="s">
        <v>78</v>
      </c>
      <c r="C38" s="313">
        <v>1472</v>
      </c>
      <c r="F38" s="95"/>
    </row>
    <row r="39" spans="1:6" ht="12.75">
      <c r="A39" s="100"/>
      <c r="B39" s="113" t="s">
        <v>79</v>
      </c>
      <c r="C39" s="313">
        <v>3015</v>
      </c>
      <c r="F39" s="95"/>
    </row>
    <row r="40" spans="1:6" ht="12.75">
      <c r="A40" s="96" t="s">
        <v>72</v>
      </c>
      <c r="B40" s="112" t="s">
        <v>80</v>
      </c>
      <c r="C40" s="312">
        <v>342727</v>
      </c>
      <c r="E40" s="96"/>
      <c r="F40" s="95"/>
    </row>
    <row r="41" spans="2:6" ht="12.75">
      <c r="B41" s="113" t="s">
        <v>81</v>
      </c>
      <c r="C41" s="314">
        <v>54045</v>
      </c>
      <c r="E41" s="96"/>
      <c r="F41" s="95"/>
    </row>
    <row r="42" spans="1:3" s="96" customFormat="1" ht="12.75">
      <c r="A42" s="114"/>
      <c r="B42" s="115" t="s">
        <v>11</v>
      </c>
      <c r="C42" s="315">
        <f>SUM(C34:C41)</f>
        <v>2202991</v>
      </c>
    </row>
    <row r="43" spans="1:5" s="96" customFormat="1" ht="13.5" customHeight="1">
      <c r="A43" s="108"/>
      <c r="B43" s="107"/>
      <c r="C43" s="116"/>
      <c r="D43" s="116"/>
      <c r="E43" s="117"/>
    </row>
    <row r="44" spans="1:5" s="96" customFormat="1" ht="13.5" customHeight="1">
      <c r="A44" s="108"/>
      <c r="B44" s="107"/>
      <c r="C44" s="116"/>
      <c r="D44" s="116"/>
      <c r="E44" s="117"/>
    </row>
    <row r="45" spans="1:5" s="96" customFormat="1" ht="13.5" customHeight="1">
      <c r="A45" s="108"/>
      <c r="B45" s="107"/>
      <c r="C45" s="116"/>
      <c r="D45" s="116"/>
      <c r="E45" s="117"/>
    </row>
    <row r="46" ht="13.5" customHeight="1">
      <c r="F46" s="95"/>
    </row>
    <row r="47" spans="1:6" ht="12.75">
      <c r="A47" s="502" t="s">
        <v>267</v>
      </c>
      <c r="B47" s="502"/>
      <c r="C47" s="502"/>
      <c r="D47" s="502"/>
      <c r="E47" s="502"/>
      <c r="F47" s="95"/>
    </row>
    <row r="48" ht="6" customHeight="1" thickBot="1"/>
    <row r="49" spans="1:5" ht="12.75">
      <c r="A49" s="277" t="s">
        <v>224</v>
      </c>
      <c r="B49" s="278"/>
      <c r="C49" s="279"/>
      <c r="D49" s="109" t="s">
        <v>223</v>
      </c>
      <c r="E49" s="109">
        <v>2008</v>
      </c>
    </row>
    <row r="50" spans="1:9" s="102" customFormat="1" ht="38.25" customHeight="1">
      <c r="A50" s="304" t="s">
        <v>231</v>
      </c>
      <c r="B50" s="504" t="s">
        <v>271</v>
      </c>
      <c r="C50" s="505"/>
      <c r="D50" s="305">
        <v>5</v>
      </c>
      <c r="E50" s="306">
        <v>358876.88</v>
      </c>
      <c r="H50" s="101"/>
      <c r="I50" s="101"/>
    </row>
    <row r="51" spans="1:9" s="102" customFormat="1" ht="30" customHeight="1">
      <c r="A51" s="304" t="s">
        <v>232</v>
      </c>
      <c r="B51" s="504" t="s">
        <v>272</v>
      </c>
      <c r="C51" s="505"/>
      <c r="D51" s="305">
        <v>2</v>
      </c>
      <c r="E51" s="307">
        <v>209038.8</v>
      </c>
      <c r="H51" s="101"/>
      <c r="I51" s="101"/>
    </row>
    <row r="52" spans="1:9" s="102" customFormat="1" ht="29.25" customHeight="1">
      <c r="A52" s="304" t="s">
        <v>233</v>
      </c>
      <c r="B52" s="504" t="s">
        <v>273</v>
      </c>
      <c r="C52" s="505"/>
      <c r="D52" s="305">
        <v>7</v>
      </c>
      <c r="E52" s="307">
        <v>808715.59</v>
      </c>
      <c r="H52" s="101"/>
      <c r="I52" s="101"/>
    </row>
    <row r="53" spans="1:9" s="102" customFormat="1" ht="17.25" customHeight="1">
      <c r="A53" s="304" t="s">
        <v>234</v>
      </c>
      <c r="B53" s="504" t="s">
        <v>274</v>
      </c>
      <c r="C53" s="505"/>
      <c r="D53" s="305">
        <v>2</v>
      </c>
      <c r="E53" s="307">
        <v>74262.2</v>
      </c>
      <c r="H53" s="101"/>
      <c r="I53" s="101"/>
    </row>
    <row r="54" spans="2:6" ht="12.75">
      <c r="B54" s="308"/>
      <c r="C54" s="309" t="s">
        <v>11</v>
      </c>
      <c r="D54" s="99">
        <f>SUM(D50:D53)</f>
        <v>16</v>
      </c>
      <c r="E54" s="302">
        <f>SUM(E50:E53)</f>
        <v>1450893.47</v>
      </c>
      <c r="F54" s="284"/>
    </row>
  </sheetData>
  <sheetProtection/>
  <mergeCells count="8">
    <mergeCell ref="B52:C52"/>
    <mergeCell ref="B53:C53"/>
    <mergeCell ref="A47:E47"/>
    <mergeCell ref="A2:E2"/>
    <mergeCell ref="A4:E4"/>
    <mergeCell ref="A31:E31"/>
    <mergeCell ref="B50:C50"/>
    <mergeCell ref="B51:C51"/>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78"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K29" sqref="K29"/>
    </sheetView>
  </sheetViews>
  <sheetFormatPr defaultColWidth="9.57421875" defaultRowHeight="12.75"/>
  <cols>
    <col min="1" max="1" width="20.140625" style="76" customWidth="1"/>
    <col min="2" max="14" width="9.28125" style="76" customWidth="1"/>
    <col min="15" max="16384" width="9.57421875" style="76" customWidth="1"/>
  </cols>
  <sheetData>
    <row r="1" spans="1:4" ht="12" customHeight="1">
      <c r="A1" s="30" t="s">
        <v>252</v>
      </c>
      <c r="B1" s="75"/>
      <c r="C1" s="75"/>
      <c r="D1" s="75"/>
    </row>
    <row r="2" spans="1:11" ht="12" customHeight="1">
      <c r="A2" s="502" t="s">
        <v>239</v>
      </c>
      <c r="B2" s="502"/>
      <c r="C2" s="502"/>
      <c r="D2" s="502"/>
      <c r="E2" s="502"/>
      <c r="F2" s="502"/>
      <c r="G2" s="502"/>
      <c r="H2" s="502"/>
      <c r="I2" s="502"/>
      <c r="J2" s="286"/>
      <c r="K2" s="286"/>
    </row>
    <row r="3" spans="1:11" ht="12" customHeight="1">
      <c r="A3" s="286"/>
      <c r="B3" s="286"/>
      <c r="C3" s="286"/>
      <c r="D3" s="286"/>
      <c r="E3" s="286"/>
      <c r="F3" s="286"/>
      <c r="G3" s="286"/>
      <c r="H3" s="286"/>
      <c r="I3" s="286"/>
      <c r="J3" s="286"/>
      <c r="K3" s="286"/>
    </row>
    <row r="4" spans="1:9" ht="12">
      <c r="A4" s="547" t="s">
        <v>240</v>
      </c>
      <c r="B4" s="547"/>
      <c r="C4" s="547"/>
      <c r="D4" s="547"/>
      <c r="E4" s="547"/>
      <c r="F4" s="547"/>
      <c r="G4" s="547"/>
      <c r="H4" s="547"/>
      <c r="I4" s="547"/>
    </row>
    <row r="5" spans="1:9" ht="12">
      <c r="A5" s="548" t="s">
        <v>227</v>
      </c>
      <c r="B5" s="548"/>
      <c r="C5" s="548"/>
      <c r="D5" s="548"/>
      <c r="E5" s="548"/>
      <c r="F5" s="548"/>
      <c r="G5" s="548"/>
      <c r="H5" s="548"/>
      <c r="I5" s="548"/>
    </row>
    <row r="6" spans="1:8" s="82" customFormat="1" ht="5.25" customHeight="1" thickBot="1">
      <c r="A6" s="83"/>
      <c r="F6" s="83"/>
      <c r="G6" s="83"/>
      <c r="H6" s="83"/>
    </row>
    <row r="7" spans="1:9" s="85" customFormat="1" ht="15" customHeight="1">
      <c r="A7" s="84"/>
      <c r="B7" s="510" t="s">
        <v>56</v>
      </c>
      <c r="C7" s="511"/>
      <c r="D7" s="511"/>
      <c r="E7" s="549"/>
      <c r="F7" s="510" t="s">
        <v>57</v>
      </c>
      <c r="G7" s="511"/>
      <c r="H7" s="511"/>
      <c r="I7" s="512"/>
    </row>
    <row r="8" spans="1:9" s="82" customFormat="1" ht="38.25" customHeight="1">
      <c r="A8" s="86" t="s">
        <v>58</v>
      </c>
      <c r="B8" s="513" t="s">
        <v>226</v>
      </c>
      <c r="C8" s="514"/>
      <c r="D8" s="519" t="s">
        <v>225</v>
      </c>
      <c r="E8" s="524"/>
      <c r="F8" s="513" t="s">
        <v>226</v>
      </c>
      <c r="G8" s="514"/>
      <c r="H8" s="519" t="s">
        <v>225</v>
      </c>
      <c r="I8" s="520"/>
    </row>
    <row r="9" spans="1:9" s="82" customFormat="1" ht="11.25" customHeight="1">
      <c r="A9" s="87">
        <v>1996</v>
      </c>
      <c r="B9" s="541">
        <v>44704</v>
      </c>
      <c r="C9" s="542"/>
      <c r="D9" s="543">
        <v>24.26877607530014</v>
      </c>
      <c r="E9" s="544"/>
      <c r="F9" s="541">
        <v>0</v>
      </c>
      <c r="G9" s="545"/>
      <c r="H9" s="546">
        <v>0</v>
      </c>
      <c r="I9" s="545"/>
    </row>
    <row r="10" spans="1:9" s="82" customFormat="1" ht="11.25" customHeight="1">
      <c r="A10" s="88">
        <v>1997</v>
      </c>
      <c r="B10" s="535">
        <v>43903</v>
      </c>
      <c r="C10" s="536"/>
      <c r="D10" s="537">
        <v>64.37</v>
      </c>
      <c r="E10" s="538"/>
      <c r="F10" s="535">
        <v>58079</v>
      </c>
      <c r="G10" s="536"/>
      <c r="H10" s="539">
        <v>6.866650636218731</v>
      </c>
      <c r="I10" s="540"/>
    </row>
    <row r="11" spans="1:9" s="82" customFormat="1" ht="11.25" customHeight="1">
      <c r="A11" s="88">
        <v>1998</v>
      </c>
      <c r="B11" s="535">
        <v>43392</v>
      </c>
      <c r="C11" s="536"/>
      <c r="D11" s="537">
        <v>71.244599019829</v>
      </c>
      <c r="E11" s="538"/>
      <c r="F11" s="535">
        <v>58002</v>
      </c>
      <c r="G11" s="536"/>
      <c r="H11" s="539">
        <v>24.19</v>
      </c>
      <c r="I11" s="540"/>
    </row>
    <row r="12" spans="1:9" s="82" customFormat="1" ht="11.25" customHeight="1">
      <c r="A12" s="88">
        <v>1999</v>
      </c>
      <c r="B12" s="535">
        <v>43187</v>
      </c>
      <c r="C12" s="536"/>
      <c r="D12" s="537">
        <v>77.71</v>
      </c>
      <c r="E12" s="538"/>
      <c r="F12" s="535">
        <v>57623</v>
      </c>
      <c r="G12" s="536"/>
      <c r="H12" s="539">
        <v>41.7204802193362</v>
      </c>
      <c r="I12" s="540"/>
    </row>
    <row r="13" spans="1:9" s="82" customFormat="1" ht="11.25" customHeight="1">
      <c r="A13" s="88">
        <v>2000</v>
      </c>
      <c r="B13" s="535">
        <v>44164</v>
      </c>
      <c r="C13" s="536"/>
      <c r="D13" s="537">
        <v>81.39</v>
      </c>
      <c r="E13" s="538"/>
      <c r="F13" s="535">
        <v>56518</v>
      </c>
      <c r="G13" s="536"/>
      <c r="H13" s="528">
        <v>60.09</v>
      </c>
      <c r="I13" s="530"/>
    </row>
    <row r="14" spans="1:9" s="82" customFormat="1" ht="11.25" customHeight="1">
      <c r="A14" s="88">
        <v>2001</v>
      </c>
      <c r="B14" s="531">
        <v>44572</v>
      </c>
      <c r="C14" s="532"/>
      <c r="D14" s="533">
        <v>86.6</v>
      </c>
      <c r="E14" s="534"/>
      <c r="F14" s="531">
        <v>56477</v>
      </c>
      <c r="G14" s="532"/>
      <c r="H14" s="528">
        <v>78.08</v>
      </c>
      <c r="I14" s="530"/>
    </row>
    <row r="15" spans="1:9" s="82" customFormat="1" ht="11.25" customHeight="1">
      <c r="A15" s="88">
        <v>2002</v>
      </c>
      <c r="B15" s="531">
        <v>45348</v>
      </c>
      <c r="C15" s="532"/>
      <c r="D15" s="533">
        <v>90.65</v>
      </c>
      <c r="E15" s="534"/>
      <c r="F15" s="531">
        <v>57158</v>
      </c>
      <c r="G15" s="532"/>
      <c r="H15" s="528">
        <v>94.74</v>
      </c>
      <c r="I15" s="530"/>
    </row>
    <row r="16" spans="1:9" s="82" customFormat="1" ht="11.25" customHeight="1">
      <c r="A16" s="88">
        <v>2003</v>
      </c>
      <c r="B16" s="526">
        <v>46072</v>
      </c>
      <c r="C16" s="527"/>
      <c r="D16" s="528">
        <v>92.36</v>
      </c>
      <c r="E16" s="529"/>
      <c r="F16" s="526">
        <v>56483</v>
      </c>
      <c r="G16" s="527"/>
      <c r="H16" s="528">
        <v>106.35</v>
      </c>
      <c r="I16" s="530"/>
    </row>
    <row r="17" spans="1:9" s="82" customFormat="1" ht="11.25" customHeight="1">
      <c r="A17" s="88">
        <v>2004</v>
      </c>
      <c r="B17" s="526">
        <v>46973</v>
      </c>
      <c r="C17" s="527"/>
      <c r="D17" s="528">
        <v>91.05</v>
      </c>
      <c r="E17" s="529"/>
      <c r="F17" s="526">
        <v>57695</v>
      </c>
      <c r="G17" s="527"/>
      <c r="H17" s="528">
        <v>104.65</v>
      </c>
      <c r="I17" s="530"/>
    </row>
    <row r="18" spans="1:9" s="82" customFormat="1" ht="11.25" customHeight="1">
      <c r="A18" s="88">
        <v>2005</v>
      </c>
      <c r="B18" s="526">
        <v>49609</v>
      </c>
      <c r="C18" s="527"/>
      <c r="D18" s="528">
        <v>86.96</v>
      </c>
      <c r="E18" s="529"/>
      <c r="F18" s="526">
        <v>58911</v>
      </c>
      <c r="G18" s="527"/>
      <c r="H18" s="528">
        <v>103.39</v>
      </c>
      <c r="I18" s="530"/>
    </row>
    <row r="19" spans="1:9" s="82" customFormat="1" ht="11.25" customHeight="1">
      <c r="A19" s="88">
        <v>2006</v>
      </c>
      <c r="B19" s="506">
        <v>49426</v>
      </c>
      <c r="C19" s="507"/>
      <c r="D19" s="515">
        <v>88.71</v>
      </c>
      <c r="E19" s="523"/>
      <c r="F19" s="506">
        <v>61325</v>
      </c>
      <c r="G19" s="507"/>
      <c r="H19" s="515">
        <v>100.96</v>
      </c>
      <c r="I19" s="516"/>
    </row>
    <row r="20" spans="1:9" s="82" customFormat="1" ht="11.25" customHeight="1">
      <c r="A20" s="88">
        <v>2007</v>
      </c>
      <c r="B20" s="506">
        <v>49688</v>
      </c>
      <c r="C20" s="507"/>
      <c r="D20" s="515">
        <v>89.28</v>
      </c>
      <c r="E20" s="523"/>
      <c r="F20" s="506">
        <v>62632</v>
      </c>
      <c r="G20" s="507"/>
      <c r="H20" s="515">
        <v>100.84</v>
      </c>
      <c r="I20" s="516"/>
    </row>
    <row r="21" spans="1:9" s="82" customFormat="1" ht="12" customHeight="1">
      <c r="A21" s="88">
        <v>2008</v>
      </c>
      <c r="B21" s="506">
        <v>49629</v>
      </c>
      <c r="C21" s="507"/>
      <c r="D21" s="515">
        <v>95.57</v>
      </c>
      <c r="E21" s="523"/>
      <c r="F21" s="506">
        <v>64493</v>
      </c>
      <c r="G21" s="507"/>
      <c r="H21" s="515">
        <v>100.91</v>
      </c>
      <c r="I21" s="516"/>
    </row>
    <row r="22" spans="1:9" s="82" customFormat="1" ht="12" customHeight="1">
      <c r="A22" s="88">
        <v>2009</v>
      </c>
      <c r="B22" s="506">
        <v>50249.9305</v>
      </c>
      <c r="C22" s="507"/>
      <c r="D22" s="515">
        <v>97.75</v>
      </c>
      <c r="E22" s="523"/>
      <c r="F22" s="506">
        <v>66130</v>
      </c>
      <c r="G22" s="507"/>
      <c r="H22" s="515">
        <v>101.95</v>
      </c>
      <c r="I22" s="516"/>
    </row>
    <row r="23" spans="1:8" s="82" customFormat="1" ht="11.25" customHeight="1">
      <c r="A23" s="83"/>
      <c r="F23" s="83"/>
      <c r="G23" s="83"/>
      <c r="H23" s="83"/>
    </row>
    <row r="24" spans="1:8" s="82" customFormat="1" ht="11.25">
      <c r="A24" s="83"/>
      <c r="F24" s="83"/>
      <c r="G24" s="83"/>
      <c r="H24" s="83"/>
    </row>
    <row r="25" spans="5:12" s="82" customFormat="1" ht="12" thickBot="1">
      <c r="E25" s="83"/>
      <c r="J25" s="83"/>
      <c r="K25" s="83"/>
      <c r="L25" s="83"/>
    </row>
    <row r="26" spans="1:9" s="82" customFormat="1" ht="13.5" customHeight="1">
      <c r="A26" s="273"/>
      <c r="B26" s="510" t="s">
        <v>251</v>
      </c>
      <c r="C26" s="511"/>
      <c r="D26" s="511"/>
      <c r="E26" s="512"/>
      <c r="F26" s="510" t="s">
        <v>44</v>
      </c>
      <c r="G26" s="511"/>
      <c r="H26" s="511"/>
      <c r="I26" s="512"/>
    </row>
    <row r="27" spans="1:9" s="82" customFormat="1" ht="38.25" customHeight="1">
      <c r="A27" s="86" t="s">
        <v>58</v>
      </c>
      <c r="B27" s="513" t="s">
        <v>226</v>
      </c>
      <c r="C27" s="514"/>
      <c r="D27" s="519" t="s">
        <v>225</v>
      </c>
      <c r="E27" s="524"/>
      <c r="F27" s="513" t="s">
        <v>226</v>
      </c>
      <c r="G27" s="514"/>
      <c r="H27" s="519" t="s">
        <v>225</v>
      </c>
      <c r="I27" s="520"/>
    </row>
    <row r="28" spans="1:9" ht="11.25">
      <c r="A28" s="274">
        <v>2008</v>
      </c>
      <c r="B28" s="506">
        <v>3681</v>
      </c>
      <c r="C28" s="507"/>
      <c r="D28" s="508">
        <v>83.4</v>
      </c>
      <c r="E28" s="525"/>
      <c r="F28" s="506">
        <v>2557.95</v>
      </c>
      <c r="G28" s="507">
        <v>2557.95</v>
      </c>
      <c r="H28" s="515">
        <v>84.83</v>
      </c>
      <c r="I28" s="516"/>
    </row>
    <row r="29" spans="1:9" ht="11.25">
      <c r="A29" s="274">
        <v>2009</v>
      </c>
      <c r="B29" s="506">
        <v>3803.1</v>
      </c>
      <c r="C29" s="507"/>
      <c r="D29" s="508">
        <v>82.8272</v>
      </c>
      <c r="E29" s="509"/>
      <c r="F29" s="506">
        <v>2557.55</v>
      </c>
      <c r="G29" s="507"/>
      <c r="H29" s="517">
        <v>86.8</v>
      </c>
      <c r="I29" s="518"/>
    </row>
    <row r="30" spans="1:13" ht="12">
      <c r="A30" s="274"/>
      <c r="B30" s="310"/>
      <c r="C30" s="310"/>
      <c r="D30" s="285"/>
      <c r="E30" s="285"/>
      <c r="F30" s="310"/>
      <c r="G30" s="335"/>
      <c r="H30" s="285"/>
      <c r="I30" s="285"/>
      <c r="J30" s="310"/>
      <c r="K30" s="310"/>
      <c r="L30" s="285"/>
      <c r="M30" s="285"/>
    </row>
    <row r="31" spans="1:13" ht="11.25">
      <c r="A31" s="274"/>
      <c r="B31" s="310"/>
      <c r="C31" s="310"/>
      <c r="D31" s="285"/>
      <c r="E31" s="285"/>
      <c r="F31" s="310"/>
      <c r="G31" s="310"/>
      <c r="H31" s="285"/>
      <c r="I31" s="285"/>
      <c r="J31" s="310"/>
      <c r="K31" s="310"/>
      <c r="L31" s="285"/>
      <c r="M31" s="285"/>
    </row>
    <row r="32" spans="1:13" ht="12" thickBot="1">
      <c r="A32" s="274"/>
      <c r="B32" s="310"/>
      <c r="C32" s="310"/>
      <c r="D32" s="285"/>
      <c r="E32" s="285"/>
      <c r="F32" s="310"/>
      <c r="G32" s="310"/>
      <c r="H32" s="285"/>
      <c r="I32" s="285"/>
      <c r="J32" s="310"/>
      <c r="K32" s="310"/>
      <c r="L32" s="285"/>
      <c r="M32" s="285"/>
    </row>
    <row r="33" spans="1:13" ht="11.25">
      <c r="A33" s="273"/>
      <c r="B33" s="510" t="s">
        <v>206</v>
      </c>
      <c r="C33" s="511"/>
      <c r="D33" s="511"/>
      <c r="E33" s="512"/>
      <c r="F33" s="510" t="s">
        <v>270</v>
      </c>
      <c r="G33" s="511"/>
      <c r="H33" s="511"/>
      <c r="I33" s="512"/>
      <c r="J33" s="310"/>
      <c r="K33" s="336"/>
      <c r="L33" s="285"/>
      <c r="M33" s="285"/>
    </row>
    <row r="34" spans="1:13" ht="39" customHeight="1">
      <c r="A34" s="86" t="s">
        <v>58</v>
      </c>
      <c r="B34" s="513" t="s">
        <v>226</v>
      </c>
      <c r="C34" s="514"/>
      <c r="D34" s="519" t="s">
        <v>225</v>
      </c>
      <c r="E34" s="520"/>
      <c r="F34" s="513" t="s">
        <v>226</v>
      </c>
      <c r="G34" s="514"/>
      <c r="H34" s="519" t="s">
        <v>225</v>
      </c>
      <c r="I34" s="520"/>
      <c r="J34" s="310"/>
      <c r="K34" s="310"/>
      <c r="L34" s="285"/>
      <c r="M34" s="285"/>
    </row>
    <row r="35" spans="1:13" ht="11.25">
      <c r="A35" s="274">
        <v>2008</v>
      </c>
      <c r="B35" s="506">
        <v>4627</v>
      </c>
      <c r="C35" s="507"/>
      <c r="D35" s="515">
        <v>108.49</v>
      </c>
      <c r="E35" s="516">
        <v>97.66</v>
      </c>
      <c r="F35" s="506">
        <v>0</v>
      </c>
      <c r="G35" s="507"/>
      <c r="H35" s="521">
        <v>0</v>
      </c>
      <c r="I35" s="522">
        <v>97.66</v>
      </c>
      <c r="J35" s="310"/>
      <c r="K35" s="310"/>
      <c r="L35" s="285"/>
      <c r="M35" s="285"/>
    </row>
    <row r="36" spans="1:13" ht="11.25">
      <c r="A36" s="274">
        <v>2009</v>
      </c>
      <c r="B36" s="506">
        <v>4631</v>
      </c>
      <c r="C36" s="507"/>
      <c r="D36" s="515">
        <v>111.21</v>
      </c>
      <c r="E36" s="516"/>
      <c r="F36" s="506">
        <v>520</v>
      </c>
      <c r="G36" s="507"/>
      <c r="H36" s="515">
        <v>63.46</v>
      </c>
      <c r="I36" s="516"/>
      <c r="J36" s="310"/>
      <c r="K36" s="310"/>
      <c r="L36" s="285"/>
      <c r="M36" s="285"/>
    </row>
    <row r="37" spans="1:13" ht="11.25">
      <c r="A37" s="274"/>
      <c r="B37" s="310"/>
      <c r="C37" s="310"/>
      <c r="D37" s="285"/>
      <c r="E37" s="285"/>
      <c r="F37" s="310"/>
      <c r="G37" s="310"/>
      <c r="H37" s="285"/>
      <c r="I37" s="285"/>
      <c r="J37" s="310"/>
      <c r="K37" s="310"/>
      <c r="L37" s="285"/>
      <c r="M37" s="285"/>
    </row>
    <row r="38" s="275" customFormat="1" ht="11.25">
      <c r="A38" s="280" t="s">
        <v>59</v>
      </c>
    </row>
    <row r="39" spans="1:10" s="275" customFormat="1" ht="11.25">
      <c r="A39" s="280" t="s">
        <v>60</v>
      </c>
      <c r="J39" s="276"/>
    </row>
    <row r="40" s="275" customFormat="1" ht="11.25">
      <c r="A40" s="280" t="s">
        <v>228</v>
      </c>
    </row>
    <row r="41" s="275" customFormat="1" ht="11.25">
      <c r="A41" s="327"/>
    </row>
    <row r="42" s="275" customFormat="1" ht="11.25">
      <c r="A42" s="326"/>
    </row>
  </sheetData>
  <sheetProtection/>
  <mergeCells count="93">
    <mergeCell ref="B8:C8"/>
    <mergeCell ref="D8:E8"/>
    <mergeCell ref="F8:G8"/>
    <mergeCell ref="H8:I8"/>
    <mergeCell ref="A2:I2"/>
    <mergeCell ref="A4:I4"/>
    <mergeCell ref="A5:I5"/>
    <mergeCell ref="B7:E7"/>
    <mergeCell ref="F7:I7"/>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H28:I28"/>
    <mergeCell ref="B21:C21"/>
    <mergeCell ref="D21:E21"/>
    <mergeCell ref="F21:G21"/>
    <mergeCell ref="H21:I21"/>
    <mergeCell ref="B26:E26"/>
    <mergeCell ref="B27:C27"/>
    <mergeCell ref="D27:E27"/>
    <mergeCell ref="B22:C22"/>
    <mergeCell ref="D22:E22"/>
    <mergeCell ref="F22:G22"/>
    <mergeCell ref="H22:I22"/>
    <mergeCell ref="B28:C28"/>
    <mergeCell ref="D28:E28"/>
    <mergeCell ref="B36:C36"/>
    <mergeCell ref="D36:E36"/>
    <mergeCell ref="H35:I35"/>
    <mergeCell ref="F36:G36"/>
    <mergeCell ref="H36:I36"/>
    <mergeCell ref="F35:G35"/>
    <mergeCell ref="B29:C29"/>
    <mergeCell ref="D29:E29"/>
    <mergeCell ref="F26:I26"/>
    <mergeCell ref="F27:G27"/>
    <mergeCell ref="B35:C35"/>
    <mergeCell ref="D35:E35"/>
    <mergeCell ref="F29:G29"/>
    <mergeCell ref="H29:I29"/>
    <mergeCell ref="F33:I33"/>
    <mergeCell ref="F34:G34"/>
    <mergeCell ref="H34:I34"/>
    <mergeCell ref="B34:C34"/>
    <mergeCell ref="D34:E34"/>
    <mergeCell ref="B33:E33"/>
    <mergeCell ref="H27:I27"/>
    <mergeCell ref="F28:G28"/>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74"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L37" sqref="L37"/>
    </sheetView>
  </sheetViews>
  <sheetFormatPr defaultColWidth="9.140625" defaultRowHeight="12.75"/>
  <cols>
    <col min="1" max="1" width="50.00390625" style="199" customWidth="1"/>
    <col min="2" max="6" width="7.140625" style="199" customWidth="1"/>
    <col min="7" max="7" width="7.8515625" style="199" customWidth="1"/>
    <col min="8" max="15" width="7.421875" style="199" customWidth="1"/>
    <col min="16" max="16" width="8.8515625" style="199" customWidth="1"/>
    <col min="17" max="16384" width="9.140625" style="199" customWidth="1"/>
  </cols>
  <sheetData>
    <row r="1" ht="12.75">
      <c r="A1" s="281" t="s">
        <v>252</v>
      </c>
    </row>
    <row r="2" spans="1:16" ht="12.75">
      <c r="A2" s="282" t="s">
        <v>264</v>
      </c>
      <c r="B2" s="282"/>
      <c r="C2" s="282"/>
      <c r="D2" s="282"/>
      <c r="E2" s="282"/>
      <c r="F2" s="282"/>
      <c r="G2" s="282"/>
      <c r="H2" s="282"/>
      <c r="I2" s="282"/>
      <c r="J2" s="282"/>
      <c r="K2" s="282"/>
      <c r="L2" s="282"/>
      <c r="M2" s="282"/>
      <c r="N2" s="282"/>
      <c r="O2" s="282"/>
      <c r="P2" s="282"/>
    </row>
    <row r="3" spans="1:16" ht="12.75">
      <c r="A3" s="282" t="s">
        <v>61</v>
      </c>
      <c r="B3" s="282"/>
      <c r="C3" s="282"/>
      <c r="D3" s="282"/>
      <c r="E3" s="282"/>
      <c r="F3" s="282"/>
      <c r="G3" s="282"/>
      <c r="H3" s="282"/>
      <c r="I3" s="282"/>
      <c r="J3" s="282"/>
      <c r="K3" s="282"/>
      <c r="L3" s="282"/>
      <c r="M3" s="282"/>
      <c r="N3" s="282"/>
      <c r="O3" s="282"/>
      <c r="P3" s="282"/>
    </row>
    <row r="4" spans="1:16" ht="12.75">
      <c r="A4" s="282" t="s">
        <v>62</v>
      </c>
      <c r="B4" s="282"/>
      <c r="C4" s="282"/>
      <c r="D4" s="282"/>
      <c r="E4" s="282"/>
      <c r="F4" s="282"/>
      <c r="G4" s="282"/>
      <c r="H4" s="282"/>
      <c r="I4" s="282"/>
      <c r="J4" s="282"/>
      <c r="K4" s="282"/>
      <c r="L4" s="282"/>
      <c r="M4" s="282"/>
      <c r="N4" s="282"/>
      <c r="O4" s="282"/>
      <c r="P4" s="282"/>
    </row>
    <row r="5" spans="1:16" ht="13.5" thickBot="1">
      <c r="A5" s="282"/>
      <c r="B5" s="282"/>
      <c r="C5" s="282"/>
      <c r="D5" s="282"/>
      <c r="E5" s="282"/>
      <c r="F5" s="282"/>
      <c r="G5" s="282"/>
      <c r="H5" s="282"/>
      <c r="I5" s="282"/>
      <c r="J5" s="282"/>
      <c r="K5" s="282"/>
      <c r="L5" s="282"/>
      <c r="M5" s="282"/>
      <c r="N5" s="282"/>
      <c r="O5" s="282"/>
      <c r="P5" s="282"/>
    </row>
    <row r="6" spans="1:16" ht="12.75">
      <c r="A6" s="207"/>
      <c r="B6" s="208" t="s">
        <v>63</v>
      </c>
      <c r="C6" s="209"/>
      <c r="D6" s="210"/>
      <c r="E6" s="208" t="s">
        <v>64</v>
      </c>
      <c r="F6" s="209"/>
      <c r="G6" s="210"/>
      <c r="H6" s="209" t="s">
        <v>65</v>
      </c>
      <c r="I6" s="209"/>
      <c r="J6" s="210"/>
      <c r="K6" s="209" t="s">
        <v>66</v>
      </c>
      <c r="L6" s="209"/>
      <c r="M6" s="210"/>
      <c r="N6" s="209" t="s">
        <v>67</v>
      </c>
      <c r="O6" s="209"/>
      <c r="P6" s="209"/>
    </row>
    <row r="7" spans="1:16" ht="12.75">
      <c r="A7" s="361"/>
      <c r="B7" s="211" t="s">
        <v>4</v>
      </c>
      <c r="C7" s="212" t="s">
        <v>52</v>
      </c>
      <c r="D7" s="213" t="s">
        <v>12</v>
      </c>
      <c r="E7" s="212" t="s">
        <v>4</v>
      </c>
      <c r="F7" s="212" t="s">
        <v>52</v>
      </c>
      <c r="G7" s="213" t="s">
        <v>12</v>
      </c>
      <c r="H7" s="212" t="s">
        <v>4</v>
      </c>
      <c r="I7" s="212" t="s">
        <v>52</v>
      </c>
      <c r="J7" s="213" t="s">
        <v>12</v>
      </c>
      <c r="K7" s="212" t="s">
        <v>4</v>
      </c>
      <c r="L7" s="212" t="s">
        <v>52</v>
      </c>
      <c r="M7" s="213" t="s">
        <v>12</v>
      </c>
      <c r="N7" s="212" t="s">
        <v>4</v>
      </c>
      <c r="O7" s="212" t="s">
        <v>52</v>
      </c>
      <c r="P7" s="212" t="s">
        <v>12</v>
      </c>
    </row>
    <row r="8" spans="1:16" ht="12.75">
      <c r="A8" s="206" t="s">
        <v>294</v>
      </c>
      <c r="B8" s="368"/>
      <c r="C8" s="369"/>
      <c r="D8" s="370"/>
      <c r="E8" s="369"/>
      <c r="F8" s="369"/>
      <c r="G8" s="370"/>
      <c r="H8" s="369"/>
      <c r="I8" s="369"/>
      <c r="J8" s="370"/>
      <c r="K8" s="369"/>
      <c r="L8" s="369"/>
      <c r="M8" s="370"/>
      <c r="N8" s="369"/>
      <c r="O8" s="369"/>
      <c r="P8" s="369"/>
    </row>
    <row r="9" spans="1:16" ht="12.75">
      <c r="A9" s="94" t="s">
        <v>229</v>
      </c>
      <c r="B9" s="198">
        <v>57</v>
      </c>
      <c r="C9" s="93">
        <v>39</v>
      </c>
      <c r="D9" s="89">
        <f>SUM(B9:C9)</f>
        <v>96</v>
      </c>
      <c r="E9" s="93">
        <v>53</v>
      </c>
      <c r="F9" s="93">
        <v>32</v>
      </c>
      <c r="G9" s="89">
        <f>SUM(E9:F9)</f>
        <v>85</v>
      </c>
      <c r="H9" s="93">
        <v>5</v>
      </c>
      <c r="I9" s="93">
        <v>6</v>
      </c>
      <c r="J9" s="89">
        <f>SUM(H9:I9)</f>
        <v>11</v>
      </c>
      <c r="K9" s="93">
        <v>39</v>
      </c>
      <c r="L9" s="93">
        <v>23</v>
      </c>
      <c r="M9" s="89">
        <f>SUM(K9:L9)</f>
        <v>62</v>
      </c>
      <c r="N9" s="93">
        <v>9</v>
      </c>
      <c r="O9" s="93">
        <v>3</v>
      </c>
      <c r="P9" s="93">
        <f>SUM(N9:O9)</f>
        <v>12</v>
      </c>
    </row>
    <row r="10" spans="1:16" ht="12.75">
      <c r="A10" s="94" t="s">
        <v>230</v>
      </c>
      <c r="B10" s="198">
        <v>139</v>
      </c>
      <c r="C10" s="93">
        <v>77</v>
      </c>
      <c r="D10" s="89">
        <f>SUM(B10:C10)</f>
        <v>216</v>
      </c>
      <c r="E10" s="93">
        <v>119</v>
      </c>
      <c r="F10" s="93">
        <v>49</v>
      </c>
      <c r="G10" s="89">
        <f>SUM(E10:F10)</f>
        <v>168</v>
      </c>
      <c r="H10" s="93">
        <v>13</v>
      </c>
      <c r="I10" s="93">
        <v>3</v>
      </c>
      <c r="J10" s="89">
        <f>SUM(H10:I10)</f>
        <v>16</v>
      </c>
      <c r="K10" s="93">
        <v>86</v>
      </c>
      <c r="L10" s="93">
        <v>41</v>
      </c>
      <c r="M10" s="89">
        <f>SUM(K10:L10)</f>
        <v>127</v>
      </c>
      <c r="N10" s="93">
        <v>20</v>
      </c>
      <c r="O10" s="93">
        <v>5</v>
      </c>
      <c r="P10" s="93">
        <f>SUM(N10:O10)</f>
        <v>25</v>
      </c>
    </row>
    <row r="11" spans="1:16" ht="12.75">
      <c r="A11" s="94" t="s">
        <v>151</v>
      </c>
      <c r="B11" s="198">
        <v>301</v>
      </c>
      <c r="C11" s="93">
        <v>173</v>
      </c>
      <c r="D11" s="89">
        <v>474</v>
      </c>
      <c r="E11" s="90">
        <v>260</v>
      </c>
      <c r="F11" s="91">
        <v>143</v>
      </c>
      <c r="G11" s="89">
        <v>403</v>
      </c>
      <c r="H11" s="90">
        <v>51</v>
      </c>
      <c r="I11" s="91">
        <v>34</v>
      </c>
      <c r="J11" s="89">
        <v>85</v>
      </c>
      <c r="K11" s="90">
        <v>137</v>
      </c>
      <c r="L11" s="91">
        <v>91</v>
      </c>
      <c r="M11" s="89">
        <v>228</v>
      </c>
      <c r="N11" s="90">
        <v>61</v>
      </c>
      <c r="O11" s="91">
        <v>29</v>
      </c>
      <c r="P11" s="93">
        <v>90</v>
      </c>
    </row>
    <row r="12" spans="1:16" ht="12.75">
      <c r="A12" s="94" t="s">
        <v>152</v>
      </c>
      <c r="B12" s="90">
        <v>827</v>
      </c>
      <c r="C12" s="91">
        <v>532</v>
      </c>
      <c r="D12" s="89">
        <f>SUM(B12:C12)</f>
        <v>1359</v>
      </c>
      <c r="E12" s="90">
        <v>609</v>
      </c>
      <c r="F12" s="91">
        <v>396</v>
      </c>
      <c r="G12" s="89">
        <f>SUM(E12:F12)</f>
        <v>1005</v>
      </c>
      <c r="H12" s="90">
        <v>137</v>
      </c>
      <c r="I12" s="91">
        <v>72</v>
      </c>
      <c r="J12" s="89">
        <f>SUM(H12:I12)</f>
        <v>209</v>
      </c>
      <c r="K12" s="90">
        <v>345</v>
      </c>
      <c r="L12" s="91">
        <v>252</v>
      </c>
      <c r="M12" s="89">
        <f>SUM(K12:L12)</f>
        <v>597</v>
      </c>
      <c r="N12" s="90">
        <v>127</v>
      </c>
      <c r="O12" s="91">
        <v>72</v>
      </c>
      <c r="P12" s="93">
        <f>SUM(N12:O12)</f>
        <v>199</v>
      </c>
    </row>
    <row r="13" spans="1:16" ht="12.75">
      <c r="A13" s="94" t="s">
        <v>246</v>
      </c>
      <c r="B13" s="90">
        <v>1</v>
      </c>
      <c r="C13" s="91">
        <v>5</v>
      </c>
      <c r="D13" s="92">
        <f>SUM(B13:C13)</f>
        <v>6</v>
      </c>
      <c r="E13" s="93">
        <v>1</v>
      </c>
      <c r="F13" s="93">
        <v>4</v>
      </c>
      <c r="G13" s="89">
        <f>SUM(E13:F13)</f>
        <v>5</v>
      </c>
      <c r="H13" s="90">
        <v>0</v>
      </c>
      <c r="I13" s="91">
        <v>0</v>
      </c>
      <c r="J13" s="92">
        <f>SUM(H13:I13)</f>
        <v>0</v>
      </c>
      <c r="K13" s="90">
        <v>2</v>
      </c>
      <c r="L13" s="91">
        <v>3</v>
      </c>
      <c r="M13" s="89">
        <f>SUM(K13:L13)</f>
        <v>5</v>
      </c>
      <c r="N13" s="93">
        <v>0</v>
      </c>
      <c r="O13" s="93">
        <v>2</v>
      </c>
      <c r="P13" s="93">
        <f>SUM(N13:O13)</f>
        <v>2</v>
      </c>
    </row>
    <row r="14" spans="1:16" ht="12.75">
      <c r="A14" s="200" t="s">
        <v>11</v>
      </c>
      <c r="B14" s="201">
        <f aca="true" t="shared" si="0" ref="B14:P14">SUM(B9:B13)</f>
        <v>1325</v>
      </c>
      <c r="C14" s="202">
        <f t="shared" si="0"/>
        <v>826</v>
      </c>
      <c r="D14" s="203">
        <f t="shared" si="0"/>
        <v>2151</v>
      </c>
      <c r="E14" s="201">
        <f t="shared" si="0"/>
        <v>1042</v>
      </c>
      <c r="F14" s="202">
        <f t="shared" si="0"/>
        <v>624</v>
      </c>
      <c r="G14" s="203">
        <f t="shared" si="0"/>
        <v>1666</v>
      </c>
      <c r="H14" s="201">
        <f t="shared" si="0"/>
        <v>206</v>
      </c>
      <c r="I14" s="202">
        <f t="shared" si="0"/>
        <v>115</v>
      </c>
      <c r="J14" s="203">
        <f t="shared" si="0"/>
        <v>321</v>
      </c>
      <c r="K14" s="201">
        <f t="shared" si="0"/>
        <v>609</v>
      </c>
      <c r="L14" s="202">
        <f t="shared" si="0"/>
        <v>410</v>
      </c>
      <c r="M14" s="203">
        <f t="shared" si="0"/>
        <v>1019</v>
      </c>
      <c r="N14" s="201">
        <f t="shared" si="0"/>
        <v>217</v>
      </c>
      <c r="O14" s="202">
        <f t="shared" si="0"/>
        <v>111</v>
      </c>
      <c r="P14" s="204">
        <f t="shared" si="0"/>
        <v>328</v>
      </c>
    </row>
    <row r="15" spans="2:16" ht="12.75">
      <c r="B15" s="362"/>
      <c r="C15" s="205"/>
      <c r="D15" s="363"/>
      <c r="E15" s="362"/>
      <c r="F15" s="205"/>
      <c r="G15" s="363"/>
      <c r="H15" s="205"/>
      <c r="I15" s="205"/>
      <c r="J15" s="205"/>
      <c r="K15" s="362"/>
      <c r="L15" s="205"/>
      <c r="M15" s="363"/>
      <c r="N15" s="205"/>
      <c r="O15" s="205"/>
      <c r="P15" s="205"/>
    </row>
    <row r="16" spans="1:16" ht="12.75">
      <c r="A16" s="206" t="s">
        <v>68</v>
      </c>
      <c r="B16" s="362"/>
      <c r="C16" s="205"/>
      <c r="D16" s="363"/>
      <c r="E16" s="362"/>
      <c r="F16" s="205"/>
      <c r="G16" s="363"/>
      <c r="H16" s="205"/>
      <c r="I16" s="205"/>
      <c r="J16" s="205"/>
      <c r="K16" s="362"/>
      <c r="L16" s="205"/>
      <c r="M16" s="363"/>
      <c r="N16" s="205"/>
      <c r="O16" s="205"/>
      <c r="P16" s="205"/>
    </row>
    <row r="17" spans="1:16" ht="12.75">
      <c r="A17" s="94" t="s">
        <v>229</v>
      </c>
      <c r="B17" s="198">
        <v>44</v>
      </c>
      <c r="C17" s="93">
        <v>27</v>
      </c>
      <c r="D17" s="89">
        <f>SUM(B17:C17)</f>
        <v>71</v>
      </c>
      <c r="E17" s="93">
        <v>35</v>
      </c>
      <c r="F17" s="93">
        <v>25</v>
      </c>
      <c r="G17" s="89">
        <f>SUM(E17:F17)</f>
        <v>60</v>
      </c>
      <c r="H17" s="93">
        <v>3</v>
      </c>
      <c r="I17" s="93">
        <v>5</v>
      </c>
      <c r="J17" s="89">
        <f>SUM(H17:I17)</f>
        <v>8</v>
      </c>
      <c r="K17" s="93">
        <v>26</v>
      </c>
      <c r="L17" s="93">
        <v>15</v>
      </c>
      <c r="M17" s="89">
        <f>SUM(K17:L17)</f>
        <v>41</v>
      </c>
      <c r="N17" s="93">
        <v>6</v>
      </c>
      <c r="O17" s="93">
        <v>5</v>
      </c>
      <c r="P17" s="93">
        <f>SUM(N17:O17)</f>
        <v>11</v>
      </c>
    </row>
    <row r="18" spans="1:16" ht="12.75">
      <c r="A18" s="94" t="s">
        <v>230</v>
      </c>
      <c r="B18" s="198">
        <v>126</v>
      </c>
      <c r="C18" s="93">
        <v>71</v>
      </c>
      <c r="D18" s="89">
        <f>SUM(B18:C18)</f>
        <v>197</v>
      </c>
      <c r="E18" s="93">
        <v>90</v>
      </c>
      <c r="F18" s="93">
        <v>60</v>
      </c>
      <c r="G18" s="89">
        <f>SUM(E18:F18)</f>
        <v>150</v>
      </c>
      <c r="H18" s="93">
        <v>6</v>
      </c>
      <c r="I18" s="93">
        <v>6</v>
      </c>
      <c r="J18" s="89">
        <f>SUM(H18:I18)</f>
        <v>12</v>
      </c>
      <c r="K18" s="93">
        <v>65</v>
      </c>
      <c r="L18" s="93">
        <v>44</v>
      </c>
      <c r="M18" s="89">
        <f>SUM(K18:L18)</f>
        <v>109</v>
      </c>
      <c r="N18" s="93">
        <v>19</v>
      </c>
      <c r="O18" s="93">
        <v>10</v>
      </c>
      <c r="P18" s="93">
        <f>SUM(N18:O18)</f>
        <v>29</v>
      </c>
    </row>
    <row r="19" spans="1:16" ht="12.75">
      <c r="A19" s="94" t="s">
        <v>151</v>
      </c>
      <c r="B19" s="198">
        <v>301</v>
      </c>
      <c r="C19" s="93">
        <v>173</v>
      </c>
      <c r="D19" s="89">
        <f>SUM(B19:C19)</f>
        <v>474</v>
      </c>
      <c r="E19" s="90">
        <v>260</v>
      </c>
      <c r="F19" s="91">
        <v>143</v>
      </c>
      <c r="G19" s="89">
        <f>SUM(E19:F19)</f>
        <v>403</v>
      </c>
      <c r="H19" s="90">
        <v>51</v>
      </c>
      <c r="I19" s="91">
        <v>34</v>
      </c>
      <c r="J19" s="89">
        <f>SUM(H19:I19)</f>
        <v>85</v>
      </c>
      <c r="K19" s="90">
        <v>137</v>
      </c>
      <c r="L19" s="91">
        <v>91</v>
      </c>
      <c r="M19" s="89">
        <f>SUM(K19:L19)</f>
        <v>228</v>
      </c>
      <c r="N19" s="90">
        <v>61</v>
      </c>
      <c r="O19" s="91">
        <v>29</v>
      </c>
      <c r="P19" s="93">
        <f>SUM(N19:O19)</f>
        <v>90</v>
      </c>
    </row>
    <row r="20" spans="1:16" ht="12.75">
      <c r="A20" s="94" t="s">
        <v>152</v>
      </c>
      <c r="B20" s="90">
        <v>772</v>
      </c>
      <c r="C20" s="91">
        <v>471</v>
      </c>
      <c r="D20" s="92">
        <f>SUM(B20:C20)</f>
        <v>1243</v>
      </c>
      <c r="E20" s="90">
        <v>547</v>
      </c>
      <c r="F20" s="91">
        <v>336</v>
      </c>
      <c r="G20" s="89">
        <f>SUM(E20:F20)</f>
        <v>883</v>
      </c>
      <c r="H20" s="90">
        <v>119</v>
      </c>
      <c r="I20" s="91">
        <v>67</v>
      </c>
      <c r="J20" s="92">
        <f>SUM(H20:I20)</f>
        <v>186</v>
      </c>
      <c r="K20" s="90">
        <v>300</v>
      </c>
      <c r="L20" s="91">
        <v>197</v>
      </c>
      <c r="M20" s="92">
        <f>SUM(K20:L20)</f>
        <v>497</v>
      </c>
      <c r="N20" s="90">
        <v>128</v>
      </c>
      <c r="O20" s="91">
        <v>72</v>
      </c>
      <c r="P20" s="93">
        <f>SUM(N20:O20)</f>
        <v>200</v>
      </c>
    </row>
    <row r="21" spans="1:16" ht="12.75">
      <c r="A21" s="94" t="s">
        <v>246</v>
      </c>
      <c r="B21" s="90">
        <v>1</v>
      </c>
      <c r="C21" s="91">
        <v>9</v>
      </c>
      <c r="D21" s="92">
        <f>SUM(B21:C21)</f>
        <v>10</v>
      </c>
      <c r="E21" s="93">
        <v>1</v>
      </c>
      <c r="F21" s="93">
        <v>8</v>
      </c>
      <c r="G21" s="89">
        <f>SUM(E21:F21)</f>
        <v>9</v>
      </c>
      <c r="H21" s="90">
        <v>0</v>
      </c>
      <c r="I21" s="91">
        <v>1</v>
      </c>
      <c r="J21" s="92">
        <f>SUM(H21:I21)</f>
        <v>1</v>
      </c>
      <c r="K21" s="90">
        <v>1</v>
      </c>
      <c r="L21" s="91">
        <v>6</v>
      </c>
      <c r="M21" s="92">
        <f>SUM(K21:L21)</f>
        <v>7</v>
      </c>
      <c r="N21" s="93">
        <v>0</v>
      </c>
      <c r="O21" s="93">
        <v>1</v>
      </c>
      <c r="P21" s="93">
        <f>SUM(N21:O21)</f>
        <v>1</v>
      </c>
    </row>
    <row r="22" spans="1:16" ht="12.75">
      <c r="A22" s="200" t="s">
        <v>11</v>
      </c>
      <c r="B22" s="201">
        <f aca="true" t="shared" si="1" ref="B22:P22">SUM(B17:B21)</f>
        <v>1244</v>
      </c>
      <c r="C22" s="202">
        <f t="shared" si="1"/>
        <v>751</v>
      </c>
      <c r="D22" s="283">
        <f t="shared" si="1"/>
        <v>1995</v>
      </c>
      <c r="E22" s="201">
        <f t="shared" si="1"/>
        <v>933</v>
      </c>
      <c r="F22" s="202">
        <f t="shared" si="1"/>
        <v>572</v>
      </c>
      <c r="G22" s="283">
        <f t="shared" si="1"/>
        <v>1505</v>
      </c>
      <c r="H22" s="201">
        <f t="shared" si="1"/>
        <v>179</v>
      </c>
      <c r="I22" s="202">
        <f t="shared" si="1"/>
        <v>113</v>
      </c>
      <c r="J22" s="283">
        <f t="shared" si="1"/>
        <v>292</v>
      </c>
      <c r="K22" s="201">
        <f t="shared" si="1"/>
        <v>529</v>
      </c>
      <c r="L22" s="202">
        <f t="shared" si="1"/>
        <v>353</v>
      </c>
      <c r="M22" s="283">
        <f t="shared" si="1"/>
        <v>882</v>
      </c>
      <c r="N22" s="201">
        <f t="shared" si="1"/>
        <v>214</v>
      </c>
      <c r="O22" s="202">
        <f t="shared" si="1"/>
        <v>117</v>
      </c>
      <c r="P22" s="202">
        <f t="shared" si="1"/>
        <v>331</v>
      </c>
    </row>
    <row r="23" spans="1:16" ht="12.75">
      <c r="A23" s="200"/>
      <c r="B23" s="364"/>
      <c r="C23" s="366"/>
      <c r="D23" s="367"/>
      <c r="E23" s="364"/>
      <c r="F23" s="366"/>
      <c r="G23" s="367"/>
      <c r="H23" s="364"/>
      <c r="I23" s="366"/>
      <c r="J23" s="367"/>
      <c r="K23" s="364"/>
      <c r="L23" s="366"/>
      <c r="M23" s="367"/>
      <c r="N23" s="366"/>
      <c r="O23" s="366"/>
      <c r="P23" s="366"/>
    </row>
    <row r="24" spans="1:16" s="365" customFormat="1" ht="12.75">
      <c r="A24" s="200" t="s">
        <v>293</v>
      </c>
      <c r="B24" s="466">
        <v>2569</v>
      </c>
      <c r="C24" s="467">
        <v>1577</v>
      </c>
      <c r="D24" s="468">
        <v>4146</v>
      </c>
      <c r="E24" s="466">
        <v>1975</v>
      </c>
      <c r="F24" s="467">
        <v>1196</v>
      </c>
      <c r="G24" s="468">
        <v>3171</v>
      </c>
      <c r="H24" s="466">
        <v>385</v>
      </c>
      <c r="I24" s="467">
        <v>228</v>
      </c>
      <c r="J24" s="468">
        <v>613</v>
      </c>
      <c r="K24" s="466">
        <v>1138</v>
      </c>
      <c r="L24" s="467">
        <v>763</v>
      </c>
      <c r="M24" s="468">
        <v>1901</v>
      </c>
      <c r="N24" s="467">
        <v>431</v>
      </c>
      <c r="O24" s="467">
        <v>228</v>
      </c>
      <c r="P24" s="467">
        <v>659</v>
      </c>
    </row>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87"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H75"/>
  <sheetViews>
    <sheetView zoomScalePageLayoutView="0" workbookViewId="0" topLeftCell="A1">
      <selection activeCell="E44" sqref="E44"/>
    </sheetView>
  </sheetViews>
  <sheetFormatPr defaultColWidth="9.140625" defaultRowHeight="12.75"/>
  <cols>
    <col min="1" max="1" width="36.8515625" style="0" customWidth="1"/>
    <col min="2" max="4" width="14.7109375" style="261" customWidth="1"/>
    <col min="5" max="7" width="14.7109375" style="0" customWidth="1"/>
  </cols>
  <sheetData>
    <row r="1" ht="12.75">
      <c r="A1" s="6" t="s">
        <v>252</v>
      </c>
    </row>
    <row r="2" spans="1:7" ht="12.75">
      <c r="A2" s="489" t="s">
        <v>247</v>
      </c>
      <c r="B2" s="489"/>
      <c r="C2" s="489"/>
      <c r="D2" s="489"/>
      <c r="E2" s="489"/>
      <c r="F2" s="489"/>
      <c r="G2" s="489"/>
    </row>
    <row r="3" spans="2:4" ht="12.75">
      <c r="B3"/>
      <c r="C3"/>
      <c r="D3"/>
    </row>
    <row r="4" spans="1:7" ht="12.75">
      <c r="A4" s="489" t="s">
        <v>259</v>
      </c>
      <c r="B4" s="489"/>
      <c r="C4" s="489"/>
      <c r="D4" s="489"/>
      <c r="E4" s="489"/>
      <c r="F4" s="489"/>
      <c r="G4" s="489"/>
    </row>
    <row r="5" spans="2:4" ht="12.75">
      <c r="B5"/>
      <c r="C5"/>
      <c r="D5"/>
    </row>
    <row r="6" spans="1:7" ht="12.75">
      <c r="A6" s="489" t="s">
        <v>260</v>
      </c>
      <c r="B6" s="489"/>
      <c r="C6" s="489"/>
      <c r="D6" s="489"/>
      <c r="E6" s="489"/>
      <c r="F6" s="489"/>
      <c r="G6" s="489"/>
    </row>
    <row r="7" ht="13.5" thickBot="1"/>
    <row r="8" spans="1:7" ht="12.75">
      <c r="A8" s="553"/>
      <c r="B8" s="550" t="s">
        <v>103</v>
      </c>
      <c r="C8" s="551"/>
      <c r="D8" s="550" t="s">
        <v>104</v>
      </c>
      <c r="E8" s="552"/>
      <c r="F8" s="551"/>
      <c r="G8" s="555" t="s">
        <v>11</v>
      </c>
    </row>
    <row r="9" spans="1:7" ht="12.75">
      <c r="A9" s="554" t="s">
        <v>102</v>
      </c>
      <c r="B9" s="137" t="s">
        <v>71</v>
      </c>
      <c r="C9" s="137" t="s">
        <v>72</v>
      </c>
      <c r="D9" s="137" t="s">
        <v>71</v>
      </c>
      <c r="E9" s="151" t="s">
        <v>72</v>
      </c>
      <c r="F9" s="137" t="s">
        <v>105</v>
      </c>
      <c r="G9" s="556"/>
    </row>
    <row r="10" spans="1:7" ht="12.75">
      <c r="A10" s="140">
        <v>2002</v>
      </c>
      <c r="B10" s="138">
        <v>83200000</v>
      </c>
      <c r="C10" s="138">
        <v>19800000</v>
      </c>
      <c r="D10" s="138">
        <v>12500000</v>
      </c>
      <c r="E10" s="139">
        <v>1300000</v>
      </c>
      <c r="F10" s="138">
        <v>7728000</v>
      </c>
      <c r="G10" s="149">
        <v>124528000</v>
      </c>
    </row>
    <row r="11" spans="1:7" ht="12.75">
      <c r="A11" s="140">
        <v>2003</v>
      </c>
      <c r="B11" s="138">
        <v>84454000</v>
      </c>
      <c r="C11" s="138">
        <v>20112000</v>
      </c>
      <c r="D11" s="138">
        <v>12680000</v>
      </c>
      <c r="E11" s="139">
        <v>1363000</v>
      </c>
      <c r="F11" s="138">
        <v>7844000</v>
      </c>
      <c r="G11" s="149">
        <v>126453000</v>
      </c>
    </row>
    <row r="12" spans="1:7" ht="12.75">
      <c r="A12" s="140">
        <v>2004</v>
      </c>
      <c r="B12" s="138">
        <v>73976000</v>
      </c>
      <c r="C12" s="138">
        <v>17617000</v>
      </c>
      <c r="D12" s="138">
        <v>11107000</v>
      </c>
      <c r="E12" s="139">
        <v>1194000</v>
      </c>
      <c r="F12" s="138">
        <v>6871000</v>
      </c>
      <c r="G12" s="149">
        <v>110765000</v>
      </c>
    </row>
    <row r="13" spans="1:7" ht="12.75">
      <c r="A13" s="140">
        <v>2005</v>
      </c>
      <c r="B13" s="138">
        <v>87093000</v>
      </c>
      <c r="C13" s="138">
        <v>20741000</v>
      </c>
      <c r="D13" s="138">
        <v>12222000</v>
      </c>
      <c r="E13" s="139">
        <v>1315000</v>
      </c>
      <c r="F13" s="138">
        <v>7561000</v>
      </c>
      <c r="G13" s="149">
        <v>128932000</v>
      </c>
    </row>
    <row r="14" spans="1:7" ht="12.75">
      <c r="A14" s="140">
        <v>2006</v>
      </c>
      <c r="B14" s="138">
        <v>119875000</v>
      </c>
      <c r="C14" s="138">
        <v>28548000</v>
      </c>
      <c r="D14" s="138">
        <v>13296000</v>
      </c>
      <c r="E14" s="139">
        <v>1429000</v>
      </c>
      <c r="F14" s="138">
        <v>8217000</v>
      </c>
      <c r="G14" s="149">
        <v>171365000</v>
      </c>
    </row>
    <row r="15" spans="1:7" ht="12.75">
      <c r="A15" s="262">
        <v>2007</v>
      </c>
      <c r="B15" s="138">
        <v>123442000</v>
      </c>
      <c r="C15" s="138">
        <v>29397000</v>
      </c>
      <c r="D15" s="138">
        <v>13535000</v>
      </c>
      <c r="E15" s="139">
        <v>1455000</v>
      </c>
      <c r="F15" s="138">
        <v>8365000</v>
      </c>
      <c r="G15" s="149">
        <v>176194000</v>
      </c>
    </row>
    <row r="16" spans="1:7" ht="12.75">
      <c r="A16" s="262">
        <v>2008</v>
      </c>
      <c r="B16" s="138">
        <v>240420000</v>
      </c>
      <c r="C16" s="138">
        <v>59309000</v>
      </c>
      <c r="D16" s="138">
        <v>19601000</v>
      </c>
      <c r="E16" s="139">
        <v>2107000</v>
      </c>
      <c r="F16" s="138">
        <v>12114000</v>
      </c>
      <c r="G16" s="149">
        <v>333551000</v>
      </c>
    </row>
    <row r="17" spans="2:7" ht="12.75">
      <c r="B17" s="143"/>
      <c r="C17" s="143"/>
      <c r="D17" s="143"/>
      <c r="E17" s="143"/>
      <c r="F17" s="143"/>
      <c r="G17" s="143"/>
    </row>
    <row r="18" spans="1:7" ht="12.75">
      <c r="A18" s="557" t="s">
        <v>117</v>
      </c>
      <c r="B18" s="557"/>
      <c r="C18" s="557"/>
      <c r="D18" s="557"/>
      <c r="E18" s="557"/>
      <c r="F18" s="557"/>
      <c r="G18" s="557"/>
    </row>
    <row r="19" spans="2:4" ht="12.75">
      <c r="B19"/>
      <c r="C19"/>
      <c r="D19"/>
    </row>
    <row r="20" spans="1:4" ht="12.75">
      <c r="A20" s="489" t="s">
        <v>261</v>
      </c>
      <c r="B20" s="489"/>
      <c r="C20" s="489"/>
      <c r="D20" s="489"/>
    </row>
    <row r="21" ht="13.5" thickBot="1"/>
    <row r="22" spans="1:4" ht="12.75">
      <c r="A22" s="155" t="s">
        <v>1</v>
      </c>
      <c r="B22" s="156" t="s">
        <v>71</v>
      </c>
      <c r="C22" s="156" t="s">
        <v>72</v>
      </c>
      <c r="D22" s="157" t="s">
        <v>11</v>
      </c>
    </row>
    <row r="23" spans="1:4" ht="12.75">
      <c r="A23" s="150" t="s">
        <v>5</v>
      </c>
      <c r="B23" s="141">
        <v>71060916</v>
      </c>
      <c r="C23" s="142">
        <v>21004872</v>
      </c>
      <c r="D23" s="152">
        <v>92065788</v>
      </c>
    </row>
    <row r="24" spans="1:4" ht="12.75">
      <c r="A24" s="3" t="s">
        <v>6</v>
      </c>
      <c r="B24" s="144">
        <v>36946551</v>
      </c>
      <c r="C24" s="145">
        <v>7091111</v>
      </c>
      <c r="D24" s="146">
        <v>44037662</v>
      </c>
    </row>
    <row r="25" spans="1:4" ht="12.75">
      <c r="A25" s="3" t="s">
        <v>7</v>
      </c>
      <c r="B25" s="144">
        <v>2954824</v>
      </c>
      <c r="C25" s="145">
        <v>231812</v>
      </c>
      <c r="D25" s="146">
        <v>3186636</v>
      </c>
    </row>
    <row r="26" spans="1:4" ht="12.75">
      <c r="A26" s="3" t="s">
        <v>8</v>
      </c>
      <c r="B26" s="144">
        <v>50408224</v>
      </c>
      <c r="C26" s="145">
        <v>1117722</v>
      </c>
      <c r="D26" s="146">
        <v>51525946</v>
      </c>
    </row>
    <row r="27" spans="1:4" ht="12.75">
      <c r="A27" s="3" t="s">
        <v>9</v>
      </c>
      <c r="B27" s="144">
        <v>58195496</v>
      </c>
      <c r="C27" s="145">
        <v>13508636</v>
      </c>
      <c r="D27" s="146">
        <v>71704132</v>
      </c>
    </row>
    <row r="28" spans="1:4" ht="12.75">
      <c r="A28" s="3" t="s">
        <v>10</v>
      </c>
      <c r="B28" s="144">
        <v>38802439</v>
      </c>
      <c r="C28" s="145">
        <v>20342016</v>
      </c>
      <c r="D28" s="146">
        <v>59144455</v>
      </c>
    </row>
    <row r="29" spans="1:4" ht="12.75">
      <c r="A29" s="148" t="s">
        <v>11</v>
      </c>
      <c r="B29" s="153">
        <v>258368450</v>
      </c>
      <c r="C29" s="153">
        <v>63296169</v>
      </c>
      <c r="D29" s="154">
        <v>321664619</v>
      </c>
    </row>
    <row r="30" spans="1:4" ht="12.75">
      <c r="A30" s="6"/>
      <c r="B30" s="147"/>
      <c r="C30" s="147"/>
      <c r="D30" s="263"/>
    </row>
    <row r="31" spans="2:4" ht="12.75">
      <c r="B31"/>
      <c r="C31"/>
      <c r="D31"/>
    </row>
    <row r="32" spans="1:4" ht="12.75">
      <c r="A32" s="489" t="s">
        <v>262</v>
      </c>
      <c r="B32" s="489"/>
      <c r="C32" s="489"/>
      <c r="D32" s="489"/>
    </row>
    <row r="33" ht="13.5" thickBot="1"/>
    <row r="34" spans="1:4" ht="12.75">
      <c r="A34" s="155" t="s">
        <v>204</v>
      </c>
      <c r="B34" s="156" t="s">
        <v>71</v>
      </c>
      <c r="C34" s="156" t="s">
        <v>72</v>
      </c>
      <c r="D34" s="157" t="s">
        <v>11</v>
      </c>
    </row>
    <row r="35" spans="1:7" ht="12.75">
      <c r="A35" s="150" t="s">
        <v>106</v>
      </c>
      <c r="B35" s="267">
        <v>135830745</v>
      </c>
      <c r="C35" s="267">
        <v>36621730</v>
      </c>
      <c r="D35" s="268">
        <v>172452475</v>
      </c>
      <c r="E35" s="261"/>
      <c r="F35" s="261"/>
      <c r="G35" s="261"/>
    </row>
    <row r="36" spans="1:4" ht="12.75">
      <c r="A36" s="3" t="s">
        <v>107</v>
      </c>
      <c r="B36" s="44">
        <v>99898034</v>
      </c>
      <c r="C36" s="44">
        <v>11210746</v>
      </c>
      <c r="D36" s="8">
        <v>111108780</v>
      </c>
    </row>
    <row r="37" spans="1:7" ht="12.75">
      <c r="A37" s="3" t="s">
        <v>108</v>
      </c>
      <c r="B37" s="44">
        <v>6205628</v>
      </c>
      <c r="C37" s="44">
        <v>575311</v>
      </c>
      <c r="D37" s="8">
        <v>6780939</v>
      </c>
      <c r="E37" s="261"/>
      <c r="F37" s="261"/>
      <c r="G37" s="261"/>
    </row>
    <row r="38" spans="1:4" ht="12.75">
      <c r="A38" s="3" t="s">
        <v>27</v>
      </c>
      <c r="B38" s="44">
        <v>4375805</v>
      </c>
      <c r="C38" s="44">
        <v>7029860</v>
      </c>
      <c r="D38" s="8">
        <v>11405665</v>
      </c>
    </row>
    <row r="39" spans="1:4" ht="12.75">
      <c r="A39" s="3" t="s">
        <v>109</v>
      </c>
      <c r="B39" s="44">
        <v>2659343</v>
      </c>
      <c r="C39" s="44"/>
      <c r="D39" s="8">
        <v>2659343</v>
      </c>
    </row>
    <row r="40" spans="1:4" ht="12.75">
      <c r="A40" s="3" t="s">
        <v>205</v>
      </c>
      <c r="B40" s="44">
        <v>6858005</v>
      </c>
      <c r="C40" s="44"/>
      <c r="D40" s="8">
        <v>6858005</v>
      </c>
    </row>
    <row r="41" spans="1:4" ht="12.75">
      <c r="A41" s="331" t="s">
        <v>251</v>
      </c>
      <c r="B41" s="44">
        <v>86255</v>
      </c>
      <c r="C41" s="44"/>
      <c r="D41" s="8">
        <v>86255</v>
      </c>
    </row>
    <row r="42" spans="1:4" ht="12.75">
      <c r="A42" s="38" t="s">
        <v>206</v>
      </c>
      <c r="B42" s="269">
        <v>2454635</v>
      </c>
      <c r="C42" s="269">
        <v>7858522</v>
      </c>
      <c r="D42" s="270">
        <v>10313157</v>
      </c>
    </row>
    <row r="43" spans="1:4" ht="12.75">
      <c r="A43" s="6" t="s">
        <v>11</v>
      </c>
      <c r="B43" s="52">
        <v>258368450</v>
      </c>
      <c r="C43" s="52">
        <v>63296169</v>
      </c>
      <c r="D43" s="271">
        <v>321664619</v>
      </c>
    </row>
    <row r="44" spans="2:4" ht="12.75">
      <c r="B44"/>
      <c r="C44"/>
      <c r="D44"/>
    </row>
    <row r="45" spans="2:4" ht="12.75">
      <c r="B45"/>
      <c r="C45"/>
      <c r="D45"/>
    </row>
    <row r="46" spans="1:4" ht="12.75">
      <c r="A46" s="489" t="s">
        <v>263</v>
      </c>
      <c r="B46" s="489"/>
      <c r="C46" s="489"/>
      <c r="D46" s="489"/>
    </row>
    <row r="47" ht="13.5" thickBot="1"/>
    <row r="48" spans="1:4" ht="12.75">
      <c r="A48" s="155" t="s">
        <v>207</v>
      </c>
      <c r="B48" s="265" t="s">
        <v>71</v>
      </c>
      <c r="C48" s="265" t="s">
        <v>72</v>
      </c>
      <c r="D48" s="264" t="s">
        <v>11</v>
      </c>
    </row>
    <row r="49" spans="1:4" ht="12.75">
      <c r="A49" t="s">
        <v>213</v>
      </c>
      <c r="B49" s="44">
        <v>4914820</v>
      </c>
      <c r="C49" s="44"/>
      <c r="D49" s="11">
        <v>4914820</v>
      </c>
    </row>
    <row r="50" spans="1:4" ht="12.75">
      <c r="A50" t="s">
        <v>113</v>
      </c>
      <c r="B50" s="44">
        <v>75839357</v>
      </c>
      <c r="C50" s="44">
        <v>27497636</v>
      </c>
      <c r="D50" s="11">
        <v>103336993</v>
      </c>
    </row>
    <row r="51" spans="1:4" ht="12.75">
      <c r="A51" t="s">
        <v>112</v>
      </c>
      <c r="B51" s="44">
        <v>55028172</v>
      </c>
      <c r="C51" s="44">
        <v>18267252</v>
      </c>
      <c r="D51" s="11">
        <v>73295424</v>
      </c>
    </row>
    <row r="52" spans="1:4" ht="12.75">
      <c r="A52" t="s">
        <v>208</v>
      </c>
      <c r="B52" s="44">
        <v>50819480</v>
      </c>
      <c r="C52" s="44">
        <v>2495484</v>
      </c>
      <c r="D52" s="11">
        <v>53314964</v>
      </c>
    </row>
    <row r="53" spans="1:4" ht="12.75">
      <c r="A53" t="s">
        <v>110</v>
      </c>
      <c r="B53" s="44">
        <v>58162937</v>
      </c>
      <c r="C53" s="44">
        <v>14803863</v>
      </c>
      <c r="D53" s="11">
        <v>72966800</v>
      </c>
    </row>
    <row r="54" spans="1:4" ht="12.75">
      <c r="A54" t="s">
        <v>114</v>
      </c>
      <c r="B54" s="44">
        <v>10917996</v>
      </c>
      <c r="C54" s="44">
        <v>231934</v>
      </c>
      <c r="D54" s="11">
        <v>11149930</v>
      </c>
    </row>
    <row r="55" spans="1:4" ht="12.75">
      <c r="A55" t="s">
        <v>111</v>
      </c>
      <c r="B55" s="44">
        <v>1737213</v>
      </c>
      <c r="C55" s="44"/>
      <c r="D55" s="11">
        <v>1737213</v>
      </c>
    </row>
    <row r="56" spans="1:4" ht="12.75">
      <c r="A56" t="s">
        <v>214</v>
      </c>
      <c r="B56" s="44">
        <v>375181</v>
      </c>
      <c r="C56" s="44"/>
      <c r="D56" s="11">
        <v>375181</v>
      </c>
    </row>
    <row r="57" spans="1:4" ht="12.75">
      <c r="A57" t="s">
        <v>215</v>
      </c>
      <c r="B57" s="44">
        <v>573294</v>
      </c>
      <c r="C57" s="44"/>
      <c r="D57" s="11">
        <v>573294</v>
      </c>
    </row>
    <row r="58" spans="1:8" ht="12.75">
      <c r="A58" s="266" t="s">
        <v>11</v>
      </c>
      <c r="B58" s="46">
        <v>258368450</v>
      </c>
      <c r="C58" s="46">
        <v>63296169</v>
      </c>
      <c r="D58" s="272">
        <v>321664619</v>
      </c>
      <c r="F58" s="11"/>
      <c r="G58" s="11"/>
      <c r="H58" s="11"/>
    </row>
    <row r="60" ht="12.75">
      <c r="A60" t="s">
        <v>115</v>
      </c>
    </row>
    <row r="61" ht="12.75">
      <c r="A61" t="s">
        <v>209</v>
      </c>
    </row>
    <row r="62" ht="12.75">
      <c r="A62" t="s">
        <v>210</v>
      </c>
    </row>
    <row r="63" ht="12.75">
      <c r="A63" t="s">
        <v>211</v>
      </c>
    </row>
    <row r="64" ht="12.75">
      <c r="A64" t="s">
        <v>212</v>
      </c>
    </row>
    <row r="65" ht="12.75">
      <c r="A65" t="s">
        <v>217</v>
      </c>
    </row>
    <row r="66" ht="12.75">
      <c r="A66" t="s">
        <v>218</v>
      </c>
    </row>
    <row r="67" ht="12.75">
      <c r="A67" t="s">
        <v>219</v>
      </c>
    </row>
    <row r="68" spans="2:4" ht="12.75">
      <c r="B68"/>
      <c r="C68"/>
      <c r="D68"/>
    </row>
    <row r="69" spans="2:4" ht="12.75">
      <c r="B69"/>
      <c r="C69"/>
      <c r="D69"/>
    </row>
    <row r="70" spans="1:4" ht="12.75">
      <c r="A70" s="489" t="s">
        <v>116</v>
      </c>
      <c r="B70" s="489"/>
      <c r="C70" s="489"/>
      <c r="D70" s="489"/>
    </row>
    <row r="71" spans="1:4" ht="12.75">
      <c r="A71" s="489" t="s">
        <v>216</v>
      </c>
      <c r="B71" s="489"/>
      <c r="C71" s="489"/>
      <c r="D71" s="489"/>
    </row>
    <row r="72" ht="13.5" thickBot="1"/>
    <row r="73" spans="1:4" ht="12.75">
      <c r="A73" s="33" t="s">
        <v>71</v>
      </c>
      <c r="B73" s="332">
        <v>43306495</v>
      </c>
      <c r="C73" s="33"/>
      <c r="D73" s="33"/>
    </row>
    <row r="74" spans="1:4" ht="12.75">
      <c r="A74" s="3" t="s">
        <v>72</v>
      </c>
      <c r="B74" s="333">
        <v>8738245</v>
      </c>
      <c r="C74"/>
      <c r="D74" s="3"/>
    </row>
    <row r="75" spans="1:4" ht="12.75">
      <c r="A75" s="148" t="s">
        <v>11</v>
      </c>
      <c r="B75" s="334">
        <v>52044740</v>
      </c>
      <c r="C75" s="148"/>
      <c r="D75" s="148"/>
    </row>
  </sheetData>
  <sheetProtection/>
  <mergeCells count="13">
    <mergeCell ref="A70:D70"/>
    <mergeCell ref="A71:D71"/>
    <mergeCell ref="A18:G18"/>
    <mergeCell ref="A20:D20"/>
    <mergeCell ref="A32:D32"/>
    <mergeCell ref="A46:D46"/>
    <mergeCell ref="A2:G2"/>
    <mergeCell ref="A4:G4"/>
    <mergeCell ref="B8:C8"/>
    <mergeCell ref="D8:F8"/>
    <mergeCell ref="A8:A9"/>
    <mergeCell ref="G8:G9"/>
    <mergeCell ref="A6:G6"/>
  </mergeCells>
  <printOptions/>
  <pageMargins left="0.3937007874015748" right="0.1968503937007874" top="0.5905511811023623" bottom="0.5905511811023623" header="0.5118110236220472" footer="0.5118110236220472"/>
  <pageSetup horizontalDpi="600" verticalDpi="600" orientation="portrait" paperSize="9" scale="73"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W1" sqref="W1"/>
    </sheetView>
  </sheetViews>
  <sheetFormatPr defaultColWidth="9.140625" defaultRowHeight="12.75"/>
  <cols>
    <col min="1" max="1" width="36.140625" style="3" customWidth="1"/>
    <col min="2" max="3" width="8.57421875" style="0" customWidth="1"/>
    <col min="4" max="4" width="8.57421875" style="3" customWidth="1"/>
    <col min="5" max="6" width="8.57421875" style="0" customWidth="1"/>
    <col min="7" max="7" width="8.57421875" style="3" customWidth="1"/>
    <col min="8" max="9" width="8.57421875" style="0" customWidth="1"/>
    <col min="10" max="10" width="8.57421875" style="3" customWidth="1"/>
    <col min="11" max="12" width="8.57421875" style="0" customWidth="1"/>
    <col min="13" max="16" width="8.57421875" style="3" customWidth="1"/>
    <col min="17" max="18" width="8.57421875" style="0" customWidth="1"/>
    <col min="19" max="19" width="8.57421875" style="3" customWidth="1"/>
    <col min="20" max="23" width="8.140625" style="0" customWidth="1"/>
    <col min="24" max="24" width="10.57421875" style="0" customWidth="1"/>
    <col min="25" max="26" width="9.28125" style="0" customWidth="1"/>
    <col min="27" max="27" width="11.421875" style="0" customWidth="1"/>
    <col min="28" max="28" width="9.57421875" style="0" customWidth="1"/>
    <col min="29" max="29" width="16.00390625" style="0" customWidth="1"/>
    <col min="30" max="30" width="10.57421875" style="0" customWidth="1"/>
  </cols>
  <sheetData>
    <row r="1" spans="1:15" ht="12.75">
      <c r="A1" s="6" t="s">
        <v>252</v>
      </c>
      <c r="D1" s="330"/>
      <c r="E1" s="330"/>
      <c r="F1" s="330"/>
      <c r="G1" s="330"/>
      <c r="H1" s="330"/>
      <c r="N1"/>
      <c r="O1"/>
    </row>
    <row r="2" spans="1:19" ht="12.75">
      <c r="A2" s="470" t="s">
        <v>192</v>
      </c>
      <c r="B2" s="470"/>
      <c r="C2" s="470"/>
      <c r="D2" s="470"/>
      <c r="E2" s="470"/>
      <c r="F2" s="470"/>
      <c r="G2" s="470"/>
      <c r="H2" s="470"/>
      <c r="I2" s="470"/>
      <c r="J2" s="470"/>
      <c r="K2" s="470"/>
      <c r="L2" s="470"/>
      <c r="M2" s="470"/>
      <c r="N2" s="470"/>
      <c r="O2" s="470"/>
      <c r="P2" s="470"/>
      <c r="Q2" s="470"/>
      <c r="R2" s="470"/>
      <c r="S2" s="470"/>
    </row>
    <row r="3" spans="1:15" ht="12.75">
      <c r="A3" s="6"/>
      <c r="N3"/>
      <c r="O3"/>
    </row>
    <row r="4" spans="1:20" ht="12.75">
      <c r="A4" s="470" t="s">
        <v>20</v>
      </c>
      <c r="B4" s="470"/>
      <c r="C4" s="470"/>
      <c r="D4" s="470"/>
      <c r="E4" s="470"/>
      <c r="F4" s="470"/>
      <c r="G4" s="470"/>
      <c r="H4" s="470"/>
      <c r="I4" s="470"/>
      <c r="J4" s="470"/>
      <c r="K4" s="470"/>
      <c r="L4" s="470"/>
      <c r="M4" s="470"/>
      <c r="N4" s="470"/>
      <c r="O4" s="470"/>
      <c r="P4" s="470"/>
      <c r="Q4" s="470"/>
      <c r="R4" s="470"/>
      <c r="S4" s="470"/>
      <c r="T4" s="319"/>
    </row>
    <row r="5" ht="3.75" customHeight="1" thickBot="1">
      <c r="A5" s="6"/>
    </row>
    <row r="6" spans="1:20" ht="12.75">
      <c r="A6" s="2"/>
      <c r="B6" s="474" t="s">
        <v>13</v>
      </c>
      <c r="C6" s="475"/>
      <c r="D6" s="476"/>
      <c r="E6" s="474" t="s">
        <v>0</v>
      </c>
      <c r="F6" s="475"/>
      <c r="G6" s="476"/>
      <c r="H6" s="474" t="s">
        <v>1</v>
      </c>
      <c r="I6" s="475"/>
      <c r="J6" s="476"/>
      <c r="K6" s="474" t="s">
        <v>2</v>
      </c>
      <c r="L6" s="475"/>
      <c r="M6" s="476"/>
      <c r="N6" s="474" t="s">
        <v>28</v>
      </c>
      <c r="O6" s="475"/>
      <c r="P6" s="476"/>
      <c r="Q6" s="474" t="s">
        <v>11</v>
      </c>
      <c r="R6" s="475"/>
      <c r="S6" s="475"/>
      <c r="T6" s="3"/>
    </row>
    <row r="7" spans="1:20" ht="12.75">
      <c r="A7" s="214"/>
      <c r="B7" s="20"/>
      <c r="C7" s="21"/>
      <c r="D7" s="21"/>
      <c r="E7" s="20"/>
      <c r="F7" s="21"/>
      <c r="G7" s="21"/>
      <c r="H7" s="20"/>
      <c r="I7" s="21"/>
      <c r="J7" s="21"/>
      <c r="K7" s="20"/>
      <c r="L7" s="21"/>
      <c r="M7" s="21"/>
      <c r="N7" s="477" t="s">
        <v>29</v>
      </c>
      <c r="O7" s="478"/>
      <c r="P7" s="479"/>
      <c r="Q7" s="20"/>
      <c r="R7" s="21"/>
      <c r="S7" s="21"/>
      <c r="T7" s="3"/>
    </row>
    <row r="8" spans="1:19" ht="12.75">
      <c r="A8" s="3" t="s">
        <v>21</v>
      </c>
      <c r="B8" s="247"/>
      <c r="C8" s="248">
        <v>33</v>
      </c>
      <c r="D8" s="249"/>
      <c r="E8" s="247"/>
      <c r="F8" s="248">
        <v>97</v>
      </c>
      <c r="G8" s="249"/>
      <c r="H8" s="247"/>
      <c r="I8" s="248">
        <v>2</v>
      </c>
      <c r="J8" s="249"/>
      <c r="K8" s="247"/>
      <c r="L8" s="248">
        <v>1</v>
      </c>
      <c r="M8" s="249"/>
      <c r="N8" s="247"/>
      <c r="O8" s="248">
        <v>1</v>
      </c>
      <c r="P8" s="249"/>
      <c r="Q8" s="250"/>
      <c r="R8" s="249">
        <f>SUM(C8:O8)</f>
        <v>134</v>
      </c>
      <c r="S8" s="249"/>
    </row>
    <row r="9" spans="2:19" ht="12.75">
      <c r="B9" s="222"/>
      <c r="C9" s="222"/>
      <c r="D9" s="222"/>
      <c r="E9" s="222"/>
      <c r="F9" s="222"/>
      <c r="G9" s="9"/>
      <c r="H9" s="8"/>
      <c r="I9" s="8"/>
      <c r="J9" s="9"/>
      <c r="K9" s="8"/>
      <c r="L9" s="8"/>
      <c r="M9" s="9"/>
      <c r="N9" s="8"/>
      <c r="O9" s="8"/>
      <c r="P9" s="9"/>
      <c r="Q9" s="9"/>
      <c r="R9" s="9"/>
      <c r="S9" s="9"/>
    </row>
    <row r="10" spans="2:19" ht="12.75">
      <c r="B10" s="8"/>
      <c r="C10" s="8"/>
      <c r="D10" s="9"/>
      <c r="E10" s="8"/>
      <c r="F10" s="8"/>
      <c r="G10" s="9"/>
      <c r="H10" s="8"/>
      <c r="I10" s="8"/>
      <c r="J10" s="9"/>
      <c r="K10" s="8"/>
      <c r="L10" s="8"/>
      <c r="M10" s="9"/>
      <c r="N10" s="8"/>
      <c r="O10" s="8"/>
      <c r="P10" s="9"/>
      <c r="Q10" s="9"/>
      <c r="R10" s="9"/>
      <c r="S10" s="9"/>
    </row>
    <row r="11" spans="1:20" ht="12.75">
      <c r="A11" s="470" t="s">
        <v>30</v>
      </c>
      <c r="B11" s="470"/>
      <c r="C11" s="470"/>
      <c r="D11" s="470"/>
      <c r="E11" s="470"/>
      <c r="F11" s="470"/>
      <c r="G11" s="470"/>
      <c r="H11" s="470"/>
      <c r="I11" s="470"/>
      <c r="J11" s="470"/>
      <c r="K11" s="470"/>
      <c r="L11" s="470"/>
      <c r="M11" s="470"/>
      <c r="N11" s="470"/>
      <c r="O11" s="470"/>
      <c r="P11" s="470"/>
      <c r="Q11" s="470"/>
      <c r="R11" s="470"/>
      <c r="S11" s="470"/>
      <c r="T11" s="470"/>
    </row>
    <row r="12" ht="3.75" customHeight="1" thickBot="1">
      <c r="A12" s="6"/>
    </row>
    <row r="13" spans="1:19" s="3" customFormat="1" ht="12.75">
      <c r="A13" s="2"/>
      <c r="B13" s="474" t="s">
        <v>13</v>
      </c>
      <c r="C13" s="475"/>
      <c r="D13" s="476"/>
      <c r="E13" s="474" t="s">
        <v>0</v>
      </c>
      <c r="F13" s="475"/>
      <c r="G13" s="476"/>
      <c r="H13" s="474" t="s">
        <v>1</v>
      </c>
      <c r="I13" s="475"/>
      <c r="J13" s="476"/>
      <c r="K13" s="474" t="s">
        <v>2</v>
      </c>
      <c r="L13" s="475"/>
      <c r="M13" s="476"/>
      <c r="N13" s="474" t="s">
        <v>28</v>
      </c>
      <c r="O13" s="475"/>
      <c r="P13" s="476"/>
      <c r="Q13" s="474" t="s">
        <v>11</v>
      </c>
      <c r="R13" s="475"/>
      <c r="S13" s="475"/>
    </row>
    <row r="14" spans="2:19" s="3" customFormat="1" ht="12.75">
      <c r="B14" s="20"/>
      <c r="C14" s="21"/>
      <c r="D14" s="21"/>
      <c r="E14" s="20"/>
      <c r="F14" s="21"/>
      <c r="G14" s="21"/>
      <c r="H14" s="20"/>
      <c r="I14" s="21"/>
      <c r="J14" s="21"/>
      <c r="K14" s="20"/>
      <c r="L14" s="21"/>
      <c r="M14" s="21"/>
      <c r="N14" s="471" t="s">
        <v>29</v>
      </c>
      <c r="O14" s="472"/>
      <c r="P14" s="473"/>
      <c r="Q14" s="20"/>
      <c r="R14" s="21"/>
      <c r="S14" s="21"/>
    </row>
    <row r="15" spans="1:19" s="1" customFormat="1" ht="12.75">
      <c r="A15" s="23"/>
      <c r="B15" s="5" t="s">
        <v>3</v>
      </c>
      <c r="C15" s="4" t="s">
        <v>4</v>
      </c>
      <c r="D15" s="4" t="s">
        <v>12</v>
      </c>
      <c r="E15" s="5" t="s">
        <v>3</v>
      </c>
      <c r="F15" s="4" t="s">
        <v>4</v>
      </c>
      <c r="G15" s="4" t="s">
        <v>12</v>
      </c>
      <c r="H15" s="5" t="s">
        <v>3</v>
      </c>
      <c r="I15" s="4" t="s">
        <v>4</v>
      </c>
      <c r="J15" s="4" t="s">
        <v>12</v>
      </c>
      <c r="K15" s="5" t="s">
        <v>3</v>
      </c>
      <c r="L15" s="4" t="s">
        <v>4</v>
      </c>
      <c r="M15" s="4" t="s">
        <v>12</v>
      </c>
      <c r="N15" s="5" t="s">
        <v>3</v>
      </c>
      <c r="O15" s="4" t="s">
        <v>4</v>
      </c>
      <c r="P15" s="4" t="s">
        <v>12</v>
      </c>
      <c r="Q15" s="5" t="s">
        <v>3</v>
      </c>
      <c r="R15" s="4" t="s">
        <v>4</v>
      </c>
      <c r="S15" s="4" t="s">
        <v>12</v>
      </c>
    </row>
    <row r="16" spans="1:19" ht="12.75">
      <c r="A16" s="3" t="s">
        <v>22</v>
      </c>
      <c r="B16" s="16">
        <v>29</v>
      </c>
      <c r="C16" s="8">
        <v>25</v>
      </c>
      <c r="D16" s="9">
        <f aca="true" t="shared" si="0" ref="D16:D22">SUM(B16:C16)</f>
        <v>54</v>
      </c>
      <c r="E16" s="16">
        <v>25</v>
      </c>
      <c r="F16" s="8">
        <v>24</v>
      </c>
      <c r="G16" s="9">
        <f aca="true" t="shared" si="1" ref="G16:G22">SUM(E16:F16)</f>
        <v>49</v>
      </c>
      <c r="H16" s="16">
        <v>0</v>
      </c>
      <c r="I16" s="8">
        <v>0</v>
      </c>
      <c r="J16" s="9">
        <f aca="true" t="shared" si="2" ref="J16:J22">SUM(H16:I16)</f>
        <v>0</v>
      </c>
      <c r="K16" s="16">
        <v>19</v>
      </c>
      <c r="L16" s="8">
        <v>12</v>
      </c>
      <c r="M16" s="9">
        <f aca="true" t="shared" si="3" ref="M16:M22">SUM(K16:L16)</f>
        <v>31</v>
      </c>
      <c r="N16" s="16">
        <v>0</v>
      </c>
      <c r="O16" s="8">
        <v>1</v>
      </c>
      <c r="P16" s="9">
        <f aca="true" t="shared" si="4" ref="P16:P22">SUM(N16:O16)</f>
        <v>1</v>
      </c>
      <c r="Q16" s="10">
        <f aca="true" t="shared" si="5" ref="Q16:R22">B16+E16+H16+K16+N16</f>
        <v>73</v>
      </c>
      <c r="R16" s="9">
        <f t="shared" si="5"/>
        <v>62</v>
      </c>
      <c r="S16" s="9">
        <f aca="true" t="shared" si="6" ref="S16:S22">SUM(Q16:R16)</f>
        <v>135</v>
      </c>
    </row>
    <row r="17" spans="1:19" ht="12.75">
      <c r="A17" s="3" t="s">
        <v>23</v>
      </c>
      <c r="B17" s="16">
        <v>1</v>
      </c>
      <c r="C17" s="8">
        <v>1</v>
      </c>
      <c r="D17" s="9">
        <f t="shared" si="0"/>
        <v>2</v>
      </c>
      <c r="E17" s="16">
        <v>0</v>
      </c>
      <c r="F17" s="8">
        <v>0</v>
      </c>
      <c r="G17" s="9">
        <f t="shared" si="1"/>
        <v>0</v>
      </c>
      <c r="H17" s="16">
        <v>0</v>
      </c>
      <c r="I17" s="8">
        <v>0</v>
      </c>
      <c r="J17" s="9">
        <f t="shared" si="2"/>
        <v>0</v>
      </c>
      <c r="K17" s="16">
        <v>10</v>
      </c>
      <c r="L17" s="8">
        <v>3</v>
      </c>
      <c r="M17" s="9">
        <f t="shared" si="3"/>
        <v>13</v>
      </c>
      <c r="N17" s="16">
        <v>2</v>
      </c>
      <c r="O17" s="8">
        <v>0</v>
      </c>
      <c r="P17" s="9">
        <f t="shared" si="4"/>
        <v>2</v>
      </c>
      <c r="Q17" s="10">
        <f>B17+E17+H17+K17+N17</f>
        <v>13</v>
      </c>
      <c r="R17" s="9">
        <f>C17+F17+I17+L17+O17</f>
        <v>4</v>
      </c>
      <c r="S17" s="9">
        <f>SUM(Q17:R17)</f>
        <v>17</v>
      </c>
    </row>
    <row r="18" spans="1:19" ht="12.75">
      <c r="A18" s="3" t="s">
        <v>145</v>
      </c>
      <c r="B18" s="16">
        <v>228</v>
      </c>
      <c r="C18" s="11">
        <v>202</v>
      </c>
      <c r="D18" s="9">
        <f t="shared" si="0"/>
        <v>430</v>
      </c>
      <c r="E18" s="16">
        <v>426</v>
      </c>
      <c r="F18" s="11">
        <v>314</v>
      </c>
      <c r="G18" s="9">
        <f t="shared" si="1"/>
        <v>740</v>
      </c>
      <c r="H18" s="16">
        <v>0</v>
      </c>
      <c r="I18" s="11">
        <v>0</v>
      </c>
      <c r="J18" s="9">
        <f t="shared" si="2"/>
        <v>0</v>
      </c>
      <c r="K18" s="16">
        <v>18</v>
      </c>
      <c r="L18" s="11">
        <v>6</v>
      </c>
      <c r="M18" s="9">
        <f t="shared" si="3"/>
        <v>24</v>
      </c>
      <c r="N18" s="16">
        <v>9</v>
      </c>
      <c r="O18" s="11">
        <v>8</v>
      </c>
      <c r="P18" s="9">
        <f t="shared" si="4"/>
        <v>17</v>
      </c>
      <c r="Q18" s="10">
        <f t="shared" si="5"/>
        <v>681</v>
      </c>
      <c r="R18" s="12">
        <f t="shared" si="5"/>
        <v>530</v>
      </c>
      <c r="S18" s="9">
        <f t="shared" si="6"/>
        <v>1211</v>
      </c>
    </row>
    <row r="19" spans="1:19" ht="12.75">
      <c r="A19" s="3" t="s">
        <v>24</v>
      </c>
      <c r="B19" s="16">
        <v>59</v>
      </c>
      <c r="C19" s="11">
        <v>32</v>
      </c>
      <c r="D19" s="9">
        <f t="shared" si="0"/>
        <v>91</v>
      </c>
      <c r="E19" s="16">
        <v>24</v>
      </c>
      <c r="F19" s="11">
        <v>10</v>
      </c>
      <c r="G19" s="9">
        <f t="shared" si="1"/>
        <v>34</v>
      </c>
      <c r="H19" s="16">
        <v>0</v>
      </c>
      <c r="I19" s="11">
        <v>0</v>
      </c>
      <c r="J19" s="9">
        <f t="shared" si="2"/>
        <v>0</v>
      </c>
      <c r="K19" s="16">
        <v>22</v>
      </c>
      <c r="L19" s="11">
        <v>12</v>
      </c>
      <c r="M19" s="9">
        <f t="shared" si="3"/>
        <v>34</v>
      </c>
      <c r="N19" s="16">
        <v>12</v>
      </c>
      <c r="O19" s="11">
        <v>5</v>
      </c>
      <c r="P19" s="9">
        <f t="shared" si="4"/>
        <v>17</v>
      </c>
      <c r="Q19" s="10">
        <f t="shared" si="5"/>
        <v>117</v>
      </c>
      <c r="R19" s="12">
        <f t="shared" si="5"/>
        <v>59</v>
      </c>
      <c r="S19" s="9">
        <f t="shared" si="6"/>
        <v>176</v>
      </c>
    </row>
    <row r="20" spans="1:19" ht="12.75">
      <c r="A20" s="3" t="s">
        <v>25</v>
      </c>
      <c r="B20" s="16">
        <v>891</v>
      </c>
      <c r="C20" s="8">
        <v>776</v>
      </c>
      <c r="D20" s="9">
        <f t="shared" si="0"/>
        <v>1667</v>
      </c>
      <c r="E20" s="16">
        <v>4148</v>
      </c>
      <c r="F20" s="8">
        <v>3469</v>
      </c>
      <c r="G20" s="9">
        <f t="shared" si="1"/>
        <v>7617</v>
      </c>
      <c r="H20" s="16">
        <v>44</v>
      </c>
      <c r="I20" s="8">
        <v>36</v>
      </c>
      <c r="J20" s="9">
        <f t="shared" si="2"/>
        <v>80</v>
      </c>
      <c r="K20" s="16">
        <v>12</v>
      </c>
      <c r="L20" s="8">
        <v>7</v>
      </c>
      <c r="M20" s="9">
        <f t="shared" si="3"/>
        <v>19</v>
      </c>
      <c r="N20" s="16">
        <v>11</v>
      </c>
      <c r="O20" s="8">
        <v>8</v>
      </c>
      <c r="P20" s="9">
        <f t="shared" si="4"/>
        <v>19</v>
      </c>
      <c r="Q20" s="10">
        <f t="shared" si="5"/>
        <v>5106</v>
      </c>
      <c r="R20" s="9">
        <f t="shared" si="5"/>
        <v>4296</v>
      </c>
      <c r="S20" s="9">
        <f t="shared" si="6"/>
        <v>9402</v>
      </c>
    </row>
    <row r="21" spans="1:19" ht="12.75">
      <c r="A21" s="3" t="s">
        <v>26</v>
      </c>
      <c r="B21" s="16">
        <v>38</v>
      </c>
      <c r="C21" s="11">
        <v>3</v>
      </c>
      <c r="D21" s="9">
        <f t="shared" si="0"/>
        <v>41</v>
      </c>
      <c r="E21" s="16">
        <v>7</v>
      </c>
      <c r="F21" s="11">
        <v>0</v>
      </c>
      <c r="G21" s="9">
        <f t="shared" si="1"/>
        <v>7</v>
      </c>
      <c r="H21" s="16">
        <v>0</v>
      </c>
      <c r="I21" s="11">
        <v>0</v>
      </c>
      <c r="J21" s="9">
        <f t="shared" si="2"/>
        <v>0</v>
      </c>
      <c r="K21" s="16">
        <v>2</v>
      </c>
      <c r="L21" s="11">
        <v>0</v>
      </c>
      <c r="M21" s="9">
        <f t="shared" si="3"/>
        <v>2</v>
      </c>
      <c r="N21" s="16">
        <v>0</v>
      </c>
      <c r="O21" s="11">
        <v>0</v>
      </c>
      <c r="P21" s="9">
        <f t="shared" si="4"/>
        <v>0</v>
      </c>
      <c r="Q21" s="10">
        <f t="shared" si="5"/>
        <v>47</v>
      </c>
      <c r="R21" s="12">
        <f t="shared" si="5"/>
        <v>3</v>
      </c>
      <c r="S21" s="9">
        <f t="shared" si="6"/>
        <v>50</v>
      </c>
    </row>
    <row r="22" spans="1:19" ht="12.75">
      <c r="A22" s="3" t="s">
        <v>27</v>
      </c>
      <c r="B22" s="16">
        <v>42</v>
      </c>
      <c r="C22" s="11">
        <v>26</v>
      </c>
      <c r="D22" s="9">
        <f t="shared" si="0"/>
        <v>68</v>
      </c>
      <c r="E22" s="16">
        <v>27</v>
      </c>
      <c r="F22" s="11">
        <v>17</v>
      </c>
      <c r="G22" s="9">
        <f t="shared" si="1"/>
        <v>44</v>
      </c>
      <c r="H22" s="16">
        <v>0</v>
      </c>
      <c r="I22" s="11">
        <v>0</v>
      </c>
      <c r="J22" s="9">
        <f t="shared" si="2"/>
        <v>0</v>
      </c>
      <c r="K22" s="16">
        <v>12</v>
      </c>
      <c r="L22" s="11">
        <v>5</v>
      </c>
      <c r="M22" s="9">
        <f t="shared" si="3"/>
        <v>17</v>
      </c>
      <c r="N22" s="16">
        <v>6</v>
      </c>
      <c r="O22" s="11">
        <v>3</v>
      </c>
      <c r="P22" s="9">
        <f t="shared" si="4"/>
        <v>9</v>
      </c>
      <c r="Q22" s="10">
        <f t="shared" si="5"/>
        <v>87</v>
      </c>
      <c r="R22" s="12">
        <f t="shared" si="5"/>
        <v>51</v>
      </c>
      <c r="S22" s="9">
        <f t="shared" si="6"/>
        <v>138</v>
      </c>
    </row>
    <row r="23" spans="1:19" s="6" customFormat="1" ht="12.75">
      <c r="A23" s="7" t="s">
        <v>11</v>
      </c>
      <c r="B23" s="17">
        <f aca="true" t="shared" si="7" ref="B23:S23">SUM(B16:B22)</f>
        <v>1288</v>
      </c>
      <c r="C23" s="15">
        <f t="shared" si="7"/>
        <v>1065</v>
      </c>
      <c r="D23" s="13">
        <f t="shared" si="7"/>
        <v>2353</v>
      </c>
      <c r="E23" s="17">
        <f t="shared" si="7"/>
        <v>4657</v>
      </c>
      <c r="F23" s="15">
        <f t="shared" si="7"/>
        <v>3834</v>
      </c>
      <c r="G23" s="13">
        <f t="shared" si="7"/>
        <v>8491</v>
      </c>
      <c r="H23" s="17">
        <f t="shared" si="7"/>
        <v>44</v>
      </c>
      <c r="I23" s="15">
        <f t="shared" si="7"/>
        <v>36</v>
      </c>
      <c r="J23" s="13">
        <f t="shared" si="7"/>
        <v>80</v>
      </c>
      <c r="K23" s="17">
        <f t="shared" si="7"/>
        <v>95</v>
      </c>
      <c r="L23" s="15">
        <f t="shared" si="7"/>
        <v>45</v>
      </c>
      <c r="M23" s="13">
        <f t="shared" si="7"/>
        <v>140</v>
      </c>
      <c r="N23" s="17">
        <f t="shared" si="7"/>
        <v>40</v>
      </c>
      <c r="O23" s="15">
        <f t="shared" si="7"/>
        <v>25</v>
      </c>
      <c r="P23" s="13">
        <f t="shared" si="7"/>
        <v>65</v>
      </c>
      <c r="Q23" s="14">
        <f t="shared" si="7"/>
        <v>6124</v>
      </c>
      <c r="R23" s="13">
        <f t="shared" si="7"/>
        <v>5005</v>
      </c>
      <c r="S23" s="15">
        <f t="shared" si="7"/>
        <v>11129</v>
      </c>
    </row>
    <row r="24" spans="1:15" ht="12.75">
      <c r="A24" s="6"/>
      <c r="N24"/>
      <c r="O24"/>
    </row>
    <row r="25" spans="1:15" ht="12.75">
      <c r="A25" s="6"/>
      <c r="N25"/>
      <c r="O25"/>
    </row>
    <row r="26" spans="1:20" ht="12.75">
      <c r="A26" s="470" t="s">
        <v>31</v>
      </c>
      <c r="B26" s="470"/>
      <c r="C26" s="470"/>
      <c r="D26" s="470"/>
      <c r="E26" s="470"/>
      <c r="F26" s="470"/>
      <c r="G26" s="470"/>
      <c r="H26" s="470"/>
      <c r="I26" s="470"/>
      <c r="J26" s="470"/>
      <c r="K26" s="470"/>
      <c r="L26" s="470"/>
      <c r="M26" s="470"/>
      <c r="N26" s="470"/>
      <c r="O26" s="470"/>
      <c r="P26" s="470"/>
      <c r="Q26" s="470"/>
      <c r="R26" s="470"/>
      <c r="S26" s="470"/>
      <c r="T26" s="470"/>
    </row>
    <row r="27" ht="5.25" customHeight="1" thickBot="1">
      <c r="A27" s="6"/>
    </row>
    <row r="28" spans="1:19" s="3" customFormat="1" ht="12.75">
      <c r="A28" s="2"/>
      <c r="B28" s="474" t="s">
        <v>13</v>
      </c>
      <c r="C28" s="475"/>
      <c r="D28" s="476"/>
      <c r="E28" s="474" t="s">
        <v>0</v>
      </c>
      <c r="F28" s="475"/>
      <c r="G28" s="476"/>
      <c r="H28" s="474" t="s">
        <v>1</v>
      </c>
      <c r="I28" s="475"/>
      <c r="J28" s="476"/>
      <c r="K28" s="474" t="s">
        <v>2</v>
      </c>
      <c r="L28" s="475"/>
      <c r="M28" s="476"/>
      <c r="N28" s="474" t="s">
        <v>28</v>
      </c>
      <c r="O28" s="475"/>
      <c r="P28" s="476"/>
      <c r="Q28" s="474" t="s">
        <v>11</v>
      </c>
      <c r="R28" s="475"/>
      <c r="S28" s="475"/>
    </row>
    <row r="29" spans="2:19" s="3" customFormat="1" ht="12.75">
      <c r="B29" s="20"/>
      <c r="C29" s="21"/>
      <c r="D29" s="21"/>
      <c r="E29" s="20"/>
      <c r="F29" s="21"/>
      <c r="G29" s="21"/>
      <c r="H29" s="20"/>
      <c r="I29" s="21"/>
      <c r="J29" s="21"/>
      <c r="K29" s="20"/>
      <c r="L29" s="21"/>
      <c r="M29" s="21"/>
      <c r="N29" s="471" t="s">
        <v>29</v>
      </c>
      <c r="O29" s="472"/>
      <c r="P29" s="473"/>
      <c r="Q29" s="20"/>
      <c r="R29" s="21"/>
      <c r="S29" s="21"/>
    </row>
    <row r="30" spans="1:19" s="1" customFormat="1" ht="12.75">
      <c r="A30" s="23"/>
      <c r="B30" s="5" t="s">
        <v>3</v>
      </c>
      <c r="C30" s="4" t="s">
        <v>4</v>
      </c>
      <c r="D30" s="4" t="s">
        <v>12</v>
      </c>
      <c r="E30" s="5" t="s">
        <v>3</v>
      </c>
      <c r="F30" s="4" t="s">
        <v>4</v>
      </c>
      <c r="G30" s="4" t="s">
        <v>12</v>
      </c>
      <c r="H30" s="5" t="s">
        <v>3</v>
      </c>
      <c r="I30" s="4" t="s">
        <v>4</v>
      </c>
      <c r="J30" s="4" t="s">
        <v>12</v>
      </c>
      <c r="K30" s="5" t="s">
        <v>3</v>
      </c>
      <c r="L30" s="4" t="s">
        <v>4</v>
      </c>
      <c r="M30" s="4" t="s">
        <v>12</v>
      </c>
      <c r="N30" s="5" t="s">
        <v>3</v>
      </c>
      <c r="O30" s="4" t="s">
        <v>4</v>
      </c>
      <c r="P30" s="4" t="s">
        <v>12</v>
      </c>
      <c r="Q30" s="5" t="s">
        <v>3</v>
      </c>
      <c r="R30" s="4" t="s">
        <v>4</v>
      </c>
      <c r="S30" s="4" t="s">
        <v>12</v>
      </c>
    </row>
    <row r="31" spans="1:19" ht="12.75">
      <c r="A31" s="3" t="s">
        <v>5</v>
      </c>
      <c r="B31" s="16">
        <v>262</v>
      </c>
      <c r="C31" s="8">
        <v>240</v>
      </c>
      <c r="D31" s="9">
        <f aca="true" t="shared" si="8" ref="D31:D36">SUM(B31:C31)</f>
        <v>502</v>
      </c>
      <c r="E31" s="16">
        <v>644</v>
      </c>
      <c r="F31" s="8">
        <v>661</v>
      </c>
      <c r="G31" s="9">
        <f aca="true" t="shared" si="9" ref="G31:G36">SUM(E31:F31)</f>
        <v>1305</v>
      </c>
      <c r="H31" s="16">
        <v>0</v>
      </c>
      <c r="I31" s="8">
        <v>0</v>
      </c>
      <c r="J31" s="9">
        <f aca="true" t="shared" si="10" ref="J31:J36">SUM(H31:I31)</f>
        <v>0</v>
      </c>
      <c r="K31" s="16">
        <v>0</v>
      </c>
      <c r="L31" s="8">
        <v>0</v>
      </c>
      <c r="M31" s="9">
        <f aca="true" t="shared" si="11" ref="M31:M36">SUM(K31:L31)</f>
        <v>0</v>
      </c>
      <c r="N31" s="16">
        <v>0</v>
      </c>
      <c r="O31" s="8">
        <v>0</v>
      </c>
      <c r="P31" s="9">
        <f aca="true" t="shared" si="12" ref="P31:P36">SUM(N31:O31)</f>
        <v>0</v>
      </c>
      <c r="Q31" s="10">
        <f aca="true" t="shared" si="13" ref="Q31:R36">B31+E31+H31+K31+N31</f>
        <v>906</v>
      </c>
      <c r="R31" s="9">
        <f t="shared" si="13"/>
        <v>901</v>
      </c>
      <c r="S31" s="9">
        <f aca="true" t="shared" si="14" ref="S31:S36">SUM(Q31:R31)</f>
        <v>1807</v>
      </c>
    </row>
    <row r="32" spans="1:19" ht="12.75">
      <c r="A32" s="3" t="s">
        <v>6</v>
      </c>
      <c r="B32" s="16">
        <v>221</v>
      </c>
      <c r="C32" s="11">
        <v>162</v>
      </c>
      <c r="D32" s="9">
        <f t="shared" si="8"/>
        <v>383</v>
      </c>
      <c r="E32" s="16">
        <v>178</v>
      </c>
      <c r="F32" s="11">
        <v>242</v>
      </c>
      <c r="G32" s="9">
        <f t="shared" si="9"/>
        <v>420</v>
      </c>
      <c r="H32" s="16">
        <v>0</v>
      </c>
      <c r="I32" s="11">
        <v>0</v>
      </c>
      <c r="J32" s="9">
        <f t="shared" si="10"/>
        <v>0</v>
      </c>
      <c r="K32" s="16">
        <v>0</v>
      </c>
      <c r="L32" s="11">
        <v>0</v>
      </c>
      <c r="M32" s="9">
        <f t="shared" si="11"/>
        <v>0</v>
      </c>
      <c r="N32" s="16">
        <v>0</v>
      </c>
      <c r="O32" s="11">
        <v>0</v>
      </c>
      <c r="P32" s="9">
        <f t="shared" si="12"/>
        <v>0</v>
      </c>
      <c r="Q32" s="10">
        <f t="shared" si="13"/>
        <v>399</v>
      </c>
      <c r="R32" s="12">
        <f t="shared" si="13"/>
        <v>404</v>
      </c>
      <c r="S32" s="9">
        <f t="shared" si="14"/>
        <v>803</v>
      </c>
    </row>
    <row r="33" spans="1:19" ht="12.75">
      <c r="A33" s="3" t="s">
        <v>7</v>
      </c>
      <c r="B33" s="16">
        <v>53</v>
      </c>
      <c r="C33" s="11">
        <v>59</v>
      </c>
      <c r="D33" s="9">
        <f t="shared" si="8"/>
        <v>112</v>
      </c>
      <c r="E33" s="16">
        <v>42</v>
      </c>
      <c r="F33" s="11">
        <v>0</v>
      </c>
      <c r="G33" s="9">
        <f t="shared" si="9"/>
        <v>42</v>
      </c>
      <c r="H33" s="16">
        <v>0</v>
      </c>
      <c r="I33" s="11">
        <v>0</v>
      </c>
      <c r="J33" s="9">
        <f t="shared" si="10"/>
        <v>0</v>
      </c>
      <c r="K33" s="16">
        <v>0</v>
      </c>
      <c r="L33" s="11">
        <v>0</v>
      </c>
      <c r="M33" s="9">
        <f t="shared" si="11"/>
        <v>0</v>
      </c>
      <c r="N33" s="16">
        <v>40</v>
      </c>
      <c r="O33" s="11">
        <v>25</v>
      </c>
      <c r="P33" s="9">
        <f t="shared" si="12"/>
        <v>65</v>
      </c>
      <c r="Q33" s="10">
        <f t="shared" si="13"/>
        <v>135</v>
      </c>
      <c r="R33" s="12">
        <f t="shared" si="13"/>
        <v>84</v>
      </c>
      <c r="S33" s="9">
        <f t="shared" si="14"/>
        <v>219</v>
      </c>
    </row>
    <row r="34" spans="1:19" ht="12.75">
      <c r="A34" s="3" t="s">
        <v>8</v>
      </c>
      <c r="B34" s="16">
        <v>251</v>
      </c>
      <c r="C34" s="11">
        <v>178</v>
      </c>
      <c r="D34" s="9">
        <f t="shared" si="8"/>
        <v>429</v>
      </c>
      <c r="E34" s="16">
        <v>2068</v>
      </c>
      <c r="F34" s="11">
        <v>1640</v>
      </c>
      <c r="G34" s="9">
        <f t="shared" si="9"/>
        <v>3708</v>
      </c>
      <c r="H34" s="16">
        <v>0</v>
      </c>
      <c r="I34" s="11">
        <v>0</v>
      </c>
      <c r="J34" s="9">
        <f t="shared" si="10"/>
        <v>0</v>
      </c>
      <c r="K34" s="16">
        <v>0</v>
      </c>
      <c r="L34" s="11">
        <v>0</v>
      </c>
      <c r="M34" s="9">
        <f t="shared" si="11"/>
        <v>0</v>
      </c>
      <c r="N34" s="16">
        <v>0</v>
      </c>
      <c r="O34" s="11">
        <v>0</v>
      </c>
      <c r="P34" s="9">
        <f t="shared" si="12"/>
        <v>0</v>
      </c>
      <c r="Q34" s="10">
        <f t="shared" si="13"/>
        <v>2319</v>
      </c>
      <c r="R34" s="12">
        <f t="shared" si="13"/>
        <v>1818</v>
      </c>
      <c r="S34" s="9">
        <f t="shared" si="14"/>
        <v>4137</v>
      </c>
    </row>
    <row r="35" spans="1:19" ht="12.75">
      <c r="A35" s="3" t="s">
        <v>9</v>
      </c>
      <c r="B35" s="16">
        <v>193</v>
      </c>
      <c r="C35" s="8">
        <v>162</v>
      </c>
      <c r="D35" s="9">
        <f t="shared" si="8"/>
        <v>355</v>
      </c>
      <c r="E35" s="16">
        <v>1199</v>
      </c>
      <c r="F35" s="8">
        <v>830</v>
      </c>
      <c r="G35" s="9">
        <f t="shared" si="9"/>
        <v>2029</v>
      </c>
      <c r="H35" s="16">
        <v>0</v>
      </c>
      <c r="I35" s="8">
        <v>0</v>
      </c>
      <c r="J35" s="9">
        <f t="shared" si="10"/>
        <v>0</v>
      </c>
      <c r="K35" s="16">
        <v>95</v>
      </c>
      <c r="L35" s="8">
        <v>45</v>
      </c>
      <c r="M35" s="9">
        <f t="shared" si="11"/>
        <v>140</v>
      </c>
      <c r="N35" s="16">
        <v>0</v>
      </c>
      <c r="O35" s="8">
        <v>0</v>
      </c>
      <c r="P35" s="9">
        <f t="shared" si="12"/>
        <v>0</v>
      </c>
      <c r="Q35" s="10">
        <f t="shared" si="13"/>
        <v>1487</v>
      </c>
      <c r="R35" s="9">
        <f t="shared" si="13"/>
        <v>1037</v>
      </c>
      <c r="S35" s="9">
        <f t="shared" si="14"/>
        <v>2524</v>
      </c>
    </row>
    <row r="36" spans="1:19" ht="12.75">
      <c r="A36" s="3" t="s">
        <v>10</v>
      </c>
      <c r="B36" s="16">
        <v>308</v>
      </c>
      <c r="C36" s="11">
        <v>264</v>
      </c>
      <c r="D36" s="9">
        <f t="shared" si="8"/>
        <v>572</v>
      </c>
      <c r="E36" s="16">
        <v>526</v>
      </c>
      <c r="F36" s="11">
        <v>461</v>
      </c>
      <c r="G36" s="9">
        <f t="shared" si="9"/>
        <v>987</v>
      </c>
      <c r="H36" s="16">
        <v>44</v>
      </c>
      <c r="I36" s="11">
        <v>36</v>
      </c>
      <c r="J36" s="9">
        <f t="shared" si="10"/>
        <v>80</v>
      </c>
      <c r="K36" s="16">
        <v>0</v>
      </c>
      <c r="L36" s="11">
        <v>0</v>
      </c>
      <c r="M36" s="9">
        <f t="shared" si="11"/>
        <v>0</v>
      </c>
      <c r="N36" s="16">
        <v>0</v>
      </c>
      <c r="O36" s="11">
        <v>0</v>
      </c>
      <c r="P36" s="9">
        <f t="shared" si="12"/>
        <v>0</v>
      </c>
      <c r="Q36" s="10">
        <f t="shared" si="13"/>
        <v>878</v>
      </c>
      <c r="R36" s="12">
        <f t="shared" si="13"/>
        <v>761</v>
      </c>
      <c r="S36" s="9">
        <f t="shared" si="14"/>
        <v>1639</v>
      </c>
    </row>
    <row r="37" spans="1:19" s="6" customFormat="1" ht="12.75">
      <c r="A37" s="7" t="s">
        <v>11</v>
      </c>
      <c r="B37" s="17">
        <f aca="true" t="shared" si="15" ref="B37:S37">SUM(B31:B36)</f>
        <v>1288</v>
      </c>
      <c r="C37" s="15">
        <f t="shared" si="15"/>
        <v>1065</v>
      </c>
      <c r="D37" s="13">
        <f t="shared" si="15"/>
        <v>2353</v>
      </c>
      <c r="E37" s="17">
        <f t="shared" si="15"/>
        <v>4657</v>
      </c>
      <c r="F37" s="15">
        <f t="shared" si="15"/>
        <v>3834</v>
      </c>
      <c r="G37" s="13">
        <f t="shared" si="15"/>
        <v>8491</v>
      </c>
      <c r="H37" s="17">
        <f t="shared" si="15"/>
        <v>44</v>
      </c>
      <c r="I37" s="15">
        <f t="shared" si="15"/>
        <v>36</v>
      </c>
      <c r="J37" s="13">
        <f t="shared" si="15"/>
        <v>80</v>
      </c>
      <c r="K37" s="17">
        <f t="shared" si="15"/>
        <v>95</v>
      </c>
      <c r="L37" s="15">
        <f t="shared" si="15"/>
        <v>45</v>
      </c>
      <c r="M37" s="13">
        <f t="shared" si="15"/>
        <v>140</v>
      </c>
      <c r="N37" s="17">
        <f t="shared" si="15"/>
        <v>40</v>
      </c>
      <c r="O37" s="15">
        <f t="shared" si="15"/>
        <v>25</v>
      </c>
      <c r="P37" s="13">
        <f t="shared" si="15"/>
        <v>65</v>
      </c>
      <c r="Q37" s="14">
        <f t="shared" si="15"/>
        <v>6124</v>
      </c>
      <c r="R37" s="13">
        <f t="shared" si="15"/>
        <v>5005</v>
      </c>
      <c r="S37" s="15">
        <f t="shared" si="15"/>
        <v>11129</v>
      </c>
    </row>
    <row r="38" ht="12.75">
      <c r="A38" s="6"/>
    </row>
    <row r="39" ht="12.75">
      <c r="A39" s="6"/>
    </row>
    <row r="40" spans="1:19" ht="12.75">
      <c r="A40" s="470" t="s">
        <v>32</v>
      </c>
      <c r="B40" s="470"/>
      <c r="C40" s="470"/>
      <c r="D40" s="470"/>
      <c r="E40" s="470"/>
      <c r="F40" s="470"/>
      <c r="G40" s="470"/>
      <c r="H40" s="470"/>
      <c r="I40" s="470"/>
      <c r="J40" s="470"/>
      <c r="K40" s="470"/>
      <c r="L40" s="470"/>
      <c r="M40" s="470"/>
      <c r="N40" s="470"/>
      <c r="O40" s="470"/>
      <c r="P40" s="470"/>
      <c r="Q40" s="470"/>
      <c r="R40" s="470"/>
      <c r="S40" s="470"/>
    </row>
    <row r="41" ht="5.25" customHeight="1" thickBot="1"/>
    <row r="42" spans="1:19" s="3" customFormat="1" ht="12.75">
      <c r="A42" s="2"/>
      <c r="B42" s="474" t="s">
        <v>13</v>
      </c>
      <c r="C42" s="475"/>
      <c r="D42" s="476"/>
      <c r="E42" s="474" t="s">
        <v>0</v>
      </c>
      <c r="F42" s="475"/>
      <c r="G42" s="476"/>
      <c r="H42" s="474" t="s">
        <v>1</v>
      </c>
      <c r="I42" s="475"/>
      <c r="J42" s="476"/>
      <c r="K42" s="474" t="s">
        <v>2</v>
      </c>
      <c r="L42" s="475"/>
      <c r="M42" s="476"/>
      <c r="N42" s="474" t="s">
        <v>28</v>
      </c>
      <c r="O42" s="475"/>
      <c r="P42" s="476"/>
      <c r="Q42" s="474" t="s">
        <v>11</v>
      </c>
      <c r="R42" s="475"/>
      <c r="S42" s="475"/>
    </row>
    <row r="43" spans="2:19" s="3" customFormat="1" ht="12.75">
      <c r="B43" s="20"/>
      <c r="C43" s="21"/>
      <c r="D43" s="21"/>
      <c r="E43" s="20"/>
      <c r="F43" s="21"/>
      <c r="G43" s="21"/>
      <c r="H43" s="20"/>
      <c r="I43" s="21"/>
      <c r="J43" s="21"/>
      <c r="K43" s="20"/>
      <c r="L43" s="21"/>
      <c r="M43" s="21"/>
      <c r="N43" s="471" t="s">
        <v>29</v>
      </c>
      <c r="O43" s="472"/>
      <c r="P43" s="473"/>
      <c r="Q43" s="20"/>
      <c r="R43" s="21"/>
      <c r="S43" s="21"/>
    </row>
    <row r="44" spans="1:19" s="1" customFormat="1" ht="12.75">
      <c r="A44" s="23"/>
      <c r="B44" s="5" t="s">
        <v>3</v>
      </c>
      <c r="C44" s="4" t="s">
        <v>4</v>
      </c>
      <c r="D44" s="4" t="s">
        <v>12</v>
      </c>
      <c r="E44" s="5" t="s">
        <v>3</v>
      </c>
      <c r="F44" s="4" t="s">
        <v>4</v>
      </c>
      <c r="G44" s="4" t="s">
        <v>12</v>
      </c>
      <c r="H44" s="5" t="s">
        <v>3</v>
      </c>
      <c r="I44" s="4" t="s">
        <v>4</v>
      </c>
      <c r="J44" s="4" t="s">
        <v>12</v>
      </c>
      <c r="K44" s="5" t="s">
        <v>3</v>
      </c>
      <c r="L44" s="4" t="s">
        <v>4</v>
      </c>
      <c r="M44" s="4" t="s">
        <v>12</v>
      </c>
      <c r="N44" s="5" t="s">
        <v>3</v>
      </c>
      <c r="O44" s="4" t="s">
        <v>4</v>
      </c>
      <c r="P44" s="4" t="s">
        <v>12</v>
      </c>
      <c r="Q44" s="5" t="s">
        <v>3</v>
      </c>
      <c r="R44" s="4" t="s">
        <v>4</v>
      </c>
      <c r="S44" s="4" t="s">
        <v>12</v>
      </c>
    </row>
    <row r="45" spans="1:19" ht="12.75">
      <c r="A45" s="3" t="s">
        <v>18</v>
      </c>
      <c r="B45" s="16">
        <v>0</v>
      </c>
      <c r="C45" s="8">
        <v>1</v>
      </c>
      <c r="D45" s="9">
        <f aca="true" t="shared" si="16" ref="D45:D50">SUM(B45:C45)</f>
        <v>1</v>
      </c>
      <c r="E45" s="16">
        <v>0</v>
      </c>
      <c r="F45" s="8">
        <v>0</v>
      </c>
      <c r="G45" s="9">
        <f aca="true" t="shared" si="17" ref="G45:G50">SUM(E45:F45)</f>
        <v>0</v>
      </c>
      <c r="H45" s="16">
        <v>0</v>
      </c>
      <c r="I45" s="8">
        <v>0</v>
      </c>
      <c r="J45" s="9">
        <f aca="true" t="shared" si="18" ref="J45:J50">SUM(H45:I45)</f>
        <v>0</v>
      </c>
      <c r="K45" s="16">
        <v>0</v>
      </c>
      <c r="L45" s="8">
        <v>0</v>
      </c>
      <c r="M45" s="9">
        <f aca="true" t="shared" si="19" ref="M45:M50">SUM(K45:L45)</f>
        <v>0</v>
      </c>
      <c r="N45" s="16">
        <v>0</v>
      </c>
      <c r="O45" s="8">
        <v>0</v>
      </c>
      <c r="P45" s="9">
        <f aca="true" t="shared" si="20" ref="P45:P50">SUM(N45:O45)</f>
        <v>0</v>
      </c>
      <c r="Q45" s="10">
        <f aca="true" t="shared" si="21" ref="Q45:R50">B45+E45+H45+K45+N45</f>
        <v>0</v>
      </c>
      <c r="R45" s="9">
        <f t="shared" si="21"/>
        <v>1</v>
      </c>
      <c r="S45" s="9">
        <f aca="true" t="shared" si="22" ref="S45:S50">SUM(Q45:R45)</f>
        <v>1</v>
      </c>
    </row>
    <row r="46" spans="1:19" ht="12.75">
      <c r="A46" s="3" t="s">
        <v>19</v>
      </c>
      <c r="B46" s="16">
        <v>265</v>
      </c>
      <c r="C46" s="11">
        <v>214</v>
      </c>
      <c r="D46" s="9">
        <f t="shared" si="16"/>
        <v>479</v>
      </c>
      <c r="E46" s="16">
        <v>1234</v>
      </c>
      <c r="F46" s="11">
        <v>1014</v>
      </c>
      <c r="G46" s="9">
        <f t="shared" si="17"/>
        <v>2248</v>
      </c>
      <c r="H46" s="16">
        <v>11</v>
      </c>
      <c r="I46" s="11">
        <v>2</v>
      </c>
      <c r="J46" s="9">
        <f t="shared" si="18"/>
        <v>13</v>
      </c>
      <c r="K46" s="16">
        <v>8</v>
      </c>
      <c r="L46" s="11">
        <v>3</v>
      </c>
      <c r="M46" s="9">
        <f t="shared" si="19"/>
        <v>11</v>
      </c>
      <c r="N46" s="16">
        <v>4</v>
      </c>
      <c r="O46" s="11">
        <v>5</v>
      </c>
      <c r="P46" s="9">
        <f t="shared" si="20"/>
        <v>9</v>
      </c>
      <c r="Q46" s="10">
        <f t="shared" si="21"/>
        <v>1522</v>
      </c>
      <c r="R46" s="12">
        <f t="shared" si="21"/>
        <v>1238</v>
      </c>
      <c r="S46" s="9">
        <f t="shared" si="22"/>
        <v>2760</v>
      </c>
    </row>
    <row r="47" spans="1:19" ht="12.75">
      <c r="A47" s="3" t="s">
        <v>14</v>
      </c>
      <c r="B47" s="16">
        <v>162</v>
      </c>
      <c r="C47" s="11">
        <v>133</v>
      </c>
      <c r="D47" s="9">
        <f t="shared" si="16"/>
        <v>295</v>
      </c>
      <c r="E47" s="16">
        <v>934</v>
      </c>
      <c r="F47" s="11">
        <v>805</v>
      </c>
      <c r="G47" s="9">
        <f t="shared" si="17"/>
        <v>1739</v>
      </c>
      <c r="H47" s="16">
        <v>0</v>
      </c>
      <c r="I47" s="11">
        <v>0</v>
      </c>
      <c r="J47" s="9">
        <f t="shared" si="18"/>
        <v>0</v>
      </c>
      <c r="K47" s="16">
        <v>0</v>
      </c>
      <c r="L47" s="11">
        <v>1</v>
      </c>
      <c r="M47" s="9">
        <f t="shared" si="19"/>
        <v>1</v>
      </c>
      <c r="N47" s="16">
        <v>2</v>
      </c>
      <c r="O47" s="11">
        <v>0</v>
      </c>
      <c r="P47" s="9">
        <f t="shared" si="20"/>
        <v>2</v>
      </c>
      <c r="Q47" s="10">
        <f t="shared" si="21"/>
        <v>1098</v>
      </c>
      <c r="R47" s="12">
        <f t="shared" si="21"/>
        <v>939</v>
      </c>
      <c r="S47" s="9">
        <f t="shared" si="22"/>
        <v>2037</v>
      </c>
    </row>
    <row r="48" spans="1:19" ht="12.75">
      <c r="A48" s="3" t="s">
        <v>17</v>
      </c>
      <c r="B48" s="16">
        <v>51</v>
      </c>
      <c r="C48" s="8">
        <v>98</v>
      </c>
      <c r="D48" s="9">
        <f t="shared" si="16"/>
        <v>149</v>
      </c>
      <c r="E48" s="16">
        <v>77</v>
      </c>
      <c r="F48" s="8">
        <v>219</v>
      </c>
      <c r="G48" s="9">
        <f t="shared" si="17"/>
        <v>296</v>
      </c>
      <c r="H48" s="16">
        <v>0</v>
      </c>
      <c r="I48" s="8">
        <v>0</v>
      </c>
      <c r="J48" s="9">
        <f t="shared" si="18"/>
        <v>0</v>
      </c>
      <c r="K48" s="16">
        <v>0</v>
      </c>
      <c r="L48" s="8">
        <v>0</v>
      </c>
      <c r="M48" s="9">
        <f t="shared" si="19"/>
        <v>0</v>
      </c>
      <c r="N48" s="16">
        <v>0</v>
      </c>
      <c r="O48" s="8">
        <v>0</v>
      </c>
      <c r="P48" s="9">
        <f t="shared" si="20"/>
        <v>0</v>
      </c>
      <c r="Q48" s="10">
        <f t="shared" si="21"/>
        <v>128</v>
      </c>
      <c r="R48" s="9">
        <f t="shared" si="21"/>
        <v>317</v>
      </c>
      <c r="S48" s="9">
        <f t="shared" si="22"/>
        <v>445</v>
      </c>
    </row>
    <row r="49" spans="1:19" ht="12.75">
      <c r="A49" s="3" t="s">
        <v>15</v>
      </c>
      <c r="B49" s="16">
        <v>215</v>
      </c>
      <c r="C49" s="11">
        <v>166</v>
      </c>
      <c r="D49" s="9">
        <f t="shared" si="16"/>
        <v>381</v>
      </c>
      <c r="E49" s="16">
        <v>1213</v>
      </c>
      <c r="F49" s="11">
        <v>788</v>
      </c>
      <c r="G49" s="9">
        <f t="shared" si="17"/>
        <v>2001</v>
      </c>
      <c r="H49" s="16">
        <v>15</v>
      </c>
      <c r="I49" s="11">
        <v>2</v>
      </c>
      <c r="J49" s="9">
        <f t="shared" si="18"/>
        <v>17</v>
      </c>
      <c r="K49" s="16">
        <v>1</v>
      </c>
      <c r="L49" s="11">
        <v>0</v>
      </c>
      <c r="M49" s="9">
        <f t="shared" si="19"/>
        <v>1</v>
      </c>
      <c r="N49" s="16">
        <v>2</v>
      </c>
      <c r="O49" s="11">
        <v>0</v>
      </c>
      <c r="P49" s="9">
        <f t="shared" si="20"/>
        <v>2</v>
      </c>
      <c r="Q49" s="10">
        <f t="shared" si="21"/>
        <v>1446</v>
      </c>
      <c r="R49" s="12">
        <f t="shared" si="21"/>
        <v>956</v>
      </c>
      <c r="S49" s="9">
        <f t="shared" si="22"/>
        <v>2402</v>
      </c>
    </row>
    <row r="50" spans="1:19" ht="12.75">
      <c r="A50" s="3" t="s">
        <v>16</v>
      </c>
      <c r="B50" s="16">
        <v>189</v>
      </c>
      <c r="C50" s="11">
        <v>158</v>
      </c>
      <c r="D50" s="9">
        <f t="shared" si="16"/>
        <v>347</v>
      </c>
      <c r="E50" s="16">
        <v>689</v>
      </c>
      <c r="F50" s="11">
        <v>640</v>
      </c>
      <c r="G50" s="9">
        <f t="shared" si="17"/>
        <v>1329</v>
      </c>
      <c r="H50" s="16">
        <v>17</v>
      </c>
      <c r="I50" s="11">
        <v>32</v>
      </c>
      <c r="J50" s="9">
        <f t="shared" si="18"/>
        <v>49</v>
      </c>
      <c r="K50" s="16">
        <v>3</v>
      </c>
      <c r="L50" s="11">
        <v>3</v>
      </c>
      <c r="M50" s="9">
        <f t="shared" si="19"/>
        <v>6</v>
      </c>
      <c r="N50" s="16">
        <v>3</v>
      </c>
      <c r="O50" s="11">
        <v>3</v>
      </c>
      <c r="P50" s="9">
        <f t="shared" si="20"/>
        <v>6</v>
      </c>
      <c r="Q50" s="10">
        <f t="shared" si="21"/>
        <v>901</v>
      </c>
      <c r="R50" s="12">
        <f t="shared" si="21"/>
        <v>836</v>
      </c>
      <c r="S50" s="9">
        <f t="shared" si="22"/>
        <v>1737</v>
      </c>
    </row>
    <row r="51" spans="1:19" s="6" customFormat="1" ht="12.75">
      <c r="A51" s="7" t="s">
        <v>11</v>
      </c>
      <c r="B51" s="17">
        <f>SUM(B45:B50)</f>
        <v>882</v>
      </c>
      <c r="C51" s="15">
        <f aca="true" t="shared" si="23" ref="C51:S51">SUM(C45:C50)</f>
        <v>770</v>
      </c>
      <c r="D51" s="13">
        <f t="shared" si="23"/>
        <v>1652</v>
      </c>
      <c r="E51" s="17">
        <f t="shared" si="23"/>
        <v>4147</v>
      </c>
      <c r="F51" s="15">
        <f t="shared" si="23"/>
        <v>3466</v>
      </c>
      <c r="G51" s="13">
        <f t="shared" si="23"/>
        <v>7613</v>
      </c>
      <c r="H51" s="17">
        <f t="shared" si="23"/>
        <v>43</v>
      </c>
      <c r="I51" s="15">
        <f t="shared" si="23"/>
        <v>36</v>
      </c>
      <c r="J51" s="13">
        <f t="shared" si="23"/>
        <v>79</v>
      </c>
      <c r="K51" s="17">
        <f t="shared" si="23"/>
        <v>12</v>
      </c>
      <c r="L51" s="15">
        <f t="shared" si="23"/>
        <v>7</v>
      </c>
      <c r="M51" s="13">
        <f t="shared" si="23"/>
        <v>19</v>
      </c>
      <c r="N51" s="17">
        <f t="shared" si="23"/>
        <v>11</v>
      </c>
      <c r="O51" s="15">
        <f t="shared" si="23"/>
        <v>8</v>
      </c>
      <c r="P51" s="13">
        <f t="shared" si="23"/>
        <v>19</v>
      </c>
      <c r="Q51" s="14">
        <f t="shared" si="23"/>
        <v>5095</v>
      </c>
      <c r="R51" s="13">
        <f t="shared" si="23"/>
        <v>4287</v>
      </c>
      <c r="S51" s="15">
        <f t="shared" si="23"/>
        <v>9382</v>
      </c>
    </row>
    <row r="52" spans="2:16" ht="12.75">
      <c r="B52" s="11"/>
      <c r="C52" s="11"/>
      <c r="D52" s="11"/>
      <c r="E52" s="11"/>
      <c r="F52" s="11"/>
      <c r="G52" s="11"/>
      <c r="H52" s="11"/>
      <c r="I52" s="11"/>
      <c r="J52" s="11"/>
      <c r="K52" s="11"/>
      <c r="L52" s="11"/>
      <c r="M52" s="11"/>
      <c r="N52" s="11"/>
      <c r="O52" s="11"/>
      <c r="P52" s="11"/>
    </row>
    <row r="53" spans="1:19" s="25" customFormat="1" ht="11.25">
      <c r="A53" s="24" t="s">
        <v>33</v>
      </c>
      <c r="D53" s="24"/>
      <c r="F53" s="24"/>
      <c r="G53" s="24"/>
      <c r="J53" s="24"/>
      <c r="M53" s="24"/>
      <c r="N53" s="24"/>
      <c r="O53" s="24"/>
      <c r="P53" s="24"/>
      <c r="S53" s="24"/>
    </row>
    <row r="54" spans="1:19" s="25" customFormat="1" ht="11.25">
      <c r="A54" s="24" t="s">
        <v>34</v>
      </c>
      <c r="D54" s="24"/>
      <c r="E54" s="222">
        <v>129</v>
      </c>
      <c r="F54" s="25" t="s">
        <v>148</v>
      </c>
      <c r="G54" s="24"/>
      <c r="J54" s="24"/>
      <c r="M54" s="24"/>
      <c r="N54" s="24"/>
      <c r="O54" s="24"/>
      <c r="P54" s="24"/>
      <c r="S54" s="24"/>
    </row>
    <row r="55" spans="1:19" s="25" customFormat="1" ht="11.25">
      <c r="A55" s="24"/>
      <c r="D55" s="24"/>
      <c r="E55" s="222">
        <v>11</v>
      </c>
      <c r="F55" s="25" t="s">
        <v>257</v>
      </c>
      <c r="G55" s="24"/>
      <c r="J55" s="24"/>
      <c r="M55" s="24"/>
      <c r="N55" s="24"/>
      <c r="O55" s="24"/>
      <c r="P55" s="24"/>
      <c r="S55" s="24"/>
    </row>
    <row r="56" spans="1:19" s="25" customFormat="1" ht="11.25">
      <c r="A56" s="24"/>
      <c r="D56" s="24"/>
      <c r="E56" s="222">
        <v>49</v>
      </c>
      <c r="F56" s="25" t="s">
        <v>149</v>
      </c>
      <c r="G56" s="24"/>
      <c r="J56" s="24"/>
      <c r="M56" s="24"/>
      <c r="N56" s="24"/>
      <c r="O56" s="24"/>
      <c r="P56" s="24"/>
      <c r="S56" s="24"/>
    </row>
    <row r="57" spans="1:19" s="25" customFormat="1" ht="11.25">
      <c r="A57" s="24" t="str">
        <f>"(3) Van "&amp;S20-S51&amp;" internen uit het gewoon voltijds secundair onderwijs is de onderwijsvorm niet gekend."</f>
        <v>(3) Van 20 internen uit het gewoon voltijds secundair onderwijs is de onderwijsvorm niet gekend.</v>
      </c>
      <c r="D57" s="24"/>
      <c r="G57" s="24"/>
      <c r="J57" s="24"/>
      <c r="M57" s="24"/>
      <c r="N57" s="24"/>
      <c r="O57" s="24"/>
      <c r="P57" s="24"/>
      <c r="S57" s="24"/>
    </row>
  </sheetData>
  <sheetProtection/>
  <mergeCells count="33">
    <mergeCell ref="Q6:S6"/>
    <mergeCell ref="A4:S4"/>
    <mergeCell ref="N7:P7"/>
    <mergeCell ref="B6:D6"/>
    <mergeCell ref="E6:G6"/>
    <mergeCell ref="H6:J6"/>
    <mergeCell ref="K6:M6"/>
    <mergeCell ref="N6:P6"/>
    <mergeCell ref="Q28:S28"/>
    <mergeCell ref="N42:P42"/>
    <mergeCell ref="N43:P43"/>
    <mergeCell ref="A40:S40"/>
    <mergeCell ref="B42:D42"/>
    <mergeCell ref="Q42:S42"/>
    <mergeCell ref="K42:M42"/>
    <mergeCell ref="H42:J42"/>
    <mergeCell ref="E42:G42"/>
    <mergeCell ref="A2:S2"/>
    <mergeCell ref="N29:P29"/>
    <mergeCell ref="A11:T11"/>
    <mergeCell ref="B13:D13"/>
    <mergeCell ref="E13:G13"/>
    <mergeCell ref="H13:J13"/>
    <mergeCell ref="K13:M13"/>
    <mergeCell ref="N13:P13"/>
    <mergeCell ref="Q13:S13"/>
    <mergeCell ref="N14:P14"/>
    <mergeCell ref="A26:T26"/>
    <mergeCell ref="B28:D28"/>
    <mergeCell ref="E28:G28"/>
    <mergeCell ref="H28:J28"/>
    <mergeCell ref="K28:M28"/>
    <mergeCell ref="N28:P28"/>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3"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8"/>
  <sheetViews>
    <sheetView zoomScalePageLayoutView="0" workbookViewId="0" topLeftCell="A1">
      <selection activeCell="U1" sqref="U1"/>
    </sheetView>
  </sheetViews>
  <sheetFormatPr defaultColWidth="9.140625" defaultRowHeight="12.75"/>
  <cols>
    <col min="1" max="1" width="14.421875" style="27" customWidth="1"/>
    <col min="2" max="3" width="8.57421875" style="0" customWidth="1"/>
    <col min="4" max="4" width="8.57421875" style="3" customWidth="1"/>
    <col min="5" max="6" width="8.57421875" style="0" customWidth="1"/>
    <col min="7" max="7" width="8.57421875" style="3" customWidth="1"/>
    <col min="8" max="9" width="8.57421875" style="0" customWidth="1"/>
    <col min="10" max="10" width="8.57421875" style="3" customWidth="1"/>
    <col min="11" max="12" width="8.57421875" style="0" customWidth="1"/>
    <col min="13" max="16" width="8.57421875" style="3" customWidth="1"/>
    <col min="17" max="18" width="8.57421875" style="0" customWidth="1"/>
    <col min="19" max="19" width="8.57421875" style="3" customWidth="1"/>
    <col min="20" max="20" width="8.140625" style="0" customWidth="1"/>
  </cols>
  <sheetData>
    <row r="1" spans="1:5" ht="12.75">
      <c r="A1" s="6" t="s">
        <v>252</v>
      </c>
      <c r="E1" s="22">
        <f>IF('[1]07_nivover02'!S45='[1]07_nivover01'!S23,"","Fout : totaal komt niet overeen met eerste tabblad ! ")</f>
      </c>
    </row>
    <row r="2" spans="1:19" ht="12.75">
      <c r="A2" s="470" t="s">
        <v>192</v>
      </c>
      <c r="B2" s="470"/>
      <c r="C2" s="470"/>
      <c r="D2" s="470"/>
      <c r="E2" s="470"/>
      <c r="F2" s="470"/>
      <c r="G2" s="470"/>
      <c r="H2" s="470"/>
      <c r="I2" s="470"/>
      <c r="J2" s="470"/>
      <c r="K2" s="470"/>
      <c r="L2" s="470"/>
      <c r="M2" s="470"/>
      <c r="N2" s="470"/>
      <c r="O2" s="470"/>
      <c r="P2" s="470"/>
      <c r="Q2" s="470"/>
      <c r="R2" s="470"/>
      <c r="S2" s="470"/>
    </row>
    <row r="3" ht="12.75">
      <c r="A3" s="26"/>
    </row>
    <row r="4" spans="1:19" ht="12.75">
      <c r="A4" s="470" t="s">
        <v>36</v>
      </c>
      <c r="B4" s="470"/>
      <c r="C4" s="470"/>
      <c r="D4" s="470"/>
      <c r="E4" s="470"/>
      <c r="F4" s="470"/>
      <c r="G4" s="470"/>
      <c r="H4" s="470"/>
      <c r="I4" s="470"/>
      <c r="J4" s="470"/>
      <c r="K4" s="470"/>
      <c r="L4" s="470"/>
      <c r="M4" s="470"/>
      <c r="N4" s="470"/>
      <c r="O4" s="470"/>
      <c r="P4" s="470"/>
      <c r="Q4" s="470"/>
      <c r="R4" s="470"/>
      <c r="S4" s="470"/>
    </row>
    <row r="5" ht="3.75" customHeight="1" thickBot="1"/>
    <row r="6" spans="1:19" s="3" customFormat="1" ht="12.75">
      <c r="A6" s="28"/>
      <c r="B6" s="474" t="s">
        <v>13</v>
      </c>
      <c r="C6" s="475"/>
      <c r="D6" s="476"/>
      <c r="E6" s="474" t="s">
        <v>0</v>
      </c>
      <c r="F6" s="475"/>
      <c r="G6" s="476"/>
      <c r="H6" s="474" t="s">
        <v>1</v>
      </c>
      <c r="I6" s="475"/>
      <c r="J6" s="476"/>
      <c r="K6" s="474" t="s">
        <v>2</v>
      </c>
      <c r="L6" s="475"/>
      <c r="M6" s="476"/>
      <c r="N6" s="474" t="s">
        <v>28</v>
      </c>
      <c r="O6" s="475"/>
      <c r="P6" s="476"/>
      <c r="Q6" s="474" t="s">
        <v>11</v>
      </c>
      <c r="R6" s="475"/>
      <c r="S6" s="475"/>
    </row>
    <row r="7" spans="1:19" s="3" customFormat="1" ht="12.75">
      <c r="A7" s="27"/>
      <c r="B7" s="20"/>
      <c r="C7" s="21"/>
      <c r="D7" s="21"/>
      <c r="E7" s="20"/>
      <c r="F7" s="21"/>
      <c r="G7" s="21"/>
      <c r="H7" s="20"/>
      <c r="I7" s="21"/>
      <c r="J7" s="21"/>
      <c r="K7" s="20"/>
      <c r="L7" s="21"/>
      <c r="M7" s="21"/>
      <c r="N7" s="471" t="s">
        <v>29</v>
      </c>
      <c r="O7" s="472"/>
      <c r="P7" s="473"/>
      <c r="Q7" s="20"/>
      <c r="R7" s="21"/>
      <c r="S7" s="21"/>
    </row>
    <row r="8" spans="1:19" s="1" customFormat="1" ht="12.75">
      <c r="A8" s="29" t="s">
        <v>35</v>
      </c>
      <c r="B8" s="5" t="s">
        <v>3</v>
      </c>
      <c r="C8" s="4" t="s">
        <v>4</v>
      </c>
      <c r="D8" s="4" t="s">
        <v>12</v>
      </c>
      <c r="E8" s="5" t="s">
        <v>3</v>
      </c>
      <c r="F8" s="4" t="s">
        <v>4</v>
      </c>
      <c r="G8" s="4" t="s">
        <v>12</v>
      </c>
      <c r="H8" s="5" t="s">
        <v>3</v>
      </c>
      <c r="I8" s="4" t="s">
        <v>4</v>
      </c>
      <c r="J8" s="4" t="s">
        <v>12</v>
      </c>
      <c r="K8" s="5" t="s">
        <v>3</v>
      </c>
      <c r="L8" s="4" t="s">
        <v>4</v>
      </c>
      <c r="M8" s="4" t="s">
        <v>12</v>
      </c>
      <c r="N8" s="5" t="s">
        <v>3</v>
      </c>
      <c r="O8" s="4" t="s">
        <v>4</v>
      </c>
      <c r="P8" s="4" t="s">
        <v>12</v>
      </c>
      <c r="Q8" s="5" t="s">
        <v>3</v>
      </c>
      <c r="R8" s="4" t="s">
        <v>4</v>
      </c>
      <c r="S8" s="4" t="s">
        <v>12</v>
      </c>
    </row>
    <row r="9" spans="1:19" s="1" customFormat="1" ht="12.75">
      <c r="A9" s="27">
        <v>2006</v>
      </c>
      <c r="B9" s="10">
        <v>1</v>
      </c>
      <c r="C9" s="9">
        <v>2</v>
      </c>
      <c r="D9" s="9">
        <v>3</v>
      </c>
      <c r="E9" s="10">
        <v>0</v>
      </c>
      <c r="F9" s="9">
        <v>1</v>
      </c>
      <c r="G9" s="9">
        <v>1</v>
      </c>
      <c r="H9" s="10">
        <v>0</v>
      </c>
      <c r="I9" s="9">
        <v>0</v>
      </c>
      <c r="J9" s="9">
        <v>0</v>
      </c>
      <c r="K9" s="10">
        <v>0</v>
      </c>
      <c r="L9" s="9">
        <v>0</v>
      </c>
      <c r="M9" s="9">
        <v>0</v>
      </c>
      <c r="N9" s="10">
        <v>0</v>
      </c>
      <c r="O9" s="9">
        <v>0</v>
      </c>
      <c r="P9" s="9">
        <v>0</v>
      </c>
      <c r="Q9" s="10">
        <f>B9+E9+H9+K9+N9</f>
        <v>1</v>
      </c>
      <c r="R9" s="9">
        <f>C9+F9+I9+L9+O9</f>
        <v>3</v>
      </c>
      <c r="S9" s="9">
        <f>SUM(Q9:R9)</f>
        <v>4</v>
      </c>
    </row>
    <row r="10" spans="1:19" ht="12.75">
      <c r="A10" s="27">
        <v>2005</v>
      </c>
      <c r="B10" s="16">
        <v>4</v>
      </c>
      <c r="C10" s="8">
        <v>1</v>
      </c>
      <c r="D10" s="9">
        <v>5</v>
      </c>
      <c r="E10" s="16">
        <v>6</v>
      </c>
      <c r="F10" s="8">
        <v>3</v>
      </c>
      <c r="G10" s="9">
        <v>9</v>
      </c>
      <c r="H10" s="16">
        <v>0</v>
      </c>
      <c r="I10" s="8">
        <v>0</v>
      </c>
      <c r="J10" s="9">
        <v>0</v>
      </c>
      <c r="K10" s="16">
        <v>3</v>
      </c>
      <c r="L10" s="8">
        <v>1</v>
      </c>
      <c r="M10" s="9">
        <v>4</v>
      </c>
      <c r="N10" s="16">
        <v>0</v>
      </c>
      <c r="O10" s="8">
        <v>0</v>
      </c>
      <c r="P10" s="9">
        <v>0</v>
      </c>
      <c r="Q10" s="10">
        <f aca="true" t="shared" si="0" ref="Q10:R36">B10+E10+H10+K10+N10</f>
        <v>13</v>
      </c>
      <c r="R10" s="9">
        <f t="shared" si="0"/>
        <v>5</v>
      </c>
      <c r="S10" s="9">
        <f aca="true" t="shared" si="1" ref="S10:S36">SUM(Q10:R10)</f>
        <v>18</v>
      </c>
    </row>
    <row r="11" spans="1:19" ht="12.75">
      <c r="A11" s="27">
        <v>2004</v>
      </c>
      <c r="B11" s="16">
        <v>15</v>
      </c>
      <c r="C11" s="8">
        <v>8</v>
      </c>
      <c r="D11" s="9">
        <v>23</v>
      </c>
      <c r="E11" s="16">
        <v>4</v>
      </c>
      <c r="F11" s="8">
        <v>7</v>
      </c>
      <c r="G11" s="9">
        <v>11</v>
      </c>
      <c r="H11" s="16">
        <v>0</v>
      </c>
      <c r="I11" s="8">
        <v>0</v>
      </c>
      <c r="J11" s="9">
        <v>0</v>
      </c>
      <c r="K11" s="16">
        <v>4</v>
      </c>
      <c r="L11" s="8">
        <v>8</v>
      </c>
      <c r="M11" s="9">
        <v>12</v>
      </c>
      <c r="N11" s="16">
        <v>2</v>
      </c>
      <c r="O11" s="8">
        <v>0</v>
      </c>
      <c r="P11" s="9">
        <v>2</v>
      </c>
      <c r="Q11" s="10">
        <f t="shared" si="0"/>
        <v>25</v>
      </c>
      <c r="R11" s="9">
        <f t="shared" si="0"/>
        <v>23</v>
      </c>
      <c r="S11" s="9">
        <f t="shared" si="1"/>
        <v>48</v>
      </c>
    </row>
    <row r="12" spans="1:19" ht="12.75">
      <c r="A12" s="27">
        <v>2003</v>
      </c>
      <c r="B12" s="16">
        <v>9</v>
      </c>
      <c r="C12" s="8">
        <v>13</v>
      </c>
      <c r="D12" s="9">
        <v>22</v>
      </c>
      <c r="E12" s="16">
        <v>11</v>
      </c>
      <c r="F12" s="8">
        <v>11</v>
      </c>
      <c r="G12" s="9">
        <v>22</v>
      </c>
      <c r="H12" s="16">
        <v>0</v>
      </c>
      <c r="I12" s="8">
        <v>0</v>
      </c>
      <c r="J12" s="9">
        <v>0</v>
      </c>
      <c r="K12" s="16">
        <v>17</v>
      </c>
      <c r="L12" s="8">
        <v>5</v>
      </c>
      <c r="M12" s="9">
        <v>22</v>
      </c>
      <c r="N12" s="16">
        <v>0</v>
      </c>
      <c r="O12" s="8">
        <v>1</v>
      </c>
      <c r="P12" s="9">
        <v>1</v>
      </c>
      <c r="Q12" s="10">
        <f t="shared" si="0"/>
        <v>37</v>
      </c>
      <c r="R12" s="9">
        <f t="shared" si="0"/>
        <v>30</v>
      </c>
      <c r="S12" s="9">
        <f t="shared" si="1"/>
        <v>67</v>
      </c>
    </row>
    <row r="13" spans="1:19" ht="12.75">
      <c r="A13" s="27">
        <v>2002</v>
      </c>
      <c r="B13" s="16">
        <v>27</v>
      </c>
      <c r="C13" s="8">
        <v>19</v>
      </c>
      <c r="D13" s="9">
        <v>46</v>
      </c>
      <c r="E13" s="16">
        <v>26</v>
      </c>
      <c r="F13" s="8">
        <v>21</v>
      </c>
      <c r="G13" s="9">
        <v>47</v>
      </c>
      <c r="H13" s="16">
        <v>0</v>
      </c>
      <c r="I13" s="8">
        <v>0</v>
      </c>
      <c r="J13" s="9">
        <v>0</v>
      </c>
      <c r="K13" s="16">
        <v>11</v>
      </c>
      <c r="L13" s="8">
        <v>2</v>
      </c>
      <c r="M13" s="9">
        <v>13</v>
      </c>
      <c r="N13" s="16">
        <v>1</v>
      </c>
      <c r="O13" s="8">
        <v>0</v>
      </c>
      <c r="P13" s="9">
        <v>1</v>
      </c>
      <c r="Q13" s="10">
        <f t="shared" si="0"/>
        <v>65</v>
      </c>
      <c r="R13" s="9">
        <f t="shared" si="0"/>
        <v>42</v>
      </c>
      <c r="S13" s="9">
        <f t="shared" si="1"/>
        <v>107</v>
      </c>
    </row>
    <row r="14" spans="1:19" ht="12.75">
      <c r="A14" s="27">
        <v>2001</v>
      </c>
      <c r="B14" s="16">
        <v>31</v>
      </c>
      <c r="C14" s="8">
        <v>26</v>
      </c>
      <c r="D14" s="9">
        <v>57</v>
      </c>
      <c r="E14" s="16">
        <v>49</v>
      </c>
      <c r="F14" s="8">
        <v>41</v>
      </c>
      <c r="G14" s="9">
        <v>90</v>
      </c>
      <c r="H14" s="16">
        <v>0</v>
      </c>
      <c r="I14" s="8">
        <v>0</v>
      </c>
      <c r="J14" s="9">
        <v>0</v>
      </c>
      <c r="K14" s="16">
        <v>8</v>
      </c>
      <c r="L14" s="8">
        <v>3</v>
      </c>
      <c r="M14" s="9">
        <v>11</v>
      </c>
      <c r="N14" s="16">
        <v>3</v>
      </c>
      <c r="O14" s="8">
        <v>0</v>
      </c>
      <c r="P14" s="9">
        <v>3</v>
      </c>
      <c r="Q14" s="10">
        <f t="shared" si="0"/>
        <v>91</v>
      </c>
      <c r="R14" s="9">
        <f t="shared" si="0"/>
        <v>70</v>
      </c>
      <c r="S14" s="9">
        <f t="shared" si="1"/>
        <v>161</v>
      </c>
    </row>
    <row r="15" spans="1:19" ht="12.75">
      <c r="A15" s="27">
        <v>2000</v>
      </c>
      <c r="B15" s="16">
        <v>38</v>
      </c>
      <c r="C15" s="8">
        <v>39</v>
      </c>
      <c r="D15" s="9">
        <v>77</v>
      </c>
      <c r="E15" s="16">
        <v>60</v>
      </c>
      <c r="F15" s="8">
        <v>28</v>
      </c>
      <c r="G15" s="9">
        <v>88</v>
      </c>
      <c r="H15" s="16">
        <v>0</v>
      </c>
      <c r="I15" s="8">
        <v>0</v>
      </c>
      <c r="J15" s="9">
        <v>0</v>
      </c>
      <c r="K15" s="16">
        <v>3</v>
      </c>
      <c r="L15" s="8">
        <v>3</v>
      </c>
      <c r="M15" s="9">
        <v>6</v>
      </c>
      <c r="N15" s="16">
        <v>4</v>
      </c>
      <c r="O15" s="8">
        <v>2</v>
      </c>
      <c r="P15" s="9">
        <v>6</v>
      </c>
      <c r="Q15" s="10">
        <f t="shared" si="0"/>
        <v>105</v>
      </c>
      <c r="R15" s="9">
        <f t="shared" si="0"/>
        <v>72</v>
      </c>
      <c r="S15" s="9">
        <f t="shared" si="1"/>
        <v>177</v>
      </c>
    </row>
    <row r="16" spans="1:19" ht="12.75">
      <c r="A16" s="27">
        <v>1999</v>
      </c>
      <c r="B16" s="16">
        <v>50</v>
      </c>
      <c r="C16" s="8">
        <v>42</v>
      </c>
      <c r="D16" s="9">
        <v>92</v>
      </c>
      <c r="E16" s="16">
        <v>60</v>
      </c>
      <c r="F16" s="8">
        <v>46</v>
      </c>
      <c r="G16" s="9">
        <v>106</v>
      </c>
      <c r="H16" s="16">
        <v>0</v>
      </c>
      <c r="I16" s="8">
        <v>0</v>
      </c>
      <c r="J16" s="9">
        <v>0</v>
      </c>
      <c r="K16" s="16">
        <v>9</v>
      </c>
      <c r="L16" s="8">
        <v>4</v>
      </c>
      <c r="M16" s="9">
        <v>13</v>
      </c>
      <c r="N16" s="16">
        <v>6</v>
      </c>
      <c r="O16" s="8">
        <v>3</v>
      </c>
      <c r="P16" s="9">
        <v>9</v>
      </c>
      <c r="Q16" s="10">
        <f t="shared" si="0"/>
        <v>125</v>
      </c>
      <c r="R16" s="9">
        <f t="shared" si="0"/>
        <v>95</v>
      </c>
      <c r="S16" s="9">
        <f t="shared" si="1"/>
        <v>220</v>
      </c>
    </row>
    <row r="17" spans="1:19" ht="12.75">
      <c r="A17" s="27">
        <v>1998</v>
      </c>
      <c r="B17" s="16">
        <v>47</v>
      </c>
      <c r="C17" s="8">
        <v>39</v>
      </c>
      <c r="D17" s="9">
        <v>86</v>
      </c>
      <c r="E17" s="16">
        <v>89</v>
      </c>
      <c r="F17" s="8">
        <v>69</v>
      </c>
      <c r="G17" s="9">
        <v>158</v>
      </c>
      <c r="H17" s="16">
        <v>0</v>
      </c>
      <c r="I17" s="8">
        <v>0</v>
      </c>
      <c r="J17" s="9">
        <v>0</v>
      </c>
      <c r="K17" s="16">
        <v>6</v>
      </c>
      <c r="L17" s="8">
        <v>4</v>
      </c>
      <c r="M17" s="9">
        <v>10</v>
      </c>
      <c r="N17" s="16">
        <v>4</v>
      </c>
      <c r="O17" s="8">
        <v>2</v>
      </c>
      <c r="P17" s="9">
        <v>6</v>
      </c>
      <c r="Q17" s="10">
        <f t="shared" si="0"/>
        <v>146</v>
      </c>
      <c r="R17" s="9">
        <f t="shared" si="0"/>
        <v>114</v>
      </c>
      <c r="S17" s="9">
        <f t="shared" si="1"/>
        <v>260</v>
      </c>
    </row>
    <row r="18" spans="1:19" ht="12.75">
      <c r="A18" s="27">
        <v>1997</v>
      </c>
      <c r="B18" s="16">
        <v>53</v>
      </c>
      <c r="C18" s="8">
        <v>44</v>
      </c>
      <c r="D18" s="9">
        <v>97</v>
      </c>
      <c r="E18" s="16">
        <v>137</v>
      </c>
      <c r="F18" s="8">
        <v>88</v>
      </c>
      <c r="G18" s="9">
        <v>225</v>
      </c>
      <c r="H18" s="16">
        <v>0</v>
      </c>
      <c r="I18" s="8">
        <v>0</v>
      </c>
      <c r="J18" s="9">
        <v>0</v>
      </c>
      <c r="K18" s="16">
        <v>5</v>
      </c>
      <c r="L18" s="8">
        <v>2</v>
      </c>
      <c r="M18" s="9">
        <v>7</v>
      </c>
      <c r="N18" s="16">
        <v>1</v>
      </c>
      <c r="O18" s="8">
        <v>2</v>
      </c>
      <c r="P18" s="9">
        <v>3</v>
      </c>
      <c r="Q18" s="10">
        <f t="shared" si="0"/>
        <v>196</v>
      </c>
      <c r="R18" s="9">
        <f t="shared" si="0"/>
        <v>136</v>
      </c>
      <c r="S18" s="9">
        <f t="shared" si="1"/>
        <v>332</v>
      </c>
    </row>
    <row r="19" spans="1:19" ht="12.75">
      <c r="A19" s="27">
        <v>1996</v>
      </c>
      <c r="B19" s="16">
        <v>104</v>
      </c>
      <c r="C19" s="8">
        <v>77</v>
      </c>
      <c r="D19" s="9">
        <v>181</v>
      </c>
      <c r="E19" s="16">
        <v>464</v>
      </c>
      <c r="F19" s="8">
        <v>419</v>
      </c>
      <c r="G19" s="9">
        <v>883</v>
      </c>
      <c r="H19" s="16">
        <v>3</v>
      </c>
      <c r="I19" s="8">
        <v>0</v>
      </c>
      <c r="J19" s="9">
        <v>3</v>
      </c>
      <c r="K19" s="16">
        <v>5</v>
      </c>
      <c r="L19" s="8">
        <v>2</v>
      </c>
      <c r="M19" s="9">
        <v>7</v>
      </c>
      <c r="N19" s="16">
        <v>5</v>
      </c>
      <c r="O19" s="8">
        <v>6</v>
      </c>
      <c r="P19" s="9">
        <v>11</v>
      </c>
      <c r="Q19" s="10">
        <f t="shared" si="0"/>
        <v>581</v>
      </c>
      <c r="R19" s="9">
        <f t="shared" si="0"/>
        <v>504</v>
      </c>
      <c r="S19" s="9">
        <f t="shared" si="1"/>
        <v>1085</v>
      </c>
    </row>
    <row r="20" spans="1:19" ht="12.75">
      <c r="A20" s="27">
        <v>1995</v>
      </c>
      <c r="B20" s="16">
        <v>121</v>
      </c>
      <c r="C20" s="8">
        <v>109</v>
      </c>
      <c r="D20" s="9">
        <v>230</v>
      </c>
      <c r="E20" s="16">
        <v>594</v>
      </c>
      <c r="F20" s="8">
        <v>474</v>
      </c>
      <c r="G20" s="9">
        <v>1068</v>
      </c>
      <c r="H20" s="16">
        <v>5</v>
      </c>
      <c r="I20" s="8">
        <v>2</v>
      </c>
      <c r="J20" s="9">
        <v>7</v>
      </c>
      <c r="K20" s="16">
        <v>6</v>
      </c>
      <c r="L20" s="8">
        <v>5</v>
      </c>
      <c r="M20" s="9">
        <v>11</v>
      </c>
      <c r="N20" s="16">
        <v>2</v>
      </c>
      <c r="O20" s="8">
        <v>2</v>
      </c>
      <c r="P20" s="9">
        <v>4</v>
      </c>
      <c r="Q20" s="10">
        <f t="shared" si="0"/>
        <v>728</v>
      </c>
      <c r="R20" s="9">
        <f t="shared" si="0"/>
        <v>592</v>
      </c>
      <c r="S20" s="9">
        <f t="shared" si="1"/>
        <v>1320</v>
      </c>
    </row>
    <row r="21" spans="1:19" ht="12.75">
      <c r="A21" s="27">
        <v>1994</v>
      </c>
      <c r="B21" s="16">
        <v>171</v>
      </c>
      <c r="C21" s="8">
        <v>146</v>
      </c>
      <c r="D21" s="9">
        <v>317</v>
      </c>
      <c r="E21" s="16">
        <v>683</v>
      </c>
      <c r="F21" s="8">
        <v>564</v>
      </c>
      <c r="G21" s="9">
        <v>1247</v>
      </c>
      <c r="H21" s="16">
        <v>5</v>
      </c>
      <c r="I21" s="8">
        <v>1</v>
      </c>
      <c r="J21" s="9">
        <v>6</v>
      </c>
      <c r="K21" s="16">
        <v>4</v>
      </c>
      <c r="L21" s="8">
        <v>3</v>
      </c>
      <c r="M21" s="9">
        <v>7</v>
      </c>
      <c r="N21" s="16">
        <v>6</v>
      </c>
      <c r="O21" s="8">
        <v>1</v>
      </c>
      <c r="P21" s="9">
        <v>7</v>
      </c>
      <c r="Q21" s="10">
        <f t="shared" si="0"/>
        <v>869</v>
      </c>
      <c r="R21" s="9">
        <f t="shared" si="0"/>
        <v>715</v>
      </c>
      <c r="S21" s="9">
        <f t="shared" si="1"/>
        <v>1584</v>
      </c>
    </row>
    <row r="22" spans="1:19" ht="12.75">
      <c r="A22" s="27">
        <v>1993</v>
      </c>
      <c r="B22" s="16">
        <v>197</v>
      </c>
      <c r="C22" s="8">
        <v>161</v>
      </c>
      <c r="D22" s="9">
        <v>358</v>
      </c>
      <c r="E22" s="16">
        <v>766</v>
      </c>
      <c r="F22" s="8">
        <v>600</v>
      </c>
      <c r="G22" s="9">
        <v>1366</v>
      </c>
      <c r="H22" s="16">
        <v>12</v>
      </c>
      <c r="I22" s="8">
        <v>0</v>
      </c>
      <c r="J22" s="9">
        <v>12</v>
      </c>
      <c r="K22" s="16">
        <v>8</v>
      </c>
      <c r="L22" s="8">
        <v>3</v>
      </c>
      <c r="M22" s="9">
        <v>11</v>
      </c>
      <c r="N22" s="16">
        <v>2</v>
      </c>
      <c r="O22" s="8">
        <v>2</v>
      </c>
      <c r="P22" s="9">
        <v>4</v>
      </c>
      <c r="Q22" s="10">
        <f t="shared" si="0"/>
        <v>985</v>
      </c>
      <c r="R22" s="9">
        <f t="shared" si="0"/>
        <v>766</v>
      </c>
      <c r="S22" s="9">
        <f t="shared" si="1"/>
        <v>1751</v>
      </c>
    </row>
    <row r="23" spans="1:19" ht="12.75">
      <c r="A23" s="27">
        <v>1992</v>
      </c>
      <c r="B23" s="16">
        <v>164</v>
      </c>
      <c r="C23" s="8">
        <v>148</v>
      </c>
      <c r="D23" s="9">
        <v>312</v>
      </c>
      <c r="E23" s="16">
        <v>691</v>
      </c>
      <c r="F23" s="8">
        <v>621</v>
      </c>
      <c r="G23" s="9">
        <v>1312</v>
      </c>
      <c r="H23" s="16">
        <v>7</v>
      </c>
      <c r="I23" s="8">
        <v>0</v>
      </c>
      <c r="J23" s="9">
        <v>7</v>
      </c>
      <c r="K23" s="16">
        <v>4</v>
      </c>
      <c r="L23" s="8">
        <v>0</v>
      </c>
      <c r="M23" s="9">
        <v>4</v>
      </c>
      <c r="N23" s="16">
        <v>1</v>
      </c>
      <c r="O23" s="8">
        <v>2</v>
      </c>
      <c r="P23" s="9">
        <v>3</v>
      </c>
      <c r="Q23" s="10">
        <f t="shared" si="0"/>
        <v>867</v>
      </c>
      <c r="R23" s="9">
        <f t="shared" si="0"/>
        <v>771</v>
      </c>
      <c r="S23" s="9">
        <f t="shared" si="1"/>
        <v>1638</v>
      </c>
    </row>
    <row r="24" spans="1:19" ht="12.75">
      <c r="A24" s="27">
        <v>1991</v>
      </c>
      <c r="B24" s="16">
        <v>137</v>
      </c>
      <c r="C24" s="8">
        <v>99</v>
      </c>
      <c r="D24" s="9">
        <v>236</v>
      </c>
      <c r="E24" s="16">
        <v>586</v>
      </c>
      <c r="F24" s="8">
        <v>504</v>
      </c>
      <c r="G24" s="9">
        <v>1090</v>
      </c>
      <c r="H24" s="16">
        <v>6</v>
      </c>
      <c r="I24" s="8">
        <v>1</v>
      </c>
      <c r="J24" s="9">
        <v>7</v>
      </c>
      <c r="K24" s="16">
        <v>0</v>
      </c>
      <c r="L24" s="8">
        <v>0</v>
      </c>
      <c r="M24" s="9">
        <v>0</v>
      </c>
      <c r="N24" s="16">
        <v>2</v>
      </c>
      <c r="O24" s="8">
        <v>1</v>
      </c>
      <c r="P24" s="9">
        <v>3</v>
      </c>
      <c r="Q24" s="10">
        <f t="shared" si="0"/>
        <v>731</v>
      </c>
      <c r="R24" s="9">
        <f t="shared" si="0"/>
        <v>605</v>
      </c>
      <c r="S24" s="9">
        <f t="shared" si="1"/>
        <v>1336</v>
      </c>
    </row>
    <row r="25" spans="1:19" ht="12.75">
      <c r="A25" s="27">
        <v>1990</v>
      </c>
      <c r="B25" s="16">
        <v>74</v>
      </c>
      <c r="C25" s="8">
        <v>54</v>
      </c>
      <c r="D25" s="9">
        <v>128</v>
      </c>
      <c r="E25" s="16">
        <v>296</v>
      </c>
      <c r="F25" s="8">
        <v>183</v>
      </c>
      <c r="G25" s="9">
        <v>479</v>
      </c>
      <c r="H25" s="16">
        <v>4</v>
      </c>
      <c r="I25" s="8">
        <v>2</v>
      </c>
      <c r="J25" s="9">
        <v>6</v>
      </c>
      <c r="K25" s="16">
        <v>2</v>
      </c>
      <c r="L25" s="8">
        <v>0</v>
      </c>
      <c r="M25" s="9">
        <v>2</v>
      </c>
      <c r="N25" s="16">
        <v>1</v>
      </c>
      <c r="O25" s="8">
        <v>0</v>
      </c>
      <c r="P25" s="9">
        <v>1</v>
      </c>
      <c r="Q25" s="10">
        <f t="shared" si="0"/>
        <v>377</v>
      </c>
      <c r="R25" s="9">
        <f t="shared" si="0"/>
        <v>239</v>
      </c>
      <c r="S25" s="9">
        <f t="shared" si="1"/>
        <v>616</v>
      </c>
    </row>
    <row r="26" spans="1:19" ht="12.75">
      <c r="A26" s="27">
        <v>1989</v>
      </c>
      <c r="B26" s="16">
        <v>29</v>
      </c>
      <c r="C26" s="8">
        <v>21</v>
      </c>
      <c r="D26" s="9">
        <v>50</v>
      </c>
      <c r="E26" s="16">
        <v>104</v>
      </c>
      <c r="F26" s="8">
        <v>74</v>
      </c>
      <c r="G26" s="9">
        <v>178</v>
      </c>
      <c r="H26" s="16">
        <v>1</v>
      </c>
      <c r="I26" s="8">
        <v>12</v>
      </c>
      <c r="J26" s="9">
        <v>13</v>
      </c>
      <c r="K26" s="16">
        <v>0</v>
      </c>
      <c r="L26" s="8">
        <v>0</v>
      </c>
      <c r="M26" s="9">
        <v>0</v>
      </c>
      <c r="N26" s="16">
        <v>0</v>
      </c>
      <c r="O26" s="8">
        <v>0</v>
      </c>
      <c r="P26" s="9">
        <v>0</v>
      </c>
      <c r="Q26" s="10">
        <f t="shared" si="0"/>
        <v>134</v>
      </c>
      <c r="R26" s="9">
        <f t="shared" si="0"/>
        <v>107</v>
      </c>
      <c r="S26" s="9">
        <f t="shared" si="1"/>
        <v>241</v>
      </c>
    </row>
    <row r="27" spans="1:19" ht="12.75">
      <c r="A27" s="27">
        <v>1988</v>
      </c>
      <c r="B27" s="16">
        <v>10</v>
      </c>
      <c r="C27" s="8">
        <v>6</v>
      </c>
      <c r="D27" s="9">
        <v>16</v>
      </c>
      <c r="E27" s="16">
        <v>25</v>
      </c>
      <c r="F27" s="8">
        <v>51</v>
      </c>
      <c r="G27" s="9">
        <v>76</v>
      </c>
      <c r="H27" s="16">
        <v>1</v>
      </c>
      <c r="I27" s="8">
        <v>8</v>
      </c>
      <c r="J27" s="9">
        <v>9</v>
      </c>
      <c r="K27" s="16">
        <v>0</v>
      </c>
      <c r="L27" s="8">
        <v>0</v>
      </c>
      <c r="M27" s="9">
        <v>0</v>
      </c>
      <c r="N27" s="16">
        <v>0</v>
      </c>
      <c r="O27" s="8">
        <v>0</v>
      </c>
      <c r="P27" s="9">
        <v>0</v>
      </c>
      <c r="Q27" s="10">
        <f t="shared" si="0"/>
        <v>36</v>
      </c>
      <c r="R27" s="9">
        <f t="shared" si="0"/>
        <v>65</v>
      </c>
      <c r="S27" s="9">
        <f t="shared" si="1"/>
        <v>101</v>
      </c>
    </row>
    <row r="28" spans="1:19" ht="12.75">
      <c r="A28" s="27">
        <v>1987</v>
      </c>
      <c r="B28" s="16">
        <v>2</v>
      </c>
      <c r="C28" s="8">
        <v>4</v>
      </c>
      <c r="D28" s="9">
        <v>6</v>
      </c>
      <c r="E28" s="16">
        <v>6</v>
      </c>
      <c r="F28" s="8">
        <v>14</v>
      </c>
      <c r="G28" s="9">
        <v>20</v>
      </c>
      <c r="H28" s="16">
        <v>0</v>
      </c>
      <c r="I28" s="8">
        <v>6</v>
      </c>
      <c r="J28" s="9">
        <v>6</v>
      </c>
      <c r="K28" s="16">
        <v>0</v>
      </c>
      <c r="L28" s="8">
        <v>0</v>
      </c>
      <c r="M28" s="9">
        <v>0</v>
      </c>
      <c r="N28" s="16">
        <v>0</v>
      </c>
      <c r="O28" s="8">
        <v>1</v>
      </c>
      <c r="P28" s="9">
        <v>1</v>
      </c>
      <c r="Q28" s="10">
        <f t="shared" si="0"/>
        <v>8</v>
      </c>
      <c r="R28" s="9">
        <f t="shared" si="0"/>
        <v>25</v>
      </c>
      <c r="S28" s="9">
        <f t="shared" si="1"/>
        <v>33</v>
      </c>
    </row>
    <row r="29" spans="1:19" ht="12.75">
      <c r="A29" s="27">
        <v>1986</v>
      </c>
      <c r="B29" s="16">
        <v>0</v>
      </c>
      <c r="C29" s="8">
        <v>0</v>
      </c>
      <c r="D29" s="9">
        <v>0</v>
      </c>
      <c r="E29" s="16">
        <v>0</v>
      </c>
      <c r="F29" s="8">
        <v>8</v>
      </c>
      <c r="G29" s="9">
        <v>8</v>
      </c>
      <c r="H29" s="16">
        <v>0</v>
      </c>
      <c r="I29" s="8">
        <v>2</v>
      </c>
      <c r="J29" s="9">
        <v>2</v>
      </c>
      <c r="K29" s="16">
        <v>0</v>
      </c>
      <c r="L29" s="8">
        <v>0</v>
      </c>
      <c r="M29" s="9">
        <v>0</v>
      </c>
      <c r="N29" s="16">
        <v>0</v>
      </c>
      <c r="O29" s="8">
        <v>0</v>
      </c>
      <c r="P29" s="9">
        <v>0</v>
      </c>
      <c r="Q29" s="10">
        <f t="shared" si="0"/>
        <v>0</v>
      </c>
      <c r="R29" s="9">
        <f t="shared" si="0"/>
        <v>10</v>
      </c>
      <c r="S29" s="9">
        <f t="shared" si="1"/>
        <v>10</v>
      </c>
    </row>
    <row r="30" spans="1:19" ht="12.75">
      <c r="A30" s="27">
        <v>1985</v>
      </c>
      <c r="B30" s="16">
        <v>0</v>
      </c>
      <c r="C30" s="8">
        <v>0</v>
      </c>
      <c r="D30" s="9">
        <v>0</v>
      </c>
      <c r="E30" s="16">
        <v>0</v>
      </c>
      <c r="F30" s="8">
        <v>5</v>
      </c>
      <c r="G30" s="9">
        <v>5</v>
      </c>
      <c r="H30" s="16">
        <v>0</v>
      </c>
      <c r="I30" s="8">
        <v>0</v>
      </c>
      <c r="J30" s="9">
        <v>0</v>
      </c>
      <c r="K30" s="16">
        <v>0</v>
      </c>
      <c r="L30" s="8">
        <v>0</v>
      </c>
      <c r="M30" s="9">
        <v>0</v>
      </c>
      <c r="N30" s="16">
        <v>0</v>
      </c>
      <c r="O30" s="8">
        <v>0</v>
      </c>
      <c r="P30" s="9">
        <v>0</v>
      </c>
      <c r="Q30" s="10">
        <f t="shared" si="0"/>
        <v>0</v>
      </c>
      <c r="R30" s="9">
        <f t="shared" si="0"/>
        <v>5</v>
      </c>
      <c r="S30" s="9">
        <f t="shared" si="1"/>
        <v>5</v>
      </c>
    </row>
    <row r="31" spans="1:19" ht="12.75">
      <c r="A31" s="27">
        <v>1984</v>
      </c>
      <c r="B31" s="16">
        <v>0</v>
      </c>
      <c r="C31" s="8">
        <v>3</v>
      </c>
      <c r="D31" s="9">
        <v>3</v>
      </c>
      <c r="E31" s="16">
        <v>0</v>
      </c>
      <c r="F31" s="8">
        <v>1</v>
      </c>
      <c r="G31" s="9">
        <v>1</v>
      </c>
      <c r="H31" s="16">
        <v>0</v>
      </c>
      <c r="I31" s="8">
        <v>1</v>
      </c>
      <c r="J31" s="9">
        <v>1</v>
      </c>
      <c r="K31" s="16">
        <v>0</v>
      </c>
      <c r="L31" s="8">
        <v>0</v>
      </c>
      <c r="M31" s="9">
        <v>0</v>
      </c>
      <c r="N31" s="16">
        <v>0</v>
      </c>
      <c r="O31" s="8">
        <v>0</v>
      </c>
      <c r="P31" s="9">
        <v>0</v>
      </c>
      <c r="Q31" s="10">
        <f t="shared" si="0"/>
        <v>0</v>
      </c>
      <c r="R31" s="9">
        <f t="shared" si="0"/>
        <v>5</v>
      </c>
      <c r="S31" s="9">
        <f t="shared" si="1"/>
        <v>5</v>
      </c>
    </row>
    <row r="32" spans="1:19" ht="12.75">
      <c r="A32" s="27">
        <v>1983</v>
      </c>
      <c r="B32" s="16">
        <v>1</v>
      </c>
      <c r="C32" s="8">
        <v>2</v>
      </c>
      <c r="D32" s="9">
        <v>3</v>
      </c>
      <c r="E32" s="16">
        <v>0</v>
      </c>
      <c r="F32" s="8">
        <v>1</v>
      </c>
      <c r="G32" s="9">
        <v>1</v>
      </c>
      <c r="H32" s="16">
        <v>0</v>
      </c>
      <c r="I32" s="8">
        <v>1</v>
      </c>
      <c r="J32" s="9">
        <v>1</v>
      </c>
      <c r="K32" s="16">
        <v>0</v>
      </c>
      <c r="L32" s="8">
        <v>0</v>
      </c>
      <c r="M32" s="9">
        <v>0</v>
      </c>
      <c r="N32" s="16">
        <v>0</v>
      </c>
      <c r="O32" s="8">
        <v>0</v>
      </c>
      <c r="P32" s="9">
        <v>0</v>
      </c>
      <c r="Q32" s="10">
        <f t="shared" si="0"/>
        <v>1</v>
      </c>
      <c r="R32" s="9">
        <f t="shared" si="0"/>
        <v>4</v>
      </c>
      <c r="S32" s="9">
        <f t="shared" si="1"/>
        <v>5</v>
      </c>
    </row>
    <row r="33" spans="1:19" ht="12.75">
      <c r="A33" s="27">
        <v>1980</v>
      </c>
      <c r="B33" s="16">
        <v>1</v>
      </c>
      <c r="C33" s="8">
        <v>1</v>
      </c>
      <c r="D33" s="9">
        <v>2</v>
      </c>
      <c r="E33" s="16">
        <v>0</v>
      </c>
      <c r="F33" s="8">
        <v>0</v>
      </c>
      <c r="G33" s="9">
        <v>0</v>
      </c>
      <c r="H33" s="16">
        <v>0</v>
      </c>
      <c r="I33" s="8">
        <v>0</v>
      </c>
      <c r="J33" s="9">
        <v>0</v>
      </c>
      <c r="K33" s="16">
        <v>0</v>
      </c>
      <c r="L33" s="8">
        <v>0</v>
      </c>
      <c r="M33" s="9">
        <v>0</v>
      </c>
      <c r="N33" s="16">
        <v>0</v>
      </c>
      <c r="O33" s="8">
        <v>0</v>
      </c>
      <c r="P33" s="9">
        <v>0</v>
      </c>
      <c r="Q33" s="10">
        <f t="shared" si="0"/>
        <v>1</v>
      </c>
      <c r="R33" s="9">
        <f t="shared" si="0"/>
        <v>1</v>
      </c>
      <c r="S33" s="9">
        <f t="shared" si="1"/>
        <v>2</v>
      </c>
    </row>
    <row r="34" spans="1:19" ht="12.75">
      <c r="A34" s="27">
        <v>1979</v>
      </c>
      <c r="B34" s="16">
        <v>1</v>
      </c>
      <c r="C34" s="8">
        <v>0</v>
      </c>
      <c r="D34" s="9">
        <v>1</v>
      </c>
      <c r="E34" s="16">
        <v>0</v>
      </c>
      <c r="F34" s="8">
        <v>0</v>
      </c>
      <c r="G34" s="9">
        <v>0</v>
      </c>
      <c r="H34" s="16">
        <v>0</v>
      </c>
      <c r="I34" s="8">
        <v>0</v>
      </c>
      <c r="J34" s="9">
        <v>0</v>
      </c>
      <c r="K34" s="16">
        <v>0</v>
      </c>
      <c r="L34" s="8">
        <v>0</v>
      </c>
      <c r="M34" s="9">
        <v>0</v>
      </c>
      <c r="N34" s="16">
        <v>0</v>
      </c>
      <c r="O34" s="8">
        <v>0</v>
      </c>
      <c r="P34" s="9">
        <v>0</v>
      </c>
      <c r="Q34" s="10">
        <f t="shared" si="0"/>
        <v>1</v>
      </c>
      <c r="R34" s="9">
        <f t="shared" si="0"/>
        <v>0</v>
      </c>
      <c r="S34" s="9">
        <f t="shared" si="1"/>
        <v>1</v>
      </c>
    </row>
    <row r="35" spans="1:19" ht="12.75">
      <c r="A35" s="27">
        <v>1974</v>
      </c>
      <c r="B35" s="16">
        <v>1</v>
      </c>
      <c r="C35" s="8">
        <v>0</v>
      </c>
      <c r="D35" s="9">
        <v>1</v>
      </c>
      <c r="E35" s="16">
        <v>0</v>
      </c>
      <c r="F35" s="8">
        <v>0</v>
      </c>
      <c r="G35" s="9">
        <v>0</v>
      </c>
      <c r="H35" s="16">
        <v>0</v>
      </c>
      <c r="I35" s="8">
        <v>0</v>
      </c>
      <c r="J35" s="9">
        <v>0</v>
      </c>
      <c r="K35" s="16">
        <v>0</v>
      </c>
      <c r="L35" s="8">
        <v>0</v>
      </c>
      <c r="M35" s="9">
        <v>0</v>
      </c>
      <c r="N35" s="16">
        <v>0</v>
      </c>
      <c r="O35" s="8">
        <v>0</v>
      </c>
      <c r="P35" s="9">
        <v>0</v>
      </c>
      <c r="Q35" s="10">
        <f t="shared" si="0"/>
        <v>1</v>
      </c>
      <c r="R35" s="9">
        <f t="shared" si="0"/>
        <v>0</v>
      </c>
      <c r="S35" s="9">
        <f t="shared" si="1"/>
        <v>1</v>
      </c>
    </row>
    <row r="36" spans="1:19" ht="12.75">
      <c r="A36" s="27">
        <v>1973</v>
      </c>
      <c r="B36" s="16">
        <v>0</v>
      </c>
      <c r="C36" s="8">
        <v>1</v>
      </c>
      <c r="D36" s="9">
        <v>1</v>
      </c>
      <c r="E36" s="16">
        <v>0</v>
      </c>
      <c r="F36" s="8">
        <v>0</v>
      </c>
      <c r="G36" s="9">
        <v>0</v>
      </c>
      <c r="H36" s="16">
        <v>0</v>
      </c>
      <c r="I36" s="8">
        <v>0</v>
      </c>
      <c r="J36" s="9">
        <v>0</v>
      </c>
      <c r="K36" s="16">
        <v>0</v>
      </c>
      <c r="L36" s="8">
        <v>0</v>
      </c>
      <c r="M36" s="9">
        <v>0</v>
      </c>
      <c r="N36" s="16">
        <v>0</v>
      </c>
      <c r="O36" s="8">
        <v>0</v>
      </c>
      <c r="P36" s="9">
        <v>0</v>
      </c>
      <c r="Q36" s="10">
        <f t="shared" si="0"/>
        <v>0</v>
      </c>
      <c r="R36" s="9">
        <f t="shared" si="0"/>
        <v>1</v>
      </c>
      <c r="S36" s="9">
        <f t="shared" si="1"/>
        <v>1</v>
      </c>
    </row>
    <row r="37" spans="1:19" ht="12.75">
      <c r="A37" s="7" t="s">
        <v>11</v>
      </c>
      <c r="B37" s="17">
        <f aca="true" t="shared" si="2" ref="B37:S37">SUM(B9:B36)</f>
        <v>1288</v>
      </c>
      <c r="C37" s="15">
        <f t="shared" si="2"/>
        <v>1065</v>
      </c>
      <c r="D37" s="13">
        <f t="shared" si="2"/>
        <v>2353</v>
      </c>
      <c r="E37" s="17">
        <f t="shared" si="2"/>
        <v>4657</v>
      </c>
      <c r="F37" s="15">
        <f t="shared" si="2"/>
        <v>3834</v>
      </c>
      <c r="G37" s="13">
        <f t="shared" si="2"/>
        <v>8491</v>
      </c>
      <c r="H37" s="17">
        <f t="shared" si="2"/>
        <v>44</v>
      </c>
      <c r="I37" s="15">
        <f t="shared" si="2"/>
        <v>36</v>
      </c>
      <c r="J37" s="13">
        <f t="shared" si="2"/>
        <v>80</v>
      </c>
      <c r="K37" s="17">
        <f t="shared" si="2"/>
        <v>95</v>
      </c>
      <c r="L37" s="15">
        <f t="shared" si="2"/>
        <v>45</v>
      </c>
      <c r="M37" s="13">
        <f t="shared" si="2"/>
        <v>140</v>
      </c>
      <c r="N37" s="17">
        <f t="shared" si="2"/>
        <v>40</v>
      </c>
      <c r="O37" s="15">
        <f t="shared" si="2"/>
        <v>25</v>
      </c>
      <c r="P37" s="13">
        <f t="shared" si="2"/>
        <v>65</v>
      </c>
      <c r="Q37" s="14">
        <f t="shared" si="2"/>
        <v>6124</v>
      </c>
      <c r="R37" s="13">
        <f t="shared" si="2"/>
        <v>5005</v>
      </c>
      <c r="S37" s="15">
        <f t="shared" si="2"/>
        <v>11129</v>
      </c>
    </row>
    <row r="38" spans="18:20" ht="12.75">
      <c r="R38" s="11"/>
      <c r="S38" s="11"/>
      <c r="T38" s="11"/>
    </row>
  </sheetData>
  <sheetProtection/>
  <mergeCells count="9">
    <mergeCell ref="A2:S2"/>
    <mergeCell ref="N6:P6"/>
    <mergeCell ref="N7:P7"/>
    <mergeCell ref="A4:S4"/>
    <mergeCell ref="B6:D6"/>
    <mergeCell ref="Q6:S6"/>
    <mergeCell ref="K6:M6"/>
    <mergeCell ref="H6:J6"/>
    <mergeCell ref="E6:G6"/>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7"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58"/>
  <sheetViews>
    <sheetView zoomScalePageLayoutView="0" workbookViewId="0" topLeftCell="A1">
      <selection activeCell="I48" sqref="I48"/>
    </sheetView>
  </sheetViews>
  <sheetFormatPr defaultColWidth="9.140625" defaultRowHeight="12.75"/>
  <cols>
    <col min="1" max="1" width="14.28125" style="215" customWidth="1"/>
    <col min="2" max="19" width="7.00390625" style="223" customWidth="1"/>
    <col min="20" max="20" width="8.421875" style="223" customWidth="1"/>
    <col min="21" max="21" width="7.00390625" style="215" customWidth="1"/>
    <col min="22" max="24" width="7.00390625" style="223" customWidth="1"/>
    <col min="25" max="16384" width="9.140625" style="223" customWidth="1"/>
  </cols>
  <sheetData>
    <row r="1" ht="12.75">
      <c r="A1" s="6" t="s">
        <v>252</v>
      </c>
    </row>
    <row r="2" spans="1:21" ht="12.75">
      <c r="A2" s="470" t="s">
        <v>192</v>
      </c>
      <c r="B2" s="470"/>
      <c r="C2" s="470"/>
      <c r="D2" s="470"/>
      <c r="E2" s="470"/>
      <c r="F2" s="470"/>
      <c r="G2" s="470"/>
      <c r="H2" s="470"/>
      <c r="I2" s="470"/>
      <c r="J2" s="470"/>
      <c r="K2" s="470"/>
      <c r="L2" s="470"/>
      <c r="M2" s="470"/>
      <c r="N2" s="470"/>
      <c r="O2" s="470"/>
      <c r="P2" s="470"/>
      <c r="Q2" s="470"/>
      <c r="R2" s="470"/>
      <c r="S2" s="470"/>
      <c r="T2" s="470"/>
      <c r="U2" s="470"/>
    </row>
    <row r="3" spans="1:21" ht="12.75">
      <c r="A3" s="216"/>
      <c r="B3" s="216"/>
      <c r="C3" s="216"/>
      <c r="D3" s="216"/>
      <c r="E3" s="216"/>
      <c r="F3" s="216"/>
      <c r="G3" s="216"/>
      <c r="H3" s="216"/>
      <c r="I3" s="216"/>
      <c r="J3" s="216"/>
      <c r="K3" s="216"/>
      <c r="L3" s="216"/>
      <c r="M3" s="216"/>
      <c r="N3" s="216"/>
      <c r="O3" s="216"/>
      <c r="P3" s="216"/>
      <c r="Q3" s="216"/>
      <c r="R3" s="216"/>
      <c r="S3" s="216"/>
      <c r="T3" s="216"/>
      <c r="U3" s="216"/>
    </row>
    <row r="4" spans="1:21" ht="12.75">
      <c r="A4" s="470" t="s">
        <v>193</v>
      </c>
      <c r="B4" s="470"/>
      <c r="C4" s="470"/>
      <c r="D4" s="470"/>
      <c r="E4" s="470"/>
      <c r="F4" s="470"/>
      <c r="G4" s="470"/>
      <c r="H4" s="470"/>
      <c r="I4" s="470"/>
      <c r="J4" s="470"/>
      <c r="K4" s="470"/>
      <c r="L4" s="470"/>
      <c r="M4" s="470"/>
      <c r="N4" s="470"/>
      <c r="O4" s="470"/>
      <c r="P4" s="470"/>
      <c r="Q4" s="470"/>
      <c r="R4" s="470"/>
      <c r="S4" s="470"/>
      <c r="T4" s="470"/>
      <c r="U4" s="470"/>
    </row>
    <row r="5" ht="13.5" thickBot="1"/>
    <row r="6" spans="1:21" ht="12.75">
      <c r="A6" s="256"/>
      <c r="B6" s="483" t="s">
        <v>194</v>
      </c>
      <c r="C6" s="484"/>
      <c r="D6" s="484"/>
      <c r="E6" s="484"/>
      <c r="F6" s="485"/>
      <c r="G6" s="483" t="s">
        <v>195</v>
      </c>
      <c r="H6" s="484"/>
      <c r="I6" s="484"/>
      <c r="J6" s="484"/>
      <c r="K6" s="485"/>
      <c r="L6" s="483" t="s">
        <v>196</v>
      </c>
      <c r="M6" s="484"/>
      <c r="N6" s="484"/>
      <c r="O6" s="484"/>
      <c r="P6" s="485"/>
      <c r="Q6" s="483" t="s">
        <v>47</v>
      </c>
      <c r="R6" s="484"/>
      <c r="S6" s="484"/>
      <c r="T6" s="484"/>
      <c r="U6" s="484"/>
    </row>
    <row r="7" spans="1:21" ht="12.75">
      <c r="A7" s="251"/>
      <c r="B7" s="480" t="s">
        <v>153</v>
      </c>
      <c r="C7" s="481"/>
      <c r="D7" s="481"/>
      <c r="E7" s="482"/>
      <c r="F7" s="226" t="s">
        <v>11</v>
      </c>
      <c r="G7" s="480" t="s">
        <v>153</v>
      </c>
      <c r="H7" s="481"/>
      <c r="I7" s="481"/>
      <c r="J7" s="482"/>
      <c r="K7" s="226" t="s">
        <v>11</v>
      </c>
      <c r="L7" s="480" t="s">
        <v>153</v>
      </c>
      <c r="M7" s="481"/>
      <c r="N7" s="481"/>
      <c r="O7" s="482"/>
      <c r="P7" s="226" t="s">
        <v>11</v>
      </c>
      <c r="Q7" s="480" t="s">
        <v>153</v>
      </c>
      <c r="R7" s="481"/>
      <c r="S7" s="481"/>
      <c r="T7" s="482"/>
      <c r="U7" s="254" t="s">
        <v>11</v>
      </c>
    </row>
    <row r="8" spans="1:21" s="324" customFormat="1" ht="12.75">
      <c r="A8" s="318" t="s">
        <v>146</v>
      </c>
      <c r="B8" s="320" t="s">
        <v>154</v>
      </c>
      <c r="C8" s="321" t="s">
        <v>155</v>
      </c>
      <c r="D8" s="322" t="s">
        <v>156</v>
      </c>
      <c r="E8" s="322" t="s">
        <v>157</v>
      </c>
      <c r="F8" s="323"/>
      <c r="G8" s="320" t="s">
        <v>154</v>
      </c>
      <c r="H8" s="321" t="s">
        <v>155</v>
      </c>
      <c r="I8" s="322" t="s">
        <v>156</v>
      </c>
      <c r="J8" s="322" t="s">
        <v>157</v>
      </c>
      <c r="K8" s="323"/>
      <c r="L8" s="320" t="s">
        <v>154</v>
      </c>
      <c r="M8" s="321" t="s">
        <v>155</v>
      </c>
      <c r="N8" s="322" t="s">
        <v>156</v>
      </c>
      <c r="O8" s="322" t="s">
        <v>157</v>
      </c>
      <c r="P8" s="323"/>
      <c r="Q8" s="320" t="s">
        <v>154</v>
      </c>
      <c r="R8" s="321" t="s">
        <v>155</v>
      </c>
      <c r="S8" s="322" t="s">
        <v>156</v>
      </c>
      <c r="T8" s="322" t="s">
        <v>157</v>
      </c>
      <c r="U8" s="227"/>
    </row>
    <row r="9" spans="1:21" ht="12.75">
      <c r="A9" s="252" t="s">
        <v>158</v>
      </c>
      <c r="B9" s="229">
        <v>4</v>
      </c>
      <c r="C9" s="231">
        <v>510</v>
      </c>
      <c r="D9" s="231">
        <v>2271</v>
      </c>
      <c r="E9" s="231">
        <v>1265</v>
      </c>
      <c r="F9" s="232">
        <v>4050</v>
      </c>
      <c r="G9" s="229">
        <v>12</v>
      </c>
      <c r="H9" s="230">
        <v>64</v>
      </c>
      <c r="I9" s="230">
        <v>135</v>
      </c>
      <c r="J9" s="228" t="str">
        <f>"(3)"</f>
        <v>(3)</v>
      </c>
      <c r="K9" s="232">
        <v>211</v>
      </c>
      <c r="L9" s="229">
        <v>38</v>
      </c>
      <c r="M9" s="230">
        <v>1074</v>
      </c>
      <c r="N9" s="230">
        <v>11397</v>
      </c>
      <c r="O9" s="228" t="s">
        <v>197</v>
      </c>
      <c r="P9" s="232">
        <v>12509</v>
      </c>
      <c r="Q9" s="229">
        <v>54</v>
      </c>
      <c r="R9" s="230">
        <v>1648</v>
      </c>
      <c r="S9" s="230">
        <v>13803</v>
      </c>
      <c r="T9" s="228" t="s">
        <v>241</v>
      </c>
      <c r="U9" s="229">
        <v>16770</v>
      </c>
    </row>
    <row r="10" spans="1:21" ht="12.75">
      <c r="A10" s="252" t="s">
        <v>159</v>
      </c>
      <c r="B10" s="229">
        <v>10</v>
      </c>
      <c r="C10" s="231">
        <v>513</v>
      </c>
      <c r="D10" s="231">
        <v>2247</v>
      </c>
      <c r="E10" s="231">
        <v>1317</v>
      </c>
      <c r="F10" s="229">
        <v>4087</v>
      </c>
      <c r="G10" s="229">
        <v>13</v>
      </c>
      <c r="H10" s="230">
        <v>64</v>
      </c>
      <c r="I10" s="230">
        <v>192</v>
      </c>
      <c r="J10" s="228" t="s">
        <v>197</v>
      </c>
      <c r="K10" s="229">
        <v>269</v>
      </c>
      <c r="L10" s="229">
        <v>59</v>
      </c>
      <c r="M10" s="230">
        <v>1038</v>
      </c>
      <c r="N10" s="230">
        <v>11106</v>
      </c>
      <c r="O10" s="228" t="s">
        <v>197</v>
      </c>
      <c r="P10" s="232">
        <v>12203</v>
      </c>
      <c r="Q10" s="229">
        <v>82</v>
      </c>
      <c r="R10" s="230">
        <v>1615</v>
      </c>
      <c r="S10" s="230">
        <v>13545</v>
      </c>
      <c r="T10" s="228" t="s">
        <v>242</v>
      </c>
      <c r="U10" s="229">
        <v>16559</v>
      </c>
    </row>
    <row r="11" spans="1:21" ht="12.75">
      <c r="A11" s="252" t="s">
        <v>160</v>
      </c>
      <c r="B11" s="229">
        <v>14</v>
      </c>
      <c r="C11" s="231">
        <v>486</v>
      </c>
      <c r="D11" s="231">
        <v>2273</v>
      </c>
      <c r="E11" s="231">
        <v>1405</v>
      </c>
      <c r="F11" s="229">
        <v>4178</v>
      </c>
      <c r="G11" s="229">
        <v>8</v>
      </c>
      <c r="H11" s="230">
        <v>65</v>
      </c>
      <c r="I11" s="230">
        <v>184</v>
      </c>
      <c r="J11" s="228" t="s">
        <v>197</v>
      </c>
      <c r="K11" s="229">
        <v>257</v>
      </c>
      <c r="L11" s="229">
        <v>49</v>
      </c>
      <c r="M11" s="230">
        <v>892</v>
      </c>
      <c r="N11" s="230">
        <v>10512</v>
      </c>
      <c r="O11" s="228" t="s">
        <v>197</v>
      </c>
      <c r="P11" s="232">
        <v>11453</v>
      </c>
      <c r="Q11" s="229">
        <v>71</v>
      </c>
      <c r="R11" s="230">
        <v>1443</v>
      </c>
      <c r="S11" s="230">
        <v>12969</v>
      </c>
      <c r="T11" s="228" t="s">
        <v>243</v>
      </c>
      <c r="U11" s="229">
        <v>15888</v>
      </c>
    </row>
    <row r="12" spans="1:21" ht="12.75">
      <c r="A12" s="252" t="s">
        <v>161</v>
      </c>
      <c r="B12" s="229">
        <v>33</v>
      </c>
      <c r="C12" s="231">
        <v>478</v>
      </c>
      <c r="D12" s="231">
        <v>2195</v>
      </c>
      <c r="E12" s="231">
        <v>1422</v>
      </c>
      <c r="F12" s="229">
        <v>4128</v>
      </c>
      <c r="G12" s="229">
        <v>10</v>
      </c>
      <c r="H12" s="230">
        <v>72</v>
      </c>
      <c r="I12" s="230">
        <v>196</v>
      </c>
      <c r="J12" s="228" t="s">
        <v>197</v>
      </c>
      <c r="K12" s="229">
        <v>278</v>
      </c>
      <c r="L12" s="229">
        <v>37</v>
      </c>
      <c r="M12" s="230">
        <v>813</v>
      </c>
      <c r="N12" s="230">
        <v>9985</v>
      </c>
      <c r="O12" s="228" t="s">
        <v>197</v>
      </c>
      <c r="P12" s="232">
        <v>10835</v>
      </c>
      <c r="Q12" s="229">
        <v>80</v>
      </c>
      <c r="R12" s="230">
        <v>1363</v>
      </c>
      <c r="S12" s="230">
        <v>12376</v>
      </c>
      <c r="T12" s="228" t="s">
        <v>244</v>
      </c>
      <c r="U12" s="229">
        <v>15241</v>
      </c>
    </row>
    <row r="13" spans="1:21" ht="12.75">
      <c r="A13" s="252" t="s">
        <v>162</v>
      </c>
      <c r="B13" s="229">
        <v>24</v>
      </c>
      <c r="C13" s="231">
        <v>505</v>
      </c>
      <c r="D13" s="231">
        <v>1948</v>
      </c>
      <c r="E13" s="231">
        <v>1277</v>
      </c>
      <c r="F13" s="229">
        <v>3754</v>
      </c>
      <c r="G13" s="229">
        <v>12</v>
      </c>
      <c r="H13" s="230">
        <v>51</v>
      </c>
      <c r="I13" s="230">
        <v>175</v>
      </c>
      <c r="J13" s="228" t="s">
        <v>197</v>
      </c>
      <c r="K13" s="229">
        <v>238</v>
      </c>
      <c r="L13" s="229">
        <v>44</v>
      </c>
      <c r="M13" s="230">
        <v>765</v>
      </c>
      <c r="N13" s="230">
        <v>9373</v>
      </c>
      <c r="O13" s="228" t="s">
        <v>197</v>
      </c>
      <c r="P13" s="232">
        <v>10182</v>
      </c>
      <c r="Q13" s="229">
        <v>80</v>
      </c>
      <c r="R13" s="230">
        <v>1321</v>
      </c>
      <c r="S13" s="230">
        <v>11496</v>
      </c>
      <c r="T13" s="228" t="s">
        <v>245</v>
      </c>
      <c r="U13" s="229">
        <v>14174</v>
      </c>
    </row>
    <row r="14" spans="1:21" ht="12.75">
      <c r="A14" s="252" t="s">
        <v>163</v>
      </c>
      <c r="B14" s="229">
        <v>19</v>
      </c>
      <c r="C14" s="231">
        <v>449</v>
      </c>
      <c r="D14" s="231">
        <v>2022</v>
      </c>
      <c r="E14" s="228" t="str">
        <f>"(2)"</f>
        <v>(2)</v>
      </c>
      <c r="F14" s="229">
        <v>2490</v>
      </c>
      <c r="G14" s="229">
        <v>10</v>
      </c>
      <c r="H14" s="230">
        <v>47</v>
      </c>
      <c r="I14" s="230">
        <v>163</v>
      </c>
      <c r="J14" s="228" t="s">
        <v>197</v>
      </c>
      <c r="K14" s="229">
        <v>220</v>
      </c>
      <c r="L14" s="229">
        <v>41</v>
      </c>
      <c r="M14" s="230">
        <v>733</v>
      </c>
      <c r="N14" s="230">
        <v>8843</v>
      </c>
      <c r="O14" s="228" t="s">
        <v>197</v>
      </c>
      <c r="P14" s="232">
        <v>9617</v>
      </c>
      <c r="Q14" s="229">
        <v>70</v>
      </c>
      <c r="R14" s="230">
        <v>1229</v>
      </c>
      <c r="S14" s="230">
        <v>11028</v>
      </c>
      <c r="T14" s="228" t="s">
        <v>198</v>
      </c>
      <c r="U14" s="229">
        <v>12327</v>
      </c>
    </row>
    <row r="15" spans="1:21" ht="12.75">
      <c r="A15" s="252" t="s">
        <v>164</v>
      </c>
      <c r="B15" s="229">
        <v>25</v>
      </c>
      <c r="C15" s="231">
        <v>427</v>
      </c>
      <c r="D15" s="231">
        <v>1889</v>
      </c>
      <c r="E15" s="228" t="s">
        <v>141</v>
      </c>
      <c r="F15" s="229">
        <v>2341</v>
      </c>
      <c r="G15" s="229">
        <v>10</v>
      </c>
      <c r="H15" s="230">
        <v>37</v>
      </c>
      <c r="I15" s="230">
        <v>127</v>
      </c>
      <c r="J15" s="228" t="s">
        <v>197</v>
      </c>
      <c r="K15" s="229">
        <v>174</v>
      </c>
      <c r="L15" s="229">
        <v>42</v>
      </c>
      <c r="M15" s="230">
        <v>682</v>
      </c>
      <c r="N15" s="230">
        <v>8010</v>
      </c>
      <c r="O15" s="228" t="s">
        <v>197</v>
      </c>
      <c r="P15" s="232">
        <v>8734</v>
      </c>
      <c r="Q15" s="229">
        <v>77</v>
      </c>
      <c r="R15" s="230">
        <v>1146</v>
      </c>
      <c r="S15" s="230">
        <v>10026</v>
      </c>
      <c r="T15" s="228" t="s">
        <v>198</v>
      </c>
      <c r="U15" s="229">
        <v>11249</v>
      </c>
    </row>
    <row r="16" spans="1:21" ht="12.75">
      <c r="A16" s="252" t="s">
        <v>165</v>
      </c>
      <c r="B16" s="229">
        <v>29</v>
      </c>
      <c r="C16" s="231">
        <v>377</v>
      </c>
      <c r="D16" s="231">
        <v>1798</v>
      </c>
      <c r="E16" s="228" t="s">
        <v>141</v>
      </c>
      <c r="F16" s="229">
        <v>2204</v>
      </c>
      <c r="G16" s="229">
        <v>12</v>
      </c>
      <c r="H16" s="230">
        <v>27</v>
      </c>
      <c r="I16" s="230">
        <v>145</v>
      </c>
      <c r="J16" s="228" t="s">
        <v>197</v>
      </c>
      <c r="K16" s="229">
        <v>184</v>
      </c>
      <c r="L16" s="229">
        <v>43</v>
      </c>
      <c r="M16" s="230">
        <v>758</v>
      </c>
      <c r="N16" s="230">
        <v>7704</v>
      </c>
      <c r="O16" s="228" t="s">
        <v>197</v>
      </c>
      <c r="P16" s="232">
        <v>8505</v>
      </c>
      <c r="Q16" s="229">
        <v>84</v>
      </c>
      <c r="R16" s="230">
        <v>1162</v>
      </c>
      <c r="S16" s="230">
        <v>9647</v>
      </c>
      <c r="T16" s="228" t="s">
        <v>198</v>
      </c>
      <c r="U16" s="229">
        <v>10893</v>
      </c>
    </row>
    <row r="17" spans="1:21" ht="12.75">
      <c r="A17" s="252" t="s">
        <v>166</v>
      </c>
      <c r="B17" s="229">
        <v>29</v>
      </c>
      <c r="C17" s="231">
        <v>366</v>
      </c>
      <c r="D17" s="231">
        <v>1725</v>
      </c>
      <c r="E17" s="228" t="s">
        <v>141</v>
      </c>
      <c r="F17" s="229">
        <v>2120</v>
      </c>
      <c r="G17" s="229">
        <v>6</v>
      </c>
      <c r="H17" s="230">
        <v>36</v>
      </c>
      <c r="I17" s="230">
        <v>128</v>
      </c>
      <c r="J17" s="228" t="s">
        <v>197</v>
      </c>
      <c r="K17" s="229">
        <v>170</v>
      </c>
      <c r="L17" s="229">
        <v>44</v>
      </c>
      <c r="M17" s="230">
        <v>761</v>
      </c>
      <c r="N17" s="230">
        <v>7224</v>
      </c>
      <c r="O17" s="228" t="s">
        <v>197</v>
      </c>
      <c r="P17" s="232">
        <v>8029</v>
      </c>
      <c r="Q17" s="229">
        <v>79</v>
      </c>
      <c r="R17" s="230">
        <v>1163</v>
      </c>
      <c r="S17" s="230">
        <v>9077</v>
      </c>
      <c r="T17" s="228" t="s">
        <v>198</v>
      </c>
      <c r="U17" s="229">
        <v>10319</v>
      </c>
    </row>
    <row r="18" spans="1:21" ht="12.75">
      <c r="A18" s="252" t="s">
        <v>167</v>
      </c>
      <c r="B18" s="229">
        <v>42</v>
      </c>
      <c r="C18" s="231">
        <v>360</v>
      </c>
      <c r="D18" s="231">
        <v>1678</v>
      </c>
      <c r="E18" s="228" t="s">
        <v>141</v>
      </c>
      <c r="F18" s="229">
        <v>2080</v>
      </c>
      <c r="G18" s="229">
        <v>9</v>
      </c>
      <c r="H18" s="230">
        <v>34</v>
      </c>
      <c r="I18" s="230">
        <v>161</v>
      </c>
      <c r="J18" s="228" t="s">
        <v>197</v>
      </c>
      <c r="K18" s="229">
        <v>204</v>
      </c>
      <c r="L18" s="229">
        <v>40</v>
      </c>
      <c r="M18" s="230">
        <v>741</v>
      </c>
      <c r="N18" s="230">
        <v>6934</v>
      </c>
      <c r="O18" s="228" t="s">
        <v>197</v>
      </c>
      <c r="P18" s="232">
        <v>7715</v>
      </c>
      <c r="Q18" s="229">
        <v>91</v>
      </c>
      <c r="R18" s="230">
        <v>1135</v>
      </c>
      <c r="S18" s="230">
        <v>8773</v>
      </c>
      <c r="T18" s="228" t="s">
        <v>198</v>
      </c>
      <c r="U18" s="229">
        <v>9999</v>
      </c>
    </row>
    <row r="19" spans="1:21" ht="12.75">
      <c r="A19" s="252" t="s">
        <v>199</v>
      </c>
      <c r="B19" s="233">
        <v>60</v>
      </c>
      <c r="C19" s="234">
        <v>499</v>
      </c>
      <c r="D19" s="234">
        <v>1628</v>
      </c>
      <c r="E19" s="228" t="s">
        <v>141</v>
      </c>
      <c r="F19" s="224">
        <v>2187</v>
      </c>
      <c r="G19" s="233">
        <v>8</v>
      </c>
      <c r="H19" s="230">
        <v>47</v>
      </c>
      <c r="I19" s="230">
        <v>164</v>
      </c>
      <c r="J19" s="228" t="s">
        <v>197</v>
      </c>
      <c r="K19" s="224">
        <v>219</v>
      </c>
      <c r="L19" s="233">
        <v>37</v>
      </c>
      <c r="M19" s="230">
        <v>768</v>
      </c>
      <c r="N19" s="230">
        <v>6867</v>
      </c>
      <c r="O19" s="228" t="s">
        <v>197</v>
      </c>
      <c r="P19" s="224">
        <v>7672</v>
      </c>
      <c r="Q19" s="233">
        <v>105</v>
      </c>
      <c r="R19" s="230">
        <v>1314</v>
      </c>
      <c r="S19" s="230">
        <v>8659</v>
      </c>
      <c r="T19" s="228" t="s">
        <v>198</v>
      </c>
      <c r="U19" s="255">
        <v>10078</v>
      </c>
    </row>
    <row r="20" spans="1:21" ht="12.75">
      <c r="A20" s="252" t="s">
        <v>169</v>
      </c>
      <c r="B20" s="233">
        <v>56</v>
      </c>
      <c r="C20" s="234">
        <v>537</v>
      </c>
      <c r="D20" s="234">
        <v>1567</v>
      </c>
      <c r="E20" s="228" t="s">
        <v>141</v>
      </c>
      <c r="F20" s="224">
        <v>2160</v>
      </c>
      <c r="G20" s="233">
        <v>8</v>
      </c>
      <c r="H20" s="230">
        <v>36</v>
      </c>
      <c r="I20" s="230">
        <v>113</v>
      </c>
      <c r="J20" s="228" t="s">
        <v>197</v>
      </c>
      <c r="K20" s="224">
        <v>157</v>
      </c>
      <c r="L20" s="233">
        <v>46</v>
      </c>
      <c r="M20" s="230">
        <v>836</v>
      </c>
      <c r="N20" s="230">
        <v>7064</v>
      </c>
      <c r="O20" s="228" t="s">
        <v>197</v>
      </c>
      <c r="P20" s="224">
        <v>7946</v>
      </c>
      <c r="Q20" s="233">
        <v>110</v>
      </c>
      <c r="R20" s="230">
        <v>1409</v>
      </c>
      <c r="S20" s="230">
        <v>8744</v>
      </c>
      <c r="T20" s="228" t="s">
        <v>198</v>
      </c>
      <c r="U20" s="255">
        <v>10263</v>
      </c>
    </row>
    <row r="21" spans="1:21" ht="12.75">
      <c r="A21" s="252" t="s">
        <v>170</v>
      </c>
      <c r="B21" s="233">
        <v>57</v>
      </c>
      <c r="C21" s="234">
        <v>502</v>
      </c>
      <c r="D21" s="234">
        <v>1559</v>
      </c>
      <c r="E21" s="228" t="s">
        <v>141</v>
      </c>
      <c r="F21" s="224">
        <v>2118</v>
      </c>
      <c r="G21" s="233">
        <v>13</v>
      </c>
      <c r="H21" s="230">
        <v>45</v>
      </c>
      <c r="I21" s="230">
        <v>110</v>
      </c>
      <c r="J21" s="228" t="s">
        <v>197</v>
      </c>
      <c r="K21" s="224">
        <v>168</v>
      </c>
      <c r="L21" s="233">
        <v>40</v>
      </c>
      <c r="M21" s="230">
        <v>806</v>
      </c>
      <c r="N21" s="230">
        <v>7072</v>
      </c>
      <c r="O21" s="228" t="s">
        <v>197</v>
      </c>
      <c r="P21" s="224">
        <v>7918</v>
      </c>
      <c r="Q21" s="233">
        <v>110</v>
      </c>
      <c r="R21" s="230">
        <v>1353</v>
      </c>
      <c r="S21" s="230">
        <v>8741</v>
      </c>
      <c r="T21" s="228" t="s">
        <v>198</v>
      </c>
      <c r="U21" s="255">
        <v>10204</v>
      </c>
    </row>
    <row r="22" spans="1:21" ht="12.75">
      <c r="A22" s="252" t="s">
        <v>147</v>
      </c>
      <c r="B22" s="233">
        <v>57</v>
      </c>
      <c r="C22" s="234">
        <v>522</v>
      </c>
      <c r="D22" s="234">
        <v>1522</v>
      </c>
      <c r="E22" s="228" t="s">
        <v>141</v>
      </c>
      <c r="F22" s="224">
        <v>2101</v>
      </c>
      <c r="G22" s="233">
        <v>12</v>
      </c>
      <c r="H22" s="230">
        <v>75</v>
      </c>
      <c r="I22" s="230">
        <v>111</v>
      </c>
      <c r="J22" s="228" t="s">
        <v>197</v>
      </c>
      <c r="K22" s="224">
        <v>198</v>
      </c>
      <c r="L22" s="233">
        <v>44</v>
      </c>
      <c r="M22" s="230">
        <v>767</v>
      </c>
      <c r="N22" s="230">
        <v>7154</v>
      </c>
      <c r="O22" s="228" t="s">
        <v>197</v>
      </c>
      <c r="P22" s="224">
        <v>7965</v>
      </c>
      <c r="Q22" s="233">
        <v>113</v>
      </c>
      <c r="R22" s="230">
        <v>1364</v>
      </c>
      <c r="S22" s="230">
        <v>8787</v>
      </c>
      <c r="T22" s="228" t="s">
        <v>198</v>
      </c>
      <c r="U22" s="255">
        <v>10264</v>
      </c>
    </row>
    <row r="23" spans="1:21" ht="12.75">
      <c r="A23" s="252" t="s">
        <v>171</v>
      </c>
      <c r="B23" s="233">
        <v>62</v>
      </c>
      <c r="C23" s="234">
        <v>514</v>
      </c>
      <c r="D23" s="234">
        <v>1569</v>
      </c>
      <c r="E23" s="228" t="s">
        <v>141</v>
      </c>
      <c r="F23" s="224">
        <v>2145</v>
      </c>
      <c r="G23" s="233">
        <v>9</v>
      </c>
      <c r="H23" s="230">
        <v>74</v>
      </c>
      <c r="I23" s="230">
        <v>120</v>
      </c>
      <c r="J23" s="228" t="s">
        <v>197</v>
      </c>
      <c r="K23" s="224">
        <v>203</v>
      </c>
      <c r="L23" s="233">
        <v>48</v>
      </c>
      <c r="M23" s="230">
        <v>771</v>
      </c>
      <c r="N23" s="230">
        <v>7405</v>
      </c>
      <c r="O23" s="228" t="s">
        <v>197</v>
      </c>
      <c r="P23" s="224">
        <v>8224</v>
      </c>
      <c r="Q23" s="233">
        <v>119</v>
      </c>
      <c r="R23" s="230">
        <v>1359</v>
      </c>
      <c r="S23" s="230">
        <v>9094</v>
      </c>
      <c r="T23" s="228" t="s">
        <v>198</v>
      </c>
      <c r="U23" s="255">
        <v>10572</v>
      </c>
    </row>
    <row r="24" spans="1:21" ht="12.75">
      <c r="A24" s="252" t="s">
        <v>172</v>
      </c>
      <c r="B24" s="227">
        <v>54</v>
      </c>
      <c r="C24" s="228">
        <v>491</v>
      </c>
      <c r="D24" s="228">
        <v>1682</v>
      </c>
      <c r="E24" s="228" t="s">
        <v>141</v>
      </c>
      <c r="F24" s="224">
        <v>2227</v>
      </c>
      <c r="G24" s="229">
        <v>11</v>
      </c>
      <c r="H24" s="230">
        <v>71</v>
      </c>
      <c r="I24" s="230">
        <v>130</v>
      </c>
      <c r="J24" s="228" t="s">
        <v>197</v>
      </c>
      <c r="K24" s="224">
        <v>212</v>
      </c>
      <c r="L24" s="229">
        <v>61</v>
      </c>
      <c r="M24" s="230">
        <v>747</v>
      </c>
      <c r="N24" s="230">
        <v>7521</v>
      </c>
      <c r="O24" s="228" t="s">
        <v>197</v>
      </c>
      <c r="P24" s="224">
        <v>8329</v>
      </c>
      <c r="Q24" s="229">
        <v>126</v>
      </c>
      <c r="R24" s="230">
        <v>1309</v>
      </c>
      <c r="S24" s="230">
        <v>9333</v>
      </c>
      <c r="T24" s="228" t="s">
        <v>198</v>
      </c>
      <c r="U24" s="255">
        <v>10768</v>
      </c>
    </row>
    <row r="25" spans="1:21" ht="12.75">
      <c r="A25" s="252" t="s">
        <v>150</v>
      </c>
      <c r="B25" s="227">
        <v>53</v>
      </c>
      <c r="C25" s="228">
        <v>540</v>
      </c>
      <c r="D25" s="228">
        <v>1705</v>
      </c>
      <c r="E25" s="228" t="s">
        <v>141</v>
      </c>
      <c r="F25" s="224">
        <v>2298</v>
      </c>
      <c r="G25" s="229">
        <v>15</v>
      </c>
      <c r="H25" s="230">
        <v>78</v>
      </c>
      <c r="I25" s="230">
        <v>133</v>
      </c>
      <c r="J25" s="228" t="s">
        <v>197</v>
      </c>
      <c r="K25" s="224">
        <v>226</v>
      </c>
      <c r="L25" s="229">
        <v>53</v>
      </c>
      <c r="M25" s="230">
        <v>775</v>
      </c>
      <c r="N25" s="230">
        <v>7660</v>
      </c>
      <c r="O25" s="228" t="s">
        <v>197</v>
      </c>
      <c r="P25" s="224">
        <v>8488</v>
      </c>
      <c r="Q25" s="229">
        <v>121</v>
      </c>
      <c r="R25" s="230">
        <v>1393</v>
      </c>
      <c r="S25" s="230">
        <v>9498</v>
      </c>
      <c r="T25" s="228" t="s">
        <v>198</v>
      </c>
      <c r="U25" s="255">
        <v>11012</v>
      </c>
    </row>
    <row r="26" spans="1:21" ht="12.75">
      <c r="A26" s="252" t="s">
        <v>258</v>
      </c>
      <c r="B26" s="227">
        <v>56</v>
      </c>
      <c r="C26" s="228">
        <v>521</v>
      </c>
      <c r="D26" s="228">
        <v>1776</v>
      </c>
      <c r="E26" s="228" t="s">
        <v>141</v>
      </c>
      <c r="F26" s="224">
        <f>SUM(B26:D26)</f>
        <v>2353</v>
      </c>
      <c r="G26" s="229">
        <v>47</v>
      </c>
      <c r="H26" s="230">
        <v>92</v>
      </c>
      <c r="I26" s="230">
        <v>146</v>
      </c>
      <c r="J26" s="228" t="s">
        <v>197</v>
      </c>
      <c r="K26" s="224">
        <f>SUM(G26:I26)</f>
        <v>285</v>
      </c>
      <c r="L26" s="229">
        <v>49</v>
      </c>
      <c r="M26" s="230">
        <v>774</v>
      </c>
      <c r="N26" s="230">
        <v>7668</v>
      </c>
      <c r="O26" s="228" t="s">
        <v>197</v>
      </c>
      <c r="P26" s="224">
        <f>SUM(L26:N26)</f>
        <v>8491</v>
      </c>
      <c r="Q26" s="229">
        <f>SUM(L26,G26,B26)</f>
        <v>152</v>
      </c>
      <c r="R26" s="231">
        <f>SUM(M26,H26,C26)</f>
        <v>1387</v>
      </c>
      <c r="S26" s="231">
        <f>SUM(N26,I26,D26)</f>
        <v>9590</v>
      </c>
      <c r="T26" s="228" t="s">
        <v>198</v>
      </c>
      <c r="U26" s="255">
        <f>SUM(Q26:S26)</f>
        <v>11129</v>
      </c>
    </row>
    <row r="27" ht="6.75" customHeight="1"/>
    <row r="28" spans="1:12" ht="12.75">
      <c r="A28" s="253" t="s">
        <v>174</v>
      </c>
      <c r="D28" s="236" t="s">
        <v>175</v>
      </c>
      <c r="H28" s="236" t="s">
        <v>176</v>
      </c>
      <c r="L28" s="236" t="s">
        <v>177</v>
      </c>
    </row>
    <row r="31" ht="12.75">
      <c r="A31" s="147" t="s">
        <v>200</v>
      </c>
    </row>
    <row r="32" ht="13.5" thickBot="1"/>
    <row r="33" spans="1:5" ht="16.5" customHeight="1">
      <c r="A33" s="325" t="s">
        <v>146</v>
      </c>
      <c r="B33" s="257" t="s">
        <v>70</v>
      </c>
      <c r="C33" s="257" t="s">
        <v>72</v>
      </c>
      <c r="D33" s="257" t="s">
        <v>71</v>
      </c>
      <c r="E33" s="258" t="s">
        <v>11</v>
      </c>
    </row>
    <row r="34" spans="1:6" ht="12.75">
      <c r="A34" s="252" t="s">
        <v>158</v>
      </c>
      <c r="B34" s="232">
        <v>44</v>
      </c>
      <c r="C34" s="232">
        <v>5</v>
      </c>
      <c r="D34" s="232">
        <v>127</v>
      </c>
      <c r="E34" s="235">
        <f>SUM(B34:D34)</f>
        <v>176</v>
      </c>
      <c r="F34" s="235"/>
    </row>
    <row r="35" spans="1:6" ht="12.75">
      <c r="A35" s="252" t="s">
        <v>159</v>
      </c>
      <c r="B35" s="232">
        <v>45</v>
      </c>
      <c r="C35" s="232">
        <v>6</v>
      </c>
      <c r="D35" s="232">
        <v>124</v>
      </c>
      <c r="E35" s="235">
        <f aca="true" t="shared" si="0" ref="E35:E51">SUM(B35:D35)</f>
        <v>175</v>
      </c>
      <c r="F35" s="235"/>
    </row>
    <row r="36" spans="1:6" ht="12.75">
      <c r="A36" s="252" t="s">
        <v>160</v>
      </c>
      <c r="B36" s="232">
        <v>45</v>
      </c>
      <c r="C36" s="232">
        <v>6</v>
      </c>
      <c r="D36" s="232">
        <v>120</v>
      </c>
      <c r="E36" s="235">
        <f t="shared" si="0"/>
        <v>171</v>
      </c>
      <c r="F36" s="235"/>
    </row>
    <row r="37" spans="1:6" ht="12.75">
      <c r="A37" s="252" t="s">
        <v>161</v>
      </c>
      <c r="B37" s="232">
        <v>45</v>
      </c>
      <c r="C37" s="232">
        <v>6</v>
      </c>
      <c r="D37" s="232">
        <v>116</v>
      </c>
      <c r="E37" s="235">
        <f t="shared" si="0"/>
        <v>167</v>
      </c>
      <c r="F37" s="235"/>
    </row>
    <row r="38" spans="1:6" ht="12.75">
      <c r="A38" s="252" t="s">
        <v>162</v>
      </c>
      <c r="B38" s="232">
        <v>44</v>
      </c>
      <c r="C38" s="232">
        <v>6</v>
      </c>
      <c r="D38" s="232">
        <v>111</v>
      </c>
      <c r="E38" s="235">
        <f t="shared" si="0"/>
        <v>161</v>
      </c>
      <c r="F38" s="235"/>
    </row>
    <row r="39" spans="1:6" ht="12.75">
      <c r="A39" s="252" t="s">
        <v>163</v>
      </c>
      <c r="B39" s="232">
        <v>43</v>
      </c>
      <c r="C39" s="232">
        <v>6</v>
      </c>
      <c r="D39" s="232">
        <v>108</v>
      </c>
      <c r="E39" s="235">
        <f t="shared" si="0"/>
        <v>157</v>
      </c>
      <c r="F39" s="235"/>
    </row>
    <row r="40" spans="1:6" ht="12.75">
      <c r="A40" s="252" t="s">
        <v>164</v>
      </c>
      <c r="B40" s="232">
        <v>41</v>
      </c>
      <c r="C40" s="232">
        <v>5</v>
      </c>
      <c r="D40" s="232">
        <v>102</v>
      </c>
      <c r="E40" s="235">
        <f t="shared" si="0"/>
        <v>148</v>
      </c>
      <c r="F40" s="235"/>
    </row>
    <row r="41" spans="1:6" ht="12.75">
      <c r="A41" s="252" t="s">
        <v>165</v>
      </c>
      <c r="B41" s="232">
        <v>41</v>
      </c>
      <c r="C41" s="232">
        <v>5</v>
      </c>
      <c r="D41" s="232">
        <v>102</v>
      </c>
      <c r="E41" s="235">
        <f t="shared" si="0"/>
        <v>148</v>
      </c>
      <c r="F41" s="235"/>
    </row>
    <row r="42" spans="1:6" ht="12.75">
      <c r="A42" s="252" t="s">
        <v>166</v>
      </c>
      <c r="B42" s="232">
        <v>40</v>
      </c>
      <c r="C42" s="232">
        <v>4</v>
      </c>
      <c r="D42" s="232">
        <v>99</v>
      </c>
      <c r="E42" s="235">
        <f t="shared" si="0"/>
        <v>143</v>
      </c>
      <c r="F42" s="235"/>
    </row>
    <row r="43" spans="1:6" ht="12.75">
      <c r="A43" s="252" t="s">
        <v>167</v>
      </c>
      <c r="B43" s="232">
        <v>39</v>
      </c>
      <c r="C43" s="232">
        <v>5</v>
      </c>
      <c r="D43" s="232">
        <v>99</v>
      </c>
      <c r="E43" s="235">
        <f t="shared" si="0"/>
        <v>143</v>
      </c>
      <c r="F43" s="235"/>
    </row>
    <row r="44" spans="1:6" ht="12.75">
      <c r="A44" s="252" t="s">
        <v>168</v>
      </c>
      <c r="B44" s="259">
        <v>38</v>
      </c>
      <c r="C44" s="259">
        <v>5</v>
      </c>
      <c r="D44" s="259">
        <v>96</v>
      </c>
      <c r="E44" s="235">
        <f t="shared" si="0"/>
        <v>139</v>
      </c>
      <c r="F44" s="235"/>
    </row>
    <row r="45" spans="1:6" ht="12.75">
      <c r="A45" s="252" t="s">
        <v>169</v>
      </c>
      <c r="B45" s="259">
        <v>38</v>
      </c>
      <c r="C45" s="259">
        <v>4</v>
      </c>
      <c r="D45" s="259">
        <v>96</v>
      </c>
      <c r="E45" s="235">
        <f t="shared" si="0"/>
        <v>138</v>
      </c>
      <c r="F45" s="235"/>
    </row>
    <row r="46" spans="1:6" ht="12.75">
      <c r="A46" s="252" t="s">
        <v>170</v>
      </c>
      <c r="B46" s="259">
        <v>36</v>
      </c>
      <c r="C46" s="259">
        <v>4</v>
      </c>
      <c r="D46" s="259">
        <v>95</v>
      </c>
      <c r="E46" s="235">
        <f t="shared" si="0"/>
        <v>135</v>
      </c>
      <c r="F46" s="235"/>
    </row>
    <row r="47" spans="1:6" ht="12.75">
      <c r="A47" s="252" t="s">
        <v>147</v>
      </c>
      <c r="B47" s="259">
        <v>36</v>
      </c>
      <c r="C47" s="259">
        <v>4</v>
      </c>
      <c r="D47" s="259">
        <v>94</v>
      </c>
      <c r="E47" s="235">
        <f t="shared" si="0"/>
        <v>134</v>
      </c>
      <c r="F47" s="235"/>
    </row>
    <row r="48" spans="1:6" ht="12.75">
      <c r="A48" s="252" t="s">
        <v>171</v>
      </c>
      <c r="B48" s="259">
        <v>34</v>
      </c>
      <c r="C48" s="259">
        <v>4</v>
      </c>
      <c r="D48" s="259">
        <v>98</v>
      </c>
      <c r="E48" s="235">
        <f t="shared" si="0"/>
        <v>136</v>
      </c>
      <c r="F48" s="235"/>
    </row>
    <row r="49" spans="1:6" ht="12.75">
      <c r="A49" s="252" t="s">
        <v>172</v>
      </c>
      <c r="B49" s="225">
        <v>34</v>
      </c>
      <c r="C49" s="232">
        <v>4</v>
      </c>
      <c r="D49" s="232">
        <v>96</v>
      </c>
      <c r="E49" s="235">
        <f t="shared" si="0"/>
        <v>134</v>
      </c>
      <c r="F49" s="235"/>
    </row>
    <row r="50" spans="1:6" ht="12.75">
      <c r="A50" s="252" t="s">
        <v>150</v>
      </c>
      <c r="B50" s="225">
        <v>33</v>
      </c>
      <c r="C50" s="232">
        <v>4</v>
      </c>
      <c r="D50" s="232">
        <v>97</v>
      </c>
      <c r="E50" s="235">
        <f t="shared" si="0"/>
        <v>134</v>
      </c>
      <c r="F50" s="235"/>
    </row>
    <row r="51" spans="1:6" ht="12.75">
      <c r="A51" s="252" t="s">
        <v>258</v>
      </c>
      <c r="B51" s="225">
        <v>33</v>
      </c>
      <c r="C51" s="232">
        <v>4</v>
      </c>
      <c r="D51" s="232">
        <v>97</v>
      </c>
      <c r="E51" s="235">
        <f t="shared" si="0"/>
        <v>134</v>
      </c>
      <c r="F51" s="235"/>
    </row>
    <row r="52" ht="6.75" customHeight="1"/>
    <row r="53" ht="12.75">
      <c r="A53" s="253" t="s">
        <v>201</v>
      </c>
    </row>
    <row r="54" ht="12.75">
      <c r="A54" s="253" t="s">
        <v>202</v>
      </c>
    </row>
    <row r="55" ht="12.75">
      <c r="A55" s="253" t="s">
        <v>221</v>
      </c>
    </row>
    <row r="56" ht="12.75">
      <c r="A56" s="253" t="s">
        <v>222</v>
      </c>
    </row>
    <row r="57" ht="12.75">
      <c r="A57" s="253" t="s">
        <v>173</v>
      </c>
    </row>
    <row r="58" ht="12.75">
      <c r="A58" s="260" t="s">
        <v>203</v>
      </c>
    </row>
  </sheetData>
  <sheetProtection/>
  <mergeCells count="10">
    <mergeCell ref="B7:E7"/>
    <mergeCell ref="G7:J7"/>
    <mergeCell ref="L7:O7"/>
    <mergeCell ref="Q7:T7"/>
    <mergeCell ref="A2:U2"/>
    <mergeCell ref="A4:U4"/>
    <mergeCell ref="B6:F6"/>
    <mergeCell ref="G6:K6"/>
    <mergeCell ref="L6:P6"/>
    <mergeCell ref="Q6:U6"/>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6"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14"/>
  <sheetViews>
    <sheetView zoomScalePageLayoutView="0" workbookViewId="0" topLeftCell="A1">
      <selection activeCell="C24" sqref="C24"/>
    </sheetView>
  </sheetViews>
  <sheetFormatPr defaultColWidth="9.140625" defaultRowHeight="12.75"/>
  <cols>
    <col min="1" max="1" width="12.421875" style="3" customWidth="1"/>
    <col min="2" max="2" width="9.140625" style="3" customWidth="1"/>
    <col min="3" max="4" width="7.00390625" style="0" customWidth="1"/>
    <col min="5" max="5" width="7.00390625" style="3" customWidth="1"/>
    <col min="6" max="7" width="7.00390625" style="0" customWidth="1"/>
    <col min="8" max="8" width="7.00390625" style="3" customWidth="1"/>
    <col min="9" max="10" width="7.00390625" style="0" customWidth="1"/>
    <col min="11" max="11" width="7.00390625" style="3" customWidth="1"/>
    <col min="12" max="13" width="7.00390625" style="0" customWidth="1"/>
    <col min="14" max="23" width="7.00390625" style="3" customWidth="1"/>
    <col min="24" max="25" width="7.00390625" style="0" customWidth="1"/>
    <col min="26" max="26" width="7.00390625" style="3" customWidth="1"/>
    <col min="27" max="30" width="8.140625" style="0" customWidth="1"/>
    <col min="31" max="31" width="10.57421875" style="0" customWidth="1"/>
    <col min="32" max="33" width="9.28125" style="0" customWidth="1"/>
    <col min="34" max="34" width="11.421875" style="0" customWidth="1"/>
    <col min="35" max="35" width="9.57421875" style="0" customWidth="1"/>
    <col min="36" max="36" width="16.00390625" style="0" customWidth="1"/>
    <col min="37" max="37" width="10.57421875" style="0" customWidth="1"/>
  </cols>
  <sheetData>
    <row r="1" spans="1:22" ht="12.75">
      <c r="A1" s="6" t="s">
        <v>252</v>
      </c>
      <c r="B1" s="6"/>
      <c r="R1"/>
      <c r="S1"/>
      <c r="U1"/>
      <c r="V1"/>
    </row>
    <row r="2" spans="1:26" ht="12.75">
      <c r="A2" s="470" t="s">
        <v>192</v>
      </c>
      <c r="B2" s="470"/>
      <c r="C2" s="470"/>
      <c r="D2" s="470"/>
      <c r="E2" s="470"/>
      <c r="F2" s="470"/>
      <c r="G2" s="470"/>
      <c r="H2" s="470"/>
      <c r="I2" s="470"/>
      <c r="J2" s="470"/>
      <c r="K2" s="470"/>
      <c r="L2" s="470"/>
      <c r="M2" s="470"/>
      <c r="N2" s="470"/>
      <c r="O2" s="470"/>
      <c r="P2" s="470"/>
      <c r="Q2" s="470"/>
      <c r="R2" s="470"/>
      <c r="S2" s="470"/>
      <c r="T2" s="470"/>
      <c r="U2" s="470"/>
      <c r="V2" s="470"/>
      <c r="W2" s="470"/>
      <c r="X2" s="470"/>
      <c r="Y2" s="470"/>
      <c r="Z2" s="470"/>
    </row>
    <row r="3" spans="1:22" ht="12.75">
      <c r="A3" s="6"/>
      <c r="B3" s="6"/>
      <c r="R3"/>
      <c r="S3"/>
      <c r="U3"/>
      <c r="V3"/>
    </row>
    <row r="4" spans="1:26" ht="12.75">
      <c r="A4" s="470" t="s">
        <v>143</v>
      </c>
      <c r="B4" s="470"/>
      <c r="C4" s="470"/>
      <c r="D4" s="470"/>
      <c r="E4" s="470"/>
      <c r="F4" s="470"/>
      <c r="G4" s="470"/>
      <c r="H4" s="470"/>
      <c r="I4" s="470"/>
      <c r="J4" s="470"/>
      <c r="K4" s="470"/>
      <c r="L4" s="470"/>
      <c r="M4" s="470"/>
      <c r="N4" s="470"/>
      <c r="O4" s="470"/>
      <c r="P4" s="470"/>
      <c r="Q4" s="470"/>
      <c r="R4" s="470"/>
      <c r="S4" s="470"/>
      <c r="T4" s="470"/>
      <c r="U4" s="470"/>
      <c r="V4" s="470"/>
      <c r="W4" s="470"/>
      <c r="X4" s="470"/>
      <c r="Y4" s="470"/>
      <c r="Z4" s="470"/>
    </row>
    <row r="5" spans="1:27" ht="12.75">
      <c r="A5" s="470" t="s">
        <v>144</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216"/>
    </row>
    <row r="6" spans="1:2" ht="13.5" thickBot="1">
      <c r="A6" s="6"/>
      <c r="B6" s="6"/>
    </row>
    <row r="7" spans="1:26" s="219" customFormat="1" ht="26.25">
      <c r="A7" s="217"/>
      <c r="B7" s="218" t="s">
        <v>21</v>
      </c>
      <c r="C7" s="486" t="s">
        <v>22</v>
      </c>
      <c r="D7" s="487"/>
      <c r="E7" s="488"/>
      <c r="F7" s="486" t="s">
        <v>23</v>
      </c>
      <c r="G7" s="487"/>
      <c r="H7" s="488"/>
      <c r="I7" s="486" t="s">
        <v>145</v>
      </c>
      <c r="J7" s="487"/>
      <c r="K7" s="488"/>
      <c r="L7" s="486" t="s">
        <v>24</v>
      </c>
      <c r="M7" s="487"/>
      <c r="N7" s="488"/>
      <c r="O7" s="486" t="s">
        <v>25</v>
      </c>
      <c r="P7" s="487"/>
      <c r="Q7" s="488"/>
      <c r="R7" s="486" t="s">
        <v>26</v>
      </c>
      <c r="S7" s="487"/>
      <c r="T7" s="488"/>
      <c r="U7" s="486" t="s">
        <v>27</v>
      </c>
      <c r="V7" s="487"/>
      <c r="W7" s="488"/>
      <c r="X7" s="486" t="s">
        <v>11</v>
      </c>
      <c r="Y7" s="487"/>
      <c r="Z7" s="487"/>
    </row>
    <row r="8" spans="1:26" s="1" customFormat="1" ht="12.75">
      <c r="A8" s="29" t="s">
        <v>146</v>
      </c>
      <c r="B8" s="4"/>
      <c r="C8" s="5" t="s">
        <v>3</v>
      </c>
      <c r="D8" s="4" t="s">
        <v>4</v>
      </c>
      <c r="E8" s="4" t="s">
        <v>12</v>
      </c>
      <c r="F8" s="5" t="s">
        <v>3</v>
      </c>
      <c r="G8" s="4" t="s">
        <v>4</v>
      </c>
      <c r="H8" s="4" t="s">
        <v>12</v>
      </c>
      <c r="I8" s="5" t="s">
        <v>3</v>
      </c>
      <c r="J8" s="4" t="s">
        <v>4</v>
      </c>
      <c r="K8" s="4" t="s">
        <v>12</v>
      </c>
      <c r="L8" s="5" t="s">
        <v>3</v>
      </c>
      <c r="M8" s="4" t="s">
        <v>4</v>
      </c>
      <c r="N8" s="4" t="s">
        <v>12</v>
      </c>
      <c r="O8" s="5" t="s">
        <v>3</v>
      </c>
      <c r="P8" s="4" t="s">
        <v>4</v>
      </c>
      <c r="Q8" s="4" t="s">
        <v>12</v>
      </c>
      <c r="R8" s="5" t="s">
        <v>3</v>
      </c>
      <c r="S8" s="4" t="s">
        <v>4</v>
      </c>
      <c r="T8" s="4" t="s">
        <v>12</v>
      </c>
      <c r="U8" s="5" t="s">
        <v>3</v>
      </c>
      <c r="V8" s="4" t="s">
        <v>4</v>
      </c>
      <c r="W8" s="4" t="s">
        <v>12</v>
      </c>
      <c r="X8" s="5" t="s">
        <v>3</v>
      </c>
      <c r="Y8" s="4" t="s">
        <v>4</v>
      </c>
      <c r="Z8" s="4" t="s">
        <v>12</v>
      </c>
    </row>
    <row r="9" spans="1:26" s="7" customFormat="1" ht="12.75">
      <c r="A9" s="3"/>
      <c r="B9" s="220"/>
      <c r="C9" s="19"/>
      <c r="D9" s="18"/>
      <c r="E9" s="18"/>
      <c r="F9" s="19"/>
      <c r="G9" s="18"/>
      <c r="H9" s="18"/>
      <c r="I9" s="19"/>
      <c r="J9" s="18"/>
      <c r="K9" s="18"/>
      <c r="L9" s="19"/>
      <c r="M9" s="18"/>
      <c r="N9" s="18"/>
      <c r="O9" s="19"/>
      <c r="P9" s="18"/>
      <c r="Q9" s="18"/>
      <c r="R9" s="19"/>
      <c r="S9" s="18"/>
      <c r="T9" s="18"/>
      <c r="U9" s="19"/>
      <c r="V9" s="18"/>
      <c r="W9" s="18"/>
      <c r="X9" s="19"/>
      <c r="Y9" s="18"/>
      <c r="Z9" s="18"/>
    </row>
    <row r="10" spans="1:26" ht="12.75">
      <c r="A10" s="3" t="s">
        <v>147</v>
      </c>
      <c r="B10" s="221">
        <v>4</v>
      </c>
      <c r="C10" s="16">
        <v>23</v>
      </c>
      <c r="D10" s="8">
        <v>16</v>
      </c>
      <c r="E10" s="9">
        <f>SUM(C10:D10)</f>
        <v>39</v>
      </c>
      <c r="F10" s="16">
        <v>0</v>
      </c>
      <c r="G10" s="8">
        <v>0</v>
      </c>
      <c r="H10" s="9">
        <f>SUM(F10:G10)</f>
        <v>0</v>
      </c>
      <c r="I10" s="16">
        <v>128</v>
      </c>
      <c r="J10" s="8">
        <v>130</v>
      </c>
      <c r="K10" s="9">
        <f>SUM(I10:J10)</f>
        <v>258</v>
      </c>
      <c r="L10" s="16">
        <v>4</v>
      </c>
      <c r="M10" s="8">
        <v>3</v>
      </c>
      <c r="N10" s="9">
        <f>SUM(L10:M10)</f>
        <v>7</v>
      </c>
      <c r="O10" s="16">
        <v>95</v>
      </c>
      <c r="P10" s="8">
        <v>64</v>
      </c>
      <c r="Q10" s="9">
        <f>SUM(O10:P10)</f>
        <v>159</v>
      </c>
      <c r="R10" s="16">
        <v>4</v>
      </c>
      <c r="S10" s="8">
        <v>0</v>
      </c>
      <c r="T10" s="9">
        <f>SUM(R10:S10)</f>
        <v>4</v>
      </c>
      <c r="U10" s="16">
        <v>6</v>
      </c>
      <c r="V10" s="8">
        <v>3</v>
      </c>
      <c r="W10" s="9">
        <f>SUM(U10:V10)</f>
        <v>9</v>
      </c>
      <c r="X10" s="10">
        <f aca="true" t="shared" si="0" ref="X10:Y12">C10+F10+I10+L10+O10+R10+U10</f>
        <v>260</v>
      </c>
      <c r="Y10" s="9">
        <f t="shared" si="0"/>
        <v>216</v>
      </c>
      <c r="Z10" s="9">
        <f>SUM(X10:Y10)</f>
        <v>476</v>
      </c>
    </row>
    <row r="11" spans="1:26" ht="12.75">
      <c r="A11" s="3" t="str">
        <f>VALUE(LEFT(A10,4))+1&amp;"-"&amp;VALUE(LEFT(A10,4))+2</f>
        <v>2005-2006</v>
      </c>
      <c r="B11" s="221">
        <v>4</v>
      </c>
      <c r="C11" s="16">
        <v>14</v>
      </c>
      <c r="D11" s="8">
        <v>17</v>
      </c>
      <c r="E11" s="9">
        <f>SUM(C11:D11)</f>
        <v>31</v>
      </c>
      <c r="F11" s="16">
        <v>0</v>
      </c>
      <c r="G11" s="8">
        <v>0</v>
      </c>
      <c r="H11" s="9">
        <f>SUM(F11:G11)</f>
        <v>0</v>
      </c>
      <c r="I11" s="16">
        <v>121</v>
      </c>
      <c r="J11" s="8">
        <v>115</v>
      </c>
      <c r="K11" s="9">
        <f>SUM(I11:J11)</f>
        <v>236</v>
      </c>
      <c r="L11" s="16">
        <v>4</v>
      </c>
      <c r="M11" s="8">
        <v>2</v>
      </c>
      <c r="N11" s="9">
        <f>SUM(L11:M11)</f>
        <v>6</v>
      </c>
      <c r="O11" s="16">
        <v>110</v>
      </c>
      <c r="P11" s="8">
        <v>60</v>
      </c>
      <c r="Q11" s="9">
        <f>SUM(O11:P11)</f>
        <v>170</v>
      </c>
      <c r="R11" s="16">
        <v>2</v>
      </c>
      <c r="S11" s="8">
        <v>3</v>
      </c>
      <c r="T11" s="9">
        <f>SUM(R11:S11)</f>
        <v>5</v>
      </c>
      <c r="U11" s="16">
        <v>5</v>
      </c>
      <c r="V11" s="8">
        <v>2</v>
      </c>
      <c r="W11" s="9">
        <f>SUM(U11:V11)</f>
        <v>7</v>
      </c>
      <c r="X11" s="10">
        <f t="shared" si="0"/>
        <v>256</v>
      </c>
      <c r="Y11" s="9">
        <f t="shared" si="0"/>
        <v>199</v>
      </c>
      <c r="Z11" s="9">
        <f>SUM(X11:Y11)</f>
        <v>455</v>
      </c>
    </row>
    <row r="12" spans="1:26" ht="12.75">
      <c r="A12" s="3" t="str">
        <f>VALUE(LEFT(A11,4))+1&amp;"-"&amp;VALUE(LEFT(A11,4))+2</f>
        <v>2006-2007</v>
      </c>
      <c r="B12" s="221">
        <v>4</v>
      </c>
      <c r="C12" s="16">
        <v>21</v>
      </c>
      <c r="D12" s="8">
        <v>22</v>
      </c>
      <c r="E12" s="9">
        <f>SUM(C12:D12)</f>
        <v>43</v>
      </c>
      <c r="F12" s="16">
        <v>0</v>
      </c>
      <c r="G12" s="8">
        <v>0</v>
      </c>
      <c r="H12" s="9">
        <f>SUM(F12:G12)</f>
        <v>0</v>
      </c>
      <c r="I12" s="16">
        <v>126</v>
      </c>
      <c r="J12" s="8">
        <v>129</v>
      </c>
      <c r="K12" s="9">
        <f>SUM(I12:J12)</f>
        <v>255</v>
      </c>
      <c r="L12" s="16">
        <v>10</v>
      </c>
      <c r="M12" s="8">
        <v>2</v>
      </c>
      <c r="N12" s="9">
        <f>SUM(L12:M12)</f>
        <v>12</v>
      </c>
      <c r="O12" s="16">
        <v>72</v>
      </c>
      <c r="P12" s="8">
        <v>52</v>
      </c>
      <c r="Q12" s="9">
        <f>SUM(O12:P12)</f>
        <v>124</v>
      </c>
      <c r="R12" s="16">
        <v>1</v>
      </c>
      <c r="S12" s="8">
        <v>1</v>
      </c>
      <c r="T12" s="9">
        <f>SUM(R12:S12)</f>
        <v>2</v>
      </c>
      <c r="U12" s="16">
        <v>6</v>
      </c>
      <c r="V12" s="8">
        <v>2</v>
      </c>
      <c r="W12" s="9">
        <f>SUM(U12:V12)</f>
        <v>8</v>
      </c>
      <c r="X12" s="10">
        <f t="shared" si="0"/>
        <v>236</v>
      </c>
      <c r="Y12" s="9">
        <f t="shared" si="0"/>
        <v>208</v>
      </c>
      <c r="Z12" s="9">
        <f>SUM(X12:Y12)</f>
        <v>444</v>
      </c>
    </row>
    <row r="13" spans="1:26" ht="12.75">
      <c r="A13" s="3" t="str">
        <f>VALUE(LEFT(A12,4))+1&amp;"-"&amp;VALUE(LEFT(A12,4))+2</f>
        <v>2007-2008</v>
      </c>
      <c r="B13" s="221">
        <v>4</v>
      </c>
      <c r="C13" s="16">
        <v>28</v>
      </c>
      <c r="D13" s="8">
        <v>19</v>
      </c>
      <c r="E13" s="9">
        <f>SUM(C13:D13)</f>
        <v>47</v>
      </c>
      <c r="F13" s="16">
        <v>0</v>
      </c>
      <c r="G13" s="8">
        <v>0</v>
      </c>
      <c r="H13" s="9">
        <f>SUM(F13:G13)</f>
        <v>0</v>
      </c>
      <c r="I13" s="16">
        <v>133</v>
      </c>
      <c r="J13" s="8">
        <v>130</v>
      </c>
      <c r="K13" s="9">
        <f>SUM(I13:J13)</f>
        <v>263</v>
      </c>
      <c r="L13" s="16">
        <v>12</v>
      </c>
      <c r="M13" s="8">
        <v>4</v>
      </c>
      <c r="N13" s="9">
        <f>SUM(L13:M13)</f>
        <v>16</v>
      </c>
      <c r="O13" s="16">
        <v>64</v>
      </c>
      <c r="P13" s="8">
        <v>51</v>
      </c>
      <c r="Q13" s="9">
        <f>SUM(O13:P13)</f>
        <v>115</v>
      </c>
      <c r="R13" s="16">
        <v>2</v>
      </c>
      <c r="S13" s="8">
        <v>5</v>
      </c>
      <c r="T13" s="9">
        <f>SUM(R13:S13)</f>
        <v>7</v>
      </c>
      <c r="U13" s="16">
        <v>4</v>
      </c>
      <c r="V13" s="8">
        <v>3</v>
      </c>
      <c r="W13" s="9">
        <f>SUM(U13:V13)</f>
        <v>7</v>
      </c>
      <c r="X13" s="10">
        <f>C13+F13+I13+L13+O13+R13+U13</f>
        <v>243</v>
      </c>
      <c r="Y13" s="9">
        <f>D13+G13+J13+M13+P13+S13+V13</f>
        <v>212</v>
      </c>
      <c r="Z13" s="9">
        <f>SUM(X13:Y13)</f>
        <v>455</v>
      </c>
    </row>
    <row r="14" spans="1:26" ht="12.75">
      <c r="A14" s="3" t="str">
        <f>VALUE(LEFT(A13,4))+1&amp;"-"&amp;VALUE(LEFT(A13,4))+2</f>
        <v>2008-2009</v>
      </c>
      <c r="B14" s="221">
        <v>4</v>
      </c>
      <c r="C14" s="16">
        <v>27</v>
      </c>
      <c r="D14" s="8">
        <v>14</v>
      </c>
      <c r="E14" s="9">
        <v>41</v>
      </c>
      <c r="F14" s="16">
        <v>0</v>
      </c>
      <c r="G14" s="8">
        <v>0</v>
      </c>
      <c r="H14" s="9">
        <v>0</v>
      </c>
      <c r="I14" s="16">
        <v>127</v>
      </c>
      <c r="J14" s="8">
        <v>120</v>
      </c>
      <c r="K14" s="9">
        <v>247</v>
      </c>
      <c r="L14" s="16">
        <v>18</v>
      </c>
      <c r="M14" s="8">
        <v>5</v>
      </c>
      <c r="N14" s="9">
        <v>23</v>
      </c>
      <c r="O14" s="16">
        <v>63</v>
      </c>
      <c r="P14" s="8">
        <v>61</v>
      </c>
      <c r="Q14" s="9">
        <v>124</v>
      </c>
      <c r="R14" s="16">
        <v>3</v>
      </c>
      <c r="S14" s="8">
        <v>3</v>
      </c>
      <c r="T14" s="9">
        <v>6</v>
      </c>
      <c r="U14" s="16">
        <v>5</v>
      </c>
      <c r="V14" s="8">
        <v>3</v>
      </c>
      <c r="W14" s="9">
        <v>8</v>
      </c>
      <c r="X14" s="10">
        <f>C14+F14+I14+L14+O14+R14+U14</f>
        <v>243</v>
      </c>
      <c r="Y14" s="9">
        <f>D14+G14+J14+M14+P14+S14+V14</f>
        <v>206</v>
      </c>
      <c r="Z14" s="9">
        <f>SUM(X14:Y14)</f>
        <v>449</v>
      </c>
    </row>
  </sheetData>
  <sheetProtection/>
  <mergeCells count="11">
    <mergeCell ref="A2:Z2"/>
    <mergeCell ref="A4:Z4"/>
    <mergeCell ref="A5:Z5"/>
    <mergeCell ref="C7:E7"/>
    <mergeCell ref="F7:H7"/>
    <mergeCell ref="I7:K7"/>
    <mergeCell ref="L7:N7"/>
    <mergeCell ref="O7:Q7"/>
    <mergeCell ref="R7:T7"/>
    <mergeCell ref="U7:W7"/>
    <mergeCell ref="X7:Z7"/>
  </mergeCells>
  <printOptions/>
  <pageMargins left="0.3937007874015748" right="0.3937007874015748" top="0.984251968503937" bottom="0.984251968503937" header="0.5118110236220472" footer="0.5118110236220472"/>
  <pageSetup fitToHeight="1" fitToWidth="1" horizontalDpi="600" verticalDpi="600" orientation="landscape" paperSize="9" scale="7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E45" sqref="E45"/>
    </sheetView>
  </sheetViews>
  <sheetFormatPr defaultColWidth="9.140625" defaultRowHeight="12.75"/>
  <cols>
    <col min="1" max="1" width="45.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31" customFormat="1" ht="12.75">
      <c r="A1" s="30" t="s">
        <v>252</v>
      </c>
    </row>
    <row r="2" spans="1:7" s="31" customFormat="1" ht="12.75">
      <c r="A2" s="489" t="s">
        <v>37</v>
      </c>
      <c r="B2" s="489"/>
      <c r="C2" s="489"/>
      <c r="D2" s="489"/>
      <c r="E2" s="489"/>
      <c r="F2" s="489"/>
      <c r="G2" s="489"/>
    </row>
    <row r="3" spans="1:7" s="31" customFormat="1" ht="3.75" customHeight="1">
      <c r="A3" s="32"/>
      <c r="B3" s="32"/>
      <c r="C3" s="32"/>
      <c r="D3" s="32"/>
      <c r="E3" s="32"/>
      <c r="F3" s="32"/>
      <c r="G3" s="32"/>
    </row>
    <row r="4" spans="1:7" s="31" customFormat="1" ht="12.75">
      <c r="A4" s="489" t="s">
        <v>38</v>
      </c>
      <c r="B4" s="489"/>
      <c r="C4" s="489"/>
      <c r="D4" s="489"/>
      <c r="E4" s="489"/>
      <c r="F4" s="489"/>
      <c r="G4" s="489"/>
    </row>
    <row r="5" ht="4.5" customHeight="1" thickBot="1"/>
    <row r="6" spans="1:7" ht="12.75">
      <c r="A6" s="33"/>
      <c r="B6" s="34" t="s">
        <v>39</v>
      </c>
      <c r="C6" s="34" t="s">
        <v>0</v>
      </c>
      <c r="D6" s="34" t="s">
        <v>1</v>
      </c>
      <c r="E6" s="34" t="s">
        <v>2</v>
      </c>
      <c r="F6" s="34" t="s">
        <v>28</v>
      </c>
      <c r="G6" s="35" t="s">
        <v>11</v>
      </c>
    </row>
    <row r="7" spans="2:7" ht="12.75">
      <c r="B7" s="36" t="s">
        <v>40</v>
      </c>
      <c r="C7" s="36"/>
      <c r="D7" s="36"/>
      <c r="E7" s="36"/>
      <c r="F7" s="36" t="s">
        <v>41</v>
      </c>
      <c r="G7" s="37"/>
    </row>
    <row r="8" spans="1:7" ht="12.75">
      <c r="A8" s="38"/>
      <c r="B8" s="39" t="s">
        <v>42</v>
      </c>
      <c r="C8" s="39"/>
      <c r="D8" s="39"/>
      <c r="E8" s="39"/>
      <c r="F8" s="39" t="s">
        <v>43</v>
      </c>
      <c r="G8" s="40"/>
    </row>
    <row r="9" spans="1:6" ht="12.75">
      <c r="A9" s="41" t="s">
        <v>44</v>
      </c>
      <c r="B9" s="42"/>
      <c r="C9" s="42"/>
      <c r="D9" s="42"/>
      <c r="E9" s="42"/>
      <c r="F9" s="42"/>
    </row>
    <row r="10" spans="1:7" ht="12.75">
      <c r="A10" s="43" t="s">
        <v>5</v>
      </c>
      <c r="B10" s="44">
        <v>6</v>
      </c>
      <c r="C10" s="44">
        <v>7</v>
      </c>
      <c r="D10" s="44">
        <v>1</v>
      </c>
      <c r="E10" s="44">
        <v>1</v>
      </c>
      <c r="F10" s="44">
        <v>0</v>
      </c>
      <c r="G10" s="11">
        <f aca="true" t="shared" si="0" ref="G10:G15">SUM(B10:F10)</f>
        <v>15</v>
      </c>
    </row>
    <row r="11" spans="1:7" ht="12.75">
      <c r="A11" s="43" t="s">
        <v>6</v>
      </c>
      <c r="B11" s="44">
        <v>3</v>
      </c>
      <c r="C11" s="44">
        <v>7</v>
      </c>
      <c r="D11" s="44">
        <v>0</v>
      </c>
      <c r="E11" s="44">
        <v>0</v>
      </c>
      <c r="F11" s="44">
        <v>0</v>
      </c>
      <c r="G11" s="11">
        <f t="shared" si="0"/>
        <v>10</v>
      </c>
    </row>
    <row r="12" spans="1:7" ht="12.75">
      <c r="A12" s="43" t="s">
        <v>7</v>
      </c>
      <c r="B12" s="44">
        <v>1</v>
      </c>
      <c r="C12" s="44">
        <v>1</v>
      </c>
      <c r="D12" s="44">
        <v>0</v>
      </c>
      <c r="E12" s="44">
        <v>0</v>
      </c>
      <c r="F12" s="44">
        <v>1</v>
      </c>
      <c r="G12" s="11">
        <f t="shared" si="0"/>
        <v>3</v>
      </c>
    </row>
    <row r="13" spans="1:7" ht="12.75">
      <c r="A13" s="43" t="s">
        <v>8</v>
      </c>
      <c r="B13" s="44">
        <v>4</v>
      </c>
      <c r="C13" s="44">
        <v>13</v>
      </c>
      <c r="D13" s="44">
        <v>0</v>
      </c>
      <c r="E13" s="44">
        <v>0</v>
      </c>
      <c r="F13" s="44">
        <v>0</v>
      </c>
      <c r="G13" s="11">
        <f t="shared" si="0"/>
        <v>17</v>
      </c>
    </row>
    <row r="14" spans="1:7" ht="12.75">
      <c r="A14" s="43" t="s">
        <v>9</v>
      </c>
      <c r="B14" s="44">
        <v>6</v>
      </c>
      <c r="C14" s="44">
        <v>8</v>
      </c>
      <c r="D14" s="44">
        <v>0</v>
      </c>
      <c r="E14" s="44">
        <v>1</v>
      </c>
      <c r="F14" s="44">
        <v>0</v>
      </c>
      <c r="G14" s="11">
        <f t="shared" si="0"/>
        <v>15</v>
      </c>
    </row>
    <row r="15" spans="1:7" ht="12.75">
      <c r="A15" s="43" t="s">
        <v>10</v>
      </c>
      <c r="B15" s="44">
        <v>4</v>
      </c>
      <c r="C15" s="44">
        <v>8</v>
      </c>
      <c r="D15" s="44">
        <v>1</v>
      </c>
      <c r="E15" s="44">
        <v>0</v>
      </c>
      <c r="F15" s="44">
        <v>0</v>
      </c>
      <c r="G15" s="11">
        <f t="shared" si="0"/>
        <v>13</v>
      </c>
    </row>
    <row r="16" spans="1:8" ht="12.75">
      <c r="A16" s="45" t="s">
        <v>11</v>
      </c>
      <c r="B16" s="46">
        <f aca="true" t="shared" si="1" ref="B16:G16">SUM(B10:B15)</f>
        <v>24</v>
      </c>
      <c r="C16" s="46">
        <f t="shared" si="1"/>
        <v>44</v>
      </c>
      <c r="D16" s="46">
        <f t="shared" si="1"/>
        <v>2</v>
      </c>
      <c r="E16" s="46">
        <f t="shared" si="1"/>
        <v>2</v>
      </c>
      <c r="F16" s="46">
        <f t="shared" si="1"/>
        <v>1</v>
      </c>
      <c r="G16" s="47">
        <f t="shared" si="1"/>
        <v>73</v>
      </c>
      <c r="H16" s="3"/>
    </row>
    <row r="17" spans="1:7" ht="12.75">
      <c r="A17" s="48"/>
      <c r="B17" s="44"/>
      <c r="C17" s="44"/>
      <c r="D17" s="44"/>
      <c r="E17" s="44"/>
      <c r="F17" s="44"/>
      <c r="G17" s="11"/>
    </row>
    <row r="18" spans="1:7" ht="12.75">
      <c r="A18" s="41" t="s">
        <v>45</v>
      </c>
      <c r="B18" s="44"/>
      <c r="C18" s="44"/>
      <c r="D18" s="44"/>
      <c r="E18" s="44"/>
      <c r="F18" s="44"/>
      <c r="G18" s="11"/>
    </row>
    <row r="19" spans="1:7" ht="12.75">
      <c r="A19" s="43" t="s">
        <v>7</v>
      </c>
      <c r="B19" s="44">
        <v>1</v>
      </c>
      <c r="C19" s="44">
        <v>1</v>
      </c>
      <c r="D19" s="44">
        <v>0</v>
      </c>
      <c r="E19" s="49" t="s">
        <v>46</v>
      </c>
      <c r="F19" s="44">
        <v>0</v>
      </c>
      <c r="G19" s="11">
        <v>3</v>
      </c>
    </row>
    <row r="20" spans="1:7" ht="12.75">
      <c r="A20" s="45" t="s">
        <v>11</v>
      </c>
      <c r="B20" s="46">
        <f aca="true" t="shared" si="2" ref="B20:G20">SUM(B19)</f>
        <v>1</v>
      </c>
      <c r="C20" s="46">
        <f t="shared" si="2"/>
        <v>1</v>
      </c>
      <c r="D20" s="46">
        <f t="shared" si="2"/>
        <v>0</v>
      </c>
      <c r="E20" s="50" t="s">
        <v>46</v>
      </c>
      <c r="F20" s="46">
        <f t="shared" si="2"/>
        <v>0</v>
      </c>
      <c r="G20" s="47">
        <f t="shared" si="2"/>
        <v>3</v>
      </c>
    </row>
    <row r="21" spans="1:7" ht="5.25" customHeight="1">
      <c r="A21" s="43"/>
      <c r="B21" s="44"/>
      <c r="C21" s="44"/>
      <c r="D21" s="44"/>
      <c r="E21" s="44"/>
      <c r="F21" s="44"/>
      <c r="G21" s="11"/>
    </row>
    <row r="22" spans="1:7" ht="12.75">
      <c r="A22" s="51" t="s">
        <v>47</v>
      </c>
      <c r="B22" s="52">
        <f>SUM(B20,B16)</f>
        <v>25</v>
      </c>
      <c r="C22" s="52">
        <f>SUM(C20,C16)</f>
        <v>45</v>
      </c>
      <c r="D22" s="52">
        <f>SUM(D20,D16)</f>
        <v>2</v>
      </c>
      <c r="E22" s="52">
        <v>3</v>
      </c>
      <c r="F22" s="52">
        <f>SUM(F20,F16)</f>
        <v>1</v>
      </c>
      <c r="G22" s="53">
        <f>SUM(G20,G16)</f>
        <v>76</v>
      </c>
    </row>
    <row r="23" ht="12.75">
      <c r="A23" s="54" t="s">
        <v>48</v>
      </c>
    </row>
    <row r="25" spans="2:10" ht="12.75">
      <c r="B25" s="55"/>
      <c r="C25" s="55"/>
      <c r="D25" s="55"/>
      <c r="E25" s="55"/>
      <c r="F25" s="55"/>
      <c r="G25" s="55"/>
      <c r="H25" s="55"/>
      <c r="I25" s="55"/>
      <c r="J25" s="55"/>
    </row>
    <row r="26" spans="1:10" ht="12.75">
      <c r="A26" s="490" t="s">
        <v>49</v>
      </c>
      <c r="B26" s="490"/>
      <c r="C26" s="490"/>
      <c r="D26" s="490"/>
      <c r="E26" s="490"/>
      <c r="F26" s="490"/>
      <c r="G26" s="490"/>
      <c r="H26" s="490"/>
      <c r="I26" s="490"/>
      <c r="J26" s="490"/>
    </row>
    <row r="27" spans="1:10" ht="6" customHeight="1">
      <c r="A27" s="55"/>
      <c r="B27" s="55"/>
      <c r="C27" s="55"/>
      <c r="D27" s="55"/>
      <c r="E27" s="55"/>
      <c r="F27" s="55"/>
      <c r="G27" s="55"/>
      <c r="H27" s="55"/>
      <c r="I27" s="55"/>
      <c r="J27" s="55"/>
    </row>
    <row r="28" spans="1:10" ht="12.75">
      <c r="A28" s="490" t="s">
        <v>256</v>
      </c>
      <c r="B28" s="490"/>
      <c r="C28" s="490"/>
      <c r="D28" s="490"/>
      <c r="E28" s="490"/>
      <c r="F28" s="490"/>
      <c r="G28" s="490"/>
      <c r="H28" s="490"/>
      <c r="I28" s="490"/>
      <c r="J28" s="490"/>
    </row>
    <row r="29" spans="1:10" ht="13.5" thickBot="1">
      <c r="A29" s="56"/>
      <c r="B29" s="55"/>
      <c r="C29" s="55"/>
      <c r="D29" s="55"/>
      <c r="E29" s="55"/>
      <c r="F29" s="55"/>
      <c r="G29" s="55"/>
      <c r="H29" s="55"/>
      <c r="I29" s="55"/>
      <c r="J29" s="55"/>
    </row>
    <row r="30" spans="1:10" ht="12.75">
      <c r="A30" s="33"/>
      <c r="B30" s="57" t="s">
        <v>50</v>
      </c>
      <c r="C30" s="58"/>
      <c r="D30" s="59"/>
      <c r="E30" s="60" t="s">
        <v>51</v>
      </c>
      <c r="F30" s="60"/>
      <c r="G30" s="61"/>
      <c r="H30" s="60" t="s">
        <v>11</v>
      </c>
      <c r="I30" s="60"/>
      <c r="J30" s="60"/>
    </row>
    <row r="31" spans="1:10" s="1" customFormat="1" ht="12.75">
      <c r="A31" s="62"/>
      <c r="B31" s="63" t="s">
        <v>4</v>
      </c>
      <c r="C31" s="64" t="s">
        <v>52</v>
      </c>
      <c r="D31" s="65" t="s">
        <v>12</v>
      </c>
      <c r="E31" s="64" t="s">
        <v>4</v>
      </c>
      <c r="F31" s="64" t="s">
        <v>52</v>
      </c>
      <c r="G31" s="65" t="s">
        <v>12</v>
      </c>
      <c r="H31" s="64" t="s">
        <v>4</v>
      </c>
      <c r="I31" s="64" t="s">
        <v>52</v>
      </c>
      <c r="J31" s="66" t="s">
        <v>12</v>
      </c>
    </row>
    <row r="32" spans="1:10" ht="12.75">
      <c r="A32" s="55" t="s">
        <v>13</v>
      </c>
      <c r="B32" s="67">
        <v>110</v>
      </c>
      <c r="C32" s="68">
        <v>356</v>
      </c>
      <c r="D32" s="69">
        <v>466</v>
      </c>
      <c r="E32" s="70">
        <v>14</v>
      </c>
      <c r="F32" s="70">
        <v>177</v>
      </c>
      <c r="G32" s="69">
        <v>191</v>
      </c>
      <c r="H32" s="70">
        <v>124</v>
      </c>
      <c r="I32" s="70">
        <v>533</v>
      </c>
      <c r="J32" s="70">
        <v>657</v>
      </c>
    </row>
    <row r="33" spans="1:10" ht="12.75">
      <c r="A33" s="55" t="s">
        <v>0</v>
      </c>
      <c r="B33" s="67">
        <v>278</v>
      </c>
      <c r="C33" s="68">
        <v>1139</v>
      </c>
      <c r="D33" s="69">
        <v>1417</v>
      </c>
      <c r="E33" s="70">
        <v>41</v>
      </c>
      <c r="F33" s="70">
        <v>430</v>
      </c>
      <c r="G33" s="69">
        <v>471</v>
      </c>
      <c r="H33" s="70">
        <v>319</v>
      </c>
      <c r="I33" s="70">
        <v>1569</v>
      </c>
      <c r="J33" s="70">
        <v>1888</v>
      </c>
    </row>
    <row r="34" spans="1:10" ht="12.75">
      <c r="A34" s="55" t="s">
        <v>1</v>
      </c>
      <c r="B34" s="67">
        <v>7</v>
      </c>
      <c r="C34" s="68">
        <v>27</v>
      </c>
      <c r="D34" s="69">
        <v>34</v>
      </c>
      <c r="E34" s="70">
        <v>2</v>
      </c>
      <c r="F34" s="70">
        <v>10</v>
      </c>
      <c r="G34" s="69">
        <v>12</v>
      </c>
      <c r="H34" s="70">
        <f>SUM(E34,B34)</f>
        <v>9</v>
      </c>
      <c r="I34" s="70">
        <f>SUM(F34,C34)</f>
        <v>37</v>
      </c>
      <c r="J34" s="70">
        <f>SUM(H34:I34)</f>
        <v>46</v>
      </c>
    </row>
    <row r="35" spans="1:10" ht="12.75">
      <c r="A35" s="55" t="s">
        <v>2</v>
      </c>
      <c r="B35" s="67">
        <v>26</v>
      </c>
      <c r="C35" s="68">
        <v>97</v>
      </c>
      <c r="D35" s="69">
        <v>123</v>
      </c>
      <c r="E35" s="70">
        <v>3</v>
      </c>
      <c r="F35" s="70">
        <v>60</v>
      </c>
      <c r="G35" s="69">
        <v>63</v>
      </c>
      <c r="H35" s="70">
        <f>SUM(E35,B35)</f>
        <v>29</v>
      </c>
      <c r="I35" s="70">
        <f>SUM(F35,C35)</f>
        <v>157</v>
      </c>
      <c r="J35" s="70">
        <f>SUM(H35:I35)</f>
        <v>186</v>
      </c>
    </row>
    <row r="36" spans="1:10" ht="12.75">
      <c r="A36" s="71" t="s">
        <v>11</v>
      </c>
      <c r="B36" s="72">
        <f>SUM(B32:B35)</f>
        <v>421</v>
      </c>
      <c r="C36" s="73">
        <f aca="true" t="shared" si="3" ref="C36:J36">SUM(C32:C35)</f>
        <v>1619</v>
      </c>
      <c r="D36" s="74">
        <f t="shared" si="3"/>
        <v>2040</v>
      </c>
      <c r="E36" s="73">
        <f t="shared" si="3"/>
        <v>60</v>
      </c>
      <c r="F36" s="73">
        <f t="shared" si="3"/>
        <v>677</v>
      </c>
      <c r="G36" s="74">
        <f t="shared" si="3"/>
        <v>737</v>
      </c>
      <c r="H36" s="73">
        <f t="shared" si="3"/>
        <v>481</v>
      </c>
      <c r="I36" s="73">
        <f t="shared" si="3"/>
        <v>2296</v>
      </c>
      <c r="J36" s="73">
        <f t="shared" si="3"/>
        <v>2777</v>
      </c>
    </row>
    <row r="37" spans="1:10" s="3" customFormat="1" ht="12.75">
      <c r="A37" s="328"/>
      <c r="B37" s="329"/>
      <c r="C37" s="329"/>
      <c r="D37" s="329"/>
      <c r="E37" s="329"/>
      <c r="F37" s="329"/>
      <c r="G37" s="329"/>
      <c r="H37" s="329"/>
      <c r="I37" s="329"/>
      <c r="J37" s="329"/>
    </row>
  </sheetData>
  <sheetProtection/>
  <mergeCells count="4">
    <mergeCell ref="A2:G2"/>
    <mergeCell ref="A4:G4"/>
    <mergeCell ref="A26:J26"/>
    <mergeCell ref="A28:J28"/>
  </mergeCells>
  <printOptions/>
  <pageMargins left="0.75" right="0.75" top="1" bottom="1" header="0.5" footer="0.5"/>
  <pageSetup fitToHeight="1" fitToWidth="1" horizontalDpi="600" verticalDpi="600" orientation="landscape" paperSize="9" scale="8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H31" sqref="H31"/>
    </sheetView>
  </sheetViews>
  <sheetFormatPr defaultColWidth="9.140625" defaultRowHeight="12.75"/>
  <cols>
    <col min="1" max="1" width="28.28125" style="159" customWidth="1"/>
    <col min="2" max="2" width="10.7109375" style="159" customWidth="1"/>
    <col min="3" max="6" width="10.57421875" style="159" customWidth="1"/>
    <col min="7" max="7" width="10.57421875" style="161" customWidth="1"/>
    <col min="8" max="8" width="10.57421875" style="159" customWidth="1"/>
    <col min="9" max="9" width="18.28125" style="159" bestFit="1" customWidth="1"/>
    <col min="10" max="10" width="12.7109375" style="159" customWidth="1"/>
    <col min="11" max="16384" width="9.140625" style="159" customWidth="1"/>
  </cols>
  <sheetData>
    <row r="1" ht="12.75" customHeight="1">
      <c r="A1" s="30" t="s">
        <v>252</v>
      </c>
    </row>
    <row r="2" spans="1:10" ht="14.25" customHeight="1">
      <c r="A2" s="491" t="s">
        <v>178</v>
      </c>
      <c r="B2" s="491"/>
      <c r="C2" s="491"/>
      <c r="D2" s="491"/>
      <c r="E2" s="491"/>
      <c r="F2" s="491"/>
      <c r="G2" s="491"/>
      <c r="H2" s="491"/>
      <c r="I2" s="491"/>
      <c r="J2" s="491"/>
    </row>
    <row r="3" spans="1:7" ht="5.25" customHeight="1">
      <c r="A3" s="158"/>
      <c r="B3" s="158"/>
      <c r="C3" s="158"/>
      <c r="D3" s="158"/>
      <c r="E3" s="158"/>
      <c r="F3" s="158"/>
      <c r="G3" s="181"/>
    </row>
    <row r="4" spans="1:10" ht="14.25" customHeight="1">
      <c r="A4" s="491" t="s">
        <v>295</v>
      </c>
      <c r="B4" s="491"/>
      <c r="C4" s="491"/>
      <c r="D4" s="491"/>
      <c r="E4" s="491"/>
      <c r="F4" s="491"/>
      <c r="G4" s="491"/>
      <c r="H4" s="491"/>
      <c r="I4" s="491"/>
      <c r="J4" s="491"/>
    </row>
    <row r="5" ht="7.5" customHeight="1" thickBot="1"/>
    <row r="6" spans="1:10" ht="14.25" customHeight="1">
      <c r="A6" s="164"/>
      <c r="B6" s="371" t="s">
        <v>296</v>
      </c>
      <c r="C6" s="372" t="s">
        <v>119</v>
      </c>
      <c r="D6" s="166"/>
      <c r="E6" s="165" t="s">
        <v>120</v>
      </c>
      <c r="F6" s="166"/>
      <c r="G6" s="494" t="s">
        <v>189</v>
      </c>
      <c r="H6" s="495"/>
      <c r="I6" s="373" t="s">
        <v>119</v>
      </c>
      <c r="J6" s="167" t="s">
        <v>121</v>
      </c>
    </row>
    <row r="7" spans="2:10" ht="14.25" customHeight="1">
      <c r="B7" s="374" t="s">
        <v>297</v>
      </c>
      <c r="C7" s="375"/>
      <c r="D7" s="176"/>
      <c r="E7" s="169" t="s">
        <v>122</v>
      </c>
      <c r="F7" s="376"/>
      <c r="G7" s="492"/>
      <c r="H7" s="493"/>
      <c r="I7" s="377"/>
      <c r="J7" s="170" t="s">
        <v>123</v>
      </c>
    </row>
    <row r="8" spans="2:10" ht="14.25" customHeight="1">
      <c r="B8" s="378"/>
      <c r="C8" s="375"/>
      <c r="D8" s="176"/>
      <c r="E8" s="169" t="s">
        <v>298</v>
      </c>
      <c r="F8" s="376"/>
      <c r="G8" s="492"/>
      <c r="H8" s="493"/>
      <c r="I8" s="377"/>
      <c r="J8" s="170"/>
    </row>
    <row r="9" spans="1:10" ht="14.25" customHeight="1">
      <c r="A9" s="379"/>
      <c r="B9" s="380"/>
      <c r="C9" s="381"/>
      <c r="D9" s="382"/>
      <c r="E9" s="382"/>
      <c r="F9" s="382"/>
      <c r="G9" s="382"/>
      <c r="H9" s="383"/>
      <c r="I9" s="384"/>
      <c r="J9" s="382"/>
    </row>
    <row r="10" spans="1:11" ht="14.25" customHeight="1">
      <c r="A10" s="171" t="s">
        <v>268</v>
      </c>
      <c r="B10" s="385">
        <v>78257</v>
      </c>
      <c r="C10" s="386">
        <v>53285</v>
      </c>
      <c r="D10" s="194">
        <f>C10/B10</f>
        <v>0.6808975554902437</v>
      </c>
      <c r="E10" s="193">
        <v>18494</v>
      </c>
      <c r="F10" s="191">
        <f>E10/B10</f>
        <v>0.23632390712651904</v>
      </c>
      <c r="G10" s="387">
        <f>B10-C10-E10</f>
        <v>6478</v>
      </c>
      <c r="H10" s="388">
        <f>G10/B10</f>
        <v>0.08277853738323729</v>
      </c>
      <c r="I10" s="389">
        <v>4262800</v>
      </c>
      <c r="J10" s="192">
        <f>I10/C10</f>
        <v>80</v>
      </c>
      <c r="K10" s="242"/>
    </row>
    <row r="11" spans="2:11" ht="14.25" customHeight="1">
      <c r="B11" s="378"/>
      <c r="C11" s="375"/>
      <c r="D11" s="168"/>
      <c r="E11" s="196"/>
      <c r="F11" s="168"/>
      <c r="G11" s="168"/>
      <c r="H11" s="390"/>
      <c r="I11" s="391"/>
      <c r="J11" s="168"/>
      <c r="K11" s="242"/>
    </row>
    <row r="12" spans="1:11" ht="14.25" customHeight="1">
      <c r="A12" s="171" t="s">
        <v>269</v>
      </c>
      <c r="B12" s="385">
        <v>144718</v>
      </c>
      <c r="C12" s="386">
        <v>105514</v>
      </c>
      <c r="D12" s="194">
        <f>C12/B12</f>
        <v>0.7291007338409873</v>
      </c>
      <c r="E12" s="193">
        <v>29716</v>
      </c>
      <c r="F12" s="191">
        <f>E12/B12</f>
        <v>0.20533727663455825</v>
      </c>
      <c r="G12" s="387">
        <f>B12-C12-E12</f>
        <v>9488</v>
      </c>
      <c r="H12" s="388">
        <f>G12/B12</f>
        <v>0.06556198952445445</v>
      </c>
      <c r="I12" s="389">
        <v>11899667.82</v>
      </c>
      <c r="J12" s="192">
        <f>I12/C12</f>
        <v>112.7780940917793</v>
      </c>
      <c r="K12" s="242"/>
    </row>
    <row r="13" spans="2:11" ht="14.25" customHeight="1">
      <c r="B13" s="378"/>
      <c r="C13" s="375"/>
      <c r="D13" s="168"/>
      <c r="E13" s="196"/>
      <c r="F13" s="168"/>
      <c r="G13" s="168"/>
      <c r="H13" s="390"/>
      <c r="I13" s="391"/>
      <c r="J13" s="168"/>
      <c r="K13" s="242"/>
    </row>
    <row r="14" spans="1:11" ht="14.25" customHeight="1">
      <c r="A14" s="171" t="s">
        <v>55</v>
      </c>
      <c r="B14" s="385">
        <v>167502</v>
      </c>
      <c r="C14" s="386">
        <v>126367</v>
      </c>
      <c r="D14" s="194">
        <f>C14/B14</f>
        <v>0.7544208427362061</v>
      </c>
      <c r="E14" s="193">
        <v>30191</v>
      </c>
      <c r="F14" s="191">
        <f>E14/B14</f>
        <v>0.18024262396866902</v>
      </c>
      <c r="G14" s="387">
        <f>B14-C14-E14</f>
        <v>10944</v>
      </c>
      <c r="H14" s="388">
        <f>G14/B14</f>
        <v>0.06533653329512483</v>
      </c>
      <c r="I14" s="389">
        <v>47667895.35</v>
      </c>
      <c r="J14" s="192">
        <f>I14/C14</f>
        <v>377.2179077607287</v>
      </c>
      <c r="K14" s="242"/>
    </row>
    <row r="15" spans="2:12" ht="14.25" customHeight="1">
      <c r="B15" s="378"/>
      <c r="C15" s="375"/>
      <c r="D15" s="172"/>
      <c r="E15" s="196"/>
      <c r="F15" s="172"/>
      <c r="G15" s="172"/>
      <c r="H15" s="392"/>
      <c r="I15" s="393"/>
      <c r="J15" s="173"/>
      <c r="K15" s="242"/>
      <c r="L15" s="174"/>
    </row>
    <row r="16" spans="1:12" s="176" customFormat="1" ht="14.25" customHeight="1">
      <c r="A16" s="171" t="s">
        <v>104</v>
      </c>
      <c r="B16" s="394">
        <v>59061</v>
      </c>
      <c r="C16" s="395">
        <v>41561</v>
      </c>
      <c r="D16" s="238">
        <f>C16/B16</f>
        <v>0.7036961785272854</v>
      </c>
      <c r="E16" s="237">
        <v>14576</v>
      </c>
      <c r="F16" s="238">
        <f>E16/B16</f>
        <v>0.24679568581635936</v>
      </c>
      <c r="G16" s="396">
        <f>B16-C16-E16</f>
        <v>2924</v>
      </c>
      <c r="H16" s="397">
        <f>G16/B16</f>
        <v>0.04950813565635529</v>
      </c>
      <c r="I16" s="398">
        <v>65220144.15999998</v>
      </c>
      <c r="J16" s="182">
        <f>I16/C16</f>
        <v>1569.263111089723</v>
      </c>
      <c r="K16" s="242"/>
      <c r="L16" s="185"/>
    </row>
    <row r="17" spans="1:12" s="176" customFormat="1" ht="14.25" customHeight="1">
      <c r="A17" s="183"/>
      <c r="B17" s="399"/>
      <c r="C17" s="400"/>
      <c r="D17" s="175"/>
      <c r="E17" s="184"/>
      <c r="F17" s="175"/>
      <c r="G17" s="175"/>
      <c r="H17" s="401"/>
      <c r="I17" s="402"/>
      <c r="J17" s="241"/>
      <c r="K17" s="242"/>
      <c r="L17" s="185"/>
    </row>
    <row r="18" spans="1:12" s="188" customFormat="1" ht="14.25" customHeight="1">
      <c r="A18" s="186" t="s">
        <v>11</v>
      </c>
      <c r="B18" s="403">
        <f>SUM(B10:B16)</f>
        <v>449538</v>
      </c>
      <c r="C18" s="404">
        <f>SUM(C10:C16)</f>
        <v>326727</v>
      </c>
      <c r="D18" s="239">
        <f>C18/B18</f>
        <v>0.7268061876860243</v>
      </c>
      <c r="E18" s="187">
        <f>SUM(E10:E16)</f>
        <v>92977</v>
      </c>
      <c r="F18" s="239">
        <f>E18/B18</f>
        <v>0.206827898865057</v>
      </c>
      <c r="G18" s="405">
        <f>SUM(G10:G16)</f>
        <v>29834</v>
      </c>
      <c r="H18" s="406">
        <f>G18/B18</f>
        <v>0.06636591344891866</v>
      </c>
      <c r="I18" s="407">
        <f>SUM(I10:I16)</f>
        <v>129050507.32999998</v>
      </c>
      <c r="J18" s="240"/>
      <c r="K18" s="242"/>
      <c r="L18" s="185"/>
    </row>
    <row r="19" spans="1:7" ht="12.75">
      <c r="A19" s="162"/>
      <c r="B19" s="163"/>
      <c r="C19" s="163"/>
      <c r="D19" s="163"/>
      <c r="E19" s="163"/>
      <c r="F19" s="163"/>
      <c r="G19" s="176"/>
    </row>
    <row r="20" spans="1:7" ht="12.75">
      <c r="A20" s="243" t="s">
        <v>299</v>
      </c>
      <c r="G20" s="159"/>
    </row>
    <row r="21" spans="1:8" ht="12.75">
      <c r="A21" s="197" t="s">
        <v>187</v>
      </c>
      <c r="H21" s="195"/>
    </row>
    <row r="22" spans="1:7" ht="12.75">
      <c r="A22" s="243" t="s">
        <v>188</v>
      </c>
      <c r="C22" s="160"/>
      <c r="D22" s="161"/>
      <c r="G22" s="159"/>
    </row>
    <row r="23" spans="3:7" ht="12.75">
      <c r="C23" s="160"/>
      <c r="D23" s="161"/>
      <c r="G23" s="159"/>
    </row>
    <row r="24" spans="3:7" ht="12.75">
      <c r="C24" s="160"/>
      <c r="D24" s="161"/>
      <c r="G24" s="159"/>
    </row>
    <row r="25" spans="3:7" ht="12.75">
      <c r="C25" s="160"/>
      <c r="D25" s="161"/>
      <c r="G25" s="159"/>
    </row>
    <row r="26" spans="3:7" ht="12.75">
      <c r="C26" s="160"/>
      <c r="D26" s="161"/>
      <c r="G26" s="159"/>
    </row>
    <row r="27" spans="3:7" ht="12.75">
      <c r="C27" s="160"/>
      <c r="D27" s="161"/>
      <c r="G27" s="159"/>
    </row>
    <row r="28" spans="3:7" ht="12.75">
      <c r="C28" s="160"/>
      <c r="D28" s="161"/>
      <c r="G28" s="159"/>
    </row>
  </sheetData>
  <sheetProtection/>
  <mergeCells count="5">
    <mergeCell ref="A2:J2"/>
    <mergeCell ref="A4:J4"/>
    <mergeCell ref="G8:H8"/>
    <mergeCell ref="G7:H7"/>
    <mergeCell ref="G6:H6"/>
  </mergeCells>
  <printOptions/>
  <pageMargins left="0.75" right="0.75" top="1" bottom="1" header="0.5" footer="0.5"/>
  <pageSetup fitToHeight="1" fitToWidth="1" horizontalDpi="600" verticalDpi="600" orientation="landscape" paperSize="9" scale="98"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G118"/>
  <sheetViews>
    <sheetView zoomScalePageLayoutView="0" workbookViewId="0" topLeftCell="A1">
      <selection activeCell="C35" sqref="C35"/>
    </sheetView>
  </sheetViews>
  <sheetFormatPr defaultColWidth="9.140625" defaultRowHeight="12.75"/>
  <cols>
    <col min="1" max="1" width="44.140625" style="177" customWidth="1"/>
    <col min="2" max="2" width="10.8515625" style="178" customWidth="1"/>
    <col min="3" max="6" width="10.8515625" style="177" customWidth="1"/>
    <col min="7" max="7" width="10.8515625" style="179" customWidth="1"/>
    <col min="8" max="16384" width="9.140625" style="177" customWidth="1"/>
  </cols>
  <sheetData>
    <row r="1" spans="1:7" ht="12.75">
      <c r="A1" s="147" t="s">
        <v>252</v>
      </c>
      <c r="B1" s="409"/>
      <c r="C1" s="408"/>
      <c r="D1" s="410"/>
      <c r="E1" s="408"/>
      <c r="F1" s="408"/>
      <c r="G1" s="408"/>
    </row>
    <row r="2" spans="1:7" ht="12.75">
      <c r="A2" s="411" t="s">
        <v>303</v>
      </c>
      <c r="B2" s="412"/>
      <c r="C2" s="411"/>
      <c r="D2" s="413"/>
      <c r="E2" s="411"/>
      <c r="F2" s="411"/>
      <c r="G2" s="411"/>
    </row>
    <row r="3" spans="1:7" ht="12.75">
      <c r="A3" s="411" t="s">
        <v>300</v>
      </c>
      <c r="B3" s="412"/>
      <c r="C3" s="411"/>
      <c r="D3" s="413"/>
      <c r="E3" s="411"/>
      <c r="F3" s="411"/>
      <c r="G3" s="411"/>
    </row>
    <row r="4" spans="1:7" ht="12.75">
      <c r="A4" s="411"/>
      <c r="B4" s="412"/>
      <c r="C4" s="411"/>
      <c r="D4" s="413"/>
      <c r="E4" s="411"/>
      <c r="F4" s="411"/>
      <c r="G4" s="411"/>
    </row>
    <row r="5" spans="1:7" ht="12.75">
      <c r="A5" s="411" t="s">
        <v>295</v>
      </c>
      <c r="B5" s="412"/>
      <c r="C5" s="411"/>
      <c r="D5" s="413"/>
      <c r="E5" s="411"/>
      <c r="F5" s="411"/>
      <c r="G5" s="411"/>
    </row>
    <row r="6" spans="1:7" ht="13.5" thickBot="1">
      <c r="A6" s="414"/>
      <c r="B6" s="415"/>
      <c r="C6" s="414"/>
      <c r="D6" s="414"/>
      <c r="E6" s="414"/>
      <c r="F6" s="414"/>
      <c r="G6" s="414"/>
    </row>
    <row r="7" spans="1:7" ht="12.75">
      <c r="A7" s="424"/>
      <c r="B7" s="425" t="s">
        <v>118</v>
      </c>
      <c r="C7" s="426" t="s">
        <v>125</v>
      </c>
      <c r="D7" s="427"/>
      <c r="E7" s="426" t="s">
        <v>126</v>
      </c>
      <c r="F7" s="427"/>
      <c r="G7" s="425" t="s">
        <v>127</v>
      </c>
    </row>
    <row r="8" spans="1:7" ht="12.75">
      <c r="A8" s="408" t="s">
        <v>128</v>
      </c>
      <c r="B8" s="428" t="s">
        <v>129</v>
      </c>
      <c r="C8" s="429" t="s">
        <v>120</v>
      </c>
      <c r="D8" s="430" t="s">
        <v>119</v>
      </c>
      <c r="E8" s="431" t="s">
        <v>120</v>
      </c>
      <c r="F8" s="431" t="s">
        <v>119</v>
      </c>
      <c r="G8" s="428" t="s">
        <v>130</v>
      </c>
    </row>
    <row r="9" spans="1:7" ht="12.75">
      <c r="A9" s="432"/>
      <c r="B9" s="433" t="s">
        <v>131</v>
      </c>
      <c r="C9" s="429" t="s">
        <v>131</v>
      </c>
      <c r="D9" s="430" t="s">
        <v>131</v>
      </c>
      <c r="E9" s="431" t="s">
        <v>131</v>
      </c>
      <c r="F9" s="431" t="s">
        <v>131</v>
      </c>
      <c r="G9" s="434" t="s">
        <v>132</v>
      </c>
    </row>
    <row r="10" spans="1:7" ht="12.75">
      <c r="A10" s="417" t="s">
        <v>136</v>
      </c>
      <c r="B10" s="435">
        <v>0.5753428559221863</v>
      </c>
      <c r="C10" s="436">
        <v>0.1890068687862071</v>
      </c>
      <c r="D10" s="436">
        <v>0.387233584830278</v>
      </c>
      <c r="E10" s="435">
        <v>32.8</v>
      </c>
      <c r="F10" s="435">
        <v>67.2</v>
      </c>
      <c r="G10" s="435">
        <v>80</v>
      </c>
    </row>
    <row r="11" spans="1:7" ht="12.75">
      <c r="A11" s="417" t="s">
        <v>179</v>
      </c>
      <c r="B11" s="437">
        <v>4.880445463478546</v>
      </c>
      <c r="C11" s="438">
        <v>2.398696928254222</v>
      </c>
      <c r="D11" s="438">
        <v>2.592313720669361</v>
      </c>
      <c r="E11" s="437">
        <v>48.060344827586206</v>
      </c>
      <c r="F11" s="437">
        <v>51.939655172413794</v>
      </c>
      <c r="G11" s="437">
        <v>80</v>
      </c>
    </row>
    <row r="12" spans="1:7" ht="12.75">
      <c r="A12" s="417" t="s">
        <v>133</v>
      </c>
      <c r="B12" s="437">
        <v>39.19452000170894</v>
      </c>
      <c r="C12" s="438">
        <v>9.098452602301888</v>
      </c>
      <c r="D12" s="438">
        <v>30.58837991917267</v>
      </c>
      <c r="E12" s="437">
        <v>22.925620474697023</v>
      </c>
      <c r="F12" s="437">
        <v>77.07437952530299</v>
      </c>
      <c r="G12" s="437">
        <v>80</v>
      </c>
    </row>
    <row r="13" spans="1:7" ht="12.75">
      <c r="A13" s="417" t="s">
        <v>134</v>
      </c>
      <c r="B13" s="437">
        <v>24.127372933251685</v>
      </c>
      <c r="C13" s="438">
        <v>10.486039614610384</v>
      </c>
      <c r="D13" s="438">
        <v>13.771378520829172</v>
      </c>
      <c r="E13" s="437">
        <v>43.2281768655771</v>
      </c>
      <c r="F13" s="437">
        <v>56.7718231344229</v>
      </c>
      <c r="G13" s="437">
        <v>80</v>
      </c>
    </row>
    <row r="14" spans="1:7" ht="12.75">
      <c r="A14" s="417" t="s">
        <v>135</v>
      </c>
      <c r="B14" s="437">
        <v>2.64743160683006</v>
      </c>
      <c r="C14" s="438">
        <v>0.6899519031301381</v>
      </c>
      <c r="D14" s="438">
        <v>1.971510671973201</v>
      </c>
      <c r="E14" s="437">
        <v>25.92378752886836</v>
      </c>
      <c r="F14" s="437">
        <v>74.07621247113164</v>
      </c>
      <c r="G14" s="437">
        <v>80</v>
      </c>
    </row>
    <row r="15" spans="1:7" ht="12.75">
      <c r="A15" s="417" t="s">
        <v>138</v>
      </c>
      <c r="B15" s="437">
        <v>0.8430766601632037</v>
      </c>
      <c r="C15" s="438">
        <v>0.271985494106981</v>
      </c>
      <c r="D15" s="438">
        <v>0.5685572475682653</v>
      </c>
      <c r="E15" s="437">
        <v>32.35831809872029</v>
      </c>
      <c r="F15" s="437">
        <v>67.64168190127971</v>
      </c>
      <c r="G15" s="437">
        <v>80</v>
      </c>
    </row>
    <row r="16" spans="1:7" ht="12.75">
      <c r="A16" s="417" t="s">
        <v>180</v>
      </c>
      <c r="B16" s="437">
        <v>0.10965693046041669</v>
      </c>
      <c r="C16" s="438">
        <v>0.010756488467507722</v>
      </c>
      <c r="D16" s="438">
        <v>0.10756488467507722</v>
      </c>
      <c r="E16" s="437">
        <v>9.090909090909092</v>
      </c>
      <c r="F16" s="437">
        <v>90.9090909090909</v>
      </c>
      <c r="G16" s="437">
        <v>80</v>
      </c>
    </row>
    <row r="17" spans="1:7" ht="12.75">
      <c r="A17" s="417" t="s">
        <v>181</v>
      </c>
      <c r="B17" s="437">
        <v>0.522650564661986</v>
      </c>
      <c r="C17" s="438">
        <v>0.05839236596647049</v>
      </c>
      <c r="D17" s="438">
        <v>0.47021221015105186</v>
      </c>
      <c r="E17" s="437">
        <v>11.046511627906977</v>
      </c>
      <c r="F17" s="437">
        <v>88.95348837209302</v>
      </c>
      <c r="G17" s="437">
        <v>80</v>
      </c>
    </row>
    <row r="18" spans="1:7" ht="12.75">
      <c r="A18" s="417" t="s">
        <v>140</v>
      </c>
      <c r="B18" s="437">
        <v>0.33751548726128255</v>
      </c>
      <c r="C18" s="438">
        <v>0.038416030241099006</v>
      </c>
      <c r="D18" s="438">
        <v>0.2827419825744887</v>
      </c>
      <c r="E18" s="437">
        <v>11.961722488038278</v>
      </c>
      <c r="F18" s="437">
        <v>88.03827751196172</v>
      </c>
      <c r="G18" s="437">
        <v>80</v>
      </c>
    </row>
    <row r="19" spans="1:7" ht="12.75">
      <c r="A19" s="417" t="s">
        <v>182</v>
      </c>
      <c r="B19" s="437">
        <v>4.202566256995969</v>
      </c>
      <c r="C19" s="438">
        <v>0.2289595402369501</v>
      </c>
      <c r="D19" s="438">
        <v>3.944557985156046</v>
      </c>
      <c r="E19" s="437">
        <v>5.4860088365243005</v>
      </c>
      <c r="F19" s="437">
        <v>94.5139911634757</v>
      </c>
      <c r="G19" s="437">
        <v>80</v>
      </c>
    </row>
    <row r="20" spans="1:7" ht="12.75">
      <c r="A20" s="417" t="s">
        <v>183</v>
      </c>
      <c r="B20" s="437">
        <v>2.616101055269941</v>
      </c>
      <c r="C20" s="438">
        <v>0.17517709789941147</v>
      </c>
      <c r="D20" s="438">
        <v>2.131321357776173</v>
      </c>
      <c r="E20" s="437">
        <v>7.59493670886076</v>
      </c>
      <c r="F20" s="437">
        <v>92.40506329113924</v>
      </c>
      <c r="G20" s="437">
        <v>80</v>
      </c>
    </row>
    <row r="21" spans="1:7" ht="12.75">
      <c r="A21" s="417" t="s">
        <v>184</v>
      </c>
      <c r="B21" s="437">
        <v>0.25491676042096867</v>
      </c>
      <c r="C21" s="438">
        <v>0.013829770886795642</v>
      </c>
      <c r="D21" s="438">
        <v>0.23817938749481382</v>
      </c>
      <c r="E21" s="437">
        <v>5.487804878048781</v>
      </c>
      <c r="F21" s="437">
        <v>94.51219512195121</v>
      </c>
      <c r="G21" s="437">
        <v>80</v>
      </c>
    </row>
    <row r="22" spans="1:7" ht="12.75">
      <c r="A22" s="417" t="s">
        <v>185</v>
      </c>
      <c r="B22" s="437">
        <v>0.7690226292029223</v>
      </c>
      <c r="C22" s="438">
        <v>0.15366412096439602</v>
      </c>
      <c r="D22" s="438">
        <v>0.5977534305515005</v>
      </c>
      <c r="E22" s="437">
        <v>20.449897750511248</v>
      </c>
      <c r="F22" s="437">
        <v>79.55010224948876</v>
      </c>
      <c r="G22" s="437">
        <v>80</v>
      </c>
    </row>
    <row r="23" spans="1:7" ht="12.75">
      <c r="A23" s="417" t="s">
        <v>137</v>
      </c>
      <c r="B23" s="437">
        <v>1.650550420826272</v>
      </c>
      <c r="C23" s="438">
        <v>0.4548457980546122</v>
      </c>
      <c r="D23" s="438">
        <v>1.1847503726354933</v>
      </c>
      <c r="E23" s="437">
        <v>27.741330834114343</v>
      </c>
      <c r="F23" s="437">
        <v>72.25866916588566</v>
      </c>
      <c r="G23" s="437">
        <v>80</v>
      </c>
    </row>
    <row r="24" spans="1:7" ht="12.75">
      <c r="A24" s="417" t="s">
        <v>186</v>
      </c>
      <c r="B24" s="437">
        <v>13.51343653427135</v>
      </c>
      <c r="C24" s="438">
        <v>0.8559091537716859</v>
      </c>
      <c r="D24" s="438">
        <v>12.423744179971418</v>
      </c>
      <c r="E24" s="437">
        <v>6.445267299236288</v>
      </c>
      <c r="F24" s="437">
        <v>93.55473270076371</v>
      </c>
      <c r="G24" s="437">
        <v>80</v>
      </c>
    </row>
    <row r="25" spans="1:7" ht="12.75">
      <c r="A25" s="408" t="s">
        <v>139</v>
      </c>
      <c r="B25" s="439">
        <v>3.7553938392742707</v>
      </c>
      <c r="C25" s="440">
        <v>0.3134748067673679</v>
      </c>
      <c r="D25" s="440">
        <v>3.3022419595248707</v>
      </c>
      <c r="E25" s="439">
        <v>8.669783255418615</v>
      </c>
      <c r="F25" s="439">
        <v>91.33021674458138</v>
      </c>
      <c r="G25" s="439">
        <v>80</v>
      </c>
    </row>
    <row r="26" spans="1:7" ht="12.75">
      <c r="A26" s="418" t="s">
        <v>11</v>
      </c>
      <c r="B26" s="441">
        <v>100</v>
      </c>
      <c r="C26" s="442">
        <v>25.43755858444612</v>
      </c>
      <c r="D26" s="442">
        <v>74.56244141555388</v>
      </c>
      <c r="E26" s="442">
        <v>25.43755858444612</v>
      </c>
      <c r="F26" s="442">
        <v>74.56244141555388</v>
      </c>
      <c r="G26" s="245"/>
    </row>
    <row r="27" spans="1:7" ht="12.75">
      <c r="A27" s="411"/>
      <c r="B27" s="412"/>
      <c r="C27" s="412"/>
      <c r="D27" s="413"/>
      <c r="E27" s="411"/>
      <c r="F27" s="411"/>
      <c r="G27" s="411"/>
    </row>
    <row r="28" spans="1:7" ht="12.75">
      <c r="A28" s="411"/>
      <c r="B28" s="412"/>
      <c r="C28" s="408"/>
      <c r="D28" s="408"/>
      <c r="E28" s="408"/>
      <c r="F28" s="408"/>
      <c r="G28" s="408"/>
    </row>
    <row r="29" spans="1:7" ht="12.75">
      <c r="A29" s="411" t="s">
        <v>303</v>
      </c>
      <c r="B29" s="412"/>
      <c r="C29" s="411"/>
      <c r="D29" s="413"/>
      <c r="E29" s="411"/>
      <c r="F29" s="411"/>
      <c r="G29" s="411"/>
    </row>
    <row r="30" spans="1:7" ht="12.75">
      <c r="A30" s="411" t="s">
        <v>301</v>
      </c>
      <c r="B30" s="412"/>
      <c r="C30" s="411"/>
      <c r="D30" s="413"/>
      <c r="E30" s="411"/>
      <c r="F30" s="411"/>
      <c r="G30" s="411"/>
    </row>
    <row r="31" spans="1:7" ht="12.75">
      <c r="A31" s="411"/>
      <c r="B31" s="412"/>
      <c r="C31" s="411"/>
      <c r="D31" s="413"/>
      <c r="E31" s="411"/>
      <c r="F31" s="411"/>
      <c r="G31" s="411"/>
    </row>
    <row r="32" spans="1:7" ht="12.75">
      <c r="A32" s="411" t="s">
        <v>295</v>
      </c>
      <c r="B32" s="412"/>
      <c r="C32" s="411"/>
      <c r="D32" s="413"/>
      <c r="E32" s="411"/>
      <c r="F32" s="411"/>
      <c r="G32" s="411"/>
    </row>
    <row r="33" spans="1:7" ht="13.5" thickBot="1">
      <c r="A33" s="414"/>
      <c r="B33" s="415"/>
      <c r="C33" s="414"/>
      <c r="D33" s="414"/>
      <c r="E33" s="414"/>
      <c r="F33" s="414"/>
      <c r="G33" s="414"/>
    </row>
    <row r="34" spans="1:7" ht="12.75">
      <c r="A34" s="424"/>
      <c r="B34" s="425" t="s">
        <v>118</v>
      </c>
      <c r="C34" s="426" t="s">
        <v>125</v>
      </c>
      <c r="D34" s="427"/>
      <c r="E34" s="426" t="s">
        <v>126</v>
      </c>
      <c r="F34" s="427"/>
      <c r="G34" s="425" t="s">
        <v>127</v>
      </c>
    </row>
    <row r="35" spans="1:7" ht="12.75">
      <c r="A35" s="408" t="s">
        <v>128</v>
      </c>
      <c r="B35" s="428" t="s">
        <v>129</v>
      </c>
      <c r="C35" s="429" t="s">
        <v>120</v>
      </c>
      <c r="D35" s="430" t="s">
        <v>119</v>
      </c>
      <c r="E35" s="431" t="s">
        <v>120</v>
      </c>
      <c r="F35" s="431" t="s">
        <v>119</v>
      </c>
      <c r="G35" s="428" t="s">
        <v>130</v>
      </c>
    </row>
    <row r="36" spans="1:7" ht="12.75">
      <c r="A36" s="432"/>
      <c r="B36" s="443" t="s">
        <v>131</v>
      </c>
      <c r="C36" s="429" t="s">
        <v>131</v>
      </c>
      <c r="D36" s="430" t="s">
        <v>131</v>
      </c>
      <c r="E36" s="431" t="s">
        <v>131</v>
      </c>
      <c r="F36" s="431" t="s">
        <v>131</v>
      </c>
      <c r="G36" s="434" t="s">
        <v>132</v>
      </c>
    </row>
    <row r="37" spans="1:7" ht="12.75">
      <c r="A37" s="416" t="s">
        <v>136</v>
      </c>
      <c r="B37" s="444">
        <v>0.7876049063912202</v>
      </c>
      <c r="C37" s="444">
        <v>0.17676828825338403</v>
      </c>
      <c r="D37" s="445">
        <v>0.6174782671864785</v>
      </c>
      <c r="E37" s="444">
        <v>22.25609756097561</v>
      </c>
      <c r="F37" s="446">
        <v>77.7439024390244</v>
      </c>
      <c r="G37" s="189">
        <v>104.05802614379085</v>
      </c>
    </row>
    <row r="38" spans="1:7" ht="12.75">
      <c r="A38" s="416" t="s">
        <v>179</v>
      </c>
      <c r="B38" s="447">
        <v>5.4046253750047475</v>
      </c>
      <c r="C38" s="447">
        <v>2.225343245272054</v>
      </c>
      <c r="D38" s="419">
        <v>3.24075195131204</v>
      </c>
      <c r="E38" s="447">
        <v>40.711754282339044</v>
      </c>
      <c r="F38" s="448">
        <v>59.288245717660956</v>
      </c>
      <c r="G38" s="189">
        <v>98.62981818181818</v>
      </c>
    </row>
    <row r="39" spans="1:7" ht="12.75">
      <c r="A39" s="416" t="s">
        <v>133</v>
      </c>
      <c r="B39" s="447">
        <v>39.37037177685794</v>
      </c>
      <c r="C39" s="447">
        <v>8.367032310660177</v>
      </c>
      <c r="D39" s="419">
        <v>31.410675513152693</v>
      </c>
      <c r="E39" s="447">
        <v>21.034475761449645</v>
      </c>
      <c r="F39" s="448">
        <v>78.96552423855036</v>
      </c>
      <c r="G39" s="189">
        <v>108.1392881922138</v>
      </c>
    </row>
    <row r="40" spans="1:7" ht="12.75">
      <c r="A40" s="416" t="s">
        <v>134</v>
      </c>
      <c r="B40" s="447">
        <v>22.83522576235142</v>
      </c>
      <c r="C40" s="447">
        <v>7.795562228087594</v>
      </c>
      <c r="D40" s="419">
        <v>15.061626752548612</v>
      </c>
      <c r="E40" s="447">
        <v>34.10551592626598</v>
      </c>
      <c r="F40" s="448">
        <v>65.89448407373402</v>
      </c>
      <c r="G40" s="189">
        <v>105.64779528403001</v>
      </c>
    </row>
    <row r="41" spans="1:7" ht="12.75">
      <c r="A41" s="416" t="s">
        <v>135</v>
      </c>
      <c r="B41" s="447">
        <v>3.274218660995709</v>
      </c>
      <c r="C41" s="447">
        <v>0.7756818493675892</v>
      </c>
      <c r="D41" s="419">
        <v>2.511078286558346</v>
      </c>
      <c r="E41" s="447">
        <v>23.600196463654225</v>
      </c>
      <c r="F41" s="448">
        <v>76.39980353634577</v>
      </c>
      <c r="G41" s="189">
        <v>111.9206268081003</v>
      </c>
    </row>
    <row r="42" spans="1:7" ht="12.75">
      <c r="A42" s="416" t="s">
        <v>138</v>
      </c>
      <c r="B42" s="447">
        <v>1.368624919302776</v>
      </c>
      <c r="C42" s="447">
        <v>0.36887263804473286</v>
      </c>
      <c r="D42" s="419">
        <v>0.9847365829640572</v>
      </c>
      <c r="E42" s="447">
        <v>27.2510435301133</v>
      </c>
      <c r="F42" s="448">
        <v>72.7489564698867</v>
      </c>
      <c r="G42" s="189">
        <v>106.42079508196721</v>
      </c>
    </row>
    <row r="43" spans="1:7" ht="12.75">
      <c r="A43" s="416" t="s">
        <v>180</v>
      </c>
      <c r="B43" s="447">
        <v>0.22709148217066039</v>
      </c>
      <c r="C43" s="447">
        <v>0.018564706072273205</v>
      </c>
      <c r="D43" s="419">
        <v>0.21712634493223884</v>
      </c>
      <c r="E43" s="447">
        <v>7.876712328767123</v>
      </c>
      <c r="F43" s="448">
        <v>92.12328767123287</v>
      </c>
      <c r="G43" s="189">
        <v>116.73486988847584</v>
      </c>
    </row>
    <row r="44" spans="1:7" ht="12.75">
      <c r="A44" s="416" t="s">
        <v>181</v>
      </c>
      <c r="B44" s="447">
        <v>1.205331713059659</v>
      </c>
      <c r="C44" s="447">
        <v>0.09685933602925152</v>
      </c>
      <c r="D44" s="419">
        <v>1.1356757149429741</v>
      </c>
      <c r="E44" s="447">
        <v>7.858546168958743</v>
      </c>
      <c r="F44" s="448">
        <v>92.14145383104125</v>
      </c>
      <c r="G44" s="189">
        <v>120.87684434968017</v>
      </c>
    </row>
    <row r="45" spans="1:7" ht="12.75">
      <c r="A45" s="416" t="s">
        <v>140</v>
      </c>
      <c r="B45" s="447">
        <v>0.3941822048380359</v>
      </c>
      <c r="C45" s="447">
        <v>0.03712941214454641</v>
      </c>
      <c r="D45" s="419">
        <v>0.35676522104107644</v>
      </c>
      <c r="E45" s="447">
        <v>9.426229508196721</v>
      </c>
      <c r="F45" s="448">
        <v>90.57377049180327</v>
      </c>
      <c r="G45" s="189">
        <v>113.77807692307692</v>
      </c>
    </row>
    <row r="46" spans="1:7" ht="12.75">
      <c r="A46" s="416" t="s">
        <v>182</v>
      </c>
      <c r="B46" s="447">
        <v>5.569437587817568</v>
      </c>
      <c r="C46" s="447">
        <v>0.268784657481173</v>
      </c>
      <c r="D46" s="419">
        <v>5.315156064605177</v>
      </c>
      <c r="E46" s="447">
        <v>4.813529921942758</v>
      </c>
      <c r="F46" s="448">
        <v>95.18647007805724</v>
      </c>
      <c r="G46" s="189">
        <v>125.00169627942293</v>
      </c>
    </row>
    <row r="47" spans="1:7" ht="12.75">
      <c r="A47" s="416" t="s">
        <v>183</v>
      </c>
      <c r="B47" s="447">
        <v>2.278509854555121</v>
      </c>
      <c r="C47" s="447">
        <v>0.15578209878037952</v>
      </c>
      <c r="D47" s="419">
        <v>1.9202363367799113</v>
      </c>
      <c r="E47" s="447">
        <v>7.503888024883359</v>
      </c>
      <c r="F47" s="448">
        <v>92.49611197511665</v>
      </c>
      <c r="G47" s="189">
        <v>134.59033627574613</v>
      </c>
    </row>
    <row r="48" spans="1:7" ht="12.75">
      <c r="A48" s="416" t="s">
        <v>184</v>
      </c>
      <c r="B48" s="447">
        <v>0.3539285307408955</v>
      </c>
      <c r="C48" s="447">
        <v>0.009685933602925152</v>
      </c>
      <c r="D48" s="419">
        <v>0.33416470930091774</v>
      </c>
      <c r="E48" s="447">
        <v>2.8169014084507045</v>
      </c>
      <c r="F48" s="448">
        <v>97.1830985915493</v>
      </c>
      <c r="G48" s="189">
        <v>130.0576811594203</v>
      </c>
    </row>
    <row r="49" spans="1:7" ht="12.75">
      <c r="A49" s="416" t="s">
        <v>185</v>
      </c>
      <c r="B49" s="447">
        <v>0.39190369498348077</v>
      </c>
      <c r="C49" s="447">
        <v>0.06699437408689897</v>
      </c>
      <c r="D49" s="419">
        <v>0.3091427141600278</v>
      </c>
      <c r="E49" s="447">
        <v>17.811158798283262</v>
      </c>
      <c r="F49" s="448">
        <v>82.18884120171673</v>
      </c>
      <c r="G49" s="189">
        <v>107.00618798955614</v>
      </c>
    </row>
    <row r="50" spans="1:7" ht="12.75">
      <c r="A50" s="416" t="s">
        <v>137</v>
      </c>
      <c r="B50" s="447">
        <v>1.679261762807124</v>
      </c>
      <c r="C50" s="447">
        <v>0.4011590833878167</v>
      </c>
      <c r="D50" s="419">
        <v>1.2486782736437674</v>
      </c>
      <c r="E50" s="447">
        <v>24.315068493150687</v>
      </c>
      <c r="F50" s="448">
        <v>75.68493150684932</v>
      </c>
      <c r="G50" s="189">
        <v>111.44787330316743</v>
      </c>
    </row>
    <row r="51" spans="1:7" ht="12.75">
      <c r="A51" s="416" t="s">
        <v>186</v>
      </c>
      <c r="B51" s="447">
        <v>11.60369118596438</v>
      </c>
      <c r="C51" s="447">
        <v>0.6505718736631394</v>
      </c>
      <c r="D51" s="419">
        <v>10.815152028799508</v>
      </c>
      <c r="E51" s="447">
        <v>5.674058430130236</v>
      </c>
      <c r="F51" s="448">
        <v>94.32594156986977</v>
      </c>
      <c r="G51" s="189">
        <v>126.56015672811404</v>
      </c>
    </row>
    <row r="52" spans="1:7" ht="12.75">
      <c r="A52" s="416" t="s">
        <v>139</v>
      </c>
      <c r="B52" s="449">
        <v>3.2559905821592676</v>
      </c>
      <c r="C52" s="449">
        <v>0.30752839189287356</v>
      </c>
      <c r="D52" s="450">
        <v>2.799234811245369</v>
      </c>
      <c r="E52" s="449">
        <v>9.89867498051442</v>
      </c>
      <c r="F52" s="451">
        <v>90.10132501948559</v>
      </c>
      <c r="G52" s="190">
        <v>120.59684544405998</v>
      </c>
    </row>
    <row r="53" spans="1:7" ht="12.75">
      <c r="A53" s="452" t="s">
        <v>11</v>
      </c>
      <c r="B53" s="453">
        <v>100</v>
      </c>
      <c r="C53" s="454">
        <v>21.72232042682681</v>
      </c>
      <c r="D53" s="454">
        <v>78.2776795731732</v>
      </c>
      <c r="E53" s="454">
        <v>21.72232042682681</v>
      </c>
      <c r="F53" s="454">
        <v>78.2776795731732</v>
      </c>
      <c r="G53" s="455"/>
    </row>
    <row r="54" spans="1:7" ht="12.75">
      <c r="A54" s="411"/>
      <c r="B54" s="412"/>
      <c r="C54" s="408"/>
      <c r="D54" s="408"/>
      <c r="E54" s="408"/>
      <c r="F54" s="408"/>
      <c r="G54" s="408"/>
    </row>
    <row r="55" spans="1:7" ht="12.75">
      <c r="A55" s="420" t="s">
        <v>302</v>
      </c>
      <c r="B55" s="409"/>
      <c r="C55" s="408"/>
      <c r="D55" s="408"/>
      <c r="E55" s="408"/>
      <c r="F55" s="408"/>
      <c r="G55" s="408"/>
    </row>
    <row r="56" spans="1:7" ht="12.75">
      <c r="A56" s="421" t="s">
        <v>190</v>
      </c>
      <c r="B56" s="409"/>
      <c r="C56" s="422"/>
      <c r="D56" s="422"/>
      <c r="E56" s="408"/>
      <c r="F56" s="408"/>
      <c r="G56" s="422"/>
    </row>
    <row r="57" spans="1:7" ht="12.75">
      <c r="A57" s="421" t="s">
        <v>191</v>
      </c>
      <c r="B57" s="409"/>
      <c r="C57" s="408"/>
      <c r="D57" s="408"/>
      <c r="E57" s="408"/>
      <c r="F57" s="408"/>
      <c r="G57" s="408"/>
    </row>
    <row r="58" spans="1:7" ht="12.75">
      <c r="A58" s="421" t="s">
        <v>248</v>
      </c>
      <c r="B58" s="409"/>
      <c r="C58" s="408"/>
      <c r="D58" s="408"/>
      <c r="E58" s="408"/>
      <c r="F58" s="408"/>
      <c r="G58" s="408"/>
    </row>
    <row r="61" spans="1:7" ht="12.75">
      <c r="A61" s="30" t="s">
        <v>252</v>
      </c>
      <c r="B61" s="423"/>
      <c r="C61" s="244"/>
      <c r="D61" s="456"/>
      <c r="E61" s="408"/>
      <c r="F61" s="244"/>
      <c r="G61" s="408"/>
    </row>
    <row r="62" spans="1:7" ht="12.75">
      <c r="A62" s="411" t="s">
        <v>303</v>
      </c>
      <c r="B62" s="457"/>
      <c r="C62" s="458"/>
      <c r="D62" s="459"/>
      <c r="E62" s="411"/>
      <c r="F62" s="458"/>
      <c r="G62" s="411"/>
    </row>
    <row r="63" spans="1:7" ht="12.75">
      <c r="A63" s="411" t="s">
        <v>124</v>
      </c>
      <c r="B63" s="457"/>
      <c r="C63" s="458"/>
      <c r="D63" s="459"/>
      <c r="E63" s="411"/>
      <c r="F63" s="458"/>
      <c r="G63" s="411"/>
    </row>
    <row r="64" spans="1:7" ht="12.75">
      <c r="A64" s="411"/>
      <c r="B64" s="457"/>
      <c r="C64" s="458"/>
      <c r="D64" s="459"/>
      <c r="E64" s="411"/>
      <c r="F64" s="458"/>
      <c r="G64" s="411"/>
    </row>
    <row r="65" spans="1:7" ht="12.75">
      <c r="A65" s="411" t="s">
        <v>295</v>
      </c>
      <c r="B65" s="457"/>
      <c r="C65" s="458"/>
      <c r="D65" s="459"/>
      <c r="E65" s="411"/>
      <c r="F65" s="458"/>
      <c r="G65" s="411"/>
    </row>
    <row r="66" spans="1:7" ht="13.5" thickBot="1">
      <c r="A66" s="414"/>
      <c r="B66" s="460"/>
      <c r="C66" s="461"/>
      <c r="D66" s="461"/>
      <c r="E66" s="461"/>
      <c r="F66" s="461"/>
      <c r="G66" s="414"/>
    </row>
    <row r="67" spans="1:7" ht="12.75">
      <c r="A67" s="424"/>
      <c r="B67" s="425" t="s">
        <v>118</v>
      </c>
      <c r="C67" s="426" t="s">
        <v>125</v>
      </c>
      <c r="D67" s="427"/>
      <c r="E67" s="426" t="s">
        <v>126</v>
      </c>
      <c r="F67" s="427"/>
      <c r="G67" s="425" t="s">
        <v>127</v>
      </c>
    </row>
    <row r="68" spans="1:7" ht="12.75">
      <c r="A68" s="408" t="s">
        <v>128</v>
      </c>
      <c r="B68" s="428" t="s">
        <v>129</v>
      </c>
      <c r="C68" s="429" t="s">
        <v>120</v>
      </c>
      <c r="D68" s="430" t="s">
        <v>119</v>
      </c>
      <c r="E68" s="431" t="s">
        <v>120</v>
      </c>
      <c r="F68" s="431" t="s">
        <v>119</v>
      </c>
      <c r="G68" s="428" t="s">
        <v>130</v>
      </c>
    </row>
    <row r="69" spans="1:7" ht="12.75">
      <c r="A69" s="432"/>
      <c r="B69" s="433" t="s">
        <v>131</v>
      </c>
      <c r="C69" s="429" t="s">
        <v>131</v>
      </c>
      <c r="D69" s="430" t="s">
        <v>131</v>
      </c>
      <c r="E69" s="431" t="s">
        <v>131</v>
      </c>
      <c r="F69" s="431" t="s">
        <v>131</v>
      </c>
      <c r="G69" s="434" t="s">
        <v>132</v>
      </c>
    </row>
    <row r="70" spans="1:7" ht="12.75">
      <c r="A70" s="180" t="s">
        <v>136</v>
      </c>
      <c r="B70" s="435">
        <v>0.9146301684433021</v>
      </c>
      <c r="C70" s="436">
        <v>0.2062940167904203</v>
      </c>
      <c r="D70" s="436">
        <v>0.7172474093706667</v>
      </c>
      <c r="E70" s="435">
        <v>22.337278106508876</v>
      </c>
      <c r="F70" s="435">
        <v>77.66272189349112</v>
      </c>
      <c r="G70" s="435">
        <v>314.3768857142857</v>
      </c>
    </row>
    <row r="71" spans="1:7" ht="12.75">
      <c r="A71" s="180" t="s">
        <v>179</v>
      </c>
      <c r="B71" s="437">
        <v>5.928786712419921</v>
      </c>
      <c r="C71" s="438">
        <v>2.3498391316524696</v>
      </c>
      <c r="D71" s="438">
        <v>3.6723067359778128</v>
      </c>
      <c r="E71" s="437">
        <v>39.01996370235935</v>
      </c>
      <c r="F71" s="437">
        <v>60.98003629764065</v>
      </c>
      <c r="G71" s="437">
        <v>250.04892113095238</v>
      </c>
    </row>
    <row r="72" spans="1:7" ht="12.75">
      <c r="A72" s="180" t="s">
        <v>133</v>
      </c>
      <c r="B72" s="437">
        <v>36.66610127474133</v>
      </c>
      <c r="C72" s="438">
        <v>7.46142233576742</v>
      </c>
      <c r="D72" s="438">
        <v>29.31356007459373</v>
      </c>
      <c r="E72" s="437">
        <v>20.28939742922951</v>
      </c>
      <c r="F72" s="437">
        <v>79.71060257077049</v>
      </c>
      <c r="G72" s="437">
        <v>334.42148369957823</v>
      </c>
    </row>
    <row r="73" spans="1:7" ht="12.75">
      <c r="A73" s="180" t="s">
        <v>134</v>
      </c>
      <c r="B73" s="437">
        <v>22.597627963414794</v>
      </c>
      <c r="C73" s="438">
        <v>6.800188533604749</v>
      </c>
      <c r="D73" s="438">
        <v>15.933138879591239</v>
      </c>
      <c r="E73" s="437">
        <v>29.912860576923077</v>
      </c>
      <c r="F73" s="437">
        <v>70.08713942307693</v>
      </c>
      <c r="G73" s="437">
        <v>316.8700750267953</v>
      </c>
    </row>
    <row r="74" spans="1:7" ht="12.75">
      <c r="A74" s="180" t="s">
        <v>135</v>
      </c>
      <c r="B74" s="437">
        <v>3.843142883237869</v>
      </c>
      <c r="C74" s="438">
        <v>0.784873593682758</v>
      </c>
      <c r="D74" s="438">
        <v>3.0875793241480127</v>
      </c>
      <c r="E74" s="437">
        <v>20.26812488975128</v>
      </c>
      <c r="F74" s="437">
        <v>79.73187511024872</v>
      </c>
      <c r="G74" s="437">
        <v>376.4281924778761</v>
      </c>
    </row>
    <row r="75" spans="1:7" ht="12.75">
      <c r="A75" s="180" t="s">
        <v>138</v>
      </c>
      <c r="B75" s="437">
        <v>1.8892788643450804</v>
      </c>
      <c r="C75" s="438">
        <v>0.5013900937886374</v>
      </c>
      <c r="D75" s="438">
        <v>1.3853121392416303</v>
      </c>
      <c r="E75" s="437">
        <v>26.57494569152788</v>
      </c>
      <c r="F75" s="437">
        <v>73.42505430847213</v>
      </c>
      <c r="G75" s="437">
        <v>354.90013313609467</v>
      </c>
    </row>
    <row r="76" spans="1:7" ht="12.75">
      <c r="A76" s="180" t="s">
        <v>180</v>
      </c>
      <c r="B76" s="437">
        <v>0.6608561773417012</v>
      </c>
      <c r="C76" s="438">
        <v>0.0751402047912127</v>
      </c>
      <c r="D76" s="438">
        <v>0.6011216383297016</v>
      </c>
      <c r="E76" s="437">
        <v>11.11111111111111</v>
      </c>
      <c r="F76" s="437">
        <v>88.88888888888889</v>
      </c>
      <c r="G76" s="437">
        <v>399.31270454545455</v>
      </c>
    </row>
    <row r="77" spans="1:7" ht="12.75">
      <c r="A77" s="180" t="s">
        <v>181</v>
      </c>
      <c r="B77" s="437">
        <v>3.2188197226100232</v>
      </c>
      <c r="C77" s="438">
        <v>0.2506950468943187</v>
      </c>
      <c r="D77" s="438">
        <v>2.992629429002753</v>
      </c>
      <c r="E77" s="437">
        <v>7.729570345408593</v>
      </c>
      <c r="F77" s="437">
        <v>92.2704296545914</v>
      </c>
      <c r="G77" s="437">
        <v>429.43519744350607</v>
      </c>
    </row>
    <row r="78" spans="1:7" ht="12.75">
      <c r="A78" s="180" t="s">
        <v>140</v>
      </c>
      <c r="B78" s="437">
        <v>0.3059640149785368</v>
      </c>
      <c r="C78" s="438">
        <v>0.028006803603997456</v>
      </c>
      <c r="D78" s="438">
        <v>0.2793849432691454</v>
      </c>
      <c r="E78" s="437">
        <v>9.11111111111111</v>
      </c>
      <c r="F78" s="437">
        <v>90.88888888888889</v>
      </c>
      <c r="G78" s="437">
        <v>406.36222493887533</v>
      </c>
    </row>
    <row r="79" spans="1:7" ht="12.75">
      <c r="A79" s="180" t="s">
        <v>182</v>
      </c>
      <c r="B79" s="437">
        <v>7.173518781884843</v>
      </c>
      <c r="C79" s="438">
        <v>0.3770672094977219</v>
      </c>
      <c r="D79" s="438">
        <v>6.7837943071048485</v>
      </c>
      <c r="E79" s="437">
        <v>5.265668224744825</v>
      </c>
      <c r="F79" s="437">
        <v>94.73433177525517</v>
      </c>
      <c r="G79" s="437">
        <v>456.64166549189406</v>
      </c>
    </row>
    <row r="80" spans="1:7" ht="12.75">
      <c r="A80" s="180" t="s">
        <v>183</v>
      </c>
      <c r="B80" s="437">
        <v>1.9218976292681655</v>
      </c>
      <c r="C80" s="438">
        <v>0.1509635023532546</v>
      </c>
      <c r="D80" s="438">
        <v>1.6237115162610234</v>
      </c>
      <c r="E80" s="437">
        <v>8.506543494996151</v>
      </c>
      <c r="F80" s="437">
        <v>91.49345650500385</v>
      </c>
      <c r="G80" s="437">
        <v>609.3201514514093</v>
      </c>
    </row>
    <row r="81" spans="1:7" ht="12.75">
      <c r="A81" s="180" t="s">
        <v>184</v>
      </c>
      <c r="B81" s="437">
        <v>0.450791331237034</v>
      </c>
      <c r="C81" s="438">
        <v>0.023908246979022222</v>
      </c>
      <c r="D81" s="438">
        <v>0.41053875526835304</v>
      </c>
      <c r="E81" s="437">
        <v>5.50314465408805</v>
      </c>
      <c r="F81" s="437">
        <v>94.49685534591194</v>
      </c>
      <c r="G81" s="437">
        <v>512.040166389351</v>
      </c>
    </row>
    <row r="82" spans="1:7" ht="12.75">
      <c r="A82" s="180" t="s">
        <v>185</v>
      </c>
      <c r="B82" s="437">
        <v>0.2094124708062054</v>
      </c>
      <c r="C82" s="438">
        <v>0.026640618062339045</v>
      </c>
      <c r="D82" s="438">
        <v>0.1748717493322768</v>
      </c>
      <c r="E82" s="437">
        <v>13.220338983050848</v>
      </c>
      <c r="F82" s="437">
        <v>86.77966101694915</v>
      </c>
      <c r="G82" s="437">
        <v>360.6710546875</v>
      </c>
    </row>
    <row r="83" spans="1:7" ht="12.75">
      <c r="A83" s="180" t="s">
        <v>137</v>
      </c>
      <c r="B83" s="437">
        <v>1.9081977480004695</v>
      </c>
      <c r="C83" s="438">
        <v>0.44674267212230095</v>
      </c>
      <c r="D83" s="438">
        <v>1.4584030657203555</v>
      </c>
      <c r="E83" s="437">
        <v>23.449264969523124</v>
      </c>
      <c r="F83" s="437">
        <v>76.55073503047687</v>
      </c>
      <c r="G83" s="437">
        <v>359.07903512880563</v>
      </c>
    </row>
    <row r="84" spans="1:7" ht="12.75">
      <c r="A84" s="180" t="s">
        <v>186</v>
      </c>
      <c r="B84" s="437">
        <v>9.799329358193182</v>
      </c>
      <c r="C84" s="438">
        <v>0.6229806069962361</v>
      </c>
      <c r="D84" s="438">
        <v>9.050296120716155</v>
      </c>
      <c r="E84" s="437">
        <v>6.440223148082763</v>
      </c>
      <c r="F84" s="437">
        <v>93.55977685191725</v>
      </c>
      <c r="G84" s="437">
        <v>478.75770624198054</v>
      </c>
    </row>
    <row r="85" spans="1:7" ht="12.75">
      <c r="A85" s="244" t="s">
        <v>139</v>
      </c>
      <c r="B85" s="439">
        <v>2.5116448990775413</v>
      </c>
      <c r="C85" s="440">
        <v>0.2896313348315835</v>
      </c>
      <c r="D85" s="440">
        <v>2.1203199606538563</v>
      </c>
      <c r="E85" s="439">
        <v>12.01814058956916</v>
      </c>
      <c r="F85" s="439">
        <v>87.98185941043084</v>
      </c>
      <c r="G85" s="439">
        <v>448.5395199742268</v>
      </c>
    </row>
    <row r="86" spans="1:7" ht="12.75">
      <c r="A86" s="418" t="s">
        <v>11</v>
      </c>
      <c r="B86" s="441">
        <v>100</v>
      </c>
      <c r="C86" s="442">
        <v>20.39578395141844</v>
      </c>
      <c r="D86" s="442">
        <v>79.60421604858155</v>
      </c>
      <c r="E86" s="442">
        <v>20.39578395141844</v>
      </c>
      <c r="F86" s="442">
        <v>79.60421604858155</v>
      </c>
      <c r="G86" s="245"/>
    </row>
    <row r="87" spans="1:7" ht="12.75">
      <c r="A87" s="411"/>
      <c r="B87" s="457"/>
      <c r="C87" s="457"/>
      <c r="D87" s="459"/>
      <c r="E87" s="411"/>
      <c r="F87" s="458"/>
      <c r="G87" s="411"/>
    </row>
    <row r="88" spans="1:7" ht="12.75">
      <c r="A88" s="411"/>
      <c r="B88" s="457"/>
      <c r="C88" s="244"/>
      <c r="D88" s="244"/>
      <c r="E88" s="244"/>
      <c r="F88" s="244"/>
      <c r="G88" s="244"/>
    </row>
    <row r="89" spans="1:7" ht="12.75">
      <c r="A89" s="411" t="s">
        <v>303</v>
      </c>
      <c r="B89" s="457"/>
      <c r="C89" s="458"/>
      <c r="D89" s="459"/>
      <c r="E89" s="411"/>
      <c r="F89" s="458"/>
      <c r="G89" s="411"/>
    </row>
    <row r="90" spans="1:7" ht="12.75">
      <c r="A90" s="411" t="s">
        <v>142</v>
      </c>
      <c r="B90" s="457"/>
      <c r="C90" s="458"/>
      <c r="D90" s="459"/>
      <c r="E90" s="411"/>
      <c r="F90" s="458"/>
      <c r="G90" s="411"/>
    </row>
    <row r="91" spans="1:7" ht="12.75">
      <c r="A91" s="411"/>
      <c r="B91" s="457"/>
      <c r="C91" s="458"/>
      <c r="D91" s="459"/>
      <c r="E91" s="411"/>
      <c r="F91" s="458"/>
      <c r="G91" s="411"/>
    </row>
    <row r="92" spans="1:7" ht="12.75">
      <c r="A92" s="411" t="s">
        <v>295</v>
      </c>
      <c r="B92" s="457"/>
      <c r="C92" s="458"/>
      <c r="D92" s="459"/>
      <c r="E92" s="411"/>
      <c r="F92" s="458"/>
      <c r="G92" s="411"/>
    </row>
    <row r="93" spans="1:7" ht="13.5" thickBot="1">
      <c r="A93" s="414"/>
      <c r="B93" s="460"/>
      <c r="C93" s="461"/>
      <c r="D93" s="461"/>
      <c r="E93" s="461"/>
      <c r="F93" s="461"/>
      <c r="G93" s="414"/>
    </row>
    <row r="94" spans="1:7" ht="12.75">
      <c r="A94" s="424"/>
      <c r="B94" s="425" t="s">
        <v>118</v>
      </c>
      <c r="C94" s="426" t="s">
        <v>125</v>
      </c>
      <c r="D94" s="427"/>
      <c r="E94" s="426" t="s">
        <v>126</v>
      </c>
      <c r="F94" s="427"/>
      <c r="G94" s="425" t="s">
        <v>127</v>
      </c>
    </row>
    <row r="95" spans="1:7" ht="12.75">
      <c r="A95" s="408" t="s">
        <v>128</v>
      </c>
      <c r="B95" s="428" t="s">
        <v>129</v>
      </c>
      <c r="C95" s="429" t="s">
        <v>120</v>
      </c>
      <c r="D95" s="430" t="s">
        <v>119</v>
      </c>
      <c r="E95" s="431" t="s">
        <v>120</v>
      </c>
      <c r="F95" s="431" t="s">
        <v>119</v>
      </c>
      <c r="G95" s="428" t="s">
        <v>130</v>
      </c>
    </row>
    <row r="96" spans="1:7" ht="12.75">
      <c r="A96" s="432"/>
      <c r="B96" s="443" t="s">
        <v>131</v>
      </c>
      <c r="C96" s="429" t="s">
        <v>131</v>
      </c>
      <c r="D96" s="430" t="s">
        <v>131</v>
      </c>
      <c r="E96" s="431" t="s">
        <v>131</v>
      </c>
      <c r="F96" s="431" t="s">
        <v>131</v>
      </c>
      <c r="G96" s="434" t="s">
        <v>132</v>
      </c>
    </row>
    <row r="97" spans="1:7" ht="12.75">
      <c r="A97" s="416" t="s">
        <v>136</v>
      </c>
      <c r="B97" s="444">
        <v>1.388357683775721</v>
      </c>
      <c r="C97" s="444">
        <v>0.34114713216957604</v>
      </c>
      <c r="D97" s="445">
        <v>1.0773067331670823</v>
      </c>
      <c r="E97" s="444">
        <v>24.050632911392405</v>
      </c>
      <c r="F97" s="446">
        <v>75.9493670886076</v>
      </c>
      <c r="G97" s="189">
        <v>1457.994574074074</v>
      </c>
    </row>
    <row r="98" spans="1:7" ht="12.75">
      <c r="A98" s="416" t="s">
        <v>179</v>
      </c>
      <c r="B98" s="447">
        <v>9.341773120171345</v>
      </c>
      <c r="C98" s="447">
        <v>4.095760598503741</v>
      </c>
      <c r="D98" s="419">
        <v>5.254862842892768</v>
      </c>
      <c r="E98" s="447">
        <v>43.802005547258375</v>
      </c>
      <c r="F98" s="448">
        <v>56.197994452741625</v>
      </c>
      <c r="G98" s="189">
        <v>992.4998139711465</v>
      </c>
    </row>
    <row r="99" spans="1:7" ht="12.75">
      <c r="A99" s="416" t="s">
        <v>133</v>
      </c>
      <c r="B99" s="447">
        <v>23.68622351411306</v>
      </c>
      <c r="C99" s="447">
        <v>6.629426433915212</v>
      </c>
      <c r="D99" s="419">
        <v>17.2927680798005</v>
      </c>
      <c r="E99" s="447">
        <v>27.712451004920357</v>
      </c>
      <c r="F99" s="448">
        <v>72.28754899507965</v>
      </c>
      <c r="G99" s="189">
        <v>1271.6063844023997</v>
      </c>
    </row>
    <row r="100" spans="1:7" ht="12.75">
      <c r="A100" s="416" t="s">
        <v>134</v>
      </c>
      <c r="B100" s="447">
        <v>29.199495142660446</v>
      </c>
      <c r="C100" s="447">
        <v>9.97705735660848</v>
      </c>
      <c r="D100" s="419">
        <v>19.146134663341645</v>
      </c>
      <c r="E100" s="447">
        <v>34.25811755034937</v>
      </c>
      <c r="F100" s="448">
        <v>65.74188244965063</v>
      </c>
      <c r="G100" s="189">
        <v>1288.1635208919454</v>
      </c>
    </row>
    <row r="101" spans="1:7" ht="12.75">
      <c r="A101" s="416" t="s">
        <v>135</v>
      </c>
      <c r="B101" s="447">
        <v>6.0066549376577685</v>
      </c>
      <c r="C101" s="447">
        <v>1.2967581047381544</v>
      </c>
      <c r="D101" s="419">
        <v>4.754114713216957</v>
      </c>
      <c r="E101" s="447">
        <v>21.430926475436863</v>
      </c>
      <c r="F101" s="448">
        <v>78.56907352456314</v>
      </c>
      <c r="G101" s="189">
        <v>1678.352102391943</v>
      </c>
    </row>
    <row r="102" spans="1:7" ht="12.75">
      <c r="A102" s="416" t="s">
        <v>138</v>
      </c>
      <c r="B102" s="447">
        <v>2.6352023254035033</v>
      </c>
      <c r="C102" s="447">
        <v>0.6603491271820449</v>
      </c>
      <c r="D102" s="419">
        <v>1.9610972568578553</v>
      </c>
      <c r="E102" s="447">
        <v>25.19025875190259</v>
      </c>
      <c r="F102" s="448">
        <v>74.80974124809741</v>
      </c>
      <c r="G102" s="189">
        <v>1711.822553407935</v>
      </c>
    </row>
    <row r="103" spans="1:7" ht="12.75">
      <c r="A103" s="416" t="s">
        <v>180</v>
      </c>
      <c r="B103" s="447">
        <v>1.7842117341084678</v>
      </c>
      <c r="C103" s="447">
        <v>0.2753117206982544</v>
      </c>
      <c r="D103" s="419">
        <v>1.5201995012468827</v>
      </c>
      <c r="E103" s="447">
        <v>15.333333333333332</v>
      </c>
      <c r="F103" s="448">
        <v>84.66666666666667</v>
      </c>
      <c r="G103" s="189">
        <v>1572.2293963254592</v>
      </c>
    </row>
    <row r="104" spans="1:7" ht="12.75">
      <c r="A104" s="416" t="s">
        <v>181</v>
      </c>
      <c r="B104" s="447">
        <v>5.404268339325327</v>
      </c>
      <c r="C104" s="447">
        <v>0.7102244389027431</v>
      </c>
      <c r="D104" s="419">
        <v>4.7760598503740646</v>
      </c>
      <c r="E104" s="447">
        <v>12.945454545454545</v>
      </c>
      <c r="F104" s="448">
        <v>87.05454545454545</v>
      </c>
      <c r="G104" s="189">
        <v>1649.8125898078529</v>
      </c>
    </row>
    <row r="105" spans="1:7" ht="12.75">
      <c r="A105" s="416" t="s">
        <v>140</v>
      </c>
      <c r="B105" s="447">
        <v>0.26390270022183127</v>
      </c>
      <c r="C105" s="447">
        <v>0.029925187032418952</v>
      </c>
      <c r="D105" s="419">
        <v>0.22543640897755612</v>
      </c>
      <c r="E105" s="447">
        <v>11.71875</v>
      </c>
      <c r="F105" s="448">
        <v>88.28125</v>
      </c>
      <c r="G105" s="189">
        <v>1814.57407079646</v>
      </c>
    </row>
    <row r="106" spans="1:7" ht="12.75">
      <c r="A106" s="416" t="s">
        <v>182</v>
      </c>
      <c r="B106" s="447">
        <v>5.155664346362732</v>
      </c>
      <c r="C106" s="447">
        <v>0.4448877805486284</v>
      </c>
      <c r="D106" s="419">
        <v>4.716209476309227</v>
      </c>
      <c r="E106" s="447">
        <v>8.620023192887514</v>
      </c>
      <c r="F106" s="448">
        <v>91.37997680711248</v>
      </c>
      <c r="G106" s="189">
        <v>1929.5064678510998</v>
      </c>
    </row>
    <row r="107" spans="1:7" ht="12.75">
      <c r="A107" s="416" t="s">
        <v>183</v>
      </c>
      <c r="B107" s="447">
        <v>1.4036563910349575</v>
      </c>
      <c r="C107" s="447">
        <v>0.06384039900249376</v>
      </c>
      <c r="D107" s="419">
        <v>1.2668329177057358</v>
      </c>
      <c r="E107" s="447">
        <v>4.7976011994003</v>
      </c>
      <c r="F107" s="448">
        <v>95.2023988005997</v>
      </c>
      <c r="G107" s="189">
        <v>2649.2692440944884</v>
      </c>
    </row>
    <row r="108" spans="1:7" ht="12.75">
      <c r="A108" s="416" t="s">
        <v>184</v>
      </c>
      <c r="B108" s="447">
        <v>0.3576072821846554</v>
      </c>
      <c r="C108" s="447">
        <v>0.027930174563591023</v>
      </c>
      <c r="D108" s="419">
        <v>0.3271820448877806</v>
      </c>
      <c r="E108" s="447">
        <v>7.865168539325842</v>
      </c>
      <c r="F108" s="448">
        <v>92.13483146067416</v>
      </c>
      <c r="G108" s="189">
        <v>2163.036768292683</v>
      </c>
    </row>
    <row r="109" spans="1:7" ht="12.75">
      <c r="A109" s="416" t="s">
        <v>185</v>
      </c>
      <c r="B109" s="447">
        <v>0.42262678803641096</v>
      </c>
      <c r="C109" s="447">
        <v>0.08379052369077307</v>
      </c>
      <c r="D109" s="419">
        <v>0.3231920199501247</v>
      </c>
      <c r="E109" s="447">
        <v>20.588235294117645</v>
      </c>
      <c r="F109" s="448">
        <v>79.41176470588235</v>
      </c>
      <c r="G109" s="189">
        <v>2075.189691358025</v>
      </c>
    </row>
    <row r="110" spans="1:7" ht="12.75">
      <c r="A110" s="416" t="s">
        <v>137</v>
      </c>
      <c r="B110" s="447">
        <v>3.5206150080318217</v>
      </c>
      <c r="C110" s="447">
        <v>0.9236907730673316</v>
      </c>
      <c r="D110" s="419">
        <v>2.625436408977556</v>
      </c>
      <c r="E110" s="447">
        <v>26.025857223159075</v>
      </c>
      <c r="F110" s="448">
        <v>73.97414277684092</v>
      </c>
      <c r="G110" s="189">
        <v>1535.3989969604863</v>
      </c>
    </row>
    <row r="111" spans="1:7" ht="12.75">
      <c r="A111" s="416" t="s">
        <v>186</v>
      </c>
      <c r="B111" s="447">
        <v>7.259236594507764</v>
      </c>
      <c r="C111" s="447">
        <v>0.7321695760598503</v>
      </c>
      <c r="D111" s="419">
        <v>6.4059850374064835</v>
      </c>
      <c r="E111" s="447">
        <v>10.257126886528788</v>
      </c>
      <c r="F111" s="448">
        <v>89.7428731134712</v>
      </c>
      <c r="G111" s="189">
        <v>2095.856490189972</v>
      </c>
    </row>
    <row r="112" spans="1:7" ht="12.75">
      <c r="A112" s="416" t="s">
        <v>139</v>
      </c>
      <c r="B112" s="449">
        <v>2.1705040924041916</v>
      </c>
      <c r="C112" s="449">
        <v>0.29127182044887784</v>
      </c>
      <c r="D112" s="450">
        <v>1.743640897755611</v>
      </c>
      <c r="E112" s="449">
        <v>14.313725490196077</v>
      </c>
      <c r="F112" s="451">
        <v>85.68627450980392</v>
      </c>
      <c r="G112" s="190">
        <v>2134.0152173913043</v>
      </c>
    </row>
    <row r="113" spans="1:7" ht="12.75">
      <c r="A113" s="452" t="s">
        <v>11</v>
      </c>
      <c r="B113" s="453">
        <v>100</v>
      </c>
      <c r="C113" s="454">
        <v>26.583541147132166</v>
      </c>
      <c r="D113" s="454">
        <v>73.41645885286783</v>
      </c>
      <c r="E113" s="454">
        <v>26.583541147132166</v>
      </c>
      <c r="F113" s="454">
        <v>73.41645885286783</v>
      </c>
      <c r="G113" s="455"/>
    </row>
    <row r="114" spans="1:7" ht="12.75">
      <c r="A114" s="411"/>
      <c r="B114" s="457"/>
      <c r="C114" s="244"/>
      <c r="D114" s="244"/>
      <c r="E114" s="244"/>
      <c r="F114" s="244"/>
      <c r="G114" s="408"/>
    </row>
    <row r="115" spans="1:7" ht="12.75">
      <c r="A115" s="462" t="s">
        <v>302</v>
      </c>
      <c r="B115" s="423"/>
      <c r="C115" s="244"/>
      <c r="D115" s="244"/>
      <c r="E115" s="244"/>
      <c r="F115" s="244"/>
      <c r="G115" s="408"/>
    </row>
    <row r="116" spans="1:7" ht="12.75">
      <c r="A116" s="463" t="s">
        <v>190</v>
      </c>
      <c r="B116" s="423"/>
      <c r="C116" s="464"/>
      <c r="D116" s="464"/>
      <c r="E116" s="244"/>
      <c r="F116" s="244"/>
      <c r="G116" s="422"/>
    </row>
    <row r="117" spans="1:7" ht="12.75">
      <c r="A117" s="463" t="s">
        <v>191</v>
      </c>
      <c r="B117" s="423"/>
      <c r="C117" s="244"/>
      <c r="D117" s="244"/>
      <c r="E117" s="244"/>
      <c r="F117" s="244"/>
      <c r="G117" s="408"/>
    </row>
    <row r="118" spans="1:7" ht="12.75">
      <c r="A118" s="463" t="s">
        <v>248</v>
      </c>
      <c r="B118" s="423"/>
      <c r="C118" s="244"/>
      <c r="D118" s="244"/>
      <c r="E118" s="244"/>
      <c r="F118" s="244"/>
      <c r="G118" s="408"/>
    </row>
  </sheetData>
  <sheetProtection/>
  <printOptions horizontalCentered="1"/>
  <pageMargins left="0.1968503937007874" right="0.1968503937007874" top="1.1811023622047245" bottom="1.7716535433070868" header="0.5118110236220472" footer="0.5118110236220472"/>
  <pageSetup fitToHeight="2" horizontalDpi="600" verticalDpi="600" orientation="portrait" paperSize="9" scale="8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F43" sqref="F43"/>
    </sheetView>
  </sheetViews>
  <sheetFormatPr defaultColWidth="9.140625" defaultRowHeight="12.75"/>
  <cols>
    <col min="2" max="2" width="20.28125" style="0" customWidth="1"/>
    <col min="3" max="6" width="20.140625" style="0" customWidth="1"/>
    <col min="7" max="8" width="9.140625" style="0" hidden="1" customWidth="1"/>
    <col min="9" max="9" width="21.28125" style="0" hidden="1" customWidth="1"/>
    <col min="10" max="10" width="18.140625" style="0" customWidth="1"/>
  </cols>
  <sheetData>
    <row r="1" s="31" customFormat="1" ht="12.75">
      <c r="A1" s="31" t="s">
        <v>252</v>
      </c>
    </row>
    <row r="3" spans="1:6" ht="12.75">
      <c r="A3" s="118" t="s">
        <v>82</v>
      </c>
      <c r="B3" s="118"/>
      <c r="C3" s="118"/>
      <c r="D3" s="118"/>
      <c r="E3" s="118"/>
      <c r="F3" s="118"/>
    </row>
    <row r="4" spans="1:6" ht="12.75">
      <c r="A4" s="119"/>
      <c r="B4" s="119"/>
      <c r="C4" s="119"/>
      <c r="D4" s="119"/>
      <c r="E4" s="119"/>
      <c r="F4" s="119"/>
    </row>
    <row r="5" spans="1:6" ht="12.75">
      <c r="A5" s="118" t="s">
        <v>253</v>
      </c>
      <c r="B5" s="118"/>
      <c r="C5" s="118"/>
      <c r="D5" s="118"/>
      <c r="E5" s="118"/>
      <c r="F5" s="118"/>
    </row>
    <row r="6" spans="1:6" ht="13.5" thickBot="1">
      <c r="A6" s="119"/>
      <c r="B6" s="119"/>
      <c r="C6" s="119"/>
      <c r="D6" s="119"/>
      <c r="E6" s="119"/>
      <c r="F6" s="119"/>
    </row>
    <row r="7" spans="1:6" ht="12.75">
      <c r="A7" s="120"/>
      <c r="B7" s="120"/>
      <c r="C7" s="121" t="s">
        <v>83</v>
      </c>
      <c r="D7" s="121" t="s">
        <v>84</v>
      </c>
      <c r="E7" s="121" t="s">
        <v>85</v>
      </c>
      <c r="F7" s="121" t="s">
        <v>11</v>
      </c>
    </row>
    <row r="8" spans="1:6" ht="12.75">
      <c r="A8" s="119"/>
      <c r="B8" s="119"/>
      <c r="C8" s="122" t="s">
        <v>86</v>
      </c>
      <c r="D8" s="122" t="s">
        <v>87</v>
      </c>
      <c r="E8" s="122" t="s">
        <v>88</v>
      </c>
      <c r="F8" s="123"/>
    </row>
    <row r="9" spans="1:6" ht="12.75">
      <c r="A9" s="124"/>
      <c r="B9" s="124"/>
      <c r="C9" s="125"/>
      <c r="D9" s="125"/>
      <c r="E9" s="125"/>
      <c r="F9" s="126"/>
    </row>
    <row r="10" spans="1:6" ht="12.75">
      <c r="A10" s="127" t="s">
        <v>54</v>
      </c>
      <c r="B10" s="119"/>
      <c r="C10" s="123"/>
      <c r="D10" s="123"/>
      <c r="E10" s="123"/>
      <c r="F10" s="123"/>
    </row>
    <row r="11" spans="1:7" ht="12.75">
      <c r="A11" s="498" t="s">
        <v>89</v>
      </c>
      <c r="B11" s="499"/>
      <c r="C11" s="128">
        <v>1570</v>
      </c>
      <c r="D11" s="128">
        <v>1466</v>
      </c>
      <c r="E11" s="128">
        <v>395</v>
      </c>
      <c r="F11" s="128">
        <f>SUM(C11+D11+E11)</f>
        <v>3431</v>
      </c>
      <c r="G11" s="11">
        <f>SUM(C11:F11)</f>
        <v>6862</v>
      </c>
    </row>
    <row r="12" spans="1:6" ht="12.75">
      <c r="A12" s="119" t="s">
        <v>90</v>
      </c>
      <c r="B12" s="119"/>
      <c r="C12" s="128">
        <v>6874</v>
      </c>
      <c r="D12" s="128">
        <v>16199</v>
      </c>
      <c r="E12" s="128">
        <v>4209</v>
      </c>
      <c r="F12" s="129">
        <f>SUM(C12+D12+E12)</f>
        <v>27282</v>
      </c>
    </row>
    <row r="13" spans="1:6" ht="12.75">
      <c r="A13" s="500" t="s">
        <v>254</v>
      </c>
      <c r="B13" s="501"/>
      <c r="C13" s="130">
        <f>SUM(C11:C12)</f>
        <v>8444</v>
      </c>
      <c r="D13" s="130">
        <f>SUM(D11:D12)</f>
        <v>17665</v>
      </c>
      <c r="E13" s="130">
        <f>SUM(E11:E12)</f>
        <v>4604</v>
      </c>
      <c r="F13" s="131">
        <f>SUM(C13:E13)</f>
        <v>30713</v>
      </c>
    </row>
    <row r="14" spans="1:6" ht="12.75">
      <c r="A14" s="119"/>
      <c r="B14" s="119"/>
      <c r="C14" s="128"/>
      <c r="D14" s="128"/>
      <c r="E14" s="128"/>
      <c r="F14" s="128"/>
    </row>
    <row r="15" spans="1:6" ht="12.75">
      <c r="A15" s="127" t="s">
        <v>55</v>
      </c>
      <c r="B15" s="119"/>
      <c r="C15" s="128"/>
      <c r="D15" s="128"/>
      <c r="E15" s="128"/>
      <c r="F15" s="128"/>
    </row>
    <row r="16" spans="1:7" ht="12.75">
      <c r="A16" s="498" t="s">
        <v>89</v>
      </c>
      <c r="B16" s="499"/>
      <c r="C16" s="128">
        <v>31</v>
      </c>
      <c r="D16" s="128">
        <v>1703</v>
      </c>
      <c r="E16" s="128">
        <v>0</v>
      </c>
      <c r="F16" s="128">
        <f>SUM(C16+D16+E16)</f>
        <v>1734</v>
      </c>
      <c r="G16" s="11">
        <f>SUM(C16:F16)</f>
        <v>3468</v>
      </c>
    </row>
    <row r="17" spans="1:6" ht="12.75">
      <c r="A17" s="119" t="s">
        <v>90</v>
      </c>
      <c r="B17" s="119"/>
      <c r="C17" s="128">
        <v>4557</v>
      </c>
      <c r="D17" s="128">
        <v>9363</v>
      </c>
      <c r="E17" s="128">
        <v>2476</v>
      </c>
      <c r="F17" s="128">
        <f>SUM(C17+D17+E17)</f>
        <v>16396</v>
      </c>
    </row>
    <row r="18" spans="1:6" ht="12.75">
      <c r="A18" s="496" t="s">
        <v>255</v>
      </c>
      <c r="B18" s="497"/>
      <c r="C18" s="130">
        <f>SUM(C16:C17)</f>
        <v>4588</v>
      </c>
      <c r="D18" s="130">
        <f>SUM(D16:D17)</f>
        <v>11066</v>
      </c>
      <c r="E18" s="130">
        <f>SUM(E16:E17)</f>
        <v>2476</v>
      </c>
      <c r="F18" s="130">
        <f>SUM(C18:E18)</f>
        <v>18130</v>
      </c>
    </row>
    <row r="19" spans="1:6" ht="12.75">
      <c r="A19" s="119"/>
      <c r="B19" s="119"/>
      <c r="C19" s="132"/>
      <c r="D19" s="132"/>
      <c r="E19" s="132"/>
      <c r="F19" s="132"/>
    </row>
    <row r="20" spans="1:6" ht="12.75">
      <c r="A20" s="496" t="s">
        <v>47</v>
      </c>
      <c r="B20" s="497"/>
      <c r="C20" s="131">
        <f>SUM(C13+C18)</f>
        <v>13032</v>
      </c>
      <c r="D20" s="131">
        <f>SUM(D13+D18)</f>
        <v>28731</v>
      </c>
      <c r="E20" s="131">
        <f>SUM(E13+E18)</f>
        <v>7080</v>
      </c>
      <c r="F20" s="131">
        <f>SUM(F13+F18)</f>
        <v>48843</v>
      </c>
    </row>
    <row r="21" spans="1:6" ht="12.75">
      <c r="A21" s="127"/>
      <c r="B21" s="133"/>
      <c r="C21" s="134"/>
      <c r="D21" s="134"/>
      <c r="E21" s="134"/>
      <c r="F21" s="134"/>
    </row>
    <row r="22" spans="1:6" ht="12.75">
      <c r="A22" s="119"/>
      <c r="B22" s="119"/>
      <c r="C22" s="119"/>
      <c r="D22" s="119"/>
      <c r="E22" s="119"/>
      <c r="F22" s="119"/>
    </row>
    <row r="23" spans="1:6" ht="12.75">
      <c r="A23" s="118" t="s">
        <v>91</v>
      </c>
      <c r="B23" s="118"/>
      <c r="C23" s="118"/>
      <c r="D23" s="118"/>
      <c r="E23" s="118"/>
      <c r="F23" s="118"/>
    </row>
    <row r="24" spans="1:6" ht="13.5" thickBot="1">
      <c r="A24" s="119"/>
      <c r="B24" s="119"/>
      <c r="C24" s="119"/>
      <c r="D24" s="119"/>
      <c r="E24" s="119"/>
      <c r="F24" s="119"/>
    </row>
    <row r="25" spans="1:6" ht="12.75">
      <c r="A25" s="120"/>
      <c r="B25" s="120"/>
      <c r="C25" s="121" t="s">
        <v>83</v>
      </c>
      <c r="D25" s="121" t="s">
        <v>84</v>
      </c>
      <c r="E25" s="121" t="s">
        <v>85</v>
      </c>
      <c r="F25" s="121" t="s">
        <v>11</v>
      </c>
    </row>
    <row r="26" spans="1:6" ht="12.75">
      <c r="A26" s="119"/>
      <c r="B26" s="119"/>
      <c r="C26" s="122" t="s">
        <v>86</v>
      </c>
      <c r="D26" s="122" t="s">
        <v>92</v>
      </c>
      <c r="E26" s="122" t="s">
        <v>88</v>
      </c>
      <c r="F26" s="123"/>
    </row>
    <row r="27" spans="1:6" ht="12.75">
      <c r="A27" s="124"/>
      <c r="B27" s="124"/>
      <c r="C27" s="125"/>
      <c r="D27" s="125"/>
      <c r="E27" s="125"/>
      <c r="F27" s="126"/>
    </row>
    <row r="28" spans="1:7" ht="12.75">
      <c r="A28" s="119" t="s">
        <v>93</v>
      </c>
      <c r="B28" s="119"/>
      <c r="C28" s="131">
        <v>10971</v>
      </c>
      <c r="D28" s="131">
        <v>21765</v>
      </c>
      <c r="E28" s="131">
        <v>5035</v>
      </c>
      <c r="F28" s="131">
        <v>37771</v>
      </c>
      <c r="G28" s="11">
        <f>SUM(C28:F28)</f>
        <v>75542</v>
      </c>
    </row>
    <row r="29" spans="1:6" ht="12.75">
      <c r="A29" s="119"/>
      <c r="B29" s="119"/>
      <c r="C29" s="128"/>
      <c r="D29" s="128"/>
      <c r="E29" s="128"/>
      <c r="F29" s="128"/>
    </row>
    <row r="30" spans="1:6" ht="12.75">
      <c r="A30" s="119" t="s">
        <v>94</v>
      </c>
      <c r="B30" s="119"/>
      <c r="C30" s="131">
        <v>2061</v>
      </c>
      <c r="D30" s="131">
        <v>6966</v>
      </c>
      <c r="E30" s="131">
        <v>2045</v>
      </c>
      <c r="F30" s="131">
        <v>11072</v>
      </c>
    </row>
    <row r="31" spans="1:6" ht="12.75">
      <c r="A31" s="119"/>
      <c r="B31" s="119"/>
      <c r="C31" s="128"/>
      <c r="D31" s="128"/>
      <c r="E31" s="128"/>
      <c r="F31" s="128"/>
    </row>
    <row r="32" spans="1:6" ht="12.75">
      <c r="A32" s="127"/>
      <c r="B32" s="133" t="s">
        <v>47</v>
      </c>
      <c r="C32" s="130">
        <f>SUM(C28:C31)</f>
        <v>13032</v>
      </c>
      <c r="D32" s="130">
        <f>SUM(D28:D31)</f>
        <v>28731</v>
      </c>
      <c r="E32" s="130">
        <f>SUM(E28:E31)</f>
        <v>7080</v>
      </c>
      <c r="F32" s="130">
        <f>SUM(F28:F31)</f>
        <v>48843</v>
      </c>
    </row>
    <row r="33" spans="1:6" ht="12.75">
      <c r="A33" s="119"/>
      <c r="B33" s="119"/>
      <c r="C33" s="119"/>
      <c r="D33" s="119"/>
      <c r="E33" s="119"/>
      <c r="F33" s="119"/>
    </row>
    <row r="34" spans="1:6" ht="12.75">
      <c r="A34" s="135" t="s">
        <v>95</v>
      </c>
      <c r="B34" s="136"/>
      <c r="C34" s="119"/>
      <c r="D34" s="119"/>
      <c r="E34" s="119"/>
      <c r="F34" s="119"/>
    </row>
    <row r="35" spans="1:6" ht="12.75">
      <c r="A35" s="135" t="s">
        <v>96</v>
      </c>
      <c r="B35" s="136"/>
      <c r="C35" s="119"/>
      <c r="D35" s="119"/>
      <c r="E35" s="119"/>
      <c r="F35" s="119"/>
    </row>
    <row r="36" spans="1:6" ht="12.75">
      <c r="A36" s="119" t="s">
        <v>97</v>
      </c>
      <c r="B36" s="136"/>
      <c r="C36" s="119"/>
      <c r="D36" s="119"/>
      <c r="E36" s="119"/>
      <c r="F36" s="119"/>
    </row>
    <row r="37" spans="1:6" ht="12.75">
      <c r="A37" s="119" t="s">
        <v>98</v>
      </c>
      <c r="B37" s="136"/>
      <c r="C37" s="119"/>
      <c r="D37" s="119"/>
      <c r="E37" s="119"/>
      <c r="F37" s="119"/>
    </row>
    <row r="38" spans="1:6" ht="12.75">
      <c r="A38" s="135" t="s">
        <v>99</v>
      </c>
      <c r="B38" s="136"/>
      <c r="C38" s="119"/>
      <c r="D38" s="119"/>
      <c r="E38" s="119"/>
      <c r="F38" s="119"/>
    </row>
    <row r="39" spans="1:6" ht="12.75">
      <c r="A39" s="135" t="s">
        <v>100</v>
      </c>
      <c r="B39" s="136"/>
      <c r="C39" s="119"/>
      <c r="D39" s="119"/>
      <c r="E39" s="119"/>
      <c r="F39" s="119"/>
    </row>
    <row r="40" spans="1:6" ht="12.75">
      <c r="A40" s="135" t="s">
        <v>101</v>
      </c>
      <c r="B40" s="136"/>
      <c r="C40" s="119"/>
      <c r="D40" s="119"/>
      <c r="E40" s="119"/>
      <c r="F40" s="119"/>
    </row>
    <row r="41" spans="1:6" ht="12.75">
      <c r="A41" s="135"/>
      <c r="B41" s="136"/>
      <c r="C41" s="119"/>
      <c r="D41" s="119"/>
      <c r="E41" s="119"/>
      <c r="F41" s="119"/>
    </row>
  </sheetData>
  <sheetProtection/>
  <mergeCells count="5">
    <mergeCell ref="A20:B20"/>
    <mergeCell ref="A11:B11"/>
    <mergeCell ref="A13:B13"/>
    <mergeCell ref="A16:B16"/>
    <mergeCell ref="A18:B18"/>
  </mergeCells>
  <printOptions/>
  <pageMargins left="0.1968503937007874" right="0.1968503937007874" top="0.3937007874015748" bottom="0.984251968503937" header="0.5118110236220472" footer="0.5118110236220472"/>
  <pageSetup fitToHeight="1" fitToWidth="1" horizontalDpi="600" verticalDpi="600" orientation="portrait" paperSize="9" scale="9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2009-11-20T09:48:23Z</cp:lastPrinted>
  <dcterms:created xsi:type="dcterms:W3CDTF">2001-06-05T15:21:30Z</dcterms:created>
  <dcterms:modified xsi:type="dcterms:W3CDTF">2012-03-12T10:13:44Z</dcterms:modified>
  <cp:category/>
  <cp:version/>
  <cp:contentType/>
  <cp:contentStatus/>
</cp:coreProperties>
</file>