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560" windowHeight="7656" tabRatio="599" activeTab="0"/>
  </bookViews>
  <sheets>
    <sheet name="INHOUD" sheetId="1" r:id="rId1"/>
    <sheet name="07PTBS01" sheetId="2" r:id="rId2"/>
    <sheet name="07PTBS02" sheetId="3" r:id="rId3"/>
    <sheet name="07PTBS03" sheetId="4" r:id="rId4"/>
    <sheet name="07PTBS04" sheetId="5" r:id="rId5"/>
    <sheet name="07PTBS05" sheetId="6" r:id="rId6"/>
    <sheet name="07PTBS06" sheetId="7" r:id="rId7"/>
    <sheet name="07PTBS07" sheetId="8" r:id="rId8"/>
    <sheet name="07PTBS08" sheetId="9" r:id="rId9"/>
    <sheet name="07PTBS09" sheetId="10" r:id="rId10"/>
    <sheet name="07PTBS10" sheetId="11" r:id="rId11"/>
  </sheets>
  <definedNames>
    <definedName name="_xlnm.Print_Area" localSheetId="4">'07PTBS04'!$A$1:$G$121</definedName>
  </definedNames>
  <calcPr fullCalcOnLoad="1"/>
</workbook>
</file>

<file path=xl/sharedStrings.xml><?xml version="1.0" encoding="utf-8"?>
<sst xmlns="http://schemas.openxmlformats.org/spreadsheetml/2006/main" count="847" uniqueCount="148">
  <si>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</si>
  <si>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</si>
  <si>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</si>
  <si>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</si>
  <si>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</si>
  <si>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</si>
  <si>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</si>
  <si>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Buitengewoon basisonderwijs</t>
  </si>
  <si>
    <t>Gewoon secundair onderwijs</t>
  </si>
  <si>
    <t>Buitengewoon secundair onderwijs</t>
  </si>
  <si>
    <t>Deeltijds kunstonderwijs</t>
  </si>
  <si>
    <t>(1) Personeel van centra voor leerlingenbegeleiding, onderwijsinspectie, pedagogische begeleiding, internaten, ...</t>
  </si>
  <si>
    <t>Leeftijd</t>
  </si>
  <si>
    <t xml:space="preserve">  Gemeenschapsonderwijs</t>
  </si>
  <si>
    <t>BUITENGEWOON BASISONDERWIJS</t>
  </si>
  <si>
    <t>GEWOON SECUNDAIR ONDERWIJS</t>
  </si>
  <si>
    <t>BUITENGEWOON SECUNDAIR ONDERWIJS</t>
  </si>
  <si>
    <t>DEELTIJDS KUNSTONDERWIJS</t>
  </si>
  <si>
    <t xml:space="preserve">BESTUURSPERSONEEL PER ONDERWIJSNIVEAU  IN TBS+-STELSEL </t>
  </si>
  <si>
    <t>TBS55,56,58+</t>
  </si>
  <si>
    <t>BESTUURSPERSONEEL NAAR LEEFTIJD, ONDERWIJSNIVEAU EN GESLACHT IN TBS+-STELSEL</t>
  </si>
  <si>
    <t>Hogescholenonderwijs</t>
  </si>
  <si>
    <t>Andere (1)</t>
  </si>
  <si>
    <t xml:space="preserve">  Vlaamse Gemeenschap</t>
  </si>
  <si>
    <t>Algemeen totaal</t>
  </si>
  <si>
    <t>HOGESCHOLENONDERWIJS</t>
  </si>
  <si>
    <t>59</t>
  </si>
  <si>
    <t>Buitengewoon basisonderwijs (2)</t>
  </si>
  <si>
    <t>Gewoon secundair onderwijs (3)</t>
  </si>
  <si>
    <t>Buitengewoon secundair onderwijs (4)</t>
  </si>
  <si>
    <t>Deeltijds kunstonderwijs (6)</t>
  </si>
  <si>
    <t>BUITENGEWOON BASISONDERWIJS (2)</t>
  </si>
  <si>
    <t>GEWOON SECUNDAIR ONDERWIJS (3)</t>
  </si>
  <si>
    <t>BUITENGEWOON SECUNDAIR ONDERWIJS (4)</t>
  </si>
  <si>
    <t>DEELTIJDS KUNSTONDERWIJS (6)</t>
  </si>
  <si>
    <t>BESTUURSPERSONEEL PER ONDERWIJSNIVEAU IN TBS+-STELSEL</t>
  </si>
  <si>
    <t>BESTUURS- EN ONDERWIJZEND PERSONEEL PER ONDERWIJSNIVEAU IN TBS+-STELSEL</t>
  </si>
  <si>
    <t>BESTUURS- EN ONDERWIJZEND PERSONEEL NAAR LEEFTIJD, ONDERWIJSNIVEAU EN GESLACHT IN TBS+-STELSEL</t>
  </si>
  <si>
    <t>ANDERE PERSONEELSCATEGORIEËN PER ONDERWIJSNIVEAU  IN TBS+-STELSEL</t>
  </si>
  <si>
    <t>ANDERE PERSONEELSCATEGORIEËN NAAR LEEFTIJD, ONDERWIJSNIVEAU EN GESLACHT IN TBS+-STELSEL</t>
  </si>
  <si>
    <t>TBS55,58+</t>
  </si>
  <si>
    <t xml:space="preserve">Reaffectatie en wedertewerkstelling van terbeschikkinggestelde personeelsleden </t>
  </si>
  <si>
    <t>wegens ontstentenis van betrekking (1)(2)(3)(4)</t>
  </si>
  <si>
    <t>Gereaffecteerd of</t>
  </si>
  <si>
    <t>Wedertewerkgesteld als</t>
  </si>
  <si>
    <t>Niet gereaffecteerd of</t>
  </si>
  <si>
    <t>Totaal aantal terbeschikking-</t>
  </si>
  <si>
    <t>wedertewerkgesteld</t>
  </si>
  <si>
    <t>niet wedertewerkgesteld</t>
  </si>
  <si>
    <t>gestelde fulltimes</t>
  </si>
  <si>
    <t>(1) Onderwijzend en niet-onderwijzend personeel.</t>
  </si>
  <si>
    <t xml:space="preserve">1) Personeelsleden die hun betrekking in een ambt geheel of gedeeltelijk verliezen, worden, naargelang het geval, geheel of gedeeltelijk </t>
  </si>
  <si>
    <t xml:space="preserve">    terbeschikking gesteld wegens ontstentenis van betrekking. Zij kunnen vervolgens hetzij worden gereaffecteerd, hetzij worden wedertewerkgesteld.</t>
  </si>
  <si>
    <t>2) Reaffectatie betekent de toewijzing aan een ter beschikking gesteld personeelslid van een betrekking in "hetzelfde ambt".</t>
  </si>
  <si>
    <t>3) Wedertewerkstelling betekent de toewijzing aan een ter beschikking gesteld personeelslid van een betrekking in een "ander ambt".</t>
  </si>
  <si>
    <t>Bonus</t>
  </si>
  <si>
    <t xml:space="preserve">  Basisonderwijs</t>
  </si>
  <si>
    <t xml:space="preserve">  Secundair onderwijs</t>
  </si>
  <si>
    <t>Bonus (1)</t>
  </si>
  <si>
    <t>Bonus (2)</t>
  </si>
  <si>
    <t>(1) Zoals alle andere data betreffende het aantal personen worden de gegevens betreffende de bonus verzameld op grond van</t>
  </si>
  <si>
    <t xml:space="preserve">werkelijk met deze dienstonderbreking werden geregistreerd. </t>
  </si>
  <si>
    <t>Gewoon kleuteronderwijs (1)</t>
  </si>
  <si>
    <t>Gewoon lager onderwijs (1)</t>
  </si>
  <si>
    <t>GEWOON KLEUTERONDERWIJS (1)</t>
  </si>
  <si>
    <t>GEWOON LAGER ONDERWIJS (1)</t>
  </si>
  <si>
    <t>Gewoon kleuteronderwijs</t>
  </si>
  <si>
    <t>Gewoon lager onderwijs</t>
  </si>
  <si>
    <t>GEWOON KLEUTERONDERWIJS</t>
  </si>
  <si>
    <t>GEWOON LAGER ONDERWIJS</t>
  </si>
  <si>
    <t>de Vlaamse Gemeenschap, de adjunct-directeur.</t>
  </si>
  <si>
    <t>de adjunct-directeur.</t>
  </si>
  <si>
    <t xml:space="preserve">Als bestuurspersoneel wordt beschouwd : </t>
  </si>
  <si>
    <t xml:space="preserve">(3) in het gewoon secundair onderwijs : de directeur, de technisch adviseur, de technisch adviseur coördinator, de coördinator,  </t>
  </si>
  <si>
    <t>(4) in het buitengewoon secundair onderwijs : de directeur, de technisch adviseur, de technisch adviseur coördinator, de adjunct-directeur.</t>
  </si>
  <si>
    <t>Schooljaar 2007-2008</t>
  </si>
  <si>
    <t>Aantal budgettaire fulltime-equivalenten - januari 2008</t>
  </si>
  <si>
    <t>Aantal personen  -  januari 2008</t>
  </si>
  <si>
    <t>Aantal personen - januari 2008</t>
  </si>
  <si>
    <t>Aantal personen -  januari 2008</t>
  </si>
  <si>
    <t>(6) in het deeltijds kunstonderwijs : de directeur.</t>
  </si>
  <si>
    <t>(1) in het gewoon basisonderwijs : de directeur, de directeur van een kleuter-, lagere of basisschool, de adjunct-directeur.</t>
  </si>
  <si>
    <t xml:space="preserve">(1) Zoals alle andere data betreffende het aantal personen worden de gegevens betreffende de bonus verzameld op grond van de grootste opdracht. </t>
  </si>
  <si>
    <t>geregistreerd.</t>
  </si>
  <si>
    <t>Dit wil zeggen dat alleen die personen die voor het grootste deel van hun opdracht een bonus hebben ook werkelijk met deze dienstonderbreking werden</t>
  </si>
  <si>
    <t>(1) Zoals alle andere data betreffende het aantal personen worden de gegevens betreffende de bonus verzameld op grond van de grootste</t>
  </si>
  <si>
    <t xml:space="preserve">opdracht. Dit wil zeggen dat alleen die personen die voor het grootste deel van hun opdracht een bonus hebben ook werkelijk met deze </t>
  </si>
  <si>
    <t xml:space="preserve">dienstonderbreking werden geregistreerd. </t>
  </si>
  <si>
    <t>(2) Zoals alle andere data betreffende het aantal personen worden de gegevens betreffende de bonus verzameld op grond van de grootste opdracht.</t>
  </si>
  <si>
    <t xml:space="preserve">Dit wil zeggen dat alleen die personen die voor het grootste deel van hun opdracht een bonus hebben ook werkelijk met deze dienstonderbreking werden </t>
  </si>
  <si>
    <t xml:space="preserve">geregistreerd. </t>
  </si>
  <si>
    <t xml:space="preserve"> de grootste opdracht.  Dit wil zeggen dat alleen die personen die voor het grootste deel van hun opdracht een bonus hebben ook</t>
  </si>
  <si>
    <t>ANDERE (2)</t>
  </si>
  <si>
    <t>(2) Personeel van centra voor leerlingenbegeleiding, onderwijsinspectie, pedagogische begeleiding, internaten, ...</t>
  </si>
  <si>
    <t>ANDERE PERSONEELSCATEGORIEËN PER ONDERWIJSNIVEAU IN TBS+-STELSEL</t>
  </si>
  <si>
    <t xml:space="preserve">Onderwijsniveau </t>
  </si>
  <si>
    <t>administratieve ondersteuning'</t>
  </si>
  <si>
    <t>niet gekend</t>
  </si>
  <si>
    <t xml:space="preserve">(2) In tegenstelling tot voorgaande jaren zijn deze cijfers gebaseerd op de totale populatie en uitgaande van de elektronische personeelsdatabank. </t>
  </si>
  <si>
    <t xml:space="preserve">(4) De som van de categorieën "gereaffecteerd of wedertewerkgesteld" en "wedertewerkgesteld als administratieve hulp in het basisonderwijs" </t>
  </si>
  <si>
    <t>en "niet gereaffecteerd of wedertewerkgesteld" is niet noodzakelijk gelijk aan het aantal terbeschikkinggestelden en dit om volgende redenen :</t>
  </si>
  <si>
    <t>Er mogen zondermeer geen totalen worden gemaakt omdat elke categorie op zichzelf werd berekend.</t>
  </si>
  <si>
    <t>4) De wedertewerkstelling als "administratieve hulp in het basisonderwijs" is een wedertewerkstelling in een niet-organiek ambt.</t>
  </si>
  <si>
    <t xml:space="preserve">  Deeltijds kunstonderwijs</t>
  </si>
  <si>
    <t xml:space="preserve">    a) omdat de reaffectatie of wedertewerkstelling in een ander niveau kan plaatshebben dan de terbeschikkingstelling; </t>
  </si>
  <si>
    <t xml:space="preserve">    b) omdat sommige gesloten scholen geen elektronische gegevens aanleveren voor de personeelsdatabank;</t>
  </si>
  <si>
    <t xml:space="preserve">    c) omdat de 'niet gereaffecteerden of niet wedertewerkgestelden in het onderwijsniveau van terbeschikkingstelling' kunnen aangesteld zijn in een ander onderwijsniveau;</t>
  </si>
  <si>
    <t xml:space="preserve">    d) en omdat  we rekening moeten houden met enige ruis op de gegevens opgestuurd door de scholen.</t>
  </si>
  <si>
    <t>Definities :</t>
  </si>
  <si>
    <t>Aantal budgettaire fulltime-equivalenten - schooljaar 2007-2008 - bevragingsdatum: 27 juni 2008</t>
  </si>
  <si>
    <t xml:space="preserve">  Volwassenenonderwijs</t>
  </si>
  <si>
    <t xml:space="preserve">  Centra voor leerlingenbegeleiding</t>
  </si>
  <si>
    <t xml:space="preserve">(3) Over het volwassenenonderwijs en de centra voor leerlingenbegeleiding hebben we geen cijfers. </t>
  </si>
  <si>
    <t>de adjunct-directeur secundair onderwijs, de technisch adviseur, de technisch adviseur coördinator.</t>
  </si>
  <si>
    <t>Secundair volwassenenonderwijs (5)</t>
  </si>
  <si>
    <t>Hoger beroepsonderwijs van het volwassenenonderwijs (5)</t>
  </si>
  <si>
    <t>Secundair volwassenenonderwijs</t>
  </si>
  <si>
    <t>Hoger beroepsonderwijs van het volwassenenonderwijs</t>
  </si>
  <si>
    <t>SECUNDAIR VOLWASSENENONDERWIJS (5)</t>
  </si>
  <si>
    <t>HOGER BEROEPSONDERWIJS VAN HET VOLWASSENENONDERWIJS (5)</t>
  </si>
  <si>
    <t>SECUNDAIR VOLWASSENENONDERWIJS</t>
  </si>
  <si>
    <t>HOGER BEROEPSONDERWIJS VAN HET VOLWASSENENONDERWIJS</t>
  </si>
  <si>
    <t>(2) in het buitengewoon basisonderwijs : de directeur, de directeur van een lagere school, de directeur van een MPI van</t>
  </si>
  <si>
    <t>(5) in het secundair volwassenenonderwijs en het hoger beroepsonderwijs van het volwassenenonderwijs : de directeur, de adjunct-directeur hoger onderwijs,</t>
  </si>
  <si>
    <t xml:space="preserve">(5) in het secundair volwassenenonderwijs en het hoger beroepsonderwijs van het volwassenenonderwijs : de directeur, de adjunct-directeur hoger onderwijs, </t>
  </si>
  <si>
    <t>(5) in het secundair volwassenenonderwjis en het hoger beroepsonderwijs van het volwassenenonderwijs : de directeur, de adjunct-directeur hoger onderwijs,</t>
  </si>
  <si>
    <t>PERSONEEL TBS+</t>
  </si>
  <si>
    <t>Terbeschikkingstelling voorafgaand aan het rustpensioen en terbeschikkingstelling wegens ontstentenis van betrekking</t>
  </si>
  <si>
    <t>Reaffectatie en wedertewerkstelling van terbeschikkinggestelde personeelsleden wegens ontstentenis van betrekking</t>
  </si>
  <si>
    <t>Bestuurspersoneel per onderwijsniveau  in tbs+-stelsel - budgettaire fulltime-equivalenten</t>
  </si>
  <si>
    <t>Bestuurspersoneel per onderwijsniveau  in tbs+-stelsel - aantal personen</t>
  </si>
  <si>
    <t>Bestuurspersoneel naar leeftijd, onderwijsniveau en geslacht in tbs+-stelsel - aantal personen</t>
  </si>
  <si>
    <t>Bestuurs- en onderwijzend personeel per onderwijsniveau in tbs+-stelsel - budgettaire fulltime-equivalenten</t>
  </si>
  <si>
    <t>Bestuurs- en onderwijzend personeel per onderwijsniveau in tbs+-stelsel - aantal personen</t>
  </si>
  <si>
    <t>Bestuurs- en onderwijzend personeel naar leeftijd, onderwijsniveau en geslacht in tbs+-stelsel - aantal personen</t>
  </si>
  <si>
    <t>Andere personeelscategorieën per onderwijsniveau  in tbs+-stelsel - budgettaire fulltime-equivalenten</t>
  </si>
  <si>
    <t>Andere personeelscategorieën per onderwijsniveau  in tbs+-stelsel - aantal personen</t>
  </si>
  <si>
    <t>Andere personeelscategorieën naar leeftijd, onderwijsniveau en geslacht in tbs+-stelsel - aantal personen</t>
  </si>
  <si>
    <t>07PTBS01</t>
  </si>
  <si>
    <t>07PTBS02</t>
  </si>
  <si>
    <t>07PTBS03</t>
  </si>
  <si>
    <t>07PTBS04</t>
  </si>
  <si>
    <t>07PTBS05</t>
  </si>
  <si>
    <t>07PTBS06</t>
  </si>
  <si>
    <t>07PTBS07</t>
  </si>
  <si>
    <t>07PTBS08</t>
  </si>
  <si>
    <t>07PTBS09</t>
  </si>
  <si>
    <t>07PTBS10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</si>
</sst>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;0;\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3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" fontId="5" fillId="0" borderId="0" applyFont="0" applyFill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49" fontId="0" fillId="0" borderId="0" xfId="0" applyNumberFormat="1" applyFont="1" applyAlignment="1" quotePrefix="1">
      <alignment/>
    </xf>
    <xf numFmtId="164" fontId="0" fillId="0" borderId="19" xfId="0" applyNumberFormat="1" applyBorder="1" applyAlignment="1">
      <alignment/>
    </xf>
    <xf numFmtId="164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1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Continuous"/>
    </xf>
    <xf numFmtId="164" fontId="0" fillId="0" borderId="23" xfId="0" applyNumberFormat="1" applyFont="1" applyBorder="1" applyAlignment="1">
      <alignment horizontal="center"/>
    </xf>
    <xf numFmtId="171" fontId="0" fillId="0" borderId="12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13" xfId="0" applyBorder="1" applyAlignment="1">
      <alignment/>
    </xf>
    <xf numFmtId="164" fontId="2" fillId="0" borderId="18" xfId="0" applyNumberFormat="1" applyFont="1" applyBorder="1" applyAlignment="1">
      <alignment/>
    </xf>
    <xf numFmtId="0" fontId="5" fillId="0" borderId="0" xfId="66" applyFill="1" applyAlignment="1">
      <alignment/>
    </xf>
    <xf numFmtId="0" fontId="2" fillId="0" borderId="0" xfId="66" applyFont="1" applyFill="1" applyAlignment="1">
      <alignment/>
    </xf>
    <xf numFmtId="0" fontId="5" fillId="0" borderId="24" xfId="66" applyFill="1" applyBorder="1" applyAlignment="1">
      <alignment/>
    </xf>
    <xf numFmtId="0" fontId="5" fillId="0" borderId="13" xfId="66" applyFill="1" applyBorder="1" applyAlignment="1">
      <alignment/>
    </xf>
    <xf numFmtId="0" fontId="5" fillId="0" borderId="0" xfId="66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 horizontal="right"/>
    </xf>
    <xf numFmtId="165" fontId="0" fillId="0" borderId="25" xfId="0" applyNumberFormat="1" applyFill="1" applyBorder="1" applyAlignment="1">
      <alignment/>
    </xf>
    <xf numFmtId="0" fontId="5" fillId="0" borderId="0" xfId="66" applyFont="1" applyFill="1" applyBorder="1" applyAlignment="1">
      <alignment/>
    </xf>
    <xf numFmtId="0" fontId="5" fillId="0" borderId="0" xfId="66" applyFill="1" applyBorder="1" applyAlignment="1">
      <alignment/>
    </xf>
    <xf numFmtId="0" fontId="0" fillId="0" borderId="26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7" xfId="0" applyFill="1" applyBorder="1" applyAlignment="1" quotePrefix="1">
      <alignment horizont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</cellXfs>
  <cellStyles count="60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Invoer" xfId="48"/>
    <cellStyle name="Comma" xfId="49"/>
    <cellStyle name="Comma [0]" xfId="50"/>
    <cellStyle name="komma1nul" xfId="51"/>
    <cellStyle name="komma2nul" xfId="52"/>
    <cellStyle name="Kop 1" xfId="53"/>
    <cellStyle name="Kop 2" xfId="54"/>
    <cellStyle name="Kop 3" xfId="55"/>
    <cellStyle name="Kop 4" xfId="56"/>
    <cellStyle name="Neutraal" xfId="57"/>
    <cellStyle name="nieuw" xfId="58"/>
    <cellStyle name="Notitie" xfId="59"/>
    <cellStyle name="Ongeldig" xfId="60"/>
    <cellStyle name="perc1nul" xfId="61"/>
    <cellStyle name="perc2nul" xfId="62"/>
    <cellStyle name="perc3nul" xfId="63"/>
    <cellStyle name="perc4" xfId="64"/>
    <cellStyle name="Percent" xfId="65"/>
    <cellStyle name="Standaard_duchau-cijfers voor R VD Sype" xfId="66"/>
    <cellStyle name="Titel" xfId="67"/>
    <cellStyle name="Totaal" xfId="68"/>
    <cellStyle name="Uitvoer" xfId="69"/>
    <cellStyle name="Currency" xfId="70"/>
    <cellStyle name="Currency [0]" xfId="71"/>
    <cellStyle name="Verklarende tekst" xfId="72"/>
    <cellStyle name="Waarschuwingsteks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2" max="2" width="5.140625" style="0" customWidth="1"/>
  </cols>
  <sheetData>
    <row r="1" ht="15">
      <c r="A1" s="109" t="s">
        <v>126</v>
      </c>
    </row>
    <row r="3" ht="12.75">
      <c r="A3" t="s">
        <v>127</v>
      </c>
    </row>
    <row r="5" spans="1:3" ht="12.75">
      <c r="A5" t="s">
        <v>138</v>
      </c>
      <c r="C5" t="s">
        <v>128</v>
      </c>
    </row>
    <row r="6" spans="1:3" ht="12.75">
      <c r="A6" t="s">
        <v>139</v>
      </c>
      <c r="C6" t="s">
        <v>129</v>
      </c>
    </row>
    <row r="7" spans="1:3" ht="12.75">
      <c r="A7" t="s">
        <v>140</v>
      </c>
      <c r="C7" t="s">
        <v>130</v>
      </c>
    </row>
    <row r="8" spans="1:3" ht="12.75">
      <c r="A8" t="s">
        <v>141</v>
      </c>
      <c r="C8" t="s">
        <v>131</v>
      </c>
    </row>
    <row r="10" spans="1:3" ht="12.75">
      <c r="A10" t="s">
        <v>142</v>
      </c>
      <c r="C10" t="s">
        <v>132</v>
      </c>
    </row>
    <row r="11" spans="1:3" ht="12.75">
      <c r="A11" t="s">
        <v>143</v>
      </c>
      <c r="C11" t="s">
        <v>133</v>
      </c>
    </row>
    <row r="12" spans="1:3" ht="12.75">
      <c r="A12" t="s">
        <v>144</v>
      </c>
      <c r="C12" t="s">
        <v>134</v>
      </c>
    </row>
    <row r="14" spans="1:3" ht="12.75">
      <c r="A14" t="s">
        <v>145</v>
      </c>
      <c r="C14" t="s">
        <v>135</v>
      </c>
    </row>
    <row r="15" spans="1:3" ht="12.75">
      <c r="A15" t="s">
        <v>146</v>
      </c>
      <c r="C15" t="s">
        <v>136</v>
      </c>
    </row>
    <row r="16" spans="1:3" ht="12.75">
      <c r="A16" t="s">
        <v>147</v>
      </c>
      <c r="C16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K48" sqref="K48"/>
    </sheetView>
  </sheetViews>
  <sheetFormatPr defaultColWidth="9.140625" defaultRowHeight="12.75"/>
  <cols>
    <col min="1" max="1" width="32.710937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94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79</v>
      </c>
      <c r="B4" s="7"/>
      <c r="C4" s="7"/>
      <c r="D4" s="7"/>
      <c r="E4" s="6"/>
      <c r="F4" s="6"/>
      <c r="G4" s="6"/>
      <c r="H4" s="6"/>
      <c r="I4" s="6"/>
      <c r="J4" s="6"/>
    </row>
    <row r="5" spans="1:10" ht="6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40</v>
      </c>
      <c r="C6" s="10"/>
      <c r="D6" s="10"/>
      <c r="E6" s="9" t="s">
        <v>59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66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13</v>
      </c>
      <c r="B9" s="11">
        <v>0</v>
      </c>
      <c r="C9" s="12">
        <v>1</v>
      </c>
      <c r="D9" s="12">
        <f>SUM(B9:C9)</f>
        <v>1</v>
      </c>
      <c r="E9" s="11">
        <v>0</v>
      </c>
      <c r="F9" s="1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1</v>
      </c>
      <c r="J9" s="12">
        <f>SUM(H9:I9)</f>
        <v>1</v>
      </c>
    </row>
    <row r="10" spans="1:10" ht="12.75">
      <c r="A10" s="2" t="s">
        <v>4</v>
      </c>
      <c r="B10" s="11">
        <v>0</v>
      </c>
      <c r="C10" s="12">
        <v>0</v>
      </c>
      <c r="D10" s="12">
        <f>SUM(B10:C10)</f>
        <v>0</v>
      </c>
      <c r="E10" s="11">
        <v>0</v>
      </c>
      <c r="F10" s="12">
        <v>0</v>
      </c>
      <c r="G10" s="12">
        <f>SUM(E10:F10)</f>
        <v>0</v>
      </c>
      <c r="H10" s="11">
        <f t="shared" si="0"/>
        <v>0</v>
      </c>
      <c r="I10" s="12">
        <f t="shared" si="0"/>
        <v>0</v>
      </c>
      <c r="J10" s="12">
        <f>SUM(H10:I10)</f>
        <v>0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12">
        <v>0</v>
      </c>
      <c r="D12" s="12">
        <f>SUM(B12:C12)</f>
        <v>0</v>
      </c>
      <c r="E12" s="11">
        <v>0</v>
      </c>
      <c r="F12" s="12">
        <v>0</v>
      </c>
      <c r="G12" s="12">
        <f>SUM(E12:F12)</f>
        <v>0</v>
      </c>
      <c r="H12" s="11">
        <f t="shared" si="0"/>
        <v>0</v>
      </c>
      <c r="I12" s="12">
        <f t="shared" si="0"/>
        <v>0</v>
      </c>
      <c r="J12" s="12">
        <f>SUM(H12:I12)</f>
        <v>0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1</v>
      </c>
      <c r="D13" s="16">
        <f t="shared" si="1"/>
        <v>1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1</v>
      </c>
      <c r="J13" s="16">
        <f t="shared" si="1"/>
        <v>1</v>
      </c>
    </row>
    <row r="14" spans="1:10" s="33" customFormat="1" ht="12.75">
      <c r="A14" s="78"/>
      <c r="B14" s="79"/>
      <c r="C14" s="78"/>
      <c r="D14" s="78"/>
      <c r="E14" s="79"/>
      <c r="F14" s="78"/>
      <c r="G14" s="78"/>
      <c r="H14" s="79"/>
      <c r="I14" s="78"/>
      <c r="J14" s="78"/>
    </row>
    <row r="15" spans="1:10" ht="12.75">
      <c r="A15" s="1" t="s">
        <v>67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13</v>
      </c>
      <c r="B16" s="11">
        <v>1</v>
      </c>
      <c r="C16" s="12">
        <v>29</v>
      </c>
      <c r="D16" s="12">
        <f>SUM(B16:C16)</f>
        <v>30</v>
      </c>
      <c r="E16" s="11">
        <v>3</v>
      </c>
      <c r="F16" s="12">
        <v>14</v>
      </c>
      <c r="G16" s="12">
        <f>SUM(E16:F16)</f>
        <v>17</v>
      </c>
      <c r="H16" s="11">
        <f>SUM(B16,E16)</f>
        <v>4</v>
      </c>
      <c r="I16" s="12">
        <f>SUM(C16,F16)</f>
        <v>43</v>
      </c>
      <c r="J16" s="12">
        <f>SUM(H16:I16)</f>
        <v>47</v>
      </c>
    </row>
    <row r="17" spans="1:10" ht="12.75">
      <c r="A17" s="2" t="s">
        <v>4</v>
      </c>
      <c r="B17" s="11">
        <v>0</v>
      </c>
      <c r="C17" s="12">
        <v>1</v>
      </c>
      <c r="D17" s="12">
        <f>SUM(B17:C17)</f>
        <v>1</v>
      </c>
      <c r="E17" s="11">
        <v>0</v>
      </c>
      <c r="F17" s="12">
        <v>2</v>
      </c>
      <c r="G17" s="12">
        <f>SUM(E17:F17)</f>
        <v>2</v>
      </c>
      <c r="H17" s="11">
        <f aca="true" t="shared" si="2" ref="H17:I19">SUM(B17,E17)</f>
        <v>0</v>
      </c>
      <c r="I17" s="12">
        <f t="shared" si="2"/>
        <v>3</v>
      </c>
      <c r="J17" s="12">
        <f>SUM(H17:I17)</f>
        <v>3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0</v>
      </c>
      <c r="C19" s="12">
        <v>0</v>
      </c>
      <c r="D19" s="12">
        <f>SUM(B19:C19)</f>
        <v>0</v>
      </c>
      <c r="E19" s="11">
        <v>0</v>
      </c>
      <c r="F19" s="12">
        <v>0</v>
      </c>
      <c r="G19" s="12">
        <f>SUM(E19:F19)</f>
        <v>0</v>
      </c>
      <c r="H19" s="11">
        <f t="shared" si="2"/>
        <v>0</v>
      </c>
      <c r="I19" s="12">
        <f t="shared" si="2"/>
        <v>0</v>
      </c>
      <c r="J19" s="12">
        <f>SUM(H19:I19)</f>
        <v>0</v>
      </c>
    </row>
    <row r="20" spans="1:10" s="17" customFormat="1" ht="12.75">
      <c r="A20" s="14" t="s">
        <v>1</v>
      </c>
      <c r="B20" s="15">
        <f>SUM(B16:B19)</f>
        <v>1</v>
      </c>
      <c r="C20" s="16">
        <f aca="true" t="shared" si="3" ref="C20:J20">SUM(C16:C19)</f>
        <v>30</v>
      </c>
      <c r="D20" s="16">
        <f t="shared" si="3"/>
        <v>31</v>
      </c>
      <c r="E20" s="15">
        <f t="shared" si="3"/>
        <v>3</v>
      </c>
      <c r="F20" s="16">
        <f t="shared" si="3"/>
        <v>16</v>
      </c>
      <c r="G20" s="16">
        <f t="shared" si="3"/>
        <v>19</v>
      </c>
      <c r="H20" s="15">
        <f t="shared" si="3"/>
        <v>4</v>
      </c>
      <c r="I20" s="16">
        <f t="shared" si="3"/>
        <v>46</v>
      </c>
      <c r="J20" s="16">
        <f t="shared" si="3"/>
        <v>50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13</v>
      </c>
      <c r="B23" s="11">
        <v>1</v>
      </c>
      <c r="C23" s="12">
        <v>21</v>
      </c>
      <c r="D23" s="12">
        <f>SUM(B23:C23)</f>
        <v>22</v>
      </c>
      <c r="E23" s="11">
        <v>2</v>
      </c>
      <c r="F23" s="12">
        <v>10</v>
      </c>
      <c r="G23" s="12">
        <f>SUM(E23:F23)</f>
        <v>12</v>
      </c>
      <c r="H23" s="11">
        <f aca="true" t="shared" si="4" ref="H23:I26">SUM(B23,E23)</f>
        <v>3</v>
      </c>
      <c r="I23" s="12">
        <f t="shared" si="4"/>
        <v>31</v>
      </c>
      <c r="J23" s="12">
        <f>SUM(H23:I23)</f>
        <v>34</v>
      </c>
    </row>
    <row r="24" spans="1:10" ht="12.75">
      <c r="A24" s="2" t="s">
        <v>4</v>
      </c>
      <c r="B24" s="11">
        <v>1</v>
      </c>
      <c r="C24" s="12">
        <v>9</v>
      </c>
      <c r="D24" s="12">
        <f>SUM(B24:C24)</f>
        <v>10</v>
      </c>
      <c r="E24" s="11">
        <v>1</v>
      </c>
      <c r="F24" s="12">
        <v>9</v>
      </c>
      <c r="G24" s="12">
        <f>SUM(E24:F24)</f>
        <v>10</v>
      </c>
      <c r="H24" s="11">
        <f t="shared" si="4"/>
        <v>2</v>
      </c>
      <c r="I24" s="12">
        <f t="shared" si="4"/>
        <v>18</v>
      </c>
      <c r="J24" s="12">
        <f>SUM(H24:I24)</f>
        <v>20</v>
      </c>
    </row>
    <row r="25" spans="1:10" ht="12.75">
      <c r="A25" s="2" t="s">
        <v>5</v>
      </c>
      <c r="B25" s="13">
        <v>0</v>
      </c>
      <c r="C25" s="18">
        <v>1</v>
      </c>
      <c r="D25" s="18">
        <f>SUM(B25:C25)</f>
        <v>1</v>
      </c>
      <c r="E25" s="13">
        <v>0</v>
      </c>
      <c r="F25" s="18">
        <v>0</v>
      </c>
      <c r="G25" s="18">
        <f>SUM(E25:F25)</f>
        <v>0</v>
      </c>
      <c r="H25" s="13">
        <f t="shared" si="4"/>
        <v>0</v>
      </c>
      <c r="I25" s="18">
        <f t="shared" si="4"/>
        <v>1</v>
      </c>
      <c r="J25" s="18">
        <f>SUM(H25:I25)</f>
        <v>1</v>
      </c>
    </row>
    <row r="26" spans="1:10" ht="12.75">
      <c r="A26" s="2" t="s">
        <v>6</v>
      </c>
      <c r="B26" s="11">
        <v>0</v>
      </c>
      <c r="C26" s="12">
        <v>3</v>
      </c>
      <c r="D26" s="12">
        <f>SUM(B26:C26)</f>
        <v>3</v>
      </c>
      <c r="E26" s="11">
        <v>1</v>
      </c>
      <c r="F26" s="12">
        <v>3</v>
      </c>
      <c r="G26" s="12">
        <f>SUM(E26:F26)</f>
        <v>4</v>
      </c>
      <c r="H26" s="11">
        <f t="shared" si="4"/>
        <v>1</v>
      </c>
      <c r="I26" s="12">
        <f t="shared" si="4"/>
        <v>6</v>
      </c>
      <c r="J26" s="12">
        <f>SUM(H26:I26)</f>
        <v>7</v>
      </c>
    </row>
    <row r="27" spans="1:10" s="17" customFormat="1" ht="12.75">
      <c r="A27" s="19" t="s">
        <v>1</v>
      </c>
      <c r="B27" s="15">
        <f aca="true" t="shared" si="5" ref="B27:J27">SUM(B23:B26)</f>
        <v>2</v>
      </c>
      <c r="C27" s="16">
        <f t="shared" si="5"/>
        <v>34</v>
      </c>
      <c r="D27" s="16">
        <f t="shared" si="5"/>
        <v>36</v>
      </c>
      <c r="E27" s="15">
        <f t="shared" si="5"/>
        <v>4</v>
      </c>
      <c r="F27" s="16">
        <f t="shared" si="5"/>
        <v>22</v>
      </c>
      <c r="G27" s="16">
        <f t="shared" si="5"/>
        <v>26</v>
      </c>
      <c r="H27" s="15">
        <f t="shared" si="5"/>
        <v>6</v>
      </c>
      <c r="I27" s="16">
        <f t="shared" si="5"/>
        <v>56</v>
      </c>
      <c r="J27" s="16">
        <f t="shared" si="5"/>
        <v>62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13</v>
      </c>
      <c r="B30" s="11">
        <v>12</v>
      </c>
      <c r="C30" s="12">
        <v>58</v>
      </c>
      <c r="D30" s="12">
        <f>SUM(B30:C30)</f>
        <v>70</v>
      </c>
      <c r="E30" s="11">
        <v>8</v>
      </c>
      <c r="F30" s="12">
        <v>36</v>
      </c>
      <c r="G30" s="12">
        <f>SUM(E30:F30)</f>
        <v>44</v>
      </c>
      <c r="H30" s="11">
        <f aca="true" t="shared" si="6" ref="H30:I33">SUM(B30,E30)</f>
        <v>20</v>
      </c>
      <c r="I30" s="12">
        <f t="shared" si="6"/>
        <v>94</v>
      </c>
      <c r="J30" s="12">
        <f>SUM(H30:I30)</f>
        <v>114</v>
      </c>
    </row>
    <row r="31" spans="1:10" ht="12.75">
      <c r="A31" s="2" t="s">
        <v>4</v>
      </c>
      <c r="B31" s="11">
        <v>22</v>
      </c>
      <c r="C31" s="12">
        <v>100</v>
      </c>
      <c r="D31" s="12">
        <f>SUM(B31:C31)</f>
        <v>122</v>
      </c>
      <c r="E31" s="11">
        <v>16</v>
      </c>
      <c r="F31" s="12">
        <v>53</v>
      </c>
      <c r="G31" s="12">
        <f>SUM(E31:F31)</f>
        <v>69</v>
      </c>
      <c r="H31" s="11">
        <f t="shared" si="6"/>
        <v>38</v>
      </c>
      <c r="I31" s="12">
        <f t="shared" si="6"/>
        <v>153</v>
      </c>
      <c r="J31" s="12">
        <f>SUM(H31:I31)</f>
        <v>191</v>
      </c>
    </row>
    <row r="32" spans="1:10" ht="12.75">
      <c r="A32" s="2" t="s">
        <v>5</v>
      </c>
      <c r="B32" s="11">
        <v>0</v>
      </c>
      <c r="C32" s="12">
        <v>1</v>
      </c>
      <c r="D32" s="12">
        <f>SUM(B32:C32)</f>
        <v>1</v>
      </c>
      <c r="E32" s="11">
        <v>2</v>
      </c>
      <c r="F32" s="12">
        <v>1</v>
      </c>
      <c r="G32" s="12">
        <f>SUM(E32:F32)</f>
        <v>3</v>
      </c>
      <c r="H32" s="11">
        <f t="shared" si="6"/>
        <v>2</v>
      </c>
      <c r="I32" s="12">
        <f t="shared" si="6"/>
        <v>2</v>
      </c>
      <c r="J32" s="12">
        <f>SUM(H32:I32)</f>
        <v>4</v>
      </c>
    </row>
    <row r="33" spans="1:10" ht="12.75">
      <c r="A33" s="3" t="s">
        <v>6</v>
      </c>
      <c r="B33" s="11">
        <v>3</v>
      </c>
      <c r="C33" s="12">
        <v>7</v>
      </c>
      <c r="D33" s="12">
        <f>SUM(B33:C33)</f>
        <v>10</v>
      </c>
      <c r="E33" s="11">
        <v>2</v>
      </c>
      <c r="F33" s="12">
        <v>6</v>
      </c>
      <c r="G33" s="12">
        <f>SUM(E33:F33)</f>
        <v>8</v>
      </c>
      <c r="H33" s="11">
        <f t="shared" si="6"/>
        <v>5</v>
      </c>
      <c r="I33" s="12">
        <f t="shared" si="6"/>
        <v>13</v>
      </c>
      <c r="J33" s="12">
        <f>SUM(H33:I33)</f>
        <v>18</v>
      </c>
    </row>
    <row r="34" spans="1:10" s="17" customFormat="1" ht="12.75">
      <c r="A34" s="14" t="s">
        <v>1</v>
      </c>
      <c r="B34" s="15">
        <f aca="true" t="shared" si="7" ref="B34:J34">SUM(B30:B33)</f>
        <v>37</v>
      </c>
      <c r="C34" s="16">
        <f t="shared" si="7"/>
        <v>166</v>
      </c>
      <c r="D34" s="16">
        <f t="shared" si="7"/>
        <v>203</v>
      </c>
      <c r="E34" s="15">
        <f t="shared" si="7"/>
        <v>28</v>
      </c>
      <c r="F34" s="16">
        <f t="shared" si="7"/>
        <v>96</v>
      </c>
      <c r="G34" s="16">
        <f t="shared" si="7"/>
        <v>124</v>
      </c>
      <c r="H34" s="15">
        <f t="shared" si="7"/>
        <v>65</v>
      </c>
      <c r="I34" s="16">
        <f t="shared" si="7"/>
        <v>262</v>
      </c>
      <c r="J34" s="16">
        <f t="shared" si="7"/>
        <v>327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13</v>
      </c>
      <c r="B37" s="11">
        <v>1</v>
      </c>
      <c r="C37" s="12">
        <v>7</v>
      </c>
      <c r="D37" s="12">
        <f>SUM(B37:C37)</f>
        <v>8</v>
      </c>
      <c r="E37" s="11">
        <v>2</v>
      </c>
      <c r="F37" s="12">
        <v>7</v>
      </c>
      <c r="G37" s="12">
        <f>SUM(E37:F37)</f>
        <v>9</v>
      </c>
      <c r="H37" s="11">
        <f aca="true" t="shared" si="8" ref="H37:I40">SUM(B37,E37)</f>
        <v>3</v>
      </c>
      <c r="I37" s="12">
        <f t="shared" si="8"/>
        <v>14</v>
      </c>
      <c r="J37" s="12">
        <f>SUM(H37:I37)</f>
        <v>17</v>
      </c>
    </row>
    <row r="38" spans="1:10" ht="12.75">
      <c r="A38" s="2" t="s">
        <v>4</v>
      </c>
      <c r="B38" s="11">
        <v>1</v>
      </c>
      <c r="C38" s="12">
        <v>7</v>
      </c>
      <c r="D38" s="12">
        <f>SUM(B38:C38)</f>
        <v>8</v>
      </c>
      <c r="E38" s="11">
        <v>0</v>
      </c>
      <c r="F38" s="12">
        <v>8</v>
      </c>
      <c r="G38" s="12">
        <f>SUM(E38:F38)</f>
        <v>8</v>
      </c>
      <c r="H38" s="11">
        <f t="shared" si="8"/>
        <v>1</v>
      </c>
      <c r="I38" s="12">
        <f t="shared" si="8"/>
        <v>15</v>
      </c>
      <c r="J38" s="12">
        <f>SUM(H38:I38)</f>
        <v>16</v>
      </c>
    </row>
    <row r="39" spans="1:10" ht="12.75">
      <c r="A39" s="2" t="s">
        <v>5</v>
      </c>
      <c r="B39" s="11">
        <v>0</v>
      </c>
      <c r="C39" s="12">
        <v>0</v>
      </c>
      <c r="D39" s="12">
        <f>SUM(B39:C39)</f>
        <v>0</v>
      </c>
      <c r="E39" s="13">
        <v>0</v>
      </c>
      <c r="F39" s="12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11">
        <v>0</v>
      </c>
      <c r="C40" s="12">
        <v>5</v>
      </c>
      <c r="D40" s="12">
        <f>SUM(B40:C40)</f>
        <v>5</v>
      </c>
      <c r="E40" s="11">
        <v>0</v>
      </c>
      <c r="F40" s="12">
        <v>3</v>
      </c>
      <c r="G40" s="12">
        <f>SUM(E40:F40)</f>
        <v>3</v>
      </c>
      <c r="H40" s="11">
        <f t="shared" si="8"/>
        <v>0</v>
      </c>
      <c r="I40" s="12">
        <f t="shared" si="8"/>
        <v>8</v>
      </c>
      <c r="J40" s="12">
        <f>SUM(H40:I40)</f>
        <v>8</v>
      </c>
    </row>
    <row r="41" spans="1:10" s="17" customFormat="1" ht="12.75">
      <c r="A41" s="19" t="s">
        <v>1</v>
      </c>
      <c r="B41" s="15">
        <f aca="true" t="shared" si="9" ref="B41:J41">SUM(B37:B40)</f>
        <v>2</v>
      </c>
      <c r="C41" s="16">
        <f t="shared" si="9"/>
        <v>19</v>
      </c>
      <c r="D41" s="16">
        <f t="shared" si="9"/>
        <v>21</v>
      </c>
      <c r="E41" s="15">
        <f t="shared" si="9"/>
        <v>2</v>
      </c>
      <c r="F41" s="16">
        <f t="shared" si="9"/>
        <v>18</v>
      </c>
      <c r="G41" s="16">
        <f t="shared" si="9"/>
        <v>20</v>
      </c>
      <c r="H41" s="15">
        <f t="shared" si="9"/>
        <v>4</v>
      </c>
      <c r="I41" s="16">
        <f t="shared" si="9"/>
        <v>37</v>
      </c>
      <c r="J41" s="16">
        <f t="shared" si="9"/>
        <v>41</v>
      </c>
    </row>
    <row r="42" spans="1:10" ht="12.75">
      <c r="A42" s="2"/>
      <c r="B42" s="11"/>
      <c r="C42" s="12"/>
      <c r="D42" s="12"/>
      <c r="E42" s="11"/>
      <c r="F42" s="12"/>
      <c r="G42" s="12"/>
      <c r="H42" s="11"/>
      <c r="I42" s="12"/>
      <c r="J42" s="12"/>
    </row>
    <row r="43" spans="1:10" ht="12.75">
      <c r="A43" s="1" t="s">
        <v>21</v>
      </c>
      <c r="B43" s="59"/>
      <c r="C43" s="60"/>
      <c r="D43" s="61"/>
      <c r="E43" s="59"/>
      <c r="F43" s="60"/>
      <c r="G43" s="61"/>
      <c r="H43" s="11"/>
      <c r="I43" s="12"/>
      <c r="J43" s="12"/>
    </row>
    <row r="44" spans="1:10" s="17" customFormat="1" ht="12.75">
      <c r="A44" s="19" t="s">
        <v>1</v>
      </c>
      <c r="B44" s="59">
        <v>8</v>
      </c>
      <c r="C44" s="60">
        <v>17</v>
      </c>
      <c r="D44" s="61">
        <f>SUM(B44:C44)</f>
        <v>25</v>
      </c>
      <c r="E44" s="62">
        <v>2</v>
      </c>
      <c r="F44" s="61">
        <v>21</v>
      </c>
      <c r="G44" s="61">
        <f>SUM(E44:F44)</f>
        <v>23</v>
      </c>
      <c r="H44" s="20">
        <f>SUM(B44,E44)</f>
        <v>10</v>
      </c>
      <c r="I44" s="21">
        <f>SUM(C44,F44)</f>
        <v>38</v>
      </c>
      <c r="J44" s="21">
        <f>SUM(H44:I44)</f>
        <v>48</v>
      </c>
    </row>
    <row r="45" spans="1:10" ht="12.75">
      <c r="A45" s="2"/>
      <c r="B45" s="11"/>
      <c r="C45" s="12"/>
      <c r="D45" s="12"/>
      <c r="E45" s="11"/>
      <c r="F45" s="12"/>
      <c r="G45" s="12"/>
      <c r="H45" s="11"/>
      <c r="I45" s="12"/>
      <c r="J45" s="12"/>
    </row>
    <row r="46" spans="1:10" ht="12.75">
      <c r="A46" s="1" t="s">
        <v>116</v>
      </c>
      <c r="B46" s="11"/>
      <c r="C46" s="12"/>
      <c r="D46" s="12"/>
      <c r="E46" s="11"/>
      <c r="F46" s="12"/>
      <c r="G46" s="12"/>
      <c r="H46" s="11"/>
      <c r="I46" s="12"/>
      <c r="J46" s="12"/>
    </row>
    <row r="47" spans="1:10" ht="12.75">
      <c r="A47" s="2" t="s">
        <v>13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aca="true" t="shared" si="10" ref="H47:I50">SUM(B47,E47)</f>
        <v>0</v>
      </c>
      <c r="I47" s="12">
        <f t="shared" si="10"/>
        <v>0</v>
      </c>
      <c r="J47" s="12">
        <f>SUM(H47:I47)</f>
        <v>0</v>
      </c>
    </row>
    <row r="48" spans="1:10" ht="12.75">
      <c r="A48" s="2" t="s">
        <v>4</v>
      </c>
      <c r="B48" s="11">
        <v>0</v>
      </c>
      <c r="C48" s="12">
        <v>0</v>
      </c>
      <c r="D48" s="12">
        <f>SUM(B48:C48)</f>
        <v>0</v>
      </c>
      <c r="E48" s="11">
        <v>0</v>
      </c>
      <c r="F48" s="12">
        <v>1</v>
      </c>
      <c r="G48" s="12">
        <f>SUM(E48:F48)</f>
        <v>1</v>
      </c>
      <c r="H48" s="11">
        <f t="shared" si="10"/>
        <v>0</v>
      </c>
      <c r="I48" s="12">
        <f t="shared" si="10"/>
        <v>1</v>
      </c>
      <c r="J48" s="12">
        <f>SUM(H48:I48)</f>
        <v>1</v>
      </c>
    </row>
    <row r="49" spans="1:10" ht="12.75">
      <c r="A49" s="2" t="s">
        <v>5</v>
      </c>
      <c r="B49" s="11">
        <v>0</v>
      </c>
      <c r="C49" s="12">
        <v>0</v>
      </c>
      <c r="D49" s="12">
        <f>SUM(B49:C49)</f>
        <v>0</v>
      </c>
      <c r="E49" s="11">
        <v>0</v>
      </c>
      <c r="F49" s="12">
        <v>0</v>
      </c>
      <c r="G49" s="12">
        <f>SUM(E49:F49)</f>
        <v>0</v>
      </c>
      <c r="H49" s="11">
        <f t="shared" si="10"/>
        <v>0</v>
      </c>
      <c r="I49" s="12">
        <f t="shared" si="10"/>
        <v>0</v>
      </c>
      <c r="J49" s="12">
        <f>SUM(H49:I49)</f>
        <v>0</v>
      </c>
    </row>
    <row r="50" spans="1:10" ht="12.75">
      <c r="A50" s="2" t="s">
        <v>6</v>
      </c>
      <c r="B50" s="11">
        <v>0</v>
      </c>
      <c r="C50" s="12">
        <v>0</v>
      </c>
      <c r="D50" s="12">
        <f>SUM(B50:C50)</f>
        <v>0</v>
      </c>
      <c r="E50" s="11">
        <v>0</v>
      </c>
      <c r="F50" s="12">
        <v>0</v>
      </c>
      <c r="G50" s="12">
        <f>SUM(E50:F50)</f>
        <v>0</v>
      </c>
      <c r="H50" s="11">
        <f t="shared" si="10"/>
        <v>0</v>
      </c>
      <c r="I50" s="12">
        <f t="shared" si="10"/>
        <v>0</v>
      </c>
      <c r="J50" s="12">
        <f>SUM(H50:I50)</f>
        <v>0</v>
      </c>
    </row>
    <row r="51" spans="1:10" s="17" customFormat="1" ht="12.75">
      <c r="A51" s="19" t="s">
        <v>1</v>
      </c>
      <c r="B51" s="15">
        <f aca="true" t="shared" si="11" ref="B51:J51">SUM(B47:B50)</f>
        <v>0</v>
      </c>
      <c r="C51" s="16">
        <f t="shared" si="11"/>
        <v>0</v>
      </c>
      <c r="D51" s="16">
        <f t="shared" si="11"/>
        <v>0</v>
      </c>
      <c r="E51" s="15">
        <f t="shared" si="11"/>
        <v>0</v>
      </c>
      <c r="F51" s="16">
        <f t="shared" si="11"/>
        <v>1</v>
      </c>
      <c r="G51" s="16">
        <f t="shared" si="11"/>
        <v>1</v>
      </c>
      <c r="H51" s="15">
        <f t="shared" si="11"/>
        <v>0</v>
      </c>
      <c r="I51" s="16">
        <f t="shared" si="11"/>
        <v>1</v>
      </c>
      <c r="J51" s="16">
        <f t="shared" si="11"/>
        <v>1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117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13</v>
      </c>
      <c r="B54" s="11">
        <v>0</v>
      </c>
      <c r="C54" s="12">
        <v>0</v>
      </c>
      <c r="D54" s="12">
        <f>SUM(B54:C54)</f>
        <v>0</v>
      </c>
      <c r="E54" s="11">
        <v>0</v>
      </c>
      <c r="F54" s="12">
        <v>0</v>
      </c>
      <c r="G54" s="12">
        <f>SUM(E54:F54)</f>
        <v>0</v>
      </c>
      <c r="H54" s="11">
        <f aca="true" t="shared" si="12" ref="H54:I57">SUM(B54,E54)</f>
        <v>0</v>
      </c>
      <c r="I54" s="12">
        <f t="shared" si="12"/>
        <v>0</v>
      </c>
      <c r="J54" s="12">
        <f>SUM(H54:I54)</f>
        <v>0</v>
      </c>
    </row>
    <row r="55" spans="1:10" ht="12.75">
      <c r="A55" s="2" t="s">
        <v>4</v>
      </c>
      <c r="B55" s="11">
        <v>0</v>
      </c>
      <c r="C55" s="12">
        <v>0</v>
      </c>
      <c r="D55" s="12">
        <f>SUM(B55:C55)</f>
        <v>0</v>
      </c>
      <c r="E55" s="11">
        <v>0</v>
      </c>
      <c r="F55" s="12">
        <v>0</v>
      </c>
      <c r="G55" s="12">
        <f>SUM(E55:F55)</f>
        <v>0</v>
      </c>
      <c r="H55" s="11">
        <f t="shared" si="12"/>
        <v>0</v>
      </c>
      <c r="I55" s="12">
        <f t="shared" si="12"/>
        <v>0</v>
      </c>
      <c r="J55" s="12">
        <f>SUM(H55:I55)</f>
        <v>0</v>
      </c>
    </row>
    <row r="56" spans="1:10" ht="12.75">
      <c r="A56" s="2" t="s">
        <v>5</v>
      </c>
      <c r="B56" s="11">
        <v>0</v>
      </c>
      <c r="C56" s="12">
        <v>0</v>
      </c>
      <c r="D56" s="12">
        <f>SUM(B56:C56)</f>
        <v>0</v>
      </c>
      <c r="E56" s="11">
        <v>0</v>
      </c>
      <c r="F56" s="12">
        <v>0</v>
      </c>
      <c r="G56" s="12">
        <f>SUM(E56:F56)</f>
        <v>0</v>
      </c>
      <c r="H56" s="11">
        <f t="shared" si="12"/>
        <v>0</v>
      </c>
      <c r="I56" s="12">
        <f t="shared" si="12"/>
        <v>0</v>
      </c>
      <c r="J56" s="12">
        <f>SUM(H56:I56)</f>
        <v>0</v>
      </c>
    </row>
    <row r="57" spans="1:10" ht="12.75">
      <c r="A57" s="2" t="s">
        <v>6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t="shared" si="12"/>
        <v>0</v>
      </c>
      <c r="I57" s="12">
        <f t="shared" si="12"/>
        <v>0</v>
      </c>
      <c r="J57" s="12">
        <f>SUM(H57:I57)</f>
        <v>0</v>
      </c>
    </row>
    <row r="58" spans="1:10" s="17" customFormat="1" ht="12.75">
      <c r="A58" s="19" t="s">
        <v>1</v>
      </c>
      <c r="B58" s="15">
        <f aca="true" t="shared" si="13" ref="B58:J58">SUM(B54:B57)</f>
        <v>0</v>
      </c>
      <c r="C58" s="16">
        <f t="shared" si="13"/>
        <v>0</v>
      </c>
      <c r="D58" s="16">
        <f t="shared" si="13"/>
        <v>0</v>
      </c>
      <c r="E58" s="15">
        <f t="shared" si="13"/>
        <v>0</v>
      </c>
      <c r="F58" s="16">
        <f t="shared" si="13"/>
        <v>0</v>
      </c>
      <c r="G58" s="16">
        <f t="shared" si="13"/>
        <v>0</v>
      </c>
      <c r="H58" s="15">
        <f t="shared" si="13"/>
        <v>0</v>
      </c>
      <c r="I58" s="16">
        <f t="shared" si="13"/>
        <v>0</v>
      </c>
      <c r="J58" s="16">
        <f t="shared" si="13"/>
        <v>0</v>
      </c>
    </row>
    <row r="59" spans="1:10" s="17" customFormat="1" ht="12.75">
      <c r="A59" s="19"/>
      <c r="B59" s="20"/>
      <c r="C59" s="21"/>
      <c r="D59" s="21"/>
      <c r="E59" s="20"/>
      <c r="F59" s="21"/>
      <c r="G59" s="21"/>
      <c r="H59" s="20"/>
      <c r="I59" s="21"/>
      <c r="J59" s="21"/>
    </row>
    <row r="60" spans="1:10" ht="12.75">
      <c r="A60" s="1" t="s">
        <v>10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13</v>
      </c>
      <c r="B61" s="11">
        <v>0</v>
      </c>
      <c r="C61" s="12">
        <v>0</v>
      </c>
      <c r="D61" s="12">
        <f>SUM(B61:C61)</f>
        <v>0</v>
      </c>
      <c r="E61" s="11">
        <v>0</v>
      </c>
      <c r="F61" s="12">
        <v>0</v>
      </c>
      <c r="G61" s="12">
        <f>SUM(E61:F61)</f>
        <v>0</v>
      </c>
      <c r="H61" s="11">
        <f aca="true" t="shared" si="14" ref="H61:I64">SUM(B61,E61)</f>
        <v>0</v>
      </c>
      <c r="I61" s="12">
        <f t="shared" si="14"/>
        <v>0</v>
      </c>
      <c r="J61" s="12">
        <f>SUM(H61:I61)</f>
        <v>0</v>
      </c>
    </row>
    <row r="62" spans="1:10" ht="12.75">
      <c r="A62" s="2" t="s">
        <v>4</v>
      </c>
      <c r="B62" s="11">
        <v>0</v>
      </c>
      <c r="C62" s="12">
        <v>0</v>
      </c>
      <c r="D62" s="12">
        <f>SUM(B62:C62)</f>
        <v>0</v>
      </c>
      <c r="E62" s="11">
        <v>0</v>
      </c>
      <c r="F62" s="12">
        <v>0</v>
      </c>
      <c r="G62" s="12">
        <f>SUM(E62:F62)</f>
        <v>0</v>
      </c>
      <c r="H62" s="11">
        <f t="shared" si="14"/>
        <v>0</v>
      </c>
      <c r="I62" s="12">
        <f t="shared" si="14"/>
        <v>0</v>
      </c>
      <c r="J62" s="12">
        <f>SUM(H62:I62)</f>
        <v>0</v>
      </c>
    </row>
    <row r="63" spans="1:10" ht="12.75">
      <c r="A63" s="2" t="s">
        <v>5</v>
      </c>
      <c r="B63" s="11">
        <v>0</v>
      </c>
      <c r="C63" s="12">
        <v>0</v>
      </c>
      <c r="D63" s="12">
        <f>SUM(B63:C63)</f>
        <v>0</v>
      </c>
      <c r="E63" s="11">
        <v>0</v>
      </c>
      <c r="F63" s="12"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2" t="s">
        <v>6</v>
      </c>
      <c r="B64" s="11">
        <v>1</v>
      </c>
      <c r="C64" s="23">
        <v>2</v>
      </c>
      <c r="D64" s="23">
        <f>SUM(B64:C64)</f>
        <v>3</v>
      </c>
      <c r="E64" s="11">
        <v>0</v>
      </c>
      <c r="F64" s="23">
        <v>1</v>
      </c>
      <c r="G64" s="23">
        <f>SUM(E64:F64)</f>
        <v>1</v>
      </c>
      <c r="H64" s="11">
        <f t="shared" si="14"/>
        <v>1</v>
      </c>
      <c r="I64" s="23">
        <f t="shared" si="14"/>
        <v>3</v>
      </c>
      <c r="J64" s="23">
        <f>SUM(H64:I64)</f>
        <v>4</v>
      </c>
    </row>
    <row r="65" spans="1:10" s="17" customFormat="1" ht="12.75">
      <c r="A65" s="19" t="s">
        <v>1</v>
      </c>
      <c r="B65" s="15">
        <f aca="true" t="shared" si="15" ref="B65:J65">SUM(B61:B64)</f>
        <v>1</v>
      </c>
      <c r="C65" s="16">
        <f t="shared" si="15"/>
        <v>2</v>
      </c>
      <c r="D65" s="16">
        <f t="shared" si="15"/>
        <v>3</v>
      </c>
      <c r="E65" s="15">
        <f t="shared" si="15"/>
        <v>0</v>
      </c>
      <c r="F65" s="16">
        <f t="shared" si="15"/>
        <v>1</v>
      </c>
      <c r="G65" s="16">
        <f t="shared" si="15"/>
        <v>1</v>
      </c>
      <c r="H65" s="15">
        <f t="shared" si="15"/>
        <v>1</v>
      </c>
      <c r="I65" s="16">
        <f t="shared" si="15"/>
        <v>3</v>
      </c>
      <c r="J65" s="16">
        <f t="shared" si="15"/>
        <v>4</v>
      </c>
    </row>
    <row r="66" spans="1:10" ht="12.75">
      <c r="A66" s="2"/>
      <c r="B66" s="11"/>
      <c r="C66" s="12"/>
      <c r="D66" s="12"/>
      <c r="E66" s="11"/>
      <c r="F66" s="12"/>
      <c r="G66" s="12"/>
      <c r="H66" s="11"/>
      <c r="I66" s="12"/>
      <c r="J66" s="12"/>
    </row>
    <row r="67" spans="1:10" ht="12.75">
      <c r="A67" s="1" t="s">
        <v>22</v>
      </c>
      <c r="B67" s="11"/>
      <c r="C67" s="12"/>
      <c r="D67" s="12"/>
      <c r="E67" s="11"/>
      <c r="F67" s="12"/>
      <c r="G67" s="12"/>
      <c r="H67" s="11"/>
      <c r="I67" s="12"/>
      <c r="J67" s="12"/>
    </row>
    <row r="68" spans="1:12" ht="12.75">
      <c r="A68" s="2" t="s">
        <v>13</v>
      </c>
      <c r="B68" s="11">
        <v>8</v>
      </c>
      <c r="C68" s="12">
        <v>22</v>
      </c>
      <c r="D68" s="12">
        <f>SUM(B68:C68)</f>
        <v>30</v>
      </c>
      <c r="E68" s="11">
        <v>3</v>
      </c>
      <c r="F68" s="12">
        <v>11</v>
      </c>
      <c r="G68" s="12">
        <f>SUM(E68:F68)</f>
        <v>14</v>
      </c>
      <c r="H68" s="11">
        <f aca="true" t="shared" si="16" ref="H68:I72">SUM(B68,E68)</f>
        <v>11</v>
      </c>
      <c r="I68" s="12">
        <f t="shared" si="16"/>
        <v>33</v>
      </c>
      <c r="J68" s="12">
        <f>SUM(H68:I68)</f>
        <v>44</v>
      </c>
      <c r="K68" s="12"/>
      <c r="L68" s="12"/>
    </row>
    <row r="69" spans="1:12" ht="12.75">
      <c r="A69" s="2" t="s">
        <v>4</v>
      </c>
      <c r="B69" s="11">
        <v>19</v>
      </c>
      <c r="C69" s="12">
        <v>46</v>
      </c>
      <c r="D69" s="12">
        <f>SUM(B69:C69)</f>
        <v>65</v>
      </c>
      <c r="E69" s="11">
        <v>7</v>
      </c>
      <c r="F69" s="12">
        <v>29</v>
      </c>
      <c r="G69" s="12">
        <f>SUM(E69:F69)</f>
        <v>36</v>
      </c>
      <c r="H69" s="11">
        <f t="shared" si="16"/>
        <v>26</v>
      </c>
      <c r="I69" s="12">
        <f t="shared" si="16"/>
        <v>75</v>
      </c>
      <c r="J69" s="12">
        <f>SUM(H69:I69)</f>
        <v>101</v>
      </c>
      <c r="K69" s="12"/>
      <c r="L69" s="12"/>
    </row>
    <row r="70" spans="1:12" ht="12.75">
      <c r="A70" s="2" t="s">
        <v>5</v>
      </c>
      <c r="B70" s="11">
        <v>0</v>
      </c>
      <c r="C70" s="12">
        <v>0</v>
      </c>
      <c r="D70" s="12">
        <f>SUM(B70:C70)</f>
        <v>0</v>
      </c>
      <c r="E70" s="11">
        <v>0</v>
      </c>
      <c r="F70" s="12">
        <v>1</v>
      </c>
      <c r="G70" s="12">
        <f>SUM(E70:F70)</f>
        <v>1</v>
      </c>
      <c r="H70" s="11">
        <f t="shared" si="16"/>
        <v>0</v>
      </c>
      <c r="I70" s="12">
        <f t="shared" si="16"/>
        <v>1</v>
      </c>
      <c r="J70" s="12">
        <f>SUM(H70:I70)</f>
        <v>1</v>
      </c>
      <c r="K70" s="12"/>
      <c r="L70" s="12"/>
    </row>
    <row r="71" spans="1:10" ht="12.75">
      <c r="A71" s="22" t="s">
        <v>6</v>
      </c>
      <c r="B71" s="11">
        <v>2</v>
      </c>
      <c r="C71" s="23">
        <v>1</v>
      </c>
      <c r="D71" s="23">
        <f>SUM(B71:C71)</f>
        <v>3</v>
      </c>
      <c r="E71" s="11">
        <v>0</v>
      </c>
      <c r="F71" s="23">
        <v>1</v>
      </c>
      <c r="G71" s="23">
        <f>SUM(E71:F71)</f>
        <v>1</v>
      </c>
      <c r="H71" s="11">
        <f t="shared" si="16"/>
        <v>2</v>
      </c>
      <c r="I71" s="23">
        <f t="shared" si="16"/>
        <v>2</v>
      </c>
      <c r="J71" s="23">
        <f>SUM(H71:I71)</f>
        <v>4</v>
      </c>
    </row>
    <row r="72" spans="1:10" ht="12.75">
      <c r="A72" s="22" t="s">
        <v>23</v>
      </c>
      <c r="B72" s="11">
        <v>3</v>
      </c>
      <c r="C72" s="23">
        <v>1</v>
      </c>
      <c r="D72" s="23">
        <f>SUM(B72:C72)</f>
        <v>4</v>
      </c>
      <c r="E72" s="11">
        <v>1</v>
      </c>
      <c r="F72" s="23">
        <v>3</v>
      </c>
      <c r="G72" s="23">
        <f>SUM(E72:F72)</f>
        <v>4</v>
      </c>
      <c r="H72" s="11">
        <f t="shared" si="16"/>
        <v>4</v>
      </c>
      <c r="I72" s="23">
        <f t="shared" si="16"/>
        <v>4</v>
      </c>
      <c r="J72" s="23">
        <f>SUM(H72:I72)</f>
        <v>8</v>
      </c>
    </row>
    <row r="73" spans="1:10" s="17" customFormat="1" ht="12.75">
      <c r="A73" s="19" t="s">
        <v>1</v>
      </c>
      <c r="B73" s="15">
        <f>SUM(B68:B72)</f>
        <v>32</v>
      </c>
      <c r="C73" s="16">
        <f aca="true" t="shared" si="17" ref="C73:J73">SUM(C68:C72)</f>
        <v>70</v>
      </c>
      <c r="D73" s="16">
        <f t="shared" si="17"/>
        <v>102</v>
      </c>
      <c r="E73" s="15">
        <f t="shared" si="17"/>
        <v>11</v>
      </c>
      <c r="F73" s="16">
        <f t="shared" si="17"/>
        <v>45</v>
      </c>
      <c r="G73" s="16">
        <f t="shared" si="17"/>
        <v>56</v>
      </c>
      <c r="H73" s="15">
        <f t="shared" si="17"/>
        <v>43</v>
      </c>
      <c r="I73" s="16">
        <f t="shared" si="17"/>
        <v>115</v>
      </c>
      <c r="J73" s="16">
        <f t="shared" si="17"/>
        <v>158</v>
      </c>
    </row>
    <row r="74" spans="1:10" s="17" customFormat="1" ht="12.75">
      <c r="A74" s="19"/>
      <c r="B74" s="20"/>
      <c r="C74" s="21"/>
      <c r="D74" s="21"/>
      <c r="E74" s="20"/>
      <c r="F74" s="21"/>
      <c r="G74" s="21"/>
      <c r="H74" s="20"/>
      <c r="I74" s="21"/>
      <c r="J74" s="21"/>
    </row>
    <row r="75" spans="1:10" s="58" customFormat="1" ht="12.75">
      <c r="A75" s="19" t="s">
        <v>24</v>
      </c>
      <c r="B75" s="56">
        <f>SUM(B73,B65,B58,B51,B44,B41,B34,B27,B20,B13)</f>
        <v>83</v>
      </c>
      <c r="C75" s="57">
        <f aca="true" t="shared" si="18" ref="C75:J75">SUM(C73,C65,C58,C51,C44,C41,C34,C27,C20,C13)</f>
        <v>339</v>
      </c>
      <c r="D75" s="57">
        <f t="shared" si="18"/>
        <v>422</v>
      </c>
      <c r="E75" s="56">
        <f t="shared" si="18"/>
        <v>50</v>
      </c>
      <c r="F75" s="57">
        <f t="shared" si="18"/>
        <v>220</v>
      </c>
      <c r="G75" s="57">
        <f t="shared" si="18"/>
        <v>270</v>
      </c>
      <c r="H75" s="56">
        <f t="shared" si="18"/>
        <v>133</v>
      </c>
      <c r="I75" s="57">
        <f t="shared" si="18"/>
        <v>559</v>
      </c>
      <c r="J75" s="57">
        <f t="shared" si="18"/>
        <v>692</v>
      </c>
    </row>
    <row r="76" spans="1:10" ht="12.75">
      <c r="A76" s="22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2.75">
      <c r="A77" s="36" t="s">
        <v>11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t="s">
        <v>88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t="s">
        <v>89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4" t="s">
        <v>90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printOptions/>
  <pageMargins left="0.75" right="0.75" top="1" bottom="1" header="0.5" footer="0.5"/>
  <pageSetup horizontalDpi="1200" verticalDpi="1200" orientation="portrait" paperSize="9" scale="68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K47" sqref="K47"/>
    </sheetView>
  </sheetViews>
  <sheetFormatPr defaultColWidth="9.140625" defaultRowHeight="12.75"/>
  <cols>
    <col min="1" max="1" width="31.57421875" style="0" customWidth="1"/>
    <col min="2" max="7" width="12.140625" style="0" customWidth="1"/>
  </cols>
  <sheetData>
    <row r="1" spans="1:4" ht="12.75">
      <c r="A1" s="1" t="s">
        <v>75</v>
      </c>
      <c r="B1" s="2"/>
      <c r="C1" s="2"/>
      <c r="D1" s="2"/>
    </row>
    <row r="2" spans="1:7" ht="12.75">
      <c r="A2" s="111" t="s">
        <v>39</v>
      </c>
      <c r="B2" s="112"/>
      <c r="C2" s="112"/>
      <c r="D2" s="112"/>
      <c r="E2" s="112"/>
      <c r="F2" s="112"/>
      <c r="G2" s="112"/>
    </row>
    <row r="3" spans="1:4" ht="12.75">
      <c r="A3" s="6"/>
      <c r="B3" s="6"/>
      <c r="C3" s="6"/>
      <c r="D3" s="6"/>
    </row>
    <row r="4" spans="1:7" ht="12.75">
      <c r="A4" s="111" t="s">
        <v>78</v>
      </c>
      <c r="B4" s="112"/>
      <c r="C4" s="112"/>
      <c r="D4" s="112"/>
      <c r="E4" s="112"/>
      <c r="F4" s="112"/>
      <c r="G4" s="112"/>
    </row>
    <row r="5" spans="1:4" ht="12.75">
      <c r="A5" s="4"/>
      <c r="B5" s="4"/>
      <c r="C5" s="4"/>
      <c r="D5" s="4"/>
    </row>
    <row r="6" spans="1:7" ht="12.75">
      <c r="A6" s="111" t="s">
        <v>68</v>
      </c>
      <c r="B6" s="112"/>
      <c r="C6" s="112"/>
      <c r="D6" s="112"/>
      <c r="E6" s="112"/>
      <c r="F6" s="112"/>
      <c r="G6" s="112"/>
    </row>
    <row r="7" spans="1:4" ht="3.75" customHeight="1" thickBot="1">
      <c r="A7" s="2"/>
      <c r="B7" s="12"/>
      <c r="C7" s="12"/>
      <c r="D7" s="12"/>
    </row>
    <row r="8" spans="1:7" ht="12.75">
      <c r="A8" s="25"/>
      <c r="B8" s="113" t="s">
        <v>40</v>
      </c>
      <c r="C8" s="114"/>
      <c r="D8" s="115"/>
      <c r="E8" s="26" t="s">
        <v>58</v>
      </c>
      <c r="F8" s="27"/>
      <c r="G8" s="27"/>
    </row>
    <row r="9" spans="1:7" ht="12.75">
      <c r="A9" s="71" t="s">
        <v>12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v>0</v>
      </c>
      <c r="C11" s="12">
        <v>0</v>
      </c>
      <c r="D11" s="12">
        <f aca="true" t="shared" si="0" ref="D11:D16">SUM(B11:C11)</f>
        <v>0</v>
      </c>
      <c r="E11" s="11">
        <v>0</v>
      </c>
      <c r="F11" s="12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12">
        <v>0</v>
      </c>
      <c r="D12" s="12">
        <f t="shared" si="0"/>
        <v>0</v>
      </c>
      <c r="E12" s="11">
        <v>0</v>
      </c>
      <c r="F12" s="12">
        <v>0</v>
      </c>
      <c r="G12" s="12">
        <f t="shared" si="1"/>
        <v>0</v>
      </c>
    </row>
    <row r="13" spans="1:7" ht="12.75">
      <c r="A13" s="48">
        <v>57</v>
      </c>
      <c r="B13" s="11">
        <v>0</v>
      </c>
      <c r="C13" s="12">
        <v>0</v>
      </c>
      <c r="D13" s="12">
        <f t="shared" si="0"/>
        <v>0</v>
      </c>
      <c r="E13" s="11">
        <v>0</v>
      </c>
      <c r="F13" s="12">
        <v>0</v>
      </c>
      <c r="G13" s="12">
        <f t="shared" si="1"/>
        <v>0</v>
      </c>
    </row>
    <row r="14" spans="1:7" ht="12.75">
      <c r="A14" s="48">
        <v>58</v>
      </c>
      <c r="B14" s="13">
        <v>0</v>
      </c>
      <c r="C14" s="12">
        <v>0</v>
      </c>
      <c r="D14" s="12">
        <f t="shared" si="0"/>
        <v>0</v>
      </c>
      <c r="E14" s="13">
        <v>0</v>
      </c>
      <c r="F14" s="12">
        <v>0</v>
      </c>
      <c r="G14" s="12">
        <f t="shared" si="1"/>
        <v>0</v>
      </c>
    </row>
    <row r="15" spans="1:7" ht="12.75">
      <c r="A15" s="48" t="s">
        <v>26</v>
      </c>
      <c r="B15" s="13">
        <v>0</v>
      </c>
      <c r="C15" s="12">
        <v>0</v>
      </c>
      <c r="D15" s="12">
        <f t="shared" si="0"/>
        <v>0</v>
      </c>
      <c r="E15" s="13">
        <v>0</v>
      </c>
      <c r="F15" s="12">
        <v>0</v>
      </c>
      <c r="G15" s="12">
        <f t="shared" si="1"/>
        <v>0</v>
      </c>
    </row>
    <row r="16" spans="1:7" ht="12.75">
      <c r="A16" s="48">
        <v>60</v>
      </c>
      <c r="B16" s="13">
        <v>0</v>
      </c>
      <c r="C16" s="12">
        <v>1</v>
      </c>
      <c r="D16" s="12">
        <f t="shared" si="0"/>
        <v>1</v>
      </c>
      <c r="E16" s="13">
        <v>0</v>
      </c>
      <c r="F16" s="12">
        <v>0</v>
      </c>
      <c r="G16" s="12">
        <f t="shared" si="1"/>
        <v>0</v>
      </c>
    </row>
    <row r="17" spans="1:7" ht="12.75">
      <c r="A17" s="19" t="s">
        <v>1</v>
      </c>
      <c r="B17" s="31">
        <f aca="true" t="shared" si="2" ref="B17:G17">SUM(B11:B16)</f>
        <v>0</v>
      </c>
      <c r="C17" s="32">
        <f t="shared" si="2"/>
        <v>1</v>
      </c>
      <c r="D17" s="32">
        <f t="shared" si="2"/>
        <v>1</v>
      </c>
      <c r="E17" s="31">
        <f t="shared" si="2"/>
        <v>0</v>
      </c>
      <c r="F17" s="32">
        <f t="shared" si="2"/>
        <v>0</v>
      </c>
      <c r="G17" s="32">
        <f t="shared" si="2"/>
        <v>0</v>
      </c>
    </row>
    <row r="18" spans="1:4" ht="12.75">
      <c r="A18" s="4"/>
      <c r="B18" s="4"/>
      <c r="C18" s="4"/>
      <c r="D18" s="4"/>
    </row>
    <row r="19" spans="1:7" ht="12.75">
      <c r="A19" s="111" t="s">
        <v>69</v>
      </c>
      <c r="B19" s="112"/>
      <c r="C19" s="112"/>
      <c r="D19" s="112"/>
      <c r="E19" s="112"/>
      <c r="F19" s="112"/>
      <c r="G19" s="112"/>
    </row>
    <row r="20" spans="1:4" ht="3.75" customHeight="1" thickBot="1">
      <c r="A20" s="2"/>
      <c r="B20" s="12"/>
      <c r="C20" s="12"/>
      <c r="D20" s="12"/>
    </row>
    <row r="21" spans="1:7" ht="12.75">
      <c r="A21" s="25"/>
      <c r="B21" s="113" t="s">
        <v>40</v>
      </c>
      <c r="C21" s="114"/>
      <c r="D21" s="115"/>
      <c r="E21" s="26" t="s">
        <v>58</v>
      </c>
      <c r="F21" s="27"/>
      <c r="G21" s="27"/>
    </row>
    <row r="22" spans="1:7" ht="12.75">
      <c r="A22" s="71" t="s">
        <v>12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12">
        <v>0</v>
      </c>
      <c r="D24" s="12">
        <f aca="true" t="shared" si="3" ref="D24:D29">SUM(B24:C24)</f>
        <v>0</v>
      </c>
      <c r="E24" s="11">
        <v>0</v>
      </c>
      <c r="F24" s="12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12">
        <v>0</v>
      </c>
      <c r="D25" s="12">
        <f t="shared" si="3"/>
        <v>0</v>
      </c>
      <c r="E25" s="11">
        <v>0</v>
      </c>
      <c r="F25" s="12">
        <v>0</v>
      </c>
      <c r="G25" s="12">
        <f t="shared" si="4"/>
        <v>0</v>
      </c>
    </row>
    <row r="26" spans="1:7" ht="12.75">
      <c r="A26" s="48">
        <v>57</v>
      </c>
      <c r="B26" s="11">
        <v>0</v>
      </c>
      <c r="C26" s="12">
        <v>0</v>
      </c>
      <c r="D26" s="12">
        <f t="shared" si="3"/>
        <v>0</v>
      </c>
      <c r="E26" s="11">
        <v>3</v>
      </c>
      <c r="F26" s="12">
        <v>6</v>
      </c>
      <c r="G26" s="12">
        <f t="shared" si="4"/>
        <v>9</v>
      </c>
    </row>
    <row r="27" spans="1:7" ht="12.75">
      <c r="A27" s="48">
        <v>58</v>
      </c>
      <c r="B27" s="13">
        <v>0</v>
      </c>
      <c r="C27" s="12">
        <v>0</v>
      </c>
      <c r="D27" s="12">
        <f t="shared" si="3"/>
        <v>0</v>
      </c>
      <c r="E27" s="13">
        <v>0</v>
      </c>
      <c r="F27" s="12">
        <v>9</v>
      </c>
      <c r="G27" s="12">
        <f t="shared" si="4"/>
        <v>9</v>
      </c>
    </row>
    <row r="28" spans="1:7" ht="12.75">
      <c r="A28" s="48" t="s">
        <v>26</v>
      </c>
      <c r="B28" s="13">
        <v>0</v>
      </c>
      <c r="C28" s="12">
        <v>13</v>
      </c>
      <c r="D28" s="12">
        <f t="shared" si="3"/>
        <v>13</v>
      </c>
      <c r="E28" s="13">
        <v>0</v>
      </c>
      <c r="F28" s="12">
        <v>1</v>
      </c>
      <c r="G28" s="12">
        <f t="shared" si="4"/>
        <v>1</v>
      </c>
    </row>
    <row r="29" spans="1:7" ht="12.75">
      <c r="A29" s="48">
        <v>60</v>
      </c>
      <c r="B29" s="13">
        <v>1</v>
      </c>
      <c r="C29" s="12">
        <v>17</v>
      </c>
      <c r="D29" s="12">
        <f t="shared" si="3"/>
        <v>18</v>
      </c>
      <c r="E29" s="13">
        <v>0</v>
      </c>
      <c r="F29" s="12">
        <v>0</v>
      </c>
      <c r="G29" s="12">
        <f t="shared" si="4"/>
        <v>0</v>
      </c>
    </row>
    <row r="30" spans="1:7" ht="12.75">
      <c r="A30" s="19" t="s">
        <v>1</v>
      </c>
      <c r="B30" s="31">
        <f aca="true" t="shared" si="5" ref="B30:G30">SUM(B24:B29)</f>
        <v>1</v>
      </c>
      <c r="C30" s="32">
        <f t="shared" si="5"/>
        <v>30</v>
      </c>
      <c r="D30" s="32">
        <f t="shared" si="5"/>
        <v>31</v>
      </c>
      <c r="E30" s="31">
        <f t="shared" si="5"/>
        <v>3</v>
      </c>
      <c r="F30" s="32">
        <f t="shared" si="5"/>
        <v>16</v>
      </c>
      <c r="G30" s="32">
        <f t="shared" si="5"/>
        <v>19</v>
      </c>
    </row>
    <row r="32" spans="1:7" ht="12.75">
      <c r="A32" s="111" t="s">
        <v>14</v>
      </c>
      <c r="B32" s="112"/>
      <c r="C32" s="112"/>
      <c r="D32" s="112"/>
      <c r="E32" s="112"/>
      <c r="F32" s="112"/>
      <c r="G32" s="112"/>
    </row>
    <row r="33" spans="1:4" ht="3" customHeight="1" thickBot="1">
      <c r="A33" s="2"/>
      <c r="B33" s="12"/>
      <c r="C33" s="12"/>
      <c r="D33" s="12"/>
    </row>
    <row r="34" spans="1:7" ht="12.75">
      <c r="A34" s="25"/>
      <c r="B34" s="113" t="s">
        <v>40</v>
      </c>
      <c r="C34" s="114"/>
      <c r="D34" s="115"/>
      <c r="E34" s="26" t="s">
        <v>58</v>
      </c>
      <c r="F34" s="27"/>
      <c r="G34" s="27"/>
    </row>
    <row r="35" spans="1:7" ht="12.75">
      <c r="A35" s="71" t="s">
        <v>12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12">
        <v>0</v>
      </c>
      <c r="D37" s="12">
        <f aca="true" t="shared" si="6" ref="D37:D42">SUM(B37:C37)</f>
        <v>0</v>
      </c>
      <c r="E37" s="11">
        <v>0</v>
      </c>
      <c r="F37" s="12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12">
        <v>0</v>
      </c>
      <c r="D38" s="12">
        <f t="shared" si="6"/>
        <v>0</v>
      </c>
      <c r="E38" s="11">
        <v>0</v>
      </c>
      <c r="F38" s="12">
        <v>0</v>
      </c>
      <c r="G38" s="12">
        <f t="shared" si="7"/>
        <v>0</v>
      </c>
    </row>
    <row r="39" spans="1:7" ht="12.75">
      <c r="A39" s="48">
        <v>57</v>
      </c>
      <c r="B39" s="11">
        <v>0</v>
      </c>
      <c r="C39" s="12">
        <v>0</v>
      </c>
      <c r="D39" s="12">
        <f t="shared" si="6"/>
        <v>0</v>
      </c>
      <c r="E39" s="11">
        <v>0</v>
      </c>
      <c r="F39" s="12">
        <v>9</v>
      </c>
      <c r="G39" s="12">
        <f t="shared" si="7"/>
        <v>9</v>
      </c>
    </row>
    <row r="40" spans="1:7" ht="12.75">
      <c r="A40" s="48">
        <v>58</v>
      </c>
      <c r="B40" s="13">
        <v>0</v>
      </c>
      <c r="C40" s="12">
        <v>0</v>
      </c>
      <c r="D40" s="12">
        <f t="shared" si="6"/>
        <v>0</v>
      </c>
      <c r="E40" s="13">
        <v>4</v>
      </c>
      <c r="F40" s="12">
        <v>11</v>
      </c>
      <c r="G40" s="12">
        <f t="shared" si="7"/>
        <v>15</v>
      </c>
    </row>
    <row r="41" spans="1:7" ht="12.75">
      <c r="A41" s="48" t="s">
        <v>26</v>
      </c>
      <c r="B41" s="13">
        <v>0</v>
      </c>
      <c r="C41" s="12">
        <v>21</v>
      </c>
      <c r="D41" s="12">
        <f t="shared" si="6"/>
        <v>21</v>
      </c>
      <c r="E41" s="13">
        <v>0</v>
      </c>
      <c r="F41" s="12">
        <v>1</v>
      </c>
      <c r="G41" s="12">
        <f t="shared" si="7"/>
        <v>1</v>
      </c>
    </row>
    <row r="42" spans="1:7" ht="12.75">
      <c r="A42" s="48">
        <v>60</v>
      </c>
      <c r="B42" s="13">
        <v>2</v>
      </c>
      <c r="C42" s="12">
        <v>13</v>
      </c>
      <c r="D42" s="12">
        <f t="shared" si="6"/>
        <v>15</v>
      </c>
      <c r="E42" s="13">
        <v>0</v>
      </c>
      <c r="F42" s="12">
        <v>1</v>
      </c>
      <c r="G42" s="12">
        <f t="shared" si="7"/>
        <v>1</v>
      </c>
    </row>
    <row r="43" spans="1:7" ht="12.75">
      <c r="A43" s="19" t="s">
        <v>1</v>
      </c>
      <c r="B43" s="31">
        <f aca="true" t="shared" si="8" ref="B43:G43">SUM(B37:B42)</f>
        <v>2</v>
      </c>
      <c r="C43" s="32">
        <f t="shared" si="8"/>
        <v>34</v>
      </c>
      <c r="D43" s="32">
        <f t="shared" si="8"/>
        <v>36</v>
      </c>
      <c r="E43" s="31">
        <f t="shared" si="8"/>
        <v>4</v>
      </c>
      <c r="F43" s="32">
        <f t="shared" si="8"/>
        <v>22</v>
      </c>
      <c r="G43" s="32">
        <f t="shared" si="8"/>
        <v>26</v>
      </c>
    </row>
    <row r="45" spans="1:7" ht="12.75">
      <c r="A45" s="111" t="s">
        <v>15</v>
      </c>
      <c r="B45" s="112"/>
      <c r="C45" s="112"/>
      <c r="D45" s="112"/>
      <c r="E45" s="112"/>
      <c r="F45" s="112"/>
      <c r="G45" s="112"/>
    </row>
    <row r="46" spans="1:4" ht="3.75" customHeight="1" thickBot="1">
      <c r="A46" s="2"/>
      <c r="B46" s="12"/>
      <c r="C46" s="12"/>
      <c r="D46" s="12"/>
    </row>
    <row r="47" spans="1:7" ht="12.75">
      <c r="A47" s="25"/>
      <c r="B47" s="113" t="s">
        <v>40</v>
      </c>
      <c r="C47" s="114"/>
      <c r="D47" s="115"/>
      <c r="E47" s="26" t="s">
        <v>58</v>
      </c>
      <c r="F47" s="27"/>
      <c r="G47" s="27"/>
    </row>
    <row r="48" spans="1:7" ht="12.75">
      <c r="A48" s="71" t="s">
        <v>12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12">
        <v>0</v>
      </c>
      <c r="D50" s="12">
        <f aca="true" t="shared" si="9" ref="D50:D55">SUM(B50:C50)</f>
        <v>0</v>
      </c>
      <c r="E50" s="11">
        <v>0</v>
      </c>
      <c r="F50" s="12"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v>0</v>
      </c>
      <c r="C51" s="12">
        <v>0</v>
      </c>
      <c r="D51" s="12">
        <f t="shared" si="9"/>
        <v>0</v>
      </c>
      <c r="E51" s="11">
        <v>1</v>
      </c>
      <c r="F51" s="12">
        <v>5</v>
      </c>
      <c r="G51" s="12">
        <f t="shared" si="10"/>
        <v>6</v>
      </c>
    </row>
    <row r="52" spans="1:7" ht="12.75">
      <c r="A52" s="48">
        <v>57</v>
      </c>
      <c r="B52" s="11">
        <v>0</v>
      </c>
      <c r="C52" s="12">
        <v>0</v>
      </c>
      <c r="D52" s="12">
        <f t="shared" si="9"/>
        <v>0</v>
      </c>
      <c r="E52" s="11">
        <v>9</v>
      </c>
      <c r="F52" s="12">
        <v>37</v>
      </c>
      <c r="G52" s="12">
        <f t="shared" si="10"/>
        <v>46</v>
      </c>
    </row>
    <row r="53" spans="1:7" ht="12.75">
      <c r="A53" s="48">
        <v>58</v>
      </c>
      <c r="B53" s="13">
        <v>0</v>
      </c>
      <c r="C53" s="12">
        <v>0</v>
      </c>
      <c r="D53" s="12">
        <f t="shared" si="9"/>
        <v>0</v>
      </c>
      <c r="E53" s="13">
        <v>14</v>
      </c>
      <c r="F53" s="12">
        <v>46</v>
      </c>
      <c r="G53" s="12">
        <f t="shared" si="10"/>
        <v>60</v>
      </c>
    </row>
    <row r="54" spans="1:7" ht="12.75">
      <c r="A54" s="48" t="s">
        <v>26</v>
      </c>
      <c r="B54" s="13">
        <v>14</v>
      </c>
      <c r="C54" s="12">
        <v>76</v>
      </c>
      <c r="D54" s="12">
        <f t="shared" si="9"/>
        <v>90</v>
      </c>
      <c r="E54" s="13">
        <v>1</v>
      </c>
      <c r="F54" s="12">
        <v>5</v>
      </c>
      <c r="G54" s="12">
        <f t="shared" si="10"/>
        <v>6</v>
      </c>
    </row>
    <row r="55" spans="1:7" ht="12.75">
      <c r="A55" s="48">
        <v>60</v>
      </c>
      <c r="B55" s="13">
        <v>23</v>
      </c>
      <c r="C55" s="12">
        <v>90</v>
      </c>
      <c r="D55" s="12">
        <f t="shared" si="9"/>
        <v>113</v>
      </c>
      <c r="E55" s="13">
        <v>3</v>
      </c>
      <c r="F55" s="12">
        <v>3</v>
      </c>
      <c r="G55" s="12">
        <f t="shared" si="10"/>
        <v>6</v>
      </c>
    </row>
    <row r="56" spans="1:7" ht="12.75">
      <c r="A56" s="19" t="s">
        <v>1</v>
      </c>
      <c r="B56" s="31">
        <f aca="true" t="shared" si="11" ref="B56:G56">SUM(B50:B55)</f>
        <v>37</v>
      </c>
      <c r="C56" s="32">
        <f t="shared" si="11"/>
        <v>166</v>
      </c>
      <c r="D56" s="32">
        <f t="shared" si="11"/>
        <v>203</v>
      </c>
      <c r="E56" s="31">
        <f t="shared" si="11"/>
        <v>28</v>
      </c>
      <c r="F56" s="32">
        <f t="shared" si="11"/>
        <v>96</v>
      </c>
      <c r="G56" s="32">
        <f t="shared" si="11"/>
        <v>124</v>
      </c>
    </row>
    <row r="58" spans="1:7" ht="12.75">
      <c r="A58" s="111" t="s">
        <v>16</v>
      </c>
      <c r="B58" s="112"/>
      <c r="C58" s="112"/>
      <c r="D58" s="112"/>
      <c r="E58" s="112"/>
      <c r="F58" s="112"/>
      <c r="G58" s="112"/>
    </row>
    <row r="59" spans="1:4" ht="3.75" customHeight="1" thickBot="1">
      <c r="A59" s="2"/>
      <c r="B59" s="12"/>
      <c r="C59" s="12"/>
      <c r="D59" s="12"/>
    </row>
    <row r="60" spans="1:7" ht="12.75">
      <c r="A60" s="25"/>
      <c r="B60" s="113" t="s">
        <v>40</v>
      </c>
      <c r="C60" s="114"/>
      <c r="D60" s="115"/>
      <c r="E60" s="26" t="s">
        <v>58</v>
      </c>
      <c r="F60" s="27"/>
      <c r="G60" s="27"/>
    </row>
    <row r="61" spans="1:7" ht="12.75">
      <c r="A61" s="71" t="s">
        <v>12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12">
        <v>0</v>
      </c>
      <c r="D63" s="12">
        <f aca="true" t="shared" si="12" ref="D63:D68">SUM(B63:C63)</f>
        <v>0</v>
      </c>
      <c r="E63" s="11">
        <v>0</v>
      </c>
      <c r="F63" s="12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12">
        <v>0</v>
      </c>
      <c r="D64" s="12">
        <f t="shared" si="12"/>
        <v>0</v>
      </c>
      <c r="E64" s="11">
        <v>0</v>
      </c>
      <c r="F64" s="12">
        <v>0</v>
      </c>
      <c r="G64" s="12">
        <f t="shared" si="13"/>
        <v>0</v>
      </c>
    </row>
    <row r="65" spans="1:7" ht="12.75">
      <c r="A65" s="48">
        <v>57</v>
      </c>
      <c r="B65" s="11">
        <v>0</v>
      </c>
      <c r="C65" s="12">
        <v>0</v>
      </c>
      <c r="D65" s="12">
        <f t="shared" si="12"/>
        <v>0</v>
      </c>
      <c r="E65" s="11">
        <v>0</v>
      </c>
      <c r="F65" s="12">
        <v>6</v>
      </c>
      <c r="G65" s="12">
        <f t="shared" si="13"/>
        <v>6</v>
      </c>
    </row>
    <row r="66" spans="1:7" ht="12.75">
      <c r="A66" s="48">
        <v>58</v>
      </c>
      <c r="B66" s="13">
        <v>0</v>
      </c>
      <c r="C66" s="12">
        <v>0</v>
      </c>
      <c r="D66" s="12">
        <f t="shared" si="12"/>
        <v>0</v>
      </c>
      <c r="E66" s="13">
        <v>0</v>
      </c>
      <c r="F66" s="12">
        <v>12</v>
      </c>
      <c r="G66" s="12">
        <f t="shared" si="13"/>
        <v>12</v>
      </c>
    </row>
    <row r="67" spans="1:7" ht="12.75">
      <c r="A67" s="48" t="s">
        <v>26</v>
      </c>
      <c r="B67" s="13">
        <v>2</v>
      </c>
      <c r="C67" s="12">
        <v>7</v>
      </c>
      <c r="D67" s="12">
        <f t="shared" si="12"/>
        <v>9</v>
      </c>
      <c r="E67" s="13">
        <v>2</v>
      </c>
      <c r="F67" s="12">
        <v>0</v>
      </c>
      <c r="G67" s="12">
        <f t="shared" si="13"/>
        <v>2</v>
      </c>
    </row>
    <row r="68" spans="1:7" ht="12.75">
      <c r="A68" s="48">
        <v>60</v>
      </c>
      <c r="B68" s="13">
        <v>0</v>
      </c>
      <c r="C68" s="12">
        <v>12</v>
      </c>
      <c r="D68" s="12">
        <f t="shared" si="12"/>
        <v>12</v>
      </c>
      <c r="E68" s="13">
        <v>0</v>
      </c>
      <c r="F68" s="12">
        <v>0</v>
      </c>
      <c r="G68" s="12">
        <f t="shared" si="13"/>
        <v>0</v>
      </c>
    </row>
    <row r="69" spans="1:7" ht="12.75">
      <c r="A69" s="19" t="s">
        <v>1</v>
      </c>
      <c r="B69" s="31">
        <f aca="true" t="shared" si="14" ref="B69:G69">SUM(B63:B68)</f>
        <v>2</v>
      </c>
      <c r="C69" s="32">
        <f t="shared" si="14"/>
        <v>19</v>
      </c>
      <c r="D69" s="32">
        <f t="shared" si="14"/>
        <v>21</v>
      </c>
      <c r="E69" s="31">
        <f t="shared" si="14"/>
        <v>2</v>
      </c>
      <c r="F69" s="32">
        <f t="shared" si="14"/>
        <v>18</v>
      </c>
      <c r="G69" s="32">
        <f t="shared" si="14"/>
        <v>20</v>
      </c>
    </row>
    <row r="71" spans="1:7" ht="12.75">
      <c r="A71" s="111" t="s">
        <v>25</v>
      </c>
      <c r="B71" s="112"/>
      <c r="C71" s="112"/>
      <c r="D71" s="112"/>
      <c r="E71" s="112"/>
      <c r="F71" s="112"/>
      <c r="G71" s="112"/>
    </row>
    <row r="72" spans="1:4" ht="3" customHeight="1" thickBot="1">
      <c r="A72" s="2"/>
      <c r="B72" s="12"/>
      <c r="C72" s="12"/>
      <c r="D72" s="12"/>
    </row>
    <row r="73" spans="1:7" ht="12.75">
      <c r="A73" s="25"/>
      <c r="B73" s="113" t="s">
        <v>40</v>
      </c>
      <c r="C73" s="114"/>
      <c r="D73" s="115"/>
      <c r="E73" s="26" t="s">
        <v>58</v>
      </c>
      <c r="F73" s="27"/>
      <c r="G73" s="27"/>
    </row>
    <row r="74" spans="1:7" ht="12.75">
      <c r="A74" s="71" t="s">
        <v>12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5" ref="D76:D81">SUM(B76:C76)</f>
        <v>0</v>
      </c>
      <c r="E76" s="11">
        <v>0</v>
      </c>
      <c r="F76" s="12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12">
        <v>0</v>
      </c>
      <c r="D77" s="12">
        <f t="shared" si="15"/>
        <v>0</v>
      </c>
      <c r="E77" s="11">
        <v>0</v>
      </c>
      <c r="F77" s="12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12">
        <v>0</v>
      </c>
      <c r="D78" s="12">
        <f t="shared" si="15"/>
        <v>0</v>
      </c>
      <c r="E78" s="11">
        <v>1</v>
      </c>
      <c r="F78" s="12">
        <v>6</v>
      </c>
      <c r="G78" s="12">
        <f t="shared" si="16"/>
        <v>7</v>
      </c>
    </row>
    <row r="79" spans="1:7" ht="12.75">
      <c r="A79" s="48">
        <v>58</v>
      </c>
      <c r="B79" s="13">
        <v>0</v>
      </c>
      <c r="C79" s="12">
        <v>0</v>
      </c>
      <c r="D79" s="12">
        <f t="shared" si="15"/>
        <v>0</v>
      </c>
      <c r="E79" s="13">
        <v>1</v>
      </c>
      <c r="F79" s="12">
        <v>9</v>
      </c>
      <c r="G79" s="12">
        <f t="shared" si="16"/>
        <v>10</v>
      </c>
    </row>
    <row r="80" spans="1:7" ht="12.75">
      <c r="A80" s="48" t="s">
        <v>26</v>
      </c>
      <c r="B80" s="13">
        <v>3</v>
      </c>
      <c r="C80" s="12">
        <v>7</v>
      </c>
      <c r="D80" s="12">
        <f t="shared" si="15"/>
        <v>10</v>
      </c>
      <c r="E80" s="13">
        <v>0</v>
      </c>
      <c r="F80" s="12">
        <v>3</v>
      </c>
      <c r="G80" s="12">
        <f t="shared" si="16"/>
        <v>3</v>
      </c>
    </row>
    <row r="81" spans="1:7" ht="12.75">
      <c r="A81" s="48">
        <v>60</v>
      </c>
      <c r="B81" s="13">
        <v>5</v>
      </c>
      <c r="C81" s="12">
        <v>10</v>
      </c>
      <c r="D81" s="12">
        <f t="shared" si="15"/>
        <v>15</v>
      </c>
      <c r="E81" s="13">
        <v>0</v>
      </c>
      <c r="F81" s="12">
        <v>3</v>
      </c>
      <c r="G81" s="12">
        <f t="shared" si="16"/>
        <v>3</v>
      </c>
    </row>
    <row r="82" spans="1:7" ht="12.75">
      <c r="A82" s="19" t="s">
        <v>1</v>
      </c>
      <c r="B82" s="31">
        <f aca="true" t="shared" si="17" ref="B82:G82">SUM(B76:B81)</f>
        <v>8</v>
      </c>
      <c r="C82" s="32">
        <f t="shared" si="17"/>
        <v>17</v>
      </c>
      <c r="D82" s="32">
        <f t="shared" si="17"/>
        <v>25</v>
      </c>
      <c r="E82" s="31">
        <f t="shared" si="17"/>
        <v>2</v>
      </c>
      <c r="F82" s="32">
        <f t="shared" si="17"/>
        <v>21</v>
      </c>
      <c r="G82" s="32">
        <f t="shared" si="17"/>
        <v>23</v>
      </c>
    </row>
    <row r="83" spans="1:7" ht="12.75">
      <c r="A83" s="19"/>
      <c r="B83" s="57"/>
      <c r="C83" s="57"/>
      <c r="D83" s="57"/>
      <c r="E83" s="57"/>
      <c r="F83" s="57"/>
      <c r="G83" s="57"/>
    </row>
    <row r="84" spans="1:7" ht="12.75">
      <c r="A84" s="111" t="s">
        <v>120</v>
      </c>
      <c r="B84" s="112"/>
      <c r="C84" s="112"/>
      <c r="D84" s="112"/>
      <c r="E84" s="112"/>
      <c r="F84" s="112"/>
      <c r="G84" s="112"/>
    </row>
    <row r="85" spans="1:4" ht="3.75" customHeight="1" thickBot="1">
      <c r="A85" s="2"/>
      <c r="B85" s="12"/>
      <c r="C85" s="12"/>
      <c r="D85" s="12"/>
    </row>
    <row r="86" spans="1:7" ht="12.75">
      <c r="A86" s="8"/>
      <c r="B86" s="116" t="s">
        <v>40</v>
      </c>
      <c r="C86" s="117"/>
      <c r="D86" s="118"/>
      <c r="E86" s="26" t="s">
        <v>58</v>
      </c>
      <c r="F86" s="27"/>
      <c r="G86" s="27"/>
    </row>
    <row r="87" spans="1:7" ht="12.75">
      <c r="A87" s="72" t="s">
        <v>12</v>
      </c>
      <c r="B87" s="34" t="s">
        <v>2</v>
      </c>
      <c r="C87" s="35" t="s">
        <v>3</v>
      </c>
      <c r="D87" s="74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12">
        <v>0</v>
      </c>
      <c r="D89" s="12">
        <f aca="true" t="shared" si="18" ref="D89:D94">SUM(B89:C89)</f>
        <v>0</v>
      </c>
      <c r="E89" s="11">
        <v>0</v>
      </c>
      <c r="F89" s="12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12">
        <v>0</v>
      </c>
      <c r="D90" s="12">
        <f t="shared" si="18"/>
        <v>0</v>
      </c>
      <c r="E90" s="11">
        <v>0</v>
      </c>
      <c r="F90" s="12">
        <v>0</v>
      </c>
      <c r="G90" s="12">
        <f t="shared" si="19"/>
        <v>0</v>
      </c>
    </row>
    <row r="91" spans="1:7" ht="12.75">
      <c r="A91" s="48">
        <v>57</v>
      </c>
      <c r="B91" s="11">
        <v>0</v>
      </c>
      <c r="C91" s="12">
        <v>0</v>
      </c>
      <c r="D91" s="12">
        <f t="shared" si="18"/>
        <v>0</v>
      </c>
      <c r="E91" s="11">
        <v>0</v>
      </c>
      <c r="F91" s="12">
        <v>0</v>
      </c>
      <c r="G91" s="12">
        <f t="shared" si="19"/>
        <v>0</v>
      </c>
    </row>
    <row r="92" spans="1:7" ht="12.75">
      <c r="A92" s="48">
        <v>58</v>
      </c>
      <c r="B92" s="13">
        <v>0</v>
      </c>
      <c r="C92" s="12">
        <v>0</v>
      </c>
      <c r="D92" s="12">
        <f t="shared" si="18"/>
        <v>0</v>
      </c>
      <c r="E92" s="13">
        <v>0</v>
      </c>
      <c r="F92" s="12">
        <v>1</v>
      </c>
      <c r="G92" s="12">
        <f t="shared" si="19"/>
        <v>1</v>
      </c>
    </row>
    <row r="93" spans="1:7" ht="12.75">
      <c r="A93" s="48" t="s">
        <v>26</v>
      </c>
      <c r="B93" s="13">
        <v>0</v>
      </c>
      <c r="C93" s="12">
        <v>0</v>
      </c>
      <c r="D93" s="12">
        <f t="shared" si="18"/>
        <v>0</v>
      </c>
      <c r="E93" s="13">
        <v>0</v>
      </c>
      <c r="F93" s="12">
        <v>0</v>
      </c>
      <c r="G93" s="12">
        <f t="shared" si="19"/>
        <v>0</v>
      </c>
    </row>
    <row r="94" spans="1:7" ht="12.75">
      <c r="A94" s="48">
        <v>60</v>
      </c>
      <c r="B94" s="13">
        <v>0</v>
      </c>
      <c r="C94" s="12">
        <v>0</v>
      </c>
      <c r="D94" s="12">
        <f t="shared" si="18"/>
        <v>0</v>
      </c>
      <c r="E94" s="13">
        <v>0</v>
      </c>
      <c r="F94" s="12">
        <v>0</v>
      </c>
      <c r="G94" s="12">
        <f t="shared" si="19"/>
        <v>0</v>
      </c>
    </row>
    <row r="95" spans="1:7" ht="12.75">
      <c r="A95" s="19" t="s">
        <v>1</v>
      </c>
      <c r="B95" s="31">
        <f aca="true" t="shared" si="20" ref="B95:G95">SUM(B89:B94)</f>
        <v>0</v>
      </c>
      <c r="C95" s="32">
        <f t="shared" si="20"/>
        <v>0</v>
      </c>
      <c r="D95" s="32">
        <f t="shared" si="20"/>
        <v>0</v>
      </c>
      <c r="E95" s="31">
        <f t="shared" si="20"/>
        <v>0</v>
      </c>
      <c r="F95" s="32">
        <f t="shared" si="20"/>
        <v>1</v>
      </c>
      <c r="G95" s="32">
        <f t="shared" si="20"/>
        <v>1</v>
      </c>
    </row>
    <row r="97" spans="1:7" ht="12.75">
      <c r="A97" s="111" t="s">
        <v>121</v>
      </c>
      <c r="B97" s="112"/>
      <c r="C97" s="112"/>
      <c r="D97" s="112"/>
      <c r="E97" s="112"/>
      <c r="F97" s="112"/>
      <c r="G97" s="112"/>
    </row>
    <row r="98" spans="1:5" ht="3" customHeight="1" thickBot="1">
      <c r="A98" s="5"/>
      <c r="B98" s="24"/>
      <c r="C98" s="24"/>
      <c r="D98" s="24"/>
      <c r="E98" s="73"/>
    </row>
    <row r="99" spans="1:7" ht="12.75">
      <c r="A99" s="8"/>
      <c r="B99" s="116" t="s">
        <v>40</v>
      </c>
      <c r="C99" s="117"/>
      <c r="D99" s="118"/>
      <c r="E99" s="26" t="s">
        <v>58</v>
      </c>
      <c r="F99" s="27"/>
      <c r="G99" s="27"/>
    </row>
    <row r="100" spans="1:7" ht="12.75">
      <c r="A100" s="72" t="s">
        <v>12</v>
      </c>
      <c r="B100" s="34" t="s">
        <v>2</v>
      </c>
      <c r="C100" s="35" t="s">
        <v>3</v>
      </c>
      <c r="D100" s="74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12">
        <v>0</v>
      </c>
      <c r="D102" s="12">
        <f aca="true" t="shared" si="21" ref="D102:D107">SUM(B102:C102)</f>
        <v>0</v>
      </c>
      <c r="E102" s="11">
        <v>0</v>
      </c>
      <c r="F102" s="12"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12">
        <v>0</v>
      </c>
      <c r="D103" s="12">
        <f t="shared" si="21"/>
        <v>0</v>
      </c>
      <c r="E103" s="11">
        <v>0</v>
      </c>
      <c r="F103" s="12"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12">
        <v>0</v>
      </c>
      <c r="D104" s="12">
        <f t="shared" si="21"/>
        <v>0</v>
      </c>
      <c r="E104" s="11">
        <v>0</v>
      </c>
      <c r="F104" s="12">
        <v>0</v>
      </c>
      <c r="G104" s="12">
        <f t="shared" si="22"/>
        <v>0</v>
      </c>
    </row>
    <row r="105" spans="1:7" ht="12.75">
      <c r="A105" s="48">
        <v>58</v>
      </c>
      <c r="B105" s="13">
        <v>0</v>
      </c>
      <c r="C105" s="12">
        <v>0</v>
      </c>
      <c r="D105" s="12">
        <f t="shared" si="21"/>
        <v>0</v>
      </c>
      <c r="E105" s="13">
        <v>0</v>
      </c>
      <c r="F105" s="12">
        <v>0</v>
      </c>
      <c r="G105" s="12">
        <f t="shared" si="22"/>
        <v>0</v>
      </c>
    </row>
    <row r="106" spans="1:7" ht="12.75">
      <c r="A106" s="48" t="s">
        <v>26</v>
      </c>
      <c r="B106" s="13">
        <v>0</v>
      </c>
      <c r="C106" s="12">
        <v>0</v>
      </c>
      <c r="D106" s="12">
        <f t="shared" si="21"/>
        <v>0</v>
      </c>
      <c r="E106" s="13">
        <v>0</v>
      </c>
      <c r="F106" s="12">
        <v>0</v>
      </c>
      <c r="G106" s="12">
        <f t="shared" si="22"/>
        <v>0</v>
      </c>
    </row>
    <row r="107" spans="1:7" ht="12.75">
      <c r="A107" s="48">
        <v>60</v>
      </c>
      <c r="B107" s="13">
        <v>0</v>
      </c>
      <c r="C107" s="12">
        <v>0</v>
      </c>
      <c r="D107" s="12">
        <f t="shared" si="21"/>
        <v>0</v>
      </c>
      <c r="E107" s="13">
        <v>0</v>
      </c>
      <c r="F107" s="12"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0</v>
      </c>
      <c r="C108" s="32">
        <f t="shared" si="23"/>
        <v>0</v>
      </c>
      <c r="D108" s="32">
        <f t="shared" si="23"/>
        <v>0</v>
      </c>
      <c r="E108" s="31">
        <f t="shared" si="23"/>
        <v>0</v>
      </c>
      <c r="F108" s="32">
        <f t="shared" si="23"/>
        <v>0</v>
      </c>
      <c r="G108" s="32">
        <f t="shared" si="23"/>
        <v>0</v>
      </c>
    </row>
    <row r="110" spans="1:7" ht="12.75">
      <c r="A110" s="111" t="s">
        <v>17</v>
      </c>
      <c r="B110" s="111"/>
      <c r="C110" s="111"/>
      <c r="D110" s="111"/>
      <c r="E110" s="111"/>
      <c r="F110" s="111"/>
      <c r="G110" s="111"/>
    </row>
    <row r="111" spans="1:4" ht="3" customHeight="1" thickBot="1">
      <c r="A111" s="2"/>
      <c r="B111" s="12"/>
      <c r="C111" s="12"/>
      <c r="D111" s="12"/>
    </row>
    <row r="112" spans="1:7" ht="12.75">
      <c r="A112" s="25"/>
      <c r="B112" s="113" t="s">
        <v>40</v>
      </c>
      <c r="C112" s="114"/>
      <c r="D112" s="115"/>
      <c r="E112" s="26" t="s">
        <v>58</v>
      </c>
      <c r="F112" s="27"/>
      <c r="G112" s="27"/>
    </row>
    <row r="113" spans="1:7" ht="12.75">
      <c r="A113" s="71" t="s">
        <v>12</v>
      </c>
      <c r="B113" s="34" t="s">
        <v>2</v>
      </c>
      <c r="C113" s="35" t="s">
        <v>3</v>
      </c>
      <c r="D113" s="35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13"/>
      <c r="C114" s="30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12">
        <v>0</v>
      </c>
      <c r="D115" s="12">
        <f aca="true" t="shared" si="24" ref="D115:D120">SUM(B115:C115)</f>
        <v>0</v>
      </c>
      <c r="E115" s="11">
        <v>0</v>
      </c>
      <c r="F115" s="12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12">
        <v>0</v>
      </c>
      <c r="D116" s="12">
        <f t="shared" si="24"/>
        <v>0</v>
      </c>
      <c r="E116" s="11">
        <v>0</v>
      </c>
      <c r="F116" s="12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12">
        <v>0</v>
      </c>
      <c r="D117" s="12">
        <f t="shared" si="24"/>
        <v>0</v>
      </c>
      <c r="E117" s="11">
        <v>0</v>
      </c>
      <c r="F117" s="12">
        <v>0</v>
      </c>
      <c r="G117" s="12">
        <f t="shared" si="25"/>
        <v>0</v>
      </c>
    </row>
    <row r="118" spans="1:7" ht="12.75">
      <c r="A118" s="48">
        <v>58</v>
      </c>
      <c r="B118" s="13">
        <v>0</v>
      </c>
      <c r="C118" s="12">
        <v>0</v>
      </c>
      <c r="D118" s="12">
        <f t="shared" si="24"/>
        <v>0</v>
      </c>
      <c r="E118" s="13">
        <v>0</v>
      </c>
      <c r="F118" s="12">
        <v>1</v>
      </c>
      <c r="G118" s="12">
        <f t="shared" si="25"/>
        <v>1</v>
      </c>
    </row>
    <row r="119" spans="1:7" ht="12.75">
      <c r="A119" s="48" t="s">
        <v>26</v>
      </c>
      <c r="B119" s="13">
        <v>1</v>
      </c>
      <c r="C119" s="12">
        <v>1</v>
      </c>
      <c r="D119" s="12">
        <f t="shared" si="24"/>
        <v>2</v>
      </c>
      <c r="E119" s="13">
        <v>0</v>
      </c>
      <c r="F119" s="12">
        <v>0</v>
      </c>
      <c r="G119" s="12">
        <f t="shared" si="25"/>
        <v>0</v>
      </c>
    </row>
    <row r="120" spans="1:7" ht="12.75">
      <c r="A120" s="48">
        <v>60</v>
      </c>
      <c r="B120" s="13">
        <v>0</v>
      </c>
      <c r="C120" s="12">
        <v>1</v>
      </c>
      <c r="D120" s="12">
        <f t="shared" si="24"/>
        <v>1</v>
      </c>
      <c r="E120" s="13">
        <v>0</v>
      </c>
      <c r="F120" s="12">
        <v>0</v>
      </c>
      <c r="G120" s="12">
        <f t="shared" si="25"/>
        <v>0</v>
      </c>
    </row>
    <row r="121" spans="1:7" ht="12.75">
      <c r="A121" s="19" t="s">
        <v>1</v>
      </c>
      <c r="B121" s="31">
        <f aca="true" t="shared" si="26" ref="B121:G121">SUM(B115:B120)</f>
        <v>1</v>
      </c>
      <c r="C121" s="32">
        <f t="shared" si="26"/>
        <v>2</v>
      </c>
      <c r="D121" s="32">
        <f t="shared" si="26"/>
        <v>3</v>
      </c>
      <c r="E121" s="31">
        <f t="shared" si="26"/>
        <v>0</v>
      </c>
      <c r="F121" s="32">
        <f t="shared" si="26"/>
        <v>1</v>
      </c>
      <c r="G121" s="32">
        <f t="shared" si="26"/>
        <v>1</v>
      </c>
    </row>
    <row r="123" spans="1:7" ht="12.75">
      <c r="A123" s="111" t="s">
        <v>92</v>
      </c>
      <c r="B123" s="111"/>
      <c r="C123" s="111"/>
      <c r="D123" s="111"/>
      <c r="E123" s="111"/>
      <c r="F123" s="111"/>
      <c r="G123" s="111"/>
    </row>
    <row r="124" spans="1:4" ht="3.75" customHeight="1" thickBot="1">
      <c r="A124" s="2"/>
      <c r="B124" s="12"/>
      <c r="C124" s="12"/>
      <c r="D124" s="12"/>
    </row>
    <row r="125" spans="1:7" ht="12.75">
      <c r="A125" s="25"/>
      <c r="B125" s="113" t="s">
        <v>40</v>
      </c>
      <c r="C125" s="114"/>
      <c r="D125" s="115"/>
      <c r="E125" s="26" t="s">
        <v>58</v>
      </c>
      <c r="F125" s="27"/>
      <c r="G125" s="27"/>
    </row>
    <row r="126" spans="1:7" ht="12.75">
      <c r="A126" s="71" t="s">
        <v>12</v>
      </c>
      <c r="B126" s="34" t="s">
        <v>2</v>
      </c>
      <c r="C126" s="35" t="s">
        <v>3</v>
      </c>
      <c r="D126" s="35" t="s">
        <v>1</v>
      </c>
      <c r="E126" s="34" t="s">
        <v>2</v>
      </c>
      <c r="F126" s="35" t="s">
        <v>3</v>
      </c>
      <c r="G126" s="35" t="s">
        <v>1</v>
      </c>
    </row>
    <row r="127" spans="1:7" ht="12.75">
      <c r="A127" s="29"/>
      <c r="B127" s="13"/>
      <c r="C127" s="30"/>
      <c r="D127" s="30"/>
      <c r="E127" s="13"/>
      <c r="F127" s="30"/>
      <c r="G127" s="30"/>
    </row>
    <row r="128" spans="1:7" ht="12.75">
      <c r="A128" s="48">
        <v>55</v>
      </c>
      <c r="B128" s="11">
        <v>0</v>
      </c>
      <c r="C128" s="12">
        <v>0</v>
      </c>
      <c r="D128" s="12">
        <f aca="true" t="shared" si="27" ref="D128:D133">SUM(B128:C128)</f>
        <v>0</v>
      </c>
      <c r="E128" s="11">
        <v>0</v>
      </c>
      <c r="F128" s="12">
        <v>0</v>
      </c>
      <c r="G128" s="12">
        <f aca="true" t="shared" si="28" ref="G128:G133">SUM(E128:F128)</f>
        <v>0</v>
      </c>
    </row>
    <row r="129" spans="1:7" ht="12.75">
      <c r="A129" s="48">
        <v>56</v>
      </c>
      <c r="B129" s="11">
        <v>0</v>
      </c>
      <c r="C129" s="12">
        <v>0</v>
      </c>
      <c r="D129" s="12">
        <f t="shared" si="27"/>
        <v>0</v>
      </c>
      <c r="E129" s="11">
        <v>0</v>
      </c>
      <c r="F129" s="12">
        <v>0</v>
      </c>
      <c r="G129" s="12">
        <f t="shared" si="28"/>
        <v>0</v>
      </c>
    </row>
    <row r="130" spans="1:7" ht="12.75">
      <c r="A130" s="48">
        <v>57</v>
      </c>
      <c r="B130" s="11">
        <v>0</v>
      </c>
      <c r="C130" s="12">
        <v>0</v>
      </c>
      <c r="D130" s="12">
        <f t="shared" si="27"/>
        <v>0</v>
      </c>
      <c r="E130" s="11">
        <v>5</v>
      </c>
      <c r="F130" s="12">
        <v>18</v>
      </c>
      <c r="G130" s="12">
        <f t="shared" si="28"/>
        <v>23</v>
      </c>
    </row>
    <row r="131" spans="1:7" ht="12.75">
      <c r="A131" s="48">
        <v>58</v>
      </c>
      <c r="B131" s="13">
        <v>0</v>
      </c>
      <c r="C131" s="12">
        <v>0</v>
      </c>
      <c r="D131" s="12">
        <f t="shared" si="27"/>
        <v>0</v>
      </c>
      <c r="E131" s="13">
        <v>6</v>
      </c>
      <c r="F131" s="12">
        <v>24</v>
      </c>
      <c r="G131" s="12">
        <f t="shared" si="28"/>
        <v>30</v>
      </c>
    </row>
    <row r="132" spans="1:7" ht="12.75">
      <c r="A132" s="48" t="s">
        <v>26</v>
      </c>
      <c r="B132" s="13">
        <v>13</v>
      </c>
      <c r="C132" s="12">
        <v>34</v>
      </c>
      <c r="D132" s="12">
        <f t="shared" si="27"/>
        <v>47</v>
      </c>
      <c r="E132" s="13">
        <v>0</v>
      </c>
      <c r="F132" s="12">
        <v>2</v>
      </c>
      <c r="G132" s="12">
        <f t="shared" si="28"/>
        <v>2</v>
      </c>
    </row>
    <row r="133" spans="1:7" ht="12.75">
      <c r="A133" s="48">
        <v>60</v>
      </c>
      <c r="B133" s="13">
        <v>19</v>
      </c>
      <c r="C133" s="12">
        <v>36</v>
      </c>
      <c r="D133" s="12">
        <f t="shared" si="27"/>
        <v>55</v>
      </c>
      <c r="E133" s="13">
        <v>0</v>
      </c>
      <c r="F133" s="12">
        <v>1</v>
      </c>
      <c r="G133" s="12">
        <f t="shared" si="28"/>
        <v>1</v>
      </c>
    </row>
    <row r="134" spans="1:7" ht="12.75">
      <c r="A134" s="19" t="s">
        <v>1</v>
      </c>
      <c r="B134" s="31">
        <f aca="true" t="shared" si="29" ref="B134:G134">SUM(B128:B133)</f>
        <v>32</v>
      </c>
      <c r="C134" s="32">
        <f t="shared" si="29"/>
        <v>70</v>
      </c>
      <c r="D134" s="32">
        <f t="shared" si="29"/>
        <v>102</v>
      </c>
      <c r="E134" s="31">
        <f t="shared" si="29"/>
        <v>11</v>
      </c>
      <c r="F134" s="32">
        <f t="shared" si="29"/>
        <v>45</v>
      </c>
      <c r="G134" s="32">
        <f t="shared" si="29"/>
        <v>56</v>
      </c>
    </row>
    <row r="136" ht="12.75">
      <c r="A136" t="s">
        <v>60</v>
      </c>
    </row>
    <row r="137" ht="12.75">
      <c r="A137" t="s">
        <v>91</v>
      </c>
    </row>
    <row r="138" ht="12.75">
      <c r="A138" t="s">
        <v>61</v>
      </c>
    </row>
    <row r="139" ht="12.75">
      <c r="A139" s="36" t="s">
        <v>93</v>
      </c>
    </row>
  </sheetData>
  <sheetProtection/>
  <mergeCells count="22">
    <mergeCell ref="A2:G2"/>
    <mergeCell ref="A4:G4"/>
    <mergeCell ref="A19:G19"/>
    <mergeCell ref="B21:D21"/>
    <mergeCell ref="A6:G6"/>
    <mergeCell ref="B8:D8"/>
    <mergeCell ref="A58:G58"/>
    <mergeCell ref="B60:D60"/>
    <mergeCell ref="A71:G71"/>
    <mergeCell ref="B73:D73"/>
    <mergeCell ref="A32:G32"/>
    <mergeCell ref="B34:D34"/>
    <mergeCell ref="A45:G45"/>
    <mergeCell ref="B47:D47"/>
    <mergeCell ref="A110:G110"/>
    <mergeCell ref="B112:D112"/>
    <mergeCell ref="A123:G123"/>
    <mergeCell ref="B125:D125"/>
    <mergeCell ref="A84:G84"/>
    <mergeCell ref="B86:D86"/>
    <mergeCell ref="A97:G97"/>
    <mergeCell ref="B99:D99"/>
  </mergeCells>
  <printOptions/>
  <pageMargins left="0.7874015748031497" right="0.7874015748031497" top="0.984251968503937" bottom="1.3779527559055118" header="0.5118110236220472" footer="0.5118110236220472"/>
  <pageSetup horizontalDpi="1200" verticalDpi="1200" orientation="portrait" paperSize="9" scale="81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32.28125" style="84" customWidth="1"/>
    <col min="2" max="2" width="23.00390625" style="84" customWidth="1"/>
    <col min="3" max="3" width="31.140625" style="84" customWidth="1"/>
    <col min="4" max="4" width="23.00390625" style="84" customWidth="1"/>
    <col min="5" max="5" width="25.140625" style="98" customWidth="1"/>
    <col min="6" max="6" width="5.8515625" style="84" customWidth="1"/>
    <col min="7" max="16384" width="9.140625" style="84" customWidth="1"/>
  </cols>
  <sheetData>
    <row r="1" ht="12.75">
      <c r="A1" s="85" t="s">
        <v>75</v>
      </c>
    </row>
    <row r="2" spans="1:5" s="89" customFormat="1" ht="12.75">
      <c r="A2" s="110" t="s">
        <v>41</v>
      </c>
      <c r="B2" s="110"/>
      <c r="C2" s="110"/>
      <c r="D2" s="110"/>
      <c r="E2" s="110"/>
    </row>
    <row r="3" spans="1:5" s="89" customFormat="1" ht="12.75">
      <c r="A3" s="110" t="s">
        <v>42</v>
      </c>
      <c r="B3" s="110"/>
      <c r="C3" s="110"/>
      <c r="D3" s="110"/>
      <c r="E3" s="110"/>
    </row>
    <row r="4" s="89" customFormat="1" ht="12.75">
      <c r="E4" s="104"/>
    </row>
    <row r="5" spans="1:5" s="89" customFormat="1" ht="12.75">
      <c r="A5" s="110" t="s">
        <v>109</v>
      </c>
      <c r="B5" s="110"/>
      <c r="C5" s="110"/>
      <c r="D5" s="110"/>
      <c r="E5" s="110"/>
    </row>
    <row r="6" s="89" customFormat="1" ht="13.5" thickBot="1">
      <c r="E6" s="104"/>
    </row>
    <row r="7" spans="1:5" s="89" customFormat="1" ht="15.75" customHeight="1">
      <c r="A7" s="92" t="s">
        <v>95</v>
      </c>
      <c r="B7" s="99" t="s">
        <v>43</v>
      </c>
      <c r="C7" s="99" t="s">
        <v>44</v>
      </c>
      <c r="D7" s="99" t="s">
        <v>45</v>
      </c>
      <c r="E7" s="100" t="s">
        <v>46</v>
      </c>
    </row>
    <row r="8" spans="1:5" s="89" customFormat="1" ht="14.25" customHeight="1">
      <c r="A8" s="93"/>
      <c r="B8" s="101" t="s">
        <v>47</v>
      </c>
      <c r="C8" s="102" t="s">
        <v>96</v>
      </c>
      <c r="D8" s="101" t="s">
        <v>48</v>
      </c>
      <c r="E8" s="105" t="s">
        <v>49</v>
      </c>
    </row>
    <row r="9" spans="2:5" ht="7.5" customHeight="1">
      <c r="B9" s="86"/>
      <c r="C9" s="86"/>
      <c r="D9" s="86"/>
      <c r="E9" s="87"/>
    </row>
    <row r="10" spans="1:5" ht="12.75">
      <c r="A10" s="88" t="s">
        <v>56</v>
      </c>
      <c r="B10" s="94">
        <v>593.491</v>
      </c>
      <c r="C10" s="94">
        <v>219.866</v>
      </c>
      <c r="D10" s="94">
        <v>26.073</v>
      </c>
      <c r="E10" s="106">
        <v>678.216</v>
      </c>
    </row>
    <row r="11" spans="1:5" ht="12.75">
      <c r="A11" s="88" t="s">
        <v>57</v>
      </c>
      <c r="B11" s="94">
        <v>753.756</v>
      </c>
      <c r="C11" s="94">
        <v>28.11</v>
      </c>
      <c r="D11" s="94">
        <v>158.989</v>
      </c>
      <c r="E11" s="106">
        <v>944.884</v>
      </c>
    </row>
    <row r="12" spans="1:5" ht="12.75">
      <c r="A12" s="88" t="s">
        <v>110</v>
      </c>
      <c r="B12" s="95" t="s">
        <v>97</v>
      </c>
      <c r="C12" s="95"/>
      <c r="D12" s="95" t="s">
        <v>97</v>
      </c>
      <c r="E12" s="107" t="s">
        <v>97</v>
      </c>
    </row>
    <row r="13" spans="1:5" ht="12.75">
      <c r="A13" s="88" t="s">
        <v>103</v>
      </c>
      <c r="B13" s="94">
        <v>26.881</v>
      </c>
      <c r="C13" s="96">
        <v>0.735</v>
      </c>
      <c r="D13" s="94">
        <v>4.469</v>
      </c>
      <c r="E13" s="106">
        <v>37.865</v>
      </c>
    </row>
    <row r="14" spans="1:5" s="98" customFormat="1" ht="12.75">
      <c r="A14" s="97" t="s">
        <v>111</v>
      </c>
      <c r="B14" s="95" t="s">
        <v>97</v>
      </c>
      <c r="C14" s="95"/>
      <c r="D14" s="95" t="s">
        <v>97</v>
      </c>
      <c r="E14" s="107" t="s">
        <v>97</v>
      </c>
    </row>
    <row r="15" spans="1:5" s="98" customFormat="1" ht="12.75">
      <c r="A15" s="97"/>
      <c r="B15" s="103"/>
      <c r="C15" s="103"/>
      <c r="D15" s="103"/>
      <c r="E15" s="103"/>
    </row>
    <row r="17" spans="1:5" s="89" customFormat="1" ht="12.75">
      <c r="A17" s="89" t="s">
        <v>50</v>
      </c>
      <c r="D17" s="90"/>
      <c r="E17" s="108"/>
    </row>
    <row r="18" spans="1:5" s="89" customFormat="1" ht="12.75">
      <c r="A18" s="89" t="s">
        <v>98</v>
      </c>
      <c r="E18" s="104"/>
    </row>
    <row r="19" spans="1:5" s="89" customFormat="1" ht="12.75">
      <c r="A19" s="89" t="s">
        <v>112</v>
      </c>
      <c r="E19" s="104"/>
    </row>
    <row r="20" spans="1:5" s="89" customFormat="1" ht="12.75">
      <c r="A20" s="89" t="s">
        <v>99</v>
      </c>
      <c r="E20" s="104"/>
    </row>
    <row r="21" spans="1:5" s="89" customFormat="1" ht="12.75">
      <c r="A21" s="89" t="s">
        <v>100</v>
      </c>
      <c r="E21" s="104"/>
    </row>
    <row r="22" spans="1:5" s="89" customFormat="1" ht="12.75">
      <c r="A22" s="89" t="s">
        <v>104</v>
      </c>
      <c r="E22" s="104"/>
    </row>
    <row r="23" spans="1:5" s="89" customFormat="1" ht="12.75">
      <c r="A23" s="89" t="s">
        <v>105</v>
      </c>
      <c r="E23" s="104"/>
    </row>
    <row r="24" spans="1:5" s="89" customFormat="1" ht="12.75">
      <c r="A24" s="89" t="s">
        <v>106</v>
      </c>
      <c r="E24" s="104"/>
    </row>
    <row r="25" spans="1:5" s="89" customFormat="1" ht="12.75">
      <c r="A25" s="89" t="s">
        <v>107</v>
      </c>
      <c r="E25" s="104"/>
    </row>
    <row r="26" spans="1:5" s="89" customFormat="1" ht="12.75">
      <c r="A26" s="89" t="s">
        <v>101</v>
      </c>
      <c r="E26" s="104"/>
    </row>
    <row r="27" s="89" customFormat="1" ht="12.75">
      <c r="E27" s="104"/>
    </row>
    <row r="28" spans="1:5" s="89" customFormat="1" ht="12.75">
      <c r="A28" s="91" t="s">
        <v>108</v>
      </c>
      <c r="E28" s="104"/>
    </row>
    <row r="29" spans="1:5" s="89" customFormat="1" ht="12.75">
      <c r="A29" s="89" t="s">
        <v>51</v>
      </c>
      <c r="E29" s="104"/>
    </row>
    <row r="30" spans="1:5" s="89" customFormat="1" ht="12.75">
      <c r="A30" s="89" t="s">
        <v>52</v>
      </c>
      <c r="E30" s="104"/>
    </row>
    <row r="31" spans="1:5" s="89" customFormat="1" ht="12.75">
      <c r="A31" s="89" t="s">
        <v>53</v>
      </c>
      <c r="E31" s="104"/>
    </row>
    <row r="32" spans="1:5" s="89" customFormat="1" ht="12.75">
      <c r="A32" s="89" t="s">
        <v>54</v>
      </c>
      <c r="E32" s="104"/>
    </row>
    <row r="33" spans="1:5" s="89" customFormat="1" ht="12.75">
      <c r="A33" s="89" t="s">
        <v>102</v>
      </c>
      <c r="E33" s="104"/>
    </row>
  </sheetData>
  <sheetProtection/>
  <mergeCells count="3">
    <mergeCell ref="A2:E2"/>
    <mergeCell ref="A3:E3"/>
    <mergeCell ref="A5:E5"/>
  </mergeCells>
  <printOptions horizontalCentered="1"/>
  <pageMargins left="0.35433070866141736" right="0.11811023622047245" top="0.4330708661417323" bottom="0.984251968503937" header="0.1968503937007874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PageLayoutView="0" workbookViewId="0" topLeftCell="A1">
      <selection activeCell="M47" sqref="M47"/>
    </sheetView>
  </sheetViews>
  <sheetFormatPr defaultColWidth="9.140625" defaultRowHeight="12.75"/>
  <cols>
    <col min="1" max="1" width="33.57421875" style="4" customWidth="1"/>
    <col min="2" max="10" width="10.7109375" style="4" customWidth="1"/>
    <col min="11" max="16384" width="9.140625" style="4" customWidth="1"/>
  </cols>
  <sheetData>
    <row r="1" spans="1:10" ht="12.75">
      <c r="A1" s="1" t="s">
        <v>75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18</v>
      </c>
      <c r="B2" s="7"/>
      <c r="C2" s="7"/>
      <c r="D2" s="7"/>
      <c r="E2" s="6"/>
      <c r="F2" s="6"/>
      <c r="G2" s="6"/>
      <c r="H2" s="6"/>
      <c r="I2" s="6"/>
      <c r="J2" s="6"/>
    </row>
    <row r="3" spans="1:10" ht="9.75" customHeight="1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76</v>
      </c>
      <c r="B4" s="7"/>
      <c r="C4" s="7"/>
      <c r="D4" s="7"/>
      <c r="E4" s="6"/>
      <c r="F4" s="6"/>
      <c r="G4" s="6"/>
      <c r="H4" s="6"/>
      <c r="I4" s="6"/>
      <c r="J4" s="6"/>
    </row>
    <row r="5" spans="1:10" ht="5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40</v>
      </c>
      <c r="C6" s="10"/>
      <c r="D6" s="10"/>
      <c r="E6" s="9" t="s">
        <v>55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62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13</v>
      </c>
      <c r="B9" s="20">
        <v>0</v>
      </c>
      <c r="C9" s="21">
        <v>0</v>
      </c>
      <c r="D9" s="41">
        <f>SUM(B9:C9)</f>
        <v>0</v>
      </c>
      <c r="E9" s="20">
        <v>0</v>
      </c>
      <c r="F9" s="21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39">
        <v>1</v>
      </c>
      <c r="C10" s="40">
        <v>8</v>
      </c>
      <c r="D10" s="41">
        <f>SUM(B10:C10)</f>
        <v>9</v>
      </c>
      <c r="E10" s="20">
        <v>0</v>
      </c>
      <c r="F10">
        <v>4</v>
      </c>
      <c r="G10" s="12">
        <f>SUM(E10:F10)</f>
        <v>4</v>
      </c>
      <c r="H10" s="11">
        <f t="shared" si="0"/>
        <v>1</v>
      </c>
      <c r="I10" s="12">
        <f t="shared" si="0"/>
        <v>12</v>
      </c>
      <c r="J10" s="12">
        <f>SUM(H10:I10)</f>
        <v>13</v>
      </c>
    </row>
    <row r="11" spans="1:10" ht="12.75">
      <c r="A11" s="2" t="s">
        <v>5</v>
      </c>
      <c r="B11" s="65">
        <v>0</v>
      </c>
      <c r="C11" s="64">
        <v>0</v>
      </c>
      <c r="D11" s="41">
        <f>SUM(B11:C11)</f>
        <v>0</v>
      </c>
      <c r="E11" s="63">
        <v>0</v>
      </c>
      <c r="F11" s="63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67">
        <v>0</v>
      </c>
      <c r="C12" s="64">
        <v>2</v>
      </c>
      <c r="D12" s="44">
        <f>SUM(B12:C12)</f>
        <v>2</v>
      </c>
      <c r="E12" s="63">
        <v>0</v>
      </c>
      <c r="F12" s="63">
        <v>0</v>
      </c>
      <c r="G12" s="12">
        <f>SUM(E12:F12)</f>
        <v>0</v>
      </c>
      <c r="H12" s="11">
        <f t="shared" si="0"/>
        <v>0</v>
      </c>
      <c r="I12" s="12">
        <f t="shared" si="0"/>
        <v>2</v>
      </c>
      <c r="J12" s="12">
        <f>SUM(H12:I12)</f>
        <v>2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10</v>
      </c>
      <c r="D13" s="16">
        <f t="shared" si="1"/>
        <v>11</v>
      </c>
      <c r="E13" s="15">
        <f t="shared" si="1"/>
        <v>0</v>
      </c>
      <c r="F13" s="16">
        <f t="shared" si="1"/>
        <v>4</v>
      </c>
      <c r="G13" s="16">
        <f t="shared" si="1"/>
        <v>4</v>
      </c>
      <c r="H13" s="15">
        <f t="shared" si="1"/>
        <v>1</v>
      </c>
      <c r="I13" s="16">
        <f t="shared" si="1"/>
        <v>14</v>
      </c>
      <c r="J13" s="16">
        <f t="shared" si="1"/>
        <v>15</v>
      </c>
    </row>
    <row r="14" spans="1:10" s="33" customFormat="1" ht="12.75">
      <c r="A14" s="78"/>
      <c r="B14" s="79"/>
      <c r="C14" s="78"/>
      <c r="D14" s="78"/>
      <c r="E14" s="79"/>
      <c r="F14" s="78"/>
      <c r="G14" s="78"/>
      <c r="H14" s="79"/>
      <c r="I14" s="78"/>
      <c r="J14" s="78"/>
    </row>
    <row r="15" spans="1:10" ht="12.75">
      <c r="A15" s="1" t="s">
        <v>63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13</v>
      </c>
      <c r="B16" s="39">
        <v>9</v>
      </c>
      <c r="C16" s="40">
        <v>6</v>
      </c>
      <c r="D16" s="41">
        <f>SUM(B16:C16)</f>
        <v>15</v>
      </c>
      <c r="E16">
        <v>1</v>
      </c>
      <c r="F16">
        <v>1</v>
      </c>
      <c r="G16" s="12">
        <f>SUM(E16:F16)</f>
        <v>2</v>
      </c>
      <c r="H16" s="11">
        <f aca="true" t="shared" si="2" ref="H16:I19">SUM(B16,E16)</f>
        <v>10</v>
      </c>
      <c r="I16" s="12">
        <f t="shared" si="2"/>
        <v>7</v>
      </c>
      <c r="J16" s="12">
        <f>SUM(H16:I16)</f>
        <v>17</v>
      </c>
    </row>
    <row r="17" spans="1:10" ht="12.75">
      <c r="A17" s="2" t="s">
        <v>4</v>
      </c>
      <c r="B17" s="39">
        <v>35</v>
      </c>
      <c r="C17" s="40">
        <v>28</v>
      </c>
      <c r="D17" s="41">
        <f>SUM(B17:C17)</f>
        <v>63</v>
      </c>
      <c r="E17">
        <v>17</v>
      </c>
      <c r="F17">
        <v>19</v>
      </c>
      <c r="G17" s="12">
        <f>SUM(E17:F17)</f>
        <v>36</v>
      </c>
      <c r="H17" s="11">
        <f t="shared" si="2"/>
        <v>52</v>
      </c>
      <c r="I17" s="12">
        <f t="shared" si="2"/>
        <v>47</v>
      </c>
      <c r="J17" s="12">
        <f>SUM(H17:I17)</f>
        <v>99</v>
      </c>
    </row>
    <row r="18" spans="1:10" ht="12.75">
      <c r="A18" s="2" t="s">
        <v>5</v>
      </c>
      <c r="B18" s="65">
        <v>0</v>
      </c>
      <c r="C18" s="64">
        <v>0</v>
      </c>
      <c r="D18" s="41">
        <f>SUM(B18:C18)</f>
        <v>0</v>
      </c>
      <c r="E18" s="63">
        <v>0</v>
      </c>
      <c r="F18" s="63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42">
        <v>25</v>
      </c>
      <c r="C19" s="43">
        <v>7</v>
      </c>
      <c r="D19" s="44">
        <f>SUM(B19:C19)</f>
        <v>32</v>
      </c>
      <c r="E19">
        <v>8</v>
      </c>
      <c r="F19">
        <v>5</v>
      </c>
      <c r="G19" s="12">
        <f>SUM(E19:F19)</f>
        <v>13</v>
      </c>
      <c r="H19" s="11">
        <f t="shared" si="2"/>
        <v>33</v>
      </c>
      <c r="I19" s="12">
        <f t="shared" si="2"/>
        <v>12</v>
      </c>
      <c r="J19" s="12">
        <f>SUM(H19:I19)</f>
        <v>45</v>
      </c>
    </row>
    <row r="20" spans="1:10" s="17" customFormat="1" ht="12.75">
      <c r="A20" s="14" t="s">
        <v>1</v>
      </c>
      <c r="B20" s="15">
        <f>SUM(B16:B19)</f>
        <v>69</v>
      </c>
      <c r="C20" s="16">
        <f aca="true" t="shared" si="3" ref="C20:J20">SUM(C16:C19)</f>
        <v>41</v>
      </c>
      <c r="D20" s="16">
        <f t="shared" si="3"/>
        <v>110</v>
      </c>
      <c r="E20" s="15">
        <f t="shared" si="3"/>
        <v>26</v>
      </c>
      <c r="F20" s="16">
        <f t="shared" si="3"/>
        <v>25</v>
      </c>
      <c r="G20" s="16">
        <f t="shared" si="3"/>
        <v>51</v>
      </c>
      <c r="H20" s="15">
        <f t="shared" si="3"/>
        <v>95</v>
      </c>
      <c r="I20" s="16">
        <f t="shared" si="3"/>
        <v>66</v>
      </c>
      <c r="J20" s="16">
        <f t="shared" si="3"/>
        <v>161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27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13</v>
      </c>
      <c r="B23" s="69">
        <v>1</v>
      </c>
      <c r="C23" s="64">
        <v>0</v>
      </c>
      <c r="D23" s="41">
        <f>SUM(B23:C23)</f>
        <v>1</v>
      </c>
      <c r="E23" s="63">
        <v>0</v>
      </c>
      <c r="F23" s="63">
        <v>0</v>
      </c>
      <c r="G23" s="12">
        <f>SUM(E23:F23)</f>
        <v>0</v>
      </c>
      <c r="H23" s="11">
        <f aca="true" t="shared" si="4" ref="H23:I26">SUM(B23,E23)</f>
        <v>1</v>
      </c>
      <c r="I23" s="12">
        <f t="shared" si="4"/>
        <v>0</v>
      </c>
      <c r="J23" s="12">
        <f>SUM(H23:I23)</f>
        <v>1</v>
      </c>
    </row>
    <row r="24" spans="1:10" ht="12.75">
      <c r="A24" s="2" t="s">
        <v>4</v>
      </c>
      <c r="B24" s="69">
        <v>4</v>
      </c>
      <c r="C24" s="80">
        <v>2</v>
      </c>
      <c r="D24" s="41">
        <f>SUM(B24:C24)</f>
        <v>6</v>
      </c>
      <c r="E24" s="70">
        <v>2</v>
      </c>
      <c r="F24" s="63">
        <v>1</v>
      </c>
      <c r="G24" s="12">
        <f>SUM(E24:F24)</f>
        <v>3</v>
      </c>
      <c r="H24" s="11">
        <f t="shared" si="4"/>
        <v>6</v>
      </c>
      <c r="I24" s="12">
        <f t="shared" si="4"/>
        <v>3</v>
      </c>
      <c r="J24" s="12">
        <f>SUM(H24:I24)</f>
        <v>9</v>
      </c>
    </row>
    <row r="25" spans="1:10" ht="12.75">
      <c r="A25" s="2" t="s">
        <v>5</v>
      </c>
      <c r="B25" s="65">
        <v>0</v>
      </c>
      <c r="C25" s="64">
        <v>0</v>
      </c>
      <c r="D25" s="45">
        <f>SUM(B25:C25)</f>
        <v>0</v>
      </c>
      <c r="E25" s="63">
        <v>0</v>
      </c>
      <c r="F25" s="63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81">
        <v>1</v>
      </c>
      <c r="C26" s="64">
        <v>0</v>
      </c>
      <c r="D26" s="44">
        <f>SUM(B26:C26)</f>
        <v>1</v>
      </c>
      <c r="E26" s="63">
        <v>1</v>
      </c>
      <c r="F26" s="63">
        <v>1</v>
      </c>
      <c r="G26" s="12">
        <f>SUM(E26:F26)</f>
        <v>2</v>
      </c>
      <c r="H26" s="11">
        <f t="shared" si="4"/>
        <v>2</v>
      </c>
      <c r="I26" s="12">
        <f t="shared" si="4"/>
        <v>1</v>
      </c>
      <c r="J26" s="12">
        <f>SUM(H26:I26)</f>
        <v>3</v>
      </c>
    </row>
    <row r="27" spans="1:10" s="17" customFormat="1" ht="12.75">
      <c r="A27" s="19" t="s">
        <v>1</v>
      </c>
      <c r="B27" s="15">
        <f aca="true" t="shared" si="5" ref="B27:J27">SUM(B23:B26)</f>
        <v>6</v>
      </c>
      <c r="C27" s="16">
        <f t="shared" si="5"/>
        <v>2</v>
      </c>
      <c r="D27" s="16">
        <f t="shared" si="5"/>
        <v>8</v>
      </c>
      <c r="E27" s="15">
        <f t="shared" si="5"/>
        <v>3</v>
      </c>
      <c r="F27" s="16">
        <f t="shared" si="5"/>
        <v>2</v>
      </c>
      <c r="G27" s="16">
        <f t="shared" si="5"/>
        <v>5</v>
      </c>
      <c r="H27" s="15">
        <f t="shared" si="5"/>
        <v>9</v>
      </c>
      <c r="I27" s="16">
        <f t="shared" si="5"/>
        <v>4</v>
      </c>
      <c r="J27" s="16">
        <f t="shared" si="5"/>
        <v>13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28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13</v>
      </c>
      <c r="B30" s="39">
        <v>5</v>
      </c>
      <c r="C30" s="40">
        <v>2</v>
      </c>
      <c r="D30" s="41">
        <f>SUM(B30:C30)</f>
        <v>7</v>
      </c>
      <c r="E30" s="63">
        <v>1</v>
      </c>
      <c r="F30" s="63">
        <v>1</v>
      </c>
      <c r="G30" s="12">
        <f>SUM(E30:F30)</f>
        <v>2</v>
      </c>
      <c r="H30" s="11">
        <f aca="true" t="shared" si="6" ref="H30:I33">SUM(B30,E30)</f>
        <v>6</v>
      </c>
      <c r="I30" s="12">
        <f t="shared" si="6"/>
        <v>3</v>
      </c>
      <c r="J30" s="12">
        <f>SUM(H30:I30)</f>
        <v>9</v>
      </c>
    </row>
    <row r="31" spans="1:10" ht="12.75">
      <c r="A31" s="2" t="s">
        <v>4</v>
      </c>
      <c r="B31" s="39">
        <v>21</v>
      </c>
      <c r="C31" s="40">
        <v>14</v>
      </c>
      <c r="D31" s="41">
        <f>SUM(B31:C31)</f>
        <v>35</v>
      </c>
      <c r="E31">
        <v>9</v>
      </c>
      <c r="F31">
        <v>10</v>
      </c>
      <c r="G31" s="12">
        <f>SUM(E31:F31)</f>
        <v>19</v>
      </c>
      <c r="H31" s="11">
        <f t="shared" si="6"/>
        <v>30</v>
      </c>
      <c r="I31" s="12">
        <f t="shared" si="6"/>
        <v>24</v>
      </c>
      <c r="J31" s="12">
        <f>SUM(H31:I31)</f>
        <v>54</v>
      </c>
    </row>
    <row r="32" spans="1:10" ht="12.75">
      <c r="A32" s="2" t="s">
        <v>5</v>
      </c>
      <c r="B32" s="39">
        <v>1</v>
      </c>
      <c r="C32" s="40">
        <v>1</v>
      </c>
      <c r="D32" s="41">
        <f>SUM(B32:C32)</f>
        <v>2</v>
      </c>
      <c r="E32" s="63">
        <v>1</v>
      </c>
      <c r="F32" s="63">
        <v>0</v>
      </c>
      <c r="G32" s="12">
        <f>SUM(E32:F32)</f>
        <v>1</v>
      </c>
      <c r="H32" s="11">
        <f t="shared" si="6"/>
        <v>2</v>
      </c>
      <c r="I32" s="12">
        <f t="shared" si="6"/>
        <v>1</v>
      </c>
      <c r="J32" s="12">
        <f>SUM(H32:I32)</f>
        <v>3</v>
      </c>
    </row>
    <row r="33" spans="1:10" ht="12.75">
      <c r="A33" s="3" t="s">
        <v>6</v>
      </c>
      <c r="B33" s="42">
        <v>2</v>
      </c>
      <c r="C33" s="64">
        <v>0</v>
      </c>
      <c r="D33" s="44">
        <f>SUM(B33:C33)</f>
        <v>2</v>
      </c>
      <c r="E33" s="63">
        <v>2</v>
      </c>
      <c r="F33" s="63">
        <v>1</v>
      </c>
      <c r="G33" s="12">
        <f>SUM(E33:F33)</f>
        <v>3</v>
      </c>
      <c r="H33" s="11">
        <f t="shared" si="6"/>
        <v>4</v>
      </c>
      <c r="I33" s="12">
        <f t="shared" si="6"/>
        <v>1</v>
      </c>
      <c r="J33" s="12">
        <f>SUM(H33:I33)</f>
        <v>5</v>
      </c>
    </row>
    <row r="34" spans="1:10" s="17" customFormat="1" ht="12.75">
      <c r="A34" s="14" t="s">
        <v>1</v>
      </c>
      <c r="B34" s="15">
        <f aca="true" t="shared" si="7" ref="B34:J34">SUM(B30:B33)</f>
        <v>29</v>
      </c>
      <c r="C34" s="16">
        <f t="shared" si="7"/>
        <v>17</v>
      </c>
      <c r="D34" s="16">
        <f t="shared" si="7"/>
        <v>46</v>
      </c>
      <c r="E34" s="15">
        <f t="shared" si="7"/>
        <v>13</v>
      </c>
      <c r="F34" s="16">
        <f t="shared" si="7"/>
        <v>12</v>
      </c>
      <c r="G34" s="16">
        <f t="shared" si="7"/>
        <v>25</v>
      </c>
      <c r="H34" s="15">
        <f t="shared" si="7"/>
        <v>42</v>
      </c>
      <c r="I34" s="16">
        <f t="shared" si="7"/>
        <v>29</v>
      </c>
      <c r="J34" s="16">
        <f t="shared" si="7"/>
        <v>71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29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13</v>
      </c>
      <c r="B37" s="75">
        <v>0</v>
      </c>
      <c r="C37" s="76">
        <v>0</v>
      </c>
      <c r="D37" s="41">
        <f>SUM(B37:C37)</f>
        <v>0</v>
      </c>
      <c r="E37" s="11">
        <v>0</v>
      </c>
      <c r="F37" s="12">
        <v>1</v>
      </c>
      <c r="G37" s="12">
        <f>SUM(E37:F37)</f>
        <v>1</v>
      </c>
      <c r="H37" s="11">
        <f aca="true" t="shared" si="8" ref="H37:I40">SUM(B37,E37)</f>
        <v>0</v>
      </c>
      <c r="I37" s="12">
        <f t="shared" si="8"/>
        <v>1</v>
      </c>
      <c r="J37" s="12">
        <f>SUM(H37:I37)</f>
        <v>1</v>
      </c>
    </row>
    <row r="38" spans="1:10" ht="12.75">
      <c r="A38" s="2" t="s">
        <v>4</v>
      </c>
      <c r="B38" s="39">
        <v>2</v>
      </c>
      <c r="C38" s="40">
        <v>4</v>
      </c>
      <c r="D38" s="41">
        <f>SUM(B38:C38)</f>
        <v>6</v>
      </c>
      <c r="E38" s="11">
        <v>1</v>
      </c>
      <c r="F38" s="12">
        <v>2</v>
      </c>
      <c r="G38" s="12">
        <f>SUM(E38:F38)</f>
        <v>3</v>
      </c>
      <c r="H38" s="11">
        <f t="shared" si="8"/>
        <v>3</v>
      </c>
      <c r="I38" s="12">
        <f t="shared" si="8"/>
        <v>6</v>
      </c>
      <c r="J38" s="12">
        <f>SUM(H38:I38)</f>
        <v>9</v>
      </c>
    </row>
    <row r="39" spans="1:10" ht="12.75">
      <c r="A39" s="2" t="s">
        <v>5</v>
      </c>
      <c r="B39" s="75">
        <v>0</v>
      </c>
      <c r="C39" s="76">
        <v>0</v>
      </c>
      <c r="D39" s="41">
        <f>SUM(B39:C39)</f>
        <v>0</v>
      </c>
      <c r="E39" s="13">
        <v>1</v>
      </c>
      <c r="F39" s="12">
        <v>0</v>
      </c>
      <c r="G39" s="12">
        <f>SUM(E39:F39)</f>
        <v>1</v>
      </c>
      <c r="H39" s="13">
        <f t="shared" si="8"/>
        <v>1</v>
      </c>
      <c r="I39" s="12">
        <f t="shared" si="8"/>
        <v>0</v>
      </c>
      <c r="J39" s="12">
        <f>SUM(H39:I39)</f>
        <v>1</v>
      </c>
    </row>
    <row r="40" spans="1:10" ht="12.75">
      <c r="A40" s="2" t="s">
        <v>6</v>
      </c>
      <c r="B40" s="42">
        <v>2</v>
      </c>
      <c r="C40" s="76">
        <v>0</v>
      </c>
      <c r="D40" s="44">
        <f>SUM(B40:C40)</f>
        <v>2</v>
      </c>
      <c r="E40" s="11">
        <v>0</v>
      </c>
      <c r="F40" s="12">
        <v>0</v>
      </c>
      <c r="G40" s="12">
        <f>SUM(E40:F40)</f>
        <v>0</v>
      </c>
      <c r="H40" s="11">
        <f t="shared" si="8"/>
        <v>2</v>
      </c>
      <c r="I40" s="12">
        <f t="shared" si="8"/>
        <v>0</v>
      </c>
      <c r="J40" s="12">
        <f>SUM(H40:I40)</f>
        <v>2</v>
      </c>
    </row>
    <row r="41" spans="1:10" s="17" customFormat="1" ht="12.75">
      <c r="A41" s="19" t="s">
        <v>1</v>
      </c>
      <c r="B41" s="15">
        <f aca="true" t="shared" si="9" ref="B41:J41">SUM(B37:B40)</f>
        <v>4</v>
      </c>
      <c r="C41" s="16">
        <f t="shared" si="9"/>
        <v>4</v>
      </c>
      <c r="D41" s="16">
        <f t="shared" si="9"/>
        <v>8</v>
      </c>
      <c r="E41" s="15">
        <f t="shared" si="9"/>
        <v>2</v>
      </c>
      <c r="F41" s="16">
        <f t="shared" si="9"/>
        <v>3</v>
      </c>
      <c r="G41" s="16">
        <f t="shared" si="9"/>
        <v>5</v>
      </c>
      <c r="H41" s="15">
        <f t="shared" si="9"/>
        <v>6</v>
      </c>
      <c r="I41" s="16">
        <f t="shared" si="9"/>
        <v>7</v>
      </c>
      <c r="J41" s="16">
        <f t="shared" si="9"/>
        <v>13</v>
      </c>
    </row>
    <row r="42" spans="1:10" ht="12.75">
      <c r="A42" s="2"/>
      <c r="B42" s="11"/>
      <c r="C42" s="12"/>
      <c r="D42" s="12"/>
      <c r="E42" s="11"/>
      <c r="F42" s="12"/>
      <c r="G42" s="12"/>
      <c r="H42" s="11"/>
      <c r="I42" s="12"/>
      <c r="J42" s="12"/>
    </row>
    <row r="43" spans="1:10" ht="12.75">
      <c r="A43" s="1" t="s">
        <v>114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13</v>
      </c>
      <c r="B44" s="11">
        <v>0</v>
      </c>
      <c r="C44" s="12">
        <v>0</v>
      </c>
      <c r="D44" s="12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11">
        <v>0</v>
      </c>
      <c r="C45" s="12">
        <v>0</v>
      </c>
      <c r="D45" s="12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11">
        <v>0</v>
      </c>
      <c r="C46" s="12">
        <v>0</v>
      </c>
      <c r="D46" s="12">
        <f>SUM(B46:C46)</f>
        <v>0</v>
      </c>
      <c r="E46" s="11">
        <v>0</v>
      </c>
      <c r="F46" s="12">
        <v>0</v>
      </c>
      <c r="G46" s="12">
        <f>SUM(E46:F46)</f>
        <v>0</v>
      </c>
      <c r="H46" s="11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v>1</v>
      </c>
      <c r="C47" s="12">
        <v>0</v>
      </c>
      <c r="D47" s="12">
        <f>SUM(B47:C47)</f>
        <v>1</v>
      </c>
      <c r="E47" s="11">
        <f>0.64</f>
        <v>0.64</v>
      </c>
      <c r="F47" s="12">
        <v>0</v>
      </c>
      <c r="G47" s="12">
        <f>SUM(E47:F47)</f>
        <v>0.64</v>
      </c>
      <c r="H47" s="11">
        <f t="shared" si="10"/>
        <v>1.6400000000000001</v>
      </c>
      <c r="I47" s="12">
        <f t="shared" si="10"/>
        <v>0</v>
      </c>
      <c r="J47" s="12">
        <f>SUM(H47:I47)</f>
        <v>1.6400000000000001</v>
      </c>
    </row>
    <row r="48" spans="1:10" s="17" customFormat="1" ht="12.75">
      <c r="A48" s="19" t="s">
        <v>1</v>
      </c>
      <c r="B48" s="15">
        <f aca="true" t="shared" si="11" ref="B48:J48">SUM(B44:B47)</f>
        <v>1</v>
      </c>
      <c r="C48" s="16">
        <f t="shared" si="11"/>
        <v>0</v>
      </c>
      <c r="D48" s="16">
        <f t="shared" si="11"/>
        <v>1</v>
      </c>
      <c r="E48" s="15">
        <f t="shared" si="11"/>
        <v>0.64</v>
      </c>
      <c r="F48" s="16">
        <f t="shared" si="11"/>
        <v>0</v>
      </c>
      <c r="G48" s="16">
        <f t="shared" si="11"/>
        <v>0.64</v>
      </c>
      <c r="H48" s="15">
        <f t="shared" si="11"/>
        <v>1.6400000000000001</v>
      </c>
      <c r="I48" s="16">
        <f t="shared" si="11"/>
        <v>0</v>
      </c>
      <c r="J48" s="16">
        <f t="shared" si="11"/>
        <v>1.6400000000000001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115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ht="12.75">
      <c r="A51" s="2" t="s">
        <v>13</v>
      </c>
      <c r="B51" s="11">
        <v>0</v>
      </c>
      <c r="C51" s="12">
        <v>0</v>
      </c>
      <c r="D51" s="12">
        <f>SUM(B51:C51)</f>
        <v>0</v>
      </c>
      <c r="E51" s="11">
        <v>0</v>
      </c>
      <c r="F51" s="12">
        <v>0</v>
      </c>
      <c r="G51" s="12">
        <f>SUM(E51:F51)</f>
        <v>0</v>
      </c>
      <c r="H51" s="11">
        <f aca="true" t="shared" si="12" ref="H51:I54">SUM(B51,E51)</f>
        <v>0</v>
      </c>
      <c r="I51" s="12">
        <f t="shared" si="12"/>
        <v>0</v>
      </c>
      <c r="J51" s="12">
        <f>SUM(H51:I51)</f>
        <v>0</v>
      </c>
    </row>
    <row r="52" spans="1:10" ht="12.75">
      <c r="A52" s="2" t="s">
        <v>4</v>
      </c>
      <c r="B52" s="11">
        <v>1</v>
      </c>
      <c r="C52" s="12">
        <v>0</v>
      </c>
      <c r="D52" s="12">
        <f>SUM(B52:C52)</f>
        <v>1</v>
      </c>
      <c r="E52" s="11">
        <v>1</v>
      </c>
      <c r="F52" s="12">
        <v>0</v>
      </c>
      <c r="G52" s="12">
        <f>SUM(E52:F52)</f>
        <v>1</v>
      </c>
      <c r="H52" s="11">
        <f t="shared" si="12"/>
        <v>2</v>
      </c>
      <c r="I52" s="12">
        <f t="shared" si="12"/>
        <v>0</v>
      </c>
      <c r="J52" s="12">
        <f>SUM(H52:I52)</f>
        <v>2</v>
      </c>
    </row>
    <row r="53" spans="1:10" ht="12.75">
      <c r="A53" s="2" t="s">
        <v>5</v>
      </c>
      <c r="B53" s="11">
        <v>0</v>
      </c>
      <c r="C53" s="12">
        <v>0</v>
      </c>
      <c r="D53" s="12">
        <f>SUM(B53:C53)</f>
        <v>0</v>
      </c>
      <c r="E53" s="11">
        <v>0</v>
      </c>
      <c r="F53" s="12">
        <v>0</v>
      </c>
      <c r="G53" s="12">
        <f>SUM(E53:F53)</f>
        <v>0</v>
      </c>
      <c r="H53" s="11">
        <f t="shared" si="12"/>
        <v>0</v>
      </c>
      <c r="I53" s="12">
        <f t="shared" si="12"/>
        <v>0</v>
      </c>
      <c r="J53" s="12">
        <f>SUM(H53:I53)</f>
        <v>0</v>
      </c>
    </row>
    <row r="54" spans="1:10" ht="12.75">
      <c r="A54" s="2" t="s">
        <v>6</v>
      </c>
      <c r="B54" s="11">
        <v>0</v>
      </c>
      <c r="C54" s="12">
        <v>0</v>
      </c>
      <c r="D54" s="12">
        <f>SUM(B54:C54)</f>
        <v>0</v>
      </c>
      <c r="E54" s="11">
        <v>0</v>
      </c>
      <c r="F54" s="12">
        <v>0</v>
      </c>
      <c r="G54" s="12">
        <f>SUM(E54:F54)</f>
        <v>0</v>
      </c>
      <c r="H54" s="11">
        <f t="shared" si="12"/>
        <v>0</v>
      </c>
      <c r="I54" s="12">
        <f t="shared" si="12"/>
        <v>0</v>
      </c>
      <c r="J54" s="12">
        <f>SUM(H54:I54)</f>
        <v>0</v>
      </c>
    </row>
    <row r="55" spans="1:10" s="17" customFormat="1" ht="12.75">
      <c r="A55" s="19" t="s">
        <v>1</v>
      </c>
      <c r="B55" s="15">
        <f aca="true" t="shared" si="13" ref="B55:J55">SUM(B51:B54)</f>
        <v>1</v>
      </c>
      <c r="C55" s="16">
        <f t="shared" si="13"/>
        <v>0</v>
      </c>
      <c r="D55" s="16">
        <f t="shared" si="13"/>
        <v>1</v>
      </c>
      <c r="E55" s="15">
        <f t="shared" si="13"/>
        <v>1</v>
      </c>
      <c r="F55" s="16">
        <f t="shared" si="13"/>
        <v>0</v>
      </c>
      <c r="G55" s="16">
        <f t="shared" si="13"/>
        <v>1</v>
      </c>
      <c r="H55" s="15">
        <f t="shared" si="13"/>
        <v>2</v>
      </c>
      <c r="I55" s="16">
        <f t="shared" si="13"/>
        <v>0</v>
      </c>
      <c r="J55" s="16">
        <f t="shared" si="13"/>
        <v>2</v>
      </c>
    </row>
    <row r="56" spans="1:10" ht="12.75">
      <c r="A56" s="2"/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1" t="s">
        <v>30</v>
      </c>
      <c r="B57" s="11"/>
      <c r="C57" s="12"/>
      <c r="D57" s="12"/>
      <c r="E57" s="11"/>
      <c r="F57" s="12"/>
      <c r="G57" s="12"/>
      <c r="H57" s="11"/>
      <c r="I57" s="12"/>
      <c r="J57" s="12"/>
    </row>
    <row r="58" spans="1:10" ht="12.75">
      <c r="A58" s="2" t="s">
        <v>13</v>
      </c>
      <c r="B58" s="11">
        <v>0</v>
      </c>
      <c r="C58" s="12">
        <v>0</v>
      </c>
      <c r="D58" s="12">
        <f>SUM(B58:C58)</f>
        <v>0</v>
      </c>
      <c r="E58" s="11">
        <v>0</v>
      </c>
      <c r="F58" s="12">
        <v>0</v>
      </c>
      <c r="G58" s="12">
        <f>SUM(E58:F58)</f>
        <v>0</v>
      </c>
      <c r="H58" s="11">
        <f aca="true" t="shared" si="14" ref="H58:I61">SUM(B58,E58)</f>
        <v>0</v>
      </c>
      <c r="I58" s="12">
        <f t="shared" si="14"/>
        <v>0</v>
      </c>
      <c r="J58" s="12">
        <f>SUM(H58:I58)</f>
        <v>0</v>
      </c>
    </row>
    <row r="59" spans="1:10" ht="12.75">
      <c r="A59" s="2" t="s">
        <v>4</v>
      </c>
      <c r="B59" s="11">
        <v>0</v>
      </c>
      <c r="C59" s="12">
        <v>0</v>
      </c>
      <c r="D59" s="12">
        <f>SUM(B59:C59)</f>
        <v>0</v>
      </c>
      <c r="E59" s="11">
        <v>0</v>
      </c>
      <c r="F59" s="12">
        <v>0</v>
      </c>
      <c r="G59" s="12">
        <f>SUM(E59:F59)</f>
        <v>0</v>
      </c>
      <c r="H59" s="11">
        <f t="shared" si="14"/>
        <v>0</v>
      </c>
      <c r="I59" s="12">
        <f t="shared" si="14"/>
        <v>0</v>
      </c>
      <c r="J59" s="12">
        <f>SUM(H59:I59)</f>
        <v>0</v>
      </c>
    </row>
    <row r="60" spans="1:10" ht="12.75">
      <c r="A60" s="2" t="s">
        <v>5</v>
      </c>
      <c r="B60" s="11">
        <v>0</v>
      </c>
      <c r="C60" s="12"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4"/>
        <v>0</v>
      </c>
      <c r="I60" s="12">
        <f t="shared" si="14"/>
        <v>0</v>
      </c>
      <c r="J60" s="12">
        <f>SUM(H60:I60)</f>
        <v>0</v>
      </c>
    </row>
    <row r="61" spans="1:10" ht="12.75">
      <c r="A61" s="22" t="s">
        <v>6</v>
      </c>
      <c r="B61" s="11">
        <v>2</v>
      </c>
      <c r="C61" s="23">
        <v>0</v>
      </c>
      <c r="D61" s="23">
        <f>SUM(B61:C61)</f>
        <v>2</v>
      </c>
      <c r="E61" s="11">
        <v>1</v>
      </c>
      <c r="F61" s="23">
        <v>0</v>
      </c>
      <c r="G61" s="23">
        <f>SUM(E61:F61)</f>
        <v>1</v>
      </c>
      <c r="H61" s="11">
        <f t="shared" si="14"/>
        <v>3</v>
      </c>
      <c r="I61" s="23">
        <f t="shared" si="14"/>
        <v>0</v>
      </c>
      <c r="J61" s="23">
        <f>SUM(H61:I61)</f>
        <v>3</v>
      </c>
    </row>
    <row r="62" spans="1:10" s="17" customFormat="1" ht="12.75">
      <c r="A62" s="19" t="s">
        <v>1</v>
      </c>
      <c r="B62" s="15">
        <f aca="true" t="shared" si="15" ref="B62:J62">SUM(B58:B61)</f>
        <v>2</v>
      </c>
      <c r="C62" s="16">
        <f t="shared" si="15"/>
        <v>0</v>
      </c>
      <c r="D62" s="16">
        <f t="shared" si="15"/>
        <v>2</v>
      </c>
      <c r="E62" s="15">
        <f t="shared" si="15"/>
        <v>1</v>
      </c>
      <c r="F62" s="16">
        <f t="shared" si="15"/>
        <v>0</v>
      </c>
      <c r="G62" s="16">
        <f t="shared" si="15"/>
        <v>1</v>
      </c>
      <c r="H62" s="15">
        <f t="shared" si="15"/>
        <v>3</v>
      </c>
      <c r="I62" s="16">
        <f t="shared" si="15"/>
        <v>0</v>
      </c>
      <c r="J62" s="16">
        <f t="shared" si="15"/>
        <v>3</v>
      </c>
    </row>
    <row r="63" spans="1:10" ht="12.75">
      <c r="A63" s="2"/>
      <c r="B63" s="23"/>
      <c r="C63" s="12"/>
      <c r="D63" s="12"/>
      <c r="E63" s="23"/>
      <c r="F63" s="12"/>
      <c r="G63" s="12"/>
      <c r="H63" s="23"/>
      <c r="I63" s="12"/>
      <c r="J63" s="12"/>
    </row>
    <row r="64" spans="1:10" ht="12.75">
      <c r="A64" s="2"/>
      <c r="B64" s="23"/>
      <c r="C64" s="12"/>
      <c r="D64" s="12"/>
      <c r="E64" s="23"/>
      <c r="F64" s="12"/>
      <c r="G64" s="12"/>
      <c r="H64" s="23"/>
      <c r="I64" s="12"/>
      <c r="J64" s="12"/>
    </row>
    <row r="65" spans="1:10" ht="12.75">
      <c r="A65" s="48" t="s">
        <v>72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66" t="s">
        <v>81</v>
      </c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4" t="s">
        <v>122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4" t="s">
        <v>70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4" t="s">
        <v>73</v>
      </c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4" t="s">
        <v>71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66" t="s">
        <v>74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66" t="s">
        <v>123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4" t="s">
        <v>113</v>
      </c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4" t="s">
        <v>80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4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K47" sqref="K47"/>
    </sheetView>
  </sheetViews>
  <sheetFormatPr defaultColWidth="9.140625" defaultRowHeight="12.75"/>
  <cols>
    <col min="1" max="1" width="35.5742187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35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77</v>
      </c>
      <c r="B4" s="7"/>
      <c r="C4" s="7"/>
      <c r="D4" s="7"/>
      <c r="E4" s="6"/>
      <c r="F4" s="6"/>
      <c r="G4" s="6"/>
      <c r="H4" s="6"/>
      <c r="I4" s="6"/>
      <c r="J4" s="6"/>
    </row>
    <row r="5" spans="1:10" ht="8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40</v>
      </c>
      <c r="C6" s="10"/>
      <c r="D6" s="10"/>
      <c r="E6" s="9" t="s">
        <v>55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62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13</v>
      </c>
      <c r="B9" s="11">
        <v>0</v>
      </c>
      <c r="C9" s="12">
        <v>0</v>
      </c>
      <c r="D9" s="12">
        <f>SUM(B9:C9)</f>
        <v>0</v>
      </c>
      <c r="E9" s="11">
        <v>0</v>
      </c>
      <c r="F9" s="1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11">
        <v>1</v>
      </c>
      <c r="C10" s="12">
        <v>14</v>
      </c>
      <c r="D10" s="12">
        <f>SUM(B10:C10)</f>
        <v>15</v>
      </c>
      <c r="E10" s="11">
        <v>0</v>
      </c>
      <c r="F10" s="12">
        <v>9</v>
      </c>
      <c r="G10" s="12">
        <f>SUM(E10:F10)</f>
        <v>9</v>
      </c>
      <c r="H10" s="11">
        <f t="shared" si="0"/>
        <v>1</v>
      </c>
      <c r="I10" s="12">
        <f t="shared" si="0"/>
        <v>23</v>
      </c>
      <c r="J10" s="12">
        <f>SUM(H10:I10)</f>
        <v>24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12">
        <v>3</v>
      </c>
      <c r="D12" s="12">
        <f>SUM(B12:C12)</f>
        <v>3</v>
      </c>
      <c r="E12" s="11">
        <v>0</v>
      </c>
      <c r="F12" s="12">
        <v>0</v>
      </c>
      <c r="G12" s="12">
        <f>SUM(E12:F12)</f>
        <v>0</v>
      </c>
      <c r="H12" s="11">
        <f t="shared" si="0"/>
        <v>0</v>
      </c>
      <c r="I12" s="12">
        <f t="shared" si="0"/>
        <v>3</v>
      </c>
      <c r="J12" s="12">
        <f>SUM(H12:I12)</f>
        <v>3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17</v>
      </c>
      <c r="D13" s="16">
        <f t="shared" si="1"/>
        <v>18</v>
      </c>
      <c r="E13" s="15">
        <f t="shared" si="1"/>
        <v>0</v>
      </c>
      <c r="F13" s="16">
        <f t="shared" si="1"/>
        <v>9</v>
      </c>
      <c r="G13" s="16">
        <f t="shared" si="1"/>
        <v>9</v>
      </c>
      <c r="H13" s="15">
        <f t="shared" si="1"/>
        <v>1</v>
      </c>
      <c r="I13" s="16">
        <f t="shared" si="1"/>
        <v>26</v>
      </c>
      <c r="J13" s="16">
        <f t="shared" si="1"/>
        <v>27</v>
      </c>
    </row>
    <row r="14" spans="1:10" s="33" customFormat="1" ht="12.75">
      <c r="A14" s="78"/>
      <c r="B14" s="79"/>
      <c r="C14" s="78"/>
      <c r="D14" s="78"/>
      <c r="E14" s="79"/>
      <c r="F14" s="78"/>
      <c r="G14" s="78"/>
      <c r="H14" s="79"/>
      <c r="I14" s="78"/>
      <c r="J14" s="78"/>
    </row>
    <row r="15" spans="1:10" ht="12.75">
      <c r="A15" s="1" t="s">
        <v>63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13</v>
      </c>
      <c r="B16" s="11">
        <v>15</v>
      </c>
      <c r="C16" s="12">
        <v>10</v>
      </c>
      <c r="D16" s="12">
        <f>SUM(B16:C16)</f>
        <v>25</v>
      </c>
      <c r="E16" s="11">
        <v>2</v>
      </c>
      <c r="F16" s="12">
        <v>2</v>
      </c>
      <c r="G16" s="12">
        <f>SUM(E16:F16)</f>
        <v>4</v>
      </c>
      <c r="H16" s="11">
        <f>SUM(B16,E16)</f>
        <v>17</v>
      </c>
      <c r="I16" s="12">
        <f>SUM(C16,F16)</f>
        <v>12</v>
      </c>
      <c r="J16" s="12">
        <f>SUM(H16:I16)</f>
        <v>29</v>
      </c>
    </row>
    <row r="17" spans="1:10" ht="12.75">
      <c r="A17" s="2" t="s">
        <v>4</v>
      </c>
      <c r="B17" s="11">
        <v>58</v>
      </c>
      <c r="C17" s="12">
        <v>49</v>
      </c>
      <c r="D17" s="12">
        <f>SUM(B17:C17)</f>
        <v>107</v>
      </c>
      <c r="E17" s="11">
        <v>29</v>
      </c>
      <c r="F17" s="12">
        <v>35</v>
      </c>
      <c r="G17" s="12">
        <f>SUM(E17:F17)</f>
        <v>64</v>
      </c>
      <c r="H17" s="11">
        <f aca="true" t="shared" si="2" ref="H17:I19">SUM(B17,E17)</f>
        <v>87</v>
      </c>
      <c r="I17" s="12">
        <f t="shared" si="2"/>
        <v>84</v>
      </c>
      <c r="J17" s="12">
        <f>SUM(H17:I17)</f>
        <v>171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41</v>
      </c>
      <c r="C19" s="12">
        <v>12</v>
      </c>
      <c r="D19" s="12">
        <f>SUM(B19:C19)</f>
        <v>53</v>
      </c>
      <c r="E19" s="11">
        <v>15</v>
      </c>
      <c r="F19" s="12">
        <v>9</v>
      </c>
      <c r="G19" s="12">
        <f>SUM(E19:F19)</f>
        <v>24</v>
      </c>
      <c r="H19" s="11">
        <f t="shared" si="2"/>
        <v>56</v>
      </c>
      <c r="I19" s="12">
        <f t="shared" si="2"/>
        <v>21</v>
      </c>
      <c r="J19" s="12">
        <f>SUM(H19:I19)</f>
        <v>77</v>
      </c>
    </row>
    <row r="20" spans="1:10" s="17" customFormat="1" ht="12.75">
      <c r="A20" s="14" t="s">
        <v>1</v>
      </c>
      <c r="B20" s="15">
        <f>SUM(B16:B19)</f>
        <v>114</v>
      </c>
      <c r="C20" s="16">
        <f aca="true" t="shared" si="3" ref="C20:J20">SUM(C16:C19)</f>
        <v>71</v>
      </c>
      <c r="D20" s="16">
        <f t="shared" si="3"/>
        <v>185</v>
      </c>
      <c r="E20" s="15">
        <f t="shared" si="3"/>
        <v>46</v>
      </c>
      <c r="F20" s="16">
        <f t="shared" si="3"/>
        <v>46</v>
      </c>
      <c r="G20" s="16">
        <f t="shared" si="3"/>
        <v>92</v>
      </c>
      <c r="H20" s="15">
        <f t="shared" si="3"/>
        <v>160</v>
      </c>
      <c r="I20" s="16">
        <f t="shared" si="3"/>
        <v>117</v>
      </c>
      <c r="J20" s="16">
        <f t="shared" si="3"/>
        <v>277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27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13</v>
      </c>
      <c r="B23" s="11">
        <v>1</v>
      </c>
      <c r="C23" s="12">
        <v>1</v>
      </c>
      <c r="D23" s="12">
        <f>SUM(B23:C23)</f>
        <v>2</v>
      </c>
      <c r="E23" s="11">
        <v>0</v>
      </c>
      <c r="F23" s="12">
        <v>0</v>
      </c>
      <c r="G23" s="12">
        <f>SUM(E23:F23)</f>
        <v>0</v>
      </c>
      <c r="H23" s="11">
        <f aca="true" t="shared" si="4" ref="H23:I26">SUM(B23,E23)</f>
        <v>1</v>
      </c>
      <c r="I23" s="12">
        <f t="shared" si="4"/>
        <v>1</v>
      </c>
      <c r="J23" s="12">
        <f>SUM(H23:I23)</f>
        <v>2</v>
      </c>
    </row>
    <row r="24" spans="1:10" ht="12.75">
      <c r="A24" s="2" t="s">
        <v>4</v>
      </c>
      <c r="B24" s="11">
        <v>7</v>
      </c>
      <c r="C24" s="12">
        <v>3</v>
      </c>
      <c r="D24" s="12">
        <f>SUM(B24:C24)</f>
        <v>10</v>
      </c>
      <c r="E24" s="11">
        <v>3</v>
      </c>
      <c r="F24" s="12">
        <v>3</v>
      </c>
      <c r="G24" s="12">
        <f>SUM(E24:F24)</f>
        <v>6</v>
      </c>
      <c r="H24" s="11">
        <f t="shared" si="4"/>
        <v>10</v>
      </c>
      <c r="I24" s="12">
        <f t="shared" si="4"/>
        <v>6</v>
      </c>
      <c r="J24" s="12">
        <f>SUM(H24:I24)</f>
        <v>16</v>
      </c>
    </row>
    <row r="25" spans="1:10" ht="12.75">
      <c r="A25" s="2" t="s">
        <v>5</v>
      </c>
      <c r="B25" s="13">
        <v>0</v>
      </c>
      <c r="C25" s="18">
        <v>0</v>
      </c>
      <c r="D25" s="18">
        <f>SUM(B25:C25)</f>
        <v>0</v>
      </c>
      <c r="E25" s="13">
        <v>0</v>
      </c>
      <c r="F25" s="18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11">
        <v>1</v>
      </c>
      <c r="C26" s="12">
        <v>0</v>
      </c>
      <c r="D26" s="12">
        <f>SUM(B26:C26)</f>
        <v>1</v>
      </c>
      <c r="E26" s="11">
        <v>1</v>
      </c>
      <c r="F26" s="12">
        <v>1</v>
      </c>
      <c r="G26" s="12">
        <f>SUM(E26:F26)</f>
        <v>2</v>
      </c>
      <c r="H26" s="11">
        <f t="shared" si="4"/>
        <v>2</v>
      </c>
      <c r="I26" s="12">
        <f t="shared" si="4"/>
        <v>1</v>
      </c>
      <c r="J26" s="12">
        <f>SUM(H26:I26)</f>
        <v>3</v>
      </c>
    </row>
    <row r="27" spans="1:10" s="17" customFormat="1" ht="12.75">
      <c r="A27" s="19" t="s">
        <v>1</v>
      </c>
      <c r="B27" s="15">
        <f aca="true" t="shared" si="5" ref="B27:J27">SUM(B23:B26)</f>
        <v>9</v>
      </c>
      <c r="C27" s="16">
        <f t="shared" si="5"/>
        <v>4</v>
      </c>
      <c r="D27" s="16">
        <f t="shared" si="5"/>
        <v>13</v>
      </c>
      <c r="E27" s="15">
        <f t="shared" si="5"/>
        <v>4</v>
      </c>
      <c r="F27" s="16">
        <f t="shared" si="5"/>
        <v>4</v>
      </c>
      <c r="G27" s="16">
        <f t="shared" si="5"/>
        <v>8</v>
      </c>
      <c r="H27" s="15">
        <f t="shared" si="5"/>
        <v>13</v>
      </c>
      <c r="I27" s="16">
        <f t="shared" si="5"/>
        <v>8</v>
      </c>
      <c r="J27" s="16">
        <f t="shared" si="5"/>
        <v>21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28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13</v>
      </c>
      <c r="B30" s="11">
        <v>8</v>
      </c>
      <c r="C30" s="12">
        <v>3</v>
      </c>
      <c r="D30" s="12">
        <f>SUM(B30:C30)</f>
        <v>11</v>
      </c>
      <c r="E30" s="11">
        <v>2</v>
      </c>
      <c r="F30" s="12">
        <v>1</v>
      </c>
      <c r="G30" s="12">
        <f>SUM(E30:F30)</f>
        <v>3</v>
      </c>
      <c r="H30" s="11">
        <f aca="true" t="shared" si="6" ref="H30:I33">SUM(B30,E30)</f>
        <v>10</v>
      </c>
      <c r="I30" s="12">
        <f t="shared" si="6"/>
        <v>4</v>
      </c>
      <c r="J30" s="12">
        <f>SUM(H30:I30)</f>
        <v>14</v>
      </c>
    </row>
    <row r="31" spans="1:10" ht="12.75">
      <c r="A31" s="2" t="s">
        <v>4</v>
      </c>
      <c r="B31" s="11">
        <v>37</v>
      </c>
      <c r="C31" s="12">
        <v>26</v>
      </c>
      <c r="D31" s="12">
        <f>SUM(B31:C31)</f>
        <v>63</v>
      </c>
      <c r="E31" s="11">
        <v>16</v>
      </c>
      <c r="F31" s="12">
        <v>20</v>
      </c>
      <c r="G31" s="12">
        <f>SUM(E31:F31)</f>
        <v>36</v>
      </c>
      <c r="H31" s="11">
        <f t="shared" si="6"/>
        <v>53</v>
      </c>
      <c r="I31" s="12">
        <f t="shared" si="6"/>
        <v>46</v>
      </c>
      <c r="J31" s="12">
        <f>SUM(H31:I31)</f>
        <v>99</v>
      </c>
    </row>
    <row r="32" spans="1:10" ht="12.75">
      <c r="A32" s="2" t="s">
        <v>5</v>
      </c>
      <c r="B32" s="11">
        <v>2</v>
      </c>
      <c r="C32" s="12">
        <v>2</v>
      </c>
      <c r="D32" s="12">
        <f>SUM(B32:C32)</f>
        <v>4</v>
      </c>
      <c r="E32" s="11">
        <v>1</v>
      </c>
      <c r="F32" s="12">
        <v>0</v>
      </c>
      <c r="G32" s="12">
        <f>SUM(E32:F32)</f>
        <v>1</v>
      </c>
      <c r="H32" s="11">
        <f t="shared" si="6"/>
        <v>3</v>
      </c>
      <c r="I32" s="12">
        <f t="shared" si="6"/>
        <v>2</v>
      </c>
      <c r="J32" s="12">
        <f>SUM(H32:I32)</f>
        <v>5</v>
      </c>
    </row>
    <row r="33" spans="1:10" ht="12.75">
      <c r="A33" s="3" t="s">
        <v>6</v>
      </c>
      <c r="B33" s="11">
        <v>3</v>
      </c>
      <c r="C33" s="12">
        <v>1</v>
      </c>
      <c r="D33" s="12">
        <f>SUM(B33:C33)</f>
        <v>4</v>
      </c>
      <c r="E33" s="11">
        <f>2+1</f>
        <v>3</v>
      </c>
      <c r="F33" s="12">
        <v>2</v>
      </c>
      <c r="G33" s="12">
        <f>SUM(E33:F33)</f>
        <v>5</v>
      </c>
      <c r="H33" s="11">
        <f t="shared" si="6"/>
        <v>6</v>
      </c>
      <c r="I33" s="12">
        <f t="shared" si="6"/>
        <v>3</v>
      </c>
      <c r="J33" s="12">
        <f>SUM(H33:I33)</f>
        <v>9</v>
      </c>
    </row>
    <row r="34" spans="1:10" s="17" customFormat="1" ht="12.75">
      <c r="A34" s="14" t="s">
        <v>1</v>
      </c>
      <c r="B34" s="15">
        <f aca="true" t="shared" si="7" ref="B34:J34">SUM(B30:B33)</f>
        <v>50</v>
      </c>
      <c r="C34" s="16">
        <f t="shared" si="7"/>
        <v>32</v>
      </c>
      <c r="D34" s="16">
        <f t="shared" si="7"/>
        <v>82</v>
      </c>
      <c r="E34" s="15">
        <f t="shared" si="7"/>
        <v>22</v>
      </c>
      <c r="F34" s="16">
        <f t="shared" si="7"/>
        <v>23</v>
      </c>
      <c r="G34" s="16">
        <f t="shared" si="7"/>
        <v>45</v>
      </c>
      <c r="H34" s="15">
        <f t="shared" si="7"/>
        <v>72</v>
      </c>
      <c r="I34" s="16">
        <f t="shared" si="7"/>
        <v>55</v>
      </c>
      <c r="J34" s="16">
        <f t="shared" si="7"/>
        <v>127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29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13</v>
      </c>
      <c r="B37" s="11">
        <v>1</v>
      </c>
      <c r="C37" s="12">
        <v>0</v>
      </c>
      <c r="D37" s="12">
        <f>SUM(B37:C37)</f>
        <v>1</v>
      </c>
      <c r="E37" s="11">
        <v>0</v>
      </c>
      <c r="F37" s="12">
        <v>1</v>
      </c>
      <c r="G37" s="12">
        <f>SUM(E37:F37)</f>
        <v>1</v>
      </c>
      <c r="H37" s="11">
        <f aca="true" t="shared" si="8" ref="H37:I40">SUM(B37,E37)</f>
        <v>1</v>
      </c>
      <c r="I37" s="12">
        <f t="shared" si="8"/>
        <v>1</v>
      </c>
      <c r="J37" s="12">
        <f>SUM(H37:I37)</f>
        <v>2</v>
      </c>
    </row>
    <row r="38" spans="1:10" ht="12.75">
      <c r="A38" s="2" t="s">
        <v>4</v>
      </c>
      <c r="B38" s="11">
        <v>3</v>
      </c>
      <c r="C38" s="12">
        <v>7</v>
      </c>
      <c r="D38" s="12">
        <f>SUM(B38:C38)</f>
        <v>10</v>
      </c>
      <c r="E38" s="11">
        <v>1</v>
      </c>
      <c r="F38" s="12">
        <v>4</v>
      </c>
      <c r="G38" s="12">
        <f>SUM(E38:F38)</f>
        <v>5</v>
      </c>
      <c r="H38" s="11">
        <f t="shared" si="8"/>
        <v>4</v>
      </c>
      <c r="I38" s="12">
        <f t="shared" si="8"/>
        <v>11</v>
      </c>
      <c r="J38" s="12">
        <f>SUM(H38:I38)</f>
        <v>15</v>
      </c>
    </row>
    <row r="39" spans="1:10" ht="12.75">
      <c r="A39" s="2" t="s">
        <v>5</v>
      </c>
      <c r="B39" s="11">
        <v>0</v>
      </c>
      <c r="C39" s="12">
        <v>0</v>
      </c>
      <c r="D39" s="12">
        <f>SUM(B39:C39)</f>
        <v>0</v>
      </c>
      <c r="E39" s="11">
        <v>1</v>
      </c>
      <c r="F39" s="12">
        <v>0</v>
      </c>
      <c r="G39" s="12">
        <f>SUM(E39:F39)</f>
        <v>1</v>
      </c>
      <c r="H39" s="13">
        <f t="shared" si="8"/>
        <v>1</v>
      </c>
      <c r="I39" s="12">
        <f t="shared" si="8"/>
        <v>0</v>
      </c>
      <c r="J39" s="12">
        <f>SUM(H39:I39)</f>
        <v>1</v>
      </c>
    </row>
    <row r="40" spans="1:10" ht="12.75">
      <c r="A40" s="2" t="s">
        <v>6</v>
      </c>
      <c r="B40" s="11">
        <f>2+1</f>
        <v>3</v>
      </c>
      <c r="C40" s="12">
        <v>0</v>
      </c>
      <c r="D40" s="12">
        <f>SUM(B40:C40)</f>
        <v>3</v>
      </c>
      <c r="E40" s="11">
        <v>0</v>
      </c>
      <c r="F40" s="12">
        <v>0</v>
      </c>
      <c r="G40" s="12">
        <f>SUM(E40:F40)</f>
        <v>0</v>
      </c>
      <c r="H40" s="11">
        <f t="shared" si="8"/>
        <v>3</v>
      </c>
      <c r="I40" s="12">
        <f t="shared" si="8"/>
        <v>0</v>
      </c>
      <c r="J40" s="12">
        <f>SUM(H40:I40)</f>
        <v>3</v>
      </c>
    </row>
    <row r="41" spans="1:10" s="17" customFormat="1" ht="12.75">
      <c r="A41" s="19" t="s">
        <v>1</v>
      </c>
      <c r="B41" s="15">
        <f aca="true" t="shared" si="9" ref="B41:J41">SUM(B37:B40)</f>
        <v>7</v>
      </c>
      <c r="C41" s="16">
        <f t="shared" si="9"/>
        <v>7</v>
      </c>
      <c r="D41" s="16">
        <f t="shared" si="9"/>
        <v>14</v>
      </c>
      <c r="E41" s="15">
        <f t="shared" si="9"/>
        <v>2</v>
      </c>
      <c r="F41" s="16">
        <f t="shared" si="9"/>
        <v>5</v>
      </c>
      <c r="G41" s="16">
        <f t="shared" si="9"/>
        <v>7</v>
      </c>
      <c r="H41" s="15">
        <f t="shared" si="9"/>
        <v>9</v>
      </c>
      <c r="I41" s="16">
        <f t="shared" si="9"/>
        <v>12</v>
      </c>
      <c r="J41" s="16">
        <f t="shared" si="9"/>
        <v>21</v>
      </c>
    </row>
    <row r="42" spans="1:10" ht="12.75">
      <c r="A42" s="2"/>
      <c r="B42" s="11"/>
      <c r="C42" s="12"/>
      <c r="D42" s="12"/>
      <c r="E42" s="11"/>
      <c r="F42" s="12"/>
      <c r="G42" s="12"/>
      <c r="H42" s="11"/>
      <c r="I42" s="12"/>
      <c r="J42" s="12"/>
    </row>
    <row r="43" spans="1:10" ht="12.75">
      <c r="A43" s="1" t="s">
        <v>114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13</v>
      </c>
      <c r="B44" s="11">
        <v>0</v>
      </c>
      <c r="C44" s="12">
        <v>0</v>
      </c>
      <c r="D44" s="12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11">
        <v>0</v>
      </c>
      <c r="C45" s="12">
        <v>0</v>
      </c>
      <c r="D45" s="12">
        <f>SUM(B45:C45)</f>
        <v>0</v>
      </c>
      <c r="E45" s="11">
        <v>0</v>
      </c>
      <c r="F45" s="12">
        <v>1</v>
      </c>
      <c r="G45" s="12">
        <f>SUM(E45:F45)</f>
        <v>1</v>
      </c>
      <c r="H45" s="11">
        <f t="shared" si="10"/>
        <v>0</v>
      </c>
      <c r="I45" s="12">
        <f t="shared" si="10"/>
        <v>1</v>
      </c>
      <c r="J45" s="12">
        <f>SUM(H45:I45)</f>
        <v>1</v>
      </c>
    </row>
    <row r="46" spans="1:10" ht="12.75">
      <c r="A46" s="2" t="s">
        <v>5</v>
      </c>
      <c r="B46" s="11">
        <v>0</v>
      </c>
      <c r="C46" s="12">
        <v>0</v>
      </c>
      <c r="D46" s="12">
        <f>SUM(B46:C46)</f>
        <v>0</v>
      </c>
      <c r="E46" s="11">
        <v>0</v>
      </c>
      <c r="F46" s="12">
        <v>0</v>
      </c>
      <c r="G46" s="12">
        <f>SUM(E46:F46)</f>
        <v>0</v>
      </c>
      <c r="H46" s="11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v>1</v>
      </c>
      <c r="C47" s="12">
        <v>0</v>
      </c>
      <c r="D47" s="12">
        <f>SUM(B47:C47)</f>
        <v>1</v>
      </c>
      <c r="E47" s="11">
        <f>1</f>
        <v>1</v>
      </c>
      <c r="F47" s="12">
        <v>0</v>
      </c>
      <c r="G47" s="12">
        <f>SUM(E47:F47)</f>
        <v>1</v>
      </c>
      <c r="H47" s="11">
        <f t="shared" si="10"/>
        <v>2</v>
      </c>
      <c r="I47" s="12">
        <f t="shared" si="10"/>
        <v>0</v>
      </c>
      <c r="J47" s="12">
        <f>SUM(H47:I47)</f>
        <v>2</v>
      </c>
    </row>
    <row r="48" spans="1:10" s="17" customFormat="1" ht="12.75">
      <c r="A48" s="19" t="s">
        <v>1</v>
      </c>
      <c r="B48" s="15">
        <f aca="true" t="shared" si="11" ref="B48:J48">SUM(B44:B47)</f>
        <v>1</v>
      </c>
      <c r="C48" s="16">
        <f t="shared" si="11"/>
        <v>0</v>
      </c>
      <c r="D48" s="16">
        <f t="shared" si="11"/>
        <v>1</v>
      </c>
      <c r="E48" s="15">
        <f t="shared" si="11"/>
        <v>1</v>
      </c>
      <c r="F48" s="16">
        <f t="shared" si="11"/>
        <v>1</v>
      </c>
      <c r="G48" s="16">
        <f t="shared" si="11"/>
        <v>2</v>
      </c>
      <c r="H48" s="15">
        <f t="shared" si="11"/>
        <v>2</v>
      </c>
      <c r="I48" s="16">
        <f t="shared" si="11"/>
        <v>1</v>
      </c>
      <c r="J48" s="16">
        <f t="shared" si="11"/>
        <v>3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115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ht="12.75">
      <c r="A51" s="2" t="s">
        <v>13</v>
      </c>
      <c r="B51" s="11">
        <v>0</v>
      </c>
      <c r="C51" s="12">
        <v>0</v>
      </c>
      <c r="D51" s="12">
        <f>SUM(B51:C51)</f>
        <v>0</v>
      </c>
      <c r="E51" s="11">
        <v>0</v>
      </c>
      <c r="F51" s="12">
        <v>0</v>
      </c>
      <c r="G51" s="12">
        <f>SUM(E51:F51)</f>
        <v>0</v>
      </c>
      <c r="H51" s="11">
        <f aca="true" t="shared" si="12" ref="H51:I54">SUM(B51,E51)</f>
        <v>0</v>
      </c>
      <c r="I51" s="12">
        <f t="shared" si="12"/>
        <v>0</v>
      </c>
      <c r="J51" s="12">
        <f>SUM(H51:I51)</f>
        <v>0</v>
      </c>
    </row>
    <row r="52" spans="1:10" ht="12.75">
      <c r="A52" s="2" t="s">
        <v>4</v>
      </c>
      <c r="B52" s="11">
        <v>2</v>
      </c>
      <c r="C52" s="12">
        <v>0</v>
      </c>
      <c r="D52" s="12">
        <f>SUM(B52:C52)</f>
        <v>2</v>
      </c>
      <c r="E52" s="11">
        <v>1</v>
      </c>
      <c r="F52" s="12">
        <v>0</v>
      </c>
      <c r="G52" s="12">
        <f>SUM(E52:F52)</f>
        <v>1</v>
      </c>
      <c r="H52" s="11">
        <f t="shared" si="12"/>
        <v>3</v>
      </c>
      <c r="I52" s="12">
        <f t="shared" si="12"/>
        <v>0</v>
      </c>
      <c r="J52" s="12">
        <f>SUM(H52:I52)</f>
        <v>3</v>
      </c>
    </row>
    <row r="53" spans="1:10" ht="12.75">
      <c r="A53" s="2" t="s">
        <v>5</v>
      </c>
      <c r="B53" s="11">
        <v>0</v>
      </c>
      <c r="C53" s="12">
        <v>0</v>
      </c>
      <c r="D53" s="12">
        <f>SUM(B53:C53)</f>
        <v>0</v>
      </c>
      <c r="E53" s="11">
        <v>1</v>
      </c>
      <c r="F53" s="12">
        <v>0</v>
      </c>
      <c r="G53" s="12">
        <f>SUM(E53:F53)</f>
        <v>1</v>
      </c>
      <c r="H53" s="11">
        <f t="shared" si="12"/>
        <v>1</v>
      </c>
      <c r="I53" s="12">
        <f t="shared" si="12"/>
        <v>0</v>
      </c>
      <c r="J53" s="12">
        <f>SUM(H53:I53)</f>
        <v>1</v>
      </c>
    </row>
    <row r="54" spans="1:10" ht="12.75">
      <c r="A54" s="2" t="s">
        <v>6</v>
      </c>
      <c r="B54" s="11">
        <v>0</v>
      </c>
      <c r="C54" s="12">
        <v>0</v>
      </c>
      <c r="D54" s="12">
        <f>SUM(B54:C54)</f>
        <v>0</v>
      </c>
      <c r="E54" s="11">
        <v>0</v>
      </c>
      <c r="F54" s="12">
        <v>0</v>
      </c>
      <c r="G54" s="12">
        <f>SUM(E54:F54)</f>
        <v>0</v>
      </c>
      <c r="H54" s="11">
        <f t="shared" si="12"/>
        <v>0</v>
      </c>
      <c r="I54" s="12">
        <f t="shared" si="12"/>
        <v>0</v>
      </c>
      <c r="J54" s="12">
        <f>SUM(H54:I54)</f>
        <v>0</v>
      </c>
    </row>
    <row r="55" spans="1:10" s="17" customFormat="1" ht="12.75">
      <c r="A55" s="19" t="s">
        <v>1</v>
      </c>
      <c r="B55" s="15">
        <f aca="true" t="shared" si="13" ref="B55:J55">SUM(B51:B54)</f>
        <v>2</v>
      </c>
      <c r="C55" s="16">
        <f t="shared" si="13"/>
        <v>0</v>
      </c>
      <c r="D55" s="16">
        <f t="shared" si="13"/>
        <v>2</v>
      </c>
      <c r="E55" s="15">
        <f t="shared" si="13"/>
        <v>2</v>
      </c>
      <c r="F55" s="16">
        <f t="shared" si="13"/>
        <v>0</v>
      </c>
      <c r="G55" s="16">
        <f t="shared" si="13"/>
        <v>2</v>
      </c>
      <c r="H55" s="15">
        <f t="shared" si="13"/>
        <v>4</v>
      </c>
      <c r="I55" s="16">
        <f t="shared" si="13"/>
        <v>0</v>
      </c>
      <c r="J55" s="16">
        <f t="shared" si="13"/>
        <v>4</v>
      </c>
    </row>
    <row r="56" spans="1:10" s="17" customFormat="1" ht="12.75">
      <c r="A56" s="19"/>
      <c r="B56" s="20"/>
      <c r="C56" s="21"/>
      <c r="D56" s="21"/>
      <c r="E56" s="20"/>
      <c r="F56" s="21"/>
      <c r="G56" s="21"/>
      <c r="H56" s="20"/>
      <c r="I56" s="21"/>
      <c r="J56" s="21"/>
    </row>
    <row r="57" spans="1:10" ht="12.75">
      <c r="A57" s="1" t="s">
        <v>30</v>
      </c>
      <c r="B57" s="11"/>
      <c r="C57" s="12"/>
      <c r="D57" s="12"/>
      <c r="E57" s="11"/>
      <c r="F57" s="12"/>
      <c r="G57" s="12"/>
      <c r="H57" s="11"/>
      <c r="I57" s="12"/>
      <c r="J57" s="12"/>
    </row>
    <row r="58" spans="1:10" ht="12.75">
      <c r="A58" s="2" t="s">
        <v>13</v>
      </c>
      <c r="B58" s="11">
        <v>0</v>
      </c>
      <c r="C58" s="12">
        <v>0</v>
      </c>
      <c r="D58" s="12">
        <f>SUM(B58:C58)</f>
        <v>0</v>
      </c>
      <c r="E58" s="11">
        <v>0</v>
      </c>
      <c r="F58" s="12">
        <v>0</v>
      </c>
      <c r="G58" s="12">
        <f>SUM(E58:F58)</f>
        <v>0</v>
      </c>
      <c r="H58" s="11">
        <f aca="true" t="shared" si="14" ref="H58:I61">SUM(B58,E58)</f>
        <v>0</v>
      </c>
      <c r="I58" s="12">
        <f t="shared" si="14"/>
        <v>0</v>
      </c>
      <c r="J58" s="12">
        <f>SUM(H58:I58)</f>
        <v>0</v>
      </c>
    </row>
    <row r="59" spans="1:10" ht="12.75">
      <c r="A59" s="2" t="s">
        <v>4</v>
      </c>
      <c r="B59" s="11">
        <v>0</v>
      </c>
      <c r="C59" s="12">
        <v>0</v>
      </c>
      <c r="D59" s="12">
        <f>SUM(B59:C59)</f>
        <v>0</v>
      </c>
      <c r="E59" s="11">
        <v>0</v>
      </c>
      <c r="F59" s="12">
        <v>0</v>
      </c>
      <c r="G59" s="12">
        <f>SUM(E59:F59)</f>
        <v>0</v>
      </c>
      <c r="H59" s="11">
        <f t="shared" si="14"/>
        <v>0</v>
      </c>
      <c r="I59" s="12">
        <f t="shared" si="14"/>
        <v>0</v>
      </c>
      <c r="J59" s="12">
        <f>SUM(H59:I59)</f>
        <v>0</v>
      </c>
    </row>
    <row r="60" spans="1:10" ht="12.75">
      <c r="A60" s="2" t="s">
        <v>5</v>
      </c>
      <c r="B60" s="11">
        <v>0</v>
      </c>
      <c r="C60" s="12"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4"/>
        <v>0</v>
      </c>
      <c r="I60" s="12">
        <f t="shared" si="14"/>
        <v>0</v>
      </c>
      <c r="J60" s="12">
        <f>SUM(H60:I60)</f>
        <v>0</v>
      </c>
    </row>
    <row r="61" spans="1:10" ht="12.75">
      <c r="A61" s="22" t="s">
        <v>6</v>
      </c>
      <c r="B61" s="11">
        <v>3</v>
      </c>
      <c r="C61" s="23">
        <v>0</v>
      </c>
      <c r="D61" s="23">
        <f>SUM(B61:C61)</f>
        <v>3</v>
      </c>
      <c r="E61" s="11">
        <v>1</v>
      </c>
      <c r="F61" s="23">
        <v>0</v>
      </c>
      <c r="G61" s="23">
        <f>SUM(E61:F61)</f>
        <v>1</v>
      </c>
      <c r="H61" s="11">
        <f t="shared" si="14"/>
        <v>4</v>
      </c>
      <c r="I61" s="23">
        <f t="shared" si="14"/>
        <v>0</v>
      </c>
      <c r="J61" s="23">
        <f>SUM(H61:I61)</f>
        <v>4</v>
      </c>
    </row>
    <row r="62" spans="1:10" s="17" customFormat="1" ht="12.75">
      <c r="A62" s="19" t="s">
        <v>1</v>
      </c>
      <c r="B62" s="15">
        <f aca="true" t="shared" si="15" ref="B62:J62">SUM(B58:B61)</f>
        <v>3</v>
      </c>
      <c r="C62" s="16">
        <f t="shared" si="15"/>
        <v>0</v>
      </c>
      <c r="D62" s="16">
        <f t="shared" si="15"/>
        <v>3</v>
      </c>
      <c r="E62" s="15">
        <f t="shared" si="15"/>
        <v>1</v>
      </c>
      <c r="F62" s="16">
        <f t="shared" si="15"/>
        <v>0</v>
      </c>
      <c r="G62" s="16">
        <f t="shared" si="15"/>
        <v>1</v>
      </c>
      <c r="H62" s="15">
        <f t="shared" si="15"/>
        <v>4</v>
      </c>
      <c r="I62" s="16">
        <f t="shared" si="15"/>
        <v>0</v>
      </c>
      <c r="J62" s="16">
        <f t="shared" si="15"/>
        <v>4</v>
      </c>
    </row>
    <row r="63" spans="1:10" ht="12.75">
      <c r="A63" s="2"/>
      <c r="B63" s="23"/>
      <c r="C63" s="12"/>
      <c r="D63" s="12"/>
      <c r="E63" s="23"/>
      <c r="F63" s="12"/>
      <c r="G63" s="12"/>
      <c r="H63" s="23"/>
      <c r="I63" s="12"/>
      <c r="J63" s="12"/>
    </row>
    <row r="64" spans="1:10" ht="12.75">
      <c r="A64" s="22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2.75">
      <c r="A65" s="48" t="s">
        <v>72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66" t="s">
        <v>81</v>
      </c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4" t="s">
        <v>122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4" t="s">
        <v>70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4" t="s">
        <v>73</v>
      </c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4" t="s">
        <v>71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66" t="s">
        <v>74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66" t="s">
        <v>124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4" t="s">
        <v>113</v>
      </c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4" t="s">
        <v>80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5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" width="28.140625" style="0" customWidth="1"/>
    <col min="2" max="7" width="14.57421875" style="0" customWidth="1"/>
  </cols>
  <sheetData>
    <row r="1" spans="1:4" ht="12.75">
      <c r="A1" s="1" t="s">
        <v>75</v>
      </c>
      <c r="B1" s="2"/>
      <c r="C1" s="2"/>
      <c r="D1" s="2"/>
    </row>
    <row r="2" spans="1:7" ht="12.75">
      <c r="A2" s="111" t="s">
        <v>20</v>
      </c>
      <c r="B2" s="112"/>
      <c r="C2" s="112"/>
      <c r="D2" s="112"/>
      <c r="E2" s="112"/>
      <c r="F2" s="112"/>
      <c r="G2" s="112"/>
    </row>
    <row r="3" spans="1:4" ht="12.75">
      <c r="A3" s="6"/>
      <c r="B3" s="6"/>
      <c r="C3" s="6"/>
      <c r="D3" s="6"/>
    </row>
    <row r="4" spans="1:7" ht="12.75">
      <c r="A4" s="111" t="s">
        <v>78</v>
      </c>
      <c r="B4" s="112"/>
      <c r="C4" s="112"/>
      <c r="D4" s="112"/>
      <c r="E4" s="112"/>
      <c r="F4" s="112"/>
      <c r="G4" s="112"/>
    </row>
    <row r="5" spans="1:4" ht="12.75">
      <c r="A5" s="4"/>
      <c r="B5" s="4"/>
      <c r="C5" s="4"/>
      <c r="D5" s="4"/>
    </row>
    <row r="6" spans="1:7" ht="12.75">
      <c r="A6" s="111" t="s">
        <v>64</v>
      </c>
      <c r="B6" s="112"/>
      <c r="C6" s="112"/>
      <c r="D6" s="112"/>
      <c r="E6" s="112"/>
      <c r="F6" s="112"/>
      <c r="G6" s="112"/>
    </row>
    <row r="7" spans="1:4" ht="3" customHeight="1" thickBot="1">
      <c r="A7" s="2"/>
      <c r="B7" s="12"/>
      <c r="C7" s="12"/>
      <c r="D7" s="12"/>
    </row>
    <row r="8" spans="1:7" ht="12.75">
      <c r="A8" s="25"/>
      <c r="B8" s="113" t="s">
        <v>40</v>
      </c>
      <c r="C8" s="114"/>
      <c r="D8" s="115"/>
      <c r="E8" s="9" t="s">
        <v>55</v>
      </c>
      <c r="F8" s="27"/>
      <c r="G8" s="27"/>
    </row>
    <row r="9" spans="1:7" ht="12.75">
      <c r="A9" s="71" t="s">
        <v>12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v>0</v>
      </c>
      <c r="C11" s="12">
        <v>0</v>
      </c>
      <c r="D11" s="12">
        <f aca="true" t="shared" si="0" ref="D11:D16">SUM(B11:C11)</f>
        <v>0</v>
      </c>
      <c r="E11" s="11">
        <v>0</v>
      </c>
      <c r="F11" s="12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12">
        <v>0</v>
      </c>
      <c r="D12" s="12">
        <f t="shared" si="0"/>
        <v>0</v>
      </c>
      <c r="E12" s="11">
        <v>0</v>
      </c>
      <c r="F12" s="12">
        <v>0</v>
      </c>
      <c r="G12" s="12">
        <f t="shared" si="1"/>
        <v>0</v>
      </c>
    </row>
    <row r="13" spans="1:7" ht="12.75">
      <c r="A13" s="48">
        <v>57</v>
      </c>
      <c r="B13" s="11">
        <v>0</v>
      </c>
      <c r="C13" s="12">
        <v>0</v>
      </c>
      <c r="D13" s="12">
        <f t="shared" si="0"/>
        <v>0</v>
      </c>
      <c r="E13" s="11">
        <v>0</v>
      </c>
      <c r="F13" s="12">
        <v>2</v>
      </c>
      <c r="G13" s="12">
        <f t="shared" si="1"/>
        <v>2</v>
      </c>
    </row>
    <row r="14" spans="1:7" ht="12.75">
      <c r="A14" s="48">
        <v>58</v>
      </c>
      <c r="B14" s="13">
        <v>0</v>
      </c>
      <c r="C14" s="12">
        <v>0</v>
      </c>
      <c r="D14" s="12">
        <f t="shared" si="0"/>
        <v>0</v>
      </c>
      <c r="E14" s="13">
        <v>0</v>
      </c>
      <c r="F14" s="12">
        <v>7</v>
      </c>
      <c r="G14" s="12">
        <f t="shared" si="1"/>
        <v>7</v>
      </c>
    </row>
    <row r="15" spans="1:7" ht="12.75">
      <c r="A15" s="48" t="s">
        <v>26</v>
      </c>
      <c r="B15" s="13">
        <v>0</v>
      </c>
      <c r="C15" s="12">
        <v>7</v>
      </c>
      <c r="D15" s="12">
        <f t="shared" si="0"/>
        <v>7</v>
      </c>
      <c r="E15" s="13">
        <v>0</v>
      </c>
      <c r="F15" s="12">
        <v>0</v>
      </c>
      <c r="G15" s="12">
        <f t="shared" si="1"/>
        <v>0</v>
      </c>
    </row>
    <row r="16" spans="1:7" ht="12.75">
      <c r="A16" s="48">
        <v>60</v>
      </c>
      <c r="B16" s="13">
        <v>1</v>
      </c>
      <c r="C16" s="12">
        <v>10</v>
      </c>
      <c r="D16" s="12">
        <f t="shared" si="0"/>
        <v>11</v>
      </c>
      <c r="E16" s="13">
        <v>0</v>
      </c>
      <c r="F16" s="12">
        <v>0</v>
      </c>
      <c r="G16" s="12">
        <f t="shared" si="1"/>
        <v>0</v>
      </c>
    </row>
    <row r="17" spans="1:7" ht="12.75">
      <c r="A17" s="19" t="s">
        <v>1</v>
      </c>
      <c r="B17" s="31">
        <f aca="true" t="shared" si="2" ref="B17:G17">SUM(B11:B16)</f>
        <v>1</v>
      </c>
      <c r="C17" s="32">
        <f t="shared" si="2"/>
        <v>17</v>
      </c>
      <c r="D17" s="32">
        <f t="shared" si="2"/>
        <v>18</v>
      </c>
      <c r="E17" s="31">
        <f t="shared" si="2"/>
        <v>0</v>
      </c>
      <c r="F17" s="32">
        <f t="shared" si="2"/>
        <v>9</v>
      </c>
      <c r="G17" s="32">
        <f t="shared" si="2"/>
        <v>9</v>
      </c>
    </row>
    <row r="18" spans="1:4" ht="12.75">
      <c r="A18" s="4"/>
      <c r="B18" s="4"/>
      <c r="C18" s="4"/>
      <c r="D18" s="4"/>
    </row>
    <row r="19" spans="1:7" ht="12.75">
      <c r="A19" s="111" t="s">
        <v>65</v>
      </c>
      <c r="B19" s="112"/>
      <c r="C19" s="112"/>
      <c r="D19" s="112"/>
      <c r="E19" s="112"/>
      <c r="F19" s="112"/>
      <c r="G19" s="112"/>
    </row>
    <row r="20" spans="1:4" ht="3" customHeight="1" thickBot="1">
      <c r="A20" s="2"/>
      <c r="B20" s="12"/>
      <c r="C20" s="12"/>
      <c r="D20" s="12"/>
    </row>
    <row r="21" spans="1:7" ht="12.75">
      <c r="A21" s="25"/>
      <c r="B21" s="113" t="s">
        <v>40</v>
      </c>
      <c r="C21" s="114"/>
      <c r="D21" s="115"/>
      <c r="E21" s="9" t="s">
        <v>55</v>
      </c>
      <c r="F21" s="27"/>
      <c r="G21" s="27"/>
    </row>
    <row r="22" spans="1:7" ht="12.75">
      <c r="A22" s="71" t="s">
        <v>12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12">
        <v>0</v>
      </c>
      <c r="D24" s="12">
        <f aca="true" t="shared" si="3" ref="D24:D29">SUM(B24:C24)</f>
        <v>0</v>
      </c>
      <c r="E24" s="11">
        <v>0</v>
      </c>
      <c r="F24" s="12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12">
        <v>0</v>
      </c>
      <c r="D25" s="12">
        <f t="shared" si="3"/>
        <v>0</v>
      </c>
      <c r="E25" s="11">
        <v>1</v>
      </c>
      <c r="F25" s="12">
        <v>1</v>
      </c>
      <c r="G25" s="12">
        <f t="shared" si="4"/>
        <v>2</v>
      </c>
    </row>
    <row r="26" spans="1:7" ht="12.75">
      <c r="A26" s="48">
        <v>57</v>
      </c>
      <c r="B26" s="11">
        <v>0</v>
      </c>
      <c r="C26" s="12">
        <v>0</v>
      </c>
      <c r="D26" s="12">
        <f t="shared" si="3"/>
        <v>0</v>
      </c>
      <c r="E26" s="11">
        <v>17</v>
      </c>
      <c r="F26" s="12">
        <v>19</v>
      </c>
      <c r="G26" s="12">
        <f t="shared" si="4"/>
        <v>36</v>
      </c>
    </row>
    <row r="27" spans="1:7" ht="12.75">
      <c r="A27" s="48">
        <v>58</v>
      </c>
      <c r="B27" s="13">
        <v>0</v>
      </c>
      <c r="C27" s="12">
        <v>0</v>
      </c>
      <c r="D27" s="12">
        <f t="shared" si="3"/>
        <v>0</v>
      </c>
      <c r="E27" s="13">
        <v>26</v>
      </c>
      <c r="F27" s="12">
        <v>26</v>
      </c>
      <c r="G27" s="12">
        <f t="shared" si="4"/>
        <v>52</v>
      </c>
    </row>
    <row r="28" spans="1:7" ht="12.75">
      <c r="A28" s="48" t="s">
        <v>26</v>
      </c>
      <c r="B28" s="13">
        <v>50</v>
      </c>
      <c r="C28" s="12">
        <v>27</v>
      </c>
      <c r="D28" s="12">
        <f t="shared" si="3"/>
        <v>77</v>
      </c>
      <c r="E28" s="13">
        <v>1</v>
      </c>
      <c r="F28" s="12">
        <v>0</v>
      </c>
      <c r="G28" s="12">
        <f t="shared" si="4"/>
        <v>1</v>
      </c>
    </row>
    <row r="29" spans="1:7" ht="12.75">
      <c r="A29" s="48">
        <v>60</v>
      </c>
      <c r="B29" s="13">
        <v>64</v>
      </c>
      <c r="C29" s="12">
        <v>44</v>
      </c>
      <c r="D29" s="12">
        <f t="shared" si="3"/>
        <v>108</v>
      </c>
      <c r="E29" s="13">
        <v>1</v>
      </c>
      <c r="F29" s="12">
        <v>0</v>
      </c>
      <c r="G29" s="12">
        <f t="shared" si="4"/>
        <v>1</v>
      </c>
    </row>
    <row r="30" spans="1:7" ht="12.75">
      <c r="A30" s="19" t="s">
        <v>1</v>
      </c>
      <c r="B30" s="31">
        <f aca="true" t="shared" si="5" ref="B30:G30">SUM(B24:B29)</f>
        <v>114</v>
      </c>
      <c r="C30" s="32">
        <f t="shared" si="5"/>
        <v>71</v>
      </c>
      <c r="D30" s="32">
        <f t="shared" si="5"/>
        <v>185</v>
      </c>
      <c r="E30" s="31">
        <f t="shared" si="5"/>
        <v>46</v>
      </c>
      <c r="F30" s="32">
        <f t="shared" si="5"/>
        <v>46</v>
      </c>
      <c r="G30" s="32">
        <f t="shared" si="5"/>
        <v>92</v>
      </c>
    </row>
    <row r="32" spans="1:7" ht="12.75">
      <c r="A32" s="111" t="s">
        <v>31</v>
      </c>
      <c r="B32" s="112"/>
      <c r="C32" s="112"/>
      <c r="D32" s="112"/>
      <c r="E32" s="112"/>
      <c r="F32" s="112"/>
      <c r="G32" s="112"/>
    </row>
    <row r="33" spans="1:4" ht="3.75" customHeight="1" thickBot="1">
      <c r="A33" s="2"/>
      <c r="B33" s="12"/>
      <c r="C33" s="12"/>
      <c r="D33" s="12"/>
    </row>
    <row r="34" spans="1:7" ht="12.75">
      <c r="A34" s="25"/>
      <c r="B34" s="113" t="s">
        <v>40</v>
      </c>
      <c r="C34" s="114"/>
      <c r="D34" s="115"/>
      <c r="E34" s="9" t="s">
        <v>55</v>
      </c>
      <c r="F34" s="27"/>
      <c r="G34" s="27"/>
    </row>
    <row r="35" spans="1:7" ht="12.75">
      <c r="A35" s="71" t="s">
        <v>12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12">
        <v>0</v>
      </c>
      <c r="D37" s="12">
        <f aca="true" t="shared" si="6" ref="D37:D42">SUM(B37:C37)</f>
        <v>0</v>
      </c>
      <c r="E37" s="11">
        <v>0</v>
      </c>
      <c r="F37" s="12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12">
        <v>0</v>
      </c>
      <c r="D38" s="12">
        <f t="shared" si="6"/>
        <v>0</v>
      </c>
      <c r="E38" s="11">
        <v>0</v>
      </c>
      <c r="F38" s="12">
        <v>0</v>
      </c>
      <c r="G38" s="12">
        <f t="shared" si="7"/>
        <v>0</v>
      </c>
    </row>
    <row r="39" spans="1:7" ht="12.75">
      <c r="A39" s="48">
        <v>57</v>
      </c>
      <c r="B39" s="11">
        <v>0</v>
      </c>
      <c r="C39" s="12">
        <v>0</v>
      </c>
      <c r="D39" s="12">
        <f t="shared" si="6"/>
        <v>0</v>
      </c>
      <c r="E39" s="11">
        <v>0</v>
      </c>
      <c r="F39" s="12">
        <v>3</v>
      </c>
      <c r="G39" s="12">
        <f t="shared" si="7"/>
        <v>3</v>
      </c>
    </row>
    <row r="40" spans="1:7" ht="12.75">
      <c r="A40" s="48">
        <v>58</v>
      </c>
      <c r="B40" s="13">
        <v>0</v>
      </c>
      <c r="C40" s="12">
        <v>0</v>
      </c>
      <c r="D40" s="12">
        <f t="shared" si="6"/>
        <v>0</v>
      </c>
      <c r="E40" s="13">
        <v>4</v>
      </c>
      <c r="F40" s="12">
        <v>1</v>
      </c>
      <c r="G40" s="12">
        <f t="shared" si="7"/>
        <v>5</v>
      </c>
    </row>
    <row r="41" spans="1:7" ht="12.75">
      <c r="A41" s="48" t="s">
        <v>26</v>
      </c>
      <c r="B41" s="13">
        <v>7</v>
      </c>
      <c r="C41" s="12">
        <v>1</v>
      </c>
      <c r="D41" s="12">
        <f t="shared" si="6"/>
        <v>8</v>
      </c>
      <c r="E41" s="13">
        <v>0</v>
      </c>
      <c r="F41" s="12">
        <v>0</v>
      </c>
      <c r="G41" s="12">
        <f t="shared" si="7"/>
        <v>0</v>
      </c>
    </row>
    <row r="42" spans="1:7" ht="12.75">
      <c r="A42" s="48">
        <v>60</v>
      </c>
      <c r="B42" s="13">
        <v>2</v>
      </c>
      <c r="C42" s="12">
        <v>3</v>
      </c>
      <c r="D42" s="12">
        <f t="shared" si="6"/>
        <v>5</v>
      </c>
      <c r="E42" s="13">
        <v>0</v>
      </c>
      <c r="F42" s="12">
        <v>0</v>
      </c>
      <c r="G42" s="12">
        <f t="shared" si="7"/>
        <v>0</v>
      </c>
    </row>
    <row r="43" spans="1:7" ht="12.75">
      <c r="A43" s="19" t="s">
        <v>1</v>
      </c>
      <c r="B43" s="31">
        <f aca="true" t="shared" si="8" ref="B43:G43">SUM(B37:B42)</f>
        <v>9</v>
      </c>
      <c r="C43" s="32">
        <f t="shared" si="8"/>
        <v>4</v>
      </c>
      <c r="D43" s="32">
        <f t="shared" si="8"/>
        <v>13</v>
      </c>
      <c r="E43" s="31">
        <f t="shared" si="8"/>
        <v>4</v>
      </c>
      <c r="F43" s="32">
        <f t="shared" si="8"/>
        <v>4</v>
      </c>
      <c r="G43" s="32">
        <f t="shared" si="8"/>
        <v>8</v>
      </c>
    </row>
    <row r="45" spans="1:7" ht="12.75">
      <c r="A45" s="111" t="s">
        <v>32</v>
      </c>
      <c r="B45" s="112"/>
      <c r="C45" s="112"/>
      <c r="D45" s="112"/>
      <c r="E45" s="112"/>
      <c r="F45" s="112"/>
      <c r="G45" s="112"/>
    </row>
    <row r="46" spans="1:4" ht="4.5" customHeight="1" thickBot="1">
      <c r="A46" s="2"/>
      <c r="B46" s="12"/>
      <c r="C46" s="12"/>
      <c r="D46" s="12"/>
    </row>
    <row r="47" spans="1:7" ht="12.75">
      <c r="A47" s="25"/>
      <c r="B47" s="113" t="s">
        <v>40</v>
      </c>
      <c r="C47" s="114"/>
      <c r="D47" s="115"/>
      <c r="E47" s="9" t="s">
        <v>55</v>
      </c>
      <c r="F47" s="27"/>
      <c r="G47" s="27"/>
    </row>
    <row r="48" spans="1:7" ht="12.75">
      <c r="A48" s="71" t="s">
        <v>12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12">
        <v>0</v>
      </c>
      <c r="D50" s="12">
        <f aca="true" t="shared" si="9" ref="D50:D55">SUM(B50:C50)</f>
        <v>0</v>
      </c>
      <c r="E50" s="11">
        <v>0</v>
      </c>
      <c r="F50" s="12"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v>0</v>
      </c>
      <c r="C51" s="12">
        <v>0</v>
      </c>
      <c r="D51" s="12">
        <f t="shared" si="9"/>
        <v>0</v>
      </c>
      <c r="E51" s="11">
        <v>1</v>
      </c>
      <c r="F51" s="12">
        <v>0</v>
      </c>
      <c r="G51" s="12">
        <f t="shared" si="10"/>
        <v>1</v>
      </c>
    </row>
    <row r="52" spans="1:7" ht="12.75">
      <c r="A52" s="48">
        <v>57</v>
      </c>
      <c r="B52" s="11">
        <v>0</v>
      </c>
      <c r="C52" s="12">
        <v>0</v>
      </c>
      <c r="D52" s="12">
        <f t="shared" si="9"/>
        <v>0</v>
      </c>
      <c r="E52" s="11">
        <v>9</v>
      </c>
      <c r="F52" s="12">
        <v>14</v>
      </c>
      <c r="G52" s="12">
        <f t="shared" si="10"/>
        <v>23</v>
      </c>
    </row>
    <row r="53" spans="1:7" ht="12.75">
      <c r="A53" s="48">
        <v>58</v>
      </c>
      <c r="B53" s="13">
        <v>0</v>
      </c>
      <c r="C53" s="12">
        <v>0</v>
      </c>
      <c r="D53" s="12">
        <f t="shared" si="9"/>
        <v>0</v>
      </c>
      <c r="E53" s="13">
        <v>8</v>
      </c>
      <c r="F53" s="12">
        <v>8</v>
      </c>
      <c r="G53" s="12">
        <f t="shared" si="10"/>
        <v>16</v>
      </c>
    </row>
    <row r="54" spans="1:7" ht="12.75">
      <c r="A54" s="48" t="s">
        <v>26</v>
      </c>
      <c r="B54" s="13">
        <v>23</v>
      </c>
      <c r="C54" s="12">
        <v>17</v>
      </c>
      <c r="D54" s="12">
        <f t="shared" si="9"/>
        <v>40</v>
      </c>
      <c r="E54" s="13">
        <v>1</v>
      </c>
      <c r="F54" s="12">
        <v>1</v>
      </c>
      <c r="G54" s="12">
        <f t="shared" si="10"/>
        <v>2</v>
      </c>
    </row>
    <row r="55" spans="1:7" ht="12.75">
      <c r="A55" s="48">
        <v>60</v>
      </c>
      <c r="B55" s="13">
        <v>27</v>
      </c>
      <c r="C55" s="12">
        <v>15</v>
      </c>
      <c r="D55" s="12">
        <f t="shared" si="9"/>
        <v>42</v>
      </c>
      <c r="E55" s="13">
        <v>3</v>
      </c>
      <c r="F55" s="12">
        <v>0</v>
      </c>
      <c r="G55" s="12">
        <f t="shared" si="10"/>
        <v>3</v>
      </c>
    </row>
    <row r="56" spans="1:7" ht="12.75">
      <c r="A56" s="19" t="s">
        <v>1</v>
      </c>
      <c r="B56" s="31">
        <f aca="true" t="shared" si="11" ref="B56:G56">SUM(B50:B55)</f>
        <v>50</v>
      </c>
      <c r="C56" s="32">
        <f t="shared" si="11"/>
        <v>32</v>
      </c>
      <c r="D56" s="32">
        <f t="shared" si="11"/>
        <v>82</v>
      </c>
      <c r="E56" s="31">
        <f t="shared" si="11"/>
        <v>22</v>
      </c>
      <c r="F56" s="32">
        <f t="shared" si="11"/>
        <v>23</v>
      </c>
      <c r="G56" s="32">
        <f t="shared" si="11"/>
        <v>45</v>
      </c>
    </row>
    <row r="58" spans="1:7" ht="12.75">
      <c r="A58" s="111" t="s">
        <v>33</v>
      </c>
      <c r="B58" s="112"/>
      <c r="C58" s="112"/>
      <c r="D58" s="112"/>
      <c r="E58" s="112"/>
      <c r="F58" s="112"/>
      <c r="G58" s="112"/>
    </row>
    <row r="59" spans="1:4" ht="5.25" customHeight="1" thickBot="1">
      <c r="A59" s="2"/>
      <c r="B59" s="12"/>
      <c r="C59" s="12"/>
      <c r="D59" s="12"/>
    </row>
    <row r="60" spans="1:7" ht="12.75">
      <c r="A60" s="25"/>
      <c r="B60" s="113" t="s">
        <v>40</v>
      </c>
      <c r="C60" s="114"/>
      <c r="D60" s="115"/>
      <c r="E60" s="9" t="s">
        <v>55</v>
      </c>
      <c r="F60" s="27"/>
      <c r="G60" s="27"/>
    </row>
    <row r="61" spans="1:7" ht="12.75">
      <c r="A61" s="71" t="s">
        <v>12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12">
        <v>0</v>
      </c>
      <c r="D63" s="12">
        <f aca="true" t="shared" si="12" ref="D63:D68">SUM(B63:C63)</f>
        <v>0</v>
      </c>
      <c r="E63" s="11">
        <v>0</v>
      </c>
      <c r="F63" s="12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12">
        <v>0</v>
      </c>
      <c r="D64" s="12">
        <f t="shared" si="12"/>
        <v>0</v>
      </c>
      <c r="E64" s="11">
        <v>0</v>
      </c>
      <c r="F64" s="12">
        <v>0</v>
      </c>
      <c r="G64" s="12">
        <f t="shared" si="13"/>
        <v>0</v>
      </c>
    </row>
    <row r="65" spans="1:7" ht="12.75">
      <c r="A65" s="48">
        <v>57</v>
      </c>
      <c r="B65" s="11">
        <v>0</v>
      </c>
      <c r="C65" s="12">
        <v>0</v>
      </c>
      <c r="D65" s="12">
        <f t="shared" si="12"/>
        <v>0</v>
      </c>
      <c r="E65" s="11">
        <v>0</v>
      </c>
      <c r="F65" s="12">
        <v>3</v>
      </c>
      <c r="G65" s="12">
        <f t="shared" si="13"/>
        <v>3</v>
      </c>
    </row>
    <row r="66" spans="1:7" ht="12.75">
      <c r="A66" s="48">
        <v>58</v>
      </c>
      <c r="B66" s="13">
        <v>0</v>
      </c>
      <c r="C66" s="12">
        <v>0</v>
      </c>
      <c r="D66" s="12">
        <f t="shared" si="12"/>
        <v>0</v>
      </c>
      <c r="E66" s="13">
        <v>1</v>
      </c>
      <c r="F66" s="12">
        <v>2</v>
      </c>
      <c r="G66" s="12">
        <f t="shared" si="13"/>
        <v>3</v>
      </c>
    </row>
    <row r="67" spans="1:7" ht="12.75">
      <c r="A67" s="48" t="s">
        <v>26</v>
      </c>
      <c r="B67" s="13">
        <v>2</v>
      </c>
      <c r="C67" s="12">
        <v>6</v>
      </c>
      <c r="D67" s="12">
        <f t="shared" si="12"/>
        <v>8</v>
      </c>
      <c r="E67" s="13">
        <v>0</v>
      </c>
      <c r="F67" s="12">
        <v>0</v>
      </c>
      <c r="G67" s="12">
        <f t="shared" si="13"/>
        <v>0</v>
      </c>
    </row>
    <row r="68" spans="1:7" ht="12.75">
      <c r="A68" s="48">
        <v>60</v>
      </c>
      <c r="B68" s="13">
        <v>5</v>
      </c>
      <c r="C68" s="12">
        <v>1</v>
      </c>
      <c r="D68" s="12">
        <f t="shared" si="12"/>
        <v>6</v>
      </c>
      <c r="E68" s="13">
        <v>1</v>
      </c>
      <c r="F68" s="12">
        <v>0</v>
      </c>
      <c r="G68" s="12">
        <f t="shared" si="13"/>
        <v>1</v>
      </c>
    </row>
    <row r="69" spans="1:7" ht="12.75">
      <c r="A69" s="19" t="s">
        <v>1</v>
      </c>
      <c r="B69" s="31">
        <f aca="true" t="shared" si="14" ref="B69:G69">SUM(B63:B68)</f>
        <v>7</v>
      </c>
      <c r="C69" s="32">
        <f t="shared" si="14"/>
        <v>7</v>
      </c>
      <c r="D69" s="32">
        <f t="shared" si="14"/>
        <v>14</v>
      </c>
      <c r="E69" s="31">
        <f t="shared" si="14"/>
        <v>2</v>
      </c>
      <c r="F69" s="32">
        <f t="shared" si="14"/>
        <v>5</v>
      </c>
      <c r="G69" s="32">
        <f t="shared" si="14"/>
        <v>7</v>
      </c>
    </row>
    <row r="70" spans="1:7" ht="12.75">
      <c r="A70" s="19"/>
      <c r="B70" s="57"/>
      <c r="C70" s="57"/>
      <c r="D70" s="57"/>
      <c r="E70" s="57"/>
      <c r="F70" s="57"/>
      <c r="G70" s="57"/>
    </row>
    <row r="71" spans="1:7" ht="12.75">
      <c r="A71" s="111" t="s">
        <v>118</v>
      </c>
      <c r="B71" s="112"/>
      <c r="C71" s="112"/>
      <c r="D71" s="112"/>
      <c r="E71" s="112"/>
      <c r="F71" s="112"/>
      <c r="G71" s="112"/>
    </row>
    <row r="72" spans="1:4" ht="3" customHeight="1" thickBot="1">
      <c r="A72" s="2"/>
      <c r="B72" s="12"/>
      <c r="C72" s="12"/>
      <c r="D72" s="12"/>
    </row>
    <row r="73" spans="1:7" ht="13.5" thickBot="1">
      <c r="A73" s="8"/>
      <c r="B73" s="113" t="s">
        <v>40</v>
      </c>
      <c r="C73" s="114"/>
      <c r="D73" s="115"/>
      <c r="E73" s="9" t="s">
        <v>55</v>
      </c>
      <c r="F73" s="27"/>
      <c r="G73" s="27"/>
    </row>
    <row r="74" spans="1:7" ht="12.75">
      <c r="A74" s="72" t="s">
        <v>12</v>
      </c>
      <c r="B74" s="46" t="s">
        <v>2</v>
      </c>
      <c r="C74" s="47" t="s">
        <v>3</v>
      </c>
      <c r="D74" s="47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5" ref="D76:D81">SUM(B76:C76)</f>
        <v>0</v>
      </c>
      <c r="E76" s="11">
        <v>0</v>
      </c>
      <c r="F76" s="12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12">
        <v>0</v>
      </c>
      <c r="D77" s="12">
        <f t="shared" si="15"/>
        <v>0</v>
      </c>
      <c r="E77" s="11">
        <v>0</v>
      </c>
      <c r="F77" s="12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12">
        <v>0</v>
      </c>
      <c r="D78" s="12">
        <f t="shared" si="15"/>
        <v>0</v>
      </c>
      <c r="E78" s="11">
        <v>0</v>
      </c>
      <c r="F78" s="12">
        <v>0</v>
      </c>
      <c r="G78" s="12">
        <f t="shared" si="16"/>
        <v>0</v>
      </c>
    </row>
    <row r="79" spans="1:7" ht="12.75">
      <c r="A79" s="48">
        <v>58</v>
      </c>
      <c r="B79" s="13">
        <v>0</v>
      </c>
      <c r="C79" s="12">
        <v>0</v>
      </c>
      <c r="D79" s="12">
        <f t="shared" si="15"/>
        <v>0</v>
      </c>
      <c r="E79" s="13">
        <v>0</v>
      </c>
      <c r="F79" s="12">
        <v>1</v>
      </c>
      <c r="G79" s="12">
        <f t="shared" si="16"/>
        <v>1</v>
      </c>
    </row>
    <row r="80" spans="1:7" ht="12.75">
      <c r="A80" s="48" t="s">
        <v>26</v>
      </c>
      <c r="B80" s="13">
        <v>0</v>
      </c>
      <c r="C80" s="12">
        <v>0</v>
      </c>
      <c r="D80" s="12">
        <f t="shared" si="15"/>
        <v>0</v>
      </c>
      <c r="E80" s="13">
        <v>0</v>
      </c>
      <c r="F80" s="12">
        <v>0</v>
      </c>
      <c r="G80" s="12">
        <f t="shared" si="16"/>
        <v>0</v>
      </c>
    </row>
    <row r="81" spans="1:7" ht="12.75">
      <c r="A81" s="48">
        <v>60</v>
      </c>
      <c r="B81" s="13">
        <v>1</v>
      </c>
      <c r="C81" s="12">
        <v>0</v>
      </c>
      <c r="D81" s="12">
        <f t="shared" si="15"/>
        <v>1</v>
      </c>
      <c r="E81" s="13">
        <v>1</v>
      </c>
      <c r="F81" s="12">
        <v>0</v>
      </c>
      <c r="G81" s="12">
        <f t="shared" si="16"/>
        <v>1</v>
      </c>
    </row>
    <row r="82" spans="1:7" ht="12.75">
      <c r="A82" s="19" t="s">
        <v>1</v>
      </c>
      <c r="B82" s="31">
        <f aca="true" t="shared" si="17" ref="B82:G82">SUM(B76:B81)</f>
        <v>1</v>
      </c>
      <c r="C82" s="32">
        <f t="shared" si="17"/>
        <v>0</v>
      </c>
      <c r="D82" s="32">
        <f t="shared" si="17"/>
        <v>1</v>
      </c>
      <c r="E82" s="31">
        <f t="shared" si="17"/>
        <v>1</v>
      </c>
      <c r="F82" s="32">
        <f t="shared" si="17"/>
        <v>1</v>
      </c>
      <c r="G82" s="32">
        <f t="shared" si="17"/>
        <v>2</v>
      </c>
    </row>
    <row r="84" spans="1:7" ht="12.75">
      <c r="A84" s="111" t="s">
        <v>119</v>
      </c>
      <c r="B84" s="112"/>
      <c r="C84" s="112"/>
      <c r="D84" s="112"/>
      <c r="E84" s="112"/>
      <c r="F84" s="112"/>
      <c r="G84" s="112"/>
    </row>
    <row r="85" spans="1:4" ht="3" customHeight="1" thickBot="1">
      <c r="A85" s="5"/>
      <c r="B85" s="24"/>
      <c r="C85" s="24"/>
      <c r="D85" s="24"/>
    </row>
    <row r="86" spans="1:7" ht="13.5" thickBot="1">
      <c r="A86" s="8"/>
      <c r="B86" s="113" t="s">
        <v>40</v>
      </c>
      <c r="C86" s="114"/>
      <c r="D86" s="115"/>
      <c r="E86" s="9" t="s">
        <v>55</v>
      </c>
      <c r="F86" s="27"/>
      <c r="G86" s="27"/>
    </row>
    <row r="87" spans="1:7" ht="12.75">
      <c r="A87" s="72" t="s">
        <v>12</v>
      </c>
      <c r="B87" s="46" t="s">
        <v>2</v>
      </c>
      <c r="C87" s="47" t="s">
        <v>3</v>
      </c>
      <c r="D87" s="47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82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12">
        <v>0</v>
      </c>
      <c r="D89" s="12">
        <f aca="true" t="shared" si="18" ref="D89:D94">SUM(B89:C89)</f>
        <v>0</v>
      </c>
      <c r="E89" s="11">
        <v>0</v>
      </c>
      <c r="F89" s="12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12">
        <v>0</v>
      </c>
      <c r="D90" s="12">
        <f t="shared" si="18"/>
        <v>0</v>
      </c>
      <c r="E90" s="11">
        <v>0</v>
      </c>
      <c r="F90" s="12">
        <v>0</v>
      </c>
      <c r="G90" s="12">
        <f t="shared" si="19"/>
        <v>0</v>
      </c>
    </row>
    <row r="91" spans="1:7" ht="12.75">
      <c r="A91" s="48">
        <v>57</v>
      </c>
      <c r="B91" s="11">
        <v>0</v>
      </c>
      <c r="C91" s="12">
        <v>0</v>
      </c>
      <c r="D91" s="12">
        <f t="shared" si="18"/>
        <v>0</v>
      </c>
      <c r="E91" s="11">
        <f>1+1</f>
        <v>2</v>
      </c>
      <c r="F91" s="12">
        <v>0</v>
      </c>
      <c r="G91" s="12">
        <f t="shared" si="19"/>
        <v>2</v>
      </c>
    </row>
    <row r="92" spans="1:7" ht="12.75">
      <c r="A92" s="48">
        <v>58</v>
      </c>
      <c r="B92" s="11">
        <v>0</v>
      </c>
      <c r="C92" s="12">
        <v>0</v>
      </c>
      <c r="D92" s="12">
        <f t="shared" si="18"/>
        <v>0</v>
      </c>
      <c r="E92" s="13">
        <v>0</v>
      </c>
      <c r="F92" s="12">
        <v>0</v>
      </c>
      <c r="G92" s="12">
        <f t="shared" si="19"/>
        <v>0</v>
      </c>
    </row>
    <row r="93" spans="1:7" ht="12.75">
      <c r="A93" s="48" t="s">
        <v>26</v>
      </c>
      <c r="B93" s="39">
        <v>1</v>
      </c>
      <c r="C93" s="12">
        <v>0</v>
      </c>
      <c r="D93" s="12">
        <f t="shared" si="18"/>
        <v>1</v>
      </c>
      <c r="E93" s="13">
        <v>0</v>
      </c>
      <c r="F93" s="12">
        <v>0</v>
      </c>
      <c r="G93" s="12">
        <f t="shared" si="19"/>
        <v>0</v>
      </c>
    </row>
    <row r="94" spans="1:7" ht="12.75">
      <c r="A94" s="48">
        <v>60</v>
      </c>
      <c r="B94" s="42">
        <v>1</v>
      </c>
      <c r="C94" s="12">
        <v>0</v>
      </c>
      <c r="D94" s="12">
        <f t="shared" si="18"/>
        <v>1</v>
      </c>
      <c r="E94" s="13">
        <v>0</v>
      </c>
      <c r="F94" s="12">
        <v>0</v>
      </c>
      <c r="G94" s="12">
        <f t="shared" si="19"/>
        <v>0</v>
      </c>
    </row>
    <row r="95" spans="1:7" ht="12.75">
      <c r="A95" s="19" t="s">
        <v>1</v>
      </c>
      <c r="B95" s="31">
        <f aca="true" t="shared" si="20" ref="B95:G95">SUM(B89:B94)</f>
        <v>2</v>
      </c>
      <c r="C95" s="32">
        <f t="shared" si="20"/>
        <v>0</v>
      </c>
      <c r="D95" s="32">
        <f t="shared" si="20"/>
        <v>2</v>
      </c>
      <c r="E95" s="31">
        <f t="shared" si="20"/>
        <v>2</v>
      </c>
      <c r="F95" s="32">
        <f t="shared" si="20"/>
        <v>0</v>
      </c>
      <c r="G95" s="32">
        <f t="shared" si="20"/>
        <v>2</v>
      </c>
    </row>
    <row r="98" spans="1:7" ht="12.75">
      <c r="A98" s="111" t="s">
        <v>34</v>
      </c>
      <c r="B98" s="112"/>
      <c r="C98" s="112"/>
      <c r="D98" s="112"/>
      <c r="E98" s="112"/>
      <c r="F98" s="112"/>
      <c r="G98" s="112"/>
    </row>
    <row r="99" spans="1:4" ht="4.5" customHeight="1" thickBot="1">
      <c r="A99" s="2"/>
      <c r="B99" s="12"/>
      <c r="C99" s="12"/>
      <c r="D99" s="12"/>
    </row>
    <row r="100" spans="1:7" ht="12.75">
      <c r="A100" s="25"/>
      <c r="B100" s="113" t="s">
        <v>40</v>
      </c>
      <c r="C100" s="114"/>
      <c r="D100" s="115"/>
      <c r="E100" s="9" t="s">
        <v>55</v>
      </c>
      <c r="F100" s="27"/>
      <c r="G100" s="27"/>
    </row>
    <row r="101" spans="1:7" ht="12.75">
      <c r="A101" s="71" t="s">
        <v>12</v>
      </c>
      <c r="B101" s="34" t="s">
        <v>2</v>
      </c>
      <c r="C101" s="35" t="s">
        <v>3</v>
      </c>
      <c r="D101" s="35" t="s">
        <v>1</v>
      </c>
      <c r="E101" s="34" t="s">
        <v>2</v>
      </c>
      <c r="F101" s="35" t="s">
        <v>3</v>
      </c>
      <c r="G101" s="35" t="s">
        <v>1</v>
      </c>
    </row>
    <row r="102" spans="1:7" ht="12.75">
      <c r="A102" s="29"/>
      <c r="B102" s="13"/>
      <c r="C102" s="30"/>
      <c r="D102" s="30"/>
      <c r="E102" s="13"/>
      <c r="F102" s="30"/>
      <c r="G102" s="30"/>
    </row>
    <row r="103" spans="1:7" ht="12.75">
      <c r="A103" s="48">
        <v>55</v>
      </c>
      <c r="B103" s="11">
        <v>0</v>
      </c>
      <c r="C103" s="12">
        <v>0</v>
      </c>
      <c r="D103" s="12">
        <f aca="true" t="shared" si="21" ref="D103:D108">SUM(B103:C103)</f>
        <v>0</v>
      </c>
      <c r="E103" s="11">
        <v>0</v>
      </c>
      <c r="F103" s="12">
        <v>0</v>
      </c>
      <c r="G103" s="12">
        <f aca="true" t="shared" si="22" ref="G103:G108">SUM(E103:F103)</f>
        <v>0</v>
      </c>
    </row>
    <row r="104" spans="1:7" ht="12.75">
      <c r="A104" s="48">
        <v>56</v>
      </c>
      <c r="B104" s="11">
        <v>0</v>
      </c>
      <c r="C104" s="12">
        <v>0</v>
      </c>
      <c r="D104" s="12">
        <f t="shared" si="21"/>
        <v>0</v>
      </c>
      <c r="E104" s="11">
        <v>0</v>
      </c>
      <c r="F104" s="12">
        <v>0</v>
      </c>
      <c r="G104" s="12">
        <f t="shared" si="22"/>
        <v>0</v>
      </c>
    </row>
    <row r="105" spans="1:7" ht="12.75">
      <c r="A105" s="48">
        <v>57</v>
      </c>
      <c r="B105" s="11">
        <v>0</v>
      </c>
      <c r="C105" s="12">
        <v>0</v>
      </c>
      <c r="D105" s="12">
        <f t="shared" si="21"/>
        <v>0</v>
      </c>
      <c r="E105" s="11">
        <v>1</v>
      </c>
      <c r="F105" s="12">
        <v>0</v>
      </c>
      <c r="G105" s="12">
        <f t="shared" si="22"/>
        <v>1</v>
      </c>
    </row>
    <row r="106" spans="1:7" ht="12.75">
      <c r="A106" s="48">
        <v>58</v>
      </c>
      <c r="B106" s="13">
        <v>0</v>
      </c>
      <c r="C106" s="12">
        <v>0</v>
      </c>
      <c r="D106" s="12">
        <f t="shared" si="21"/>
        <v>0</v>
      </c>
      <c r="E106" s="13">
        <v>0</v>
      </c>
      <c r="F106" s="12">
        <v>0</v>
      </c>
      <c r="G106" s="12">
        <f t="shared" si="22"/>
        <v>0</v>
      </c>
    </row>
    <row r="107" spans="1:7" ht="12.75">
      <c r="A107" s="48" t="s">
        <v>26</v>
      </c>
      <c r="B107" s="13">
        <v>1</v>
      </c>
      <c r="C107" s="12">
        <v>0</v>
      </c>
      <c r="D107" s="12">
        <f t="shared" si="21"/>
        <v>1</v>
      </c>
      <c r="E107" s="13">
        <v>0</v>
      </c>
      <c r="F107" s="12">
        <v>0</v>
      </c>
      <c r="G107" s="12">
        <f t="shared" si="22"/>
        <v>0</v>
      </c>
    </row>
    <row r="108" spans="1:7" ht="12.75">
      <c r="A108" s="48">
        <v>60</v>
      </c>
      <c r="B108" s="13">
        <v>2</v>
      </c>
      <c r="C108" s="12">
        <v>0</v>
      </c>
      <c r="D108" s="12">
        <f t="shared" si="21"/>
        <v>2</v>
      </c>
      <c r="E108" s="13">
        <v>0</v>
      </c>
      <c r="F108" s="12">
        <v>0</v>
      </c>
      <c r="G108" s="12">
        <f t="shared" si="22"/>
        <v>0</v>
      </c>
    </row>
    <row r="109" spans="1:7" ht="12.75">
      <c r="A109" s="19" t="s">
        <v>1</v>
      </c>
      <c r="B109" s="31">
        <f aca="true" t="shared" si="23" ref="B109:G109">SUM(B103:B108)</f>
        <v>3</v>
      </c>
      <c r="C109" s="32">
        <f t="shared" si="23"/>
        <v>0</v>
      </c>
      <c r="D109" s="32">
        <f t="shared" si="23"/>
        <v>3</v>
      </c>
      <c r="E109" s="31">
        <f t="shared" si="23"/>
        <v>1</v>
      </c>
      <c r="F109" s="32">
        <f t="shared" si="23"/>
        <v>0</v>
      </c>
      <c r="G109" s="32">
        <f t="shared" si="23"/>
        <v>1</v>
      </c>
    </row>
    <row r="112" spans="1:10" s="4" customFormat="1" ht="12.75">
      <c r="A112" s="48" t="s">
        <v>72</v>
      </c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s="4" customFormat="1" ht="12.75">
      <c r="A113" s="66" t="s">
        <v>81</v>
      </c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s="4" customFormat="1" ht="12.75">
      <c r="A114" s="4" t="s">
        <v>122</v>
      </c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s="4" customFormat="1" ht="12.75">
      <c r="A115" s="4" t="s">
        <v>70</v>
      </c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s="4" customFormat="1" ht="12.75">
      <c r="A116" s="4" t="s">
        <v>73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4" customFormat="1" ht="12.75">
      <c r="A117" s="4" t="s">
        <v>71</v>
      </c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4" customFormat="1" ht="12.75">
      <c r="A118" s="66" t="s">
        <v>74</v>
      </c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s="4" customFormat="1" ht="12.75">
      <c r="A119" s="66" t="s">
        <v>125</v>
      </c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s="4" customFormat="1" ht="12.75">
      <c r="A120" s="4" t="s">
        <v>113</v>
      </c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s="4" customFormat="1" ht="12.75">
      <c r="A121" s="4" t="s">
        <v>80</v>
      </c>
      <c r="B121" s="12"/>
      <c r="C121" s="12"/>
      <c r="D121" s="12"/>
      <c r="E121" s="12"/>
      <c r="F121" s="12"/>
      <c r="G121" s="12"/>
      <c r="H121" s="12"/>
      <c r="I121" s="12"/>
      <c r="J121" s="12"/>
    </row>
  </sheetData>
  <sheetProtection/>
  <mergeCells count="18">
    <mergeCell ref="B100:D100"/>
    <mergeCell ref="A98:G98"/>
    <mergeCell ref="A84:G84"/>
    <mergeCell ref="B8:D8"/>
    <mergeCell ref="A19:G19"/>
    <mergeCell ref="B60:D60"/>
    <mergeCell ref="B34:D34"/>
    <mergeCell ref="B47:D47"/>
    <mergeCell ref="B73:D73"/>
    <mergeCell ref="B86:D86"/>
    <mergeCell ref="A4:G4"/>
    <mergeCell ref="A2:G2"/>
    <mergeCell ref="A6:G6"/>
    <mergeCell ref="A71:G71"/>
    <mergeCell ref="A58:G58"/>
    <mergeCell ref="A45:G45"/>
    <mergeCell ref="A32:G32"/>
    <mergeCell ref="B21:D21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1" horizontalDpi="1200" verticalDpi="1200" orientation="portrait" paperSize="9" scale="83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1" width="29.7109375" style="4" customWidth="1"/>
    <col min="2" max="10" width="9.7109375" style="4" customWidth="1"/>
    <col min="11" max="16384" width="9.140625" style="4" customWidth="1"/>
  </cols>
  <sheetData>
    <row r="1" spans="1:10" ht="12.75">
      <c r="A1" s="1" t="s">
        <v>75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36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76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19</v>
      </c>
      <c r="C6" s="10"/>
      <c r="D6" s="10"/>
      <c r="E6" s="9" t="s">
        <v>55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66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13</v>
      </c>
      <c r="B9" s="11">
        <v>0</v>
      </c>
      <c r="C9" s="50">
        <v>92</v>
      </c>
      <c r="D9" s="41">
        <f>SUM(B9:C9)</f>
        <v>92</v>
      </c>
      <c r="E9" s="11">
        <v>0</v>
      </c>
      <c r="F9" s="51">
        <v>10</v>
      </c>
      <c r="G9" s="12">
        <f>SUM(E9:F9)</f>
        <v>10</v>
      </c>
      <c r="H9" s="11">
        <f aca="true" t="shared" si="0" ref="H9:I12">SUM(B9,E9)</f>
        <v>0</v>
      </c>
      <c r="I9" s="12">
        <f t="shared" si="0"/>
        <v>102</v>
      </c>
      <c r="J9" s="12">
        <f>SUM(H9:I9)</f>
        <v>102</v>
      </c>
    </row>
    <row r="10" spans="1:10" ht="12.75">
      <c r="A10" s="2" t="s">
        <v>4</v>
      </c>
      <c r="B10" s="49">
        <v>1</v>
      </c>
      <c r="C10" s="50">
        <v>411</v>
      </c>
      <c r="D10" s="41">
        <f>SUM(B10:C10)</f>
        <v>412</v>
      </c>
      <c r="E10" s="11">
        <v>0</v>
      </c>
      <c r="F10" s="51">
        <v>91</v>
      </c>
      <c r="G10" s="12">
        <f>SUM(E10:F10)</f>
        <v>91</v>
      </c>
      <c r="H10" s="11">
        <f t="shared" si="0"/>
        <v>1</v>
      </c>
      <c r="I10" s="12">
        <f t="shared" si="0"/>
        <v>502</v>
      </c>
      <c r="J10" s="12">
        <f>SUM(H10:I10)</f>
        <v>503</v>
      </c>
    </row>
    <row r="11" spans="1:10" ht="12.75">
      <c r="A11" s="2" t="s">
        <v>5</v>
      </c>
      <c r="B11" s="11">
        <v>0</v>
      </c>
      <c r="C11" s="23">
        <v>0</v>
      </c>
      <c r="D11" s="41">
        <f>SUM(B11:C11)</f>
        <v>0</v>
      </c>
      <c r="E11" s="11">
        <v>0</v>
      </c>
      <c r="F11" s="63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53">
        <v>85</v>
      </c>
      <c r="D12" s="44">
        <f>SUM(B12:C12)</f>
        <v>85</v>
      </c>
      <c r="E12" s="11">
        <v>0</v>
      </c>
      <c r="F12" s="51">
        <v>21</v>
      </c>
      <c r="G12" s="12">
        <f>SUM(E12:F12)</f>
        <v>21</v>
      </c>
      <c r="H12" s="11">
        <f t="shared" si="0"/>
        <v>0</v>
      </c>
      <c r="I12" s="12">
        <f t="shared" si="0"/>
        <v>106</v>
      </c>
      <c r="J12" s="12">
        <f>SUM(H12:I12)</f>
        <v>106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588</v>
      </c>
      <c r="D13" s="16">
        <f t="shared" si="1"/>
        <v>589</v>
      </c>
      <c r="E13" s="15">
        <f t="shared" si="1"/>
        <v>0</v>
      </c>
      <c r="F13" s="16">
        <f t="shared" si="1"/>
        <v>122</v>
      </c>
      <c r="G13" s="16">
        <f t="shared" si="1"/>
        <v>122</v>
      </c>
      <c r="H13" s="15">
        <f t="shared" si="1"/>
        <v>1</v>
      </c>
      <c r="I13" s="16">
        <f t="shared" si="1"/>
        <v>710</v>
      </c>
      <c r="J13" s="16">
        <f t="shared" si="1"/>
        <v>711</v>
      </c>
    </row>
    <row r="14" spans="1:10" s="33" customFormat="1" ht="12.75">
      <c r="A14" s="78"/>
      <c r="B14" s="79"/>
      <c r="C14" s="78"/>
      <c r="D14" s="78"/>
      <c r="E14" s="79"/>
      <c r="F14" s="78"/>
      <c r="G14" s="78"/>
      <c r="H14" s="79"/>
      <c r="I14" s="78"/>
      <c r="J14" s="78"/>
    </row>
    <row r="15" spans="1:10" ht="12.75">
      <c r="A15" s="1" t="s">
        <v>67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13</v>
      </c>
      <c r="B16" s="49">
        <v>40</v>
      </c>
      <c r="C16" s="50">
        <v>76</v>
      </c>
      <c r="D16" s="41">
        <f>SUM(B16:C16)</f>
        <v>116</v>
      </c>
      <c r="E16" s="51">
        <v>11</v>
      </c>
      <c r="F16" s="51">
        <v>48</v>
      </c>
      <c r="G16" s="12">
        <f>SUM(E16:F16)</f>
        <v>59</v>
      </c>
      <c r="H16" s="11">
        <f aca="true" t="shared" si="2" ref="H16:I19">SUM(B16,E16)</f>
        <v>51</v>
      </c>
      <c r="I16" s="12">
        <f t="shared" si="2"/>
        <v>124</v>
      </c>
      <c r="J16" s="12">
        <f>SUM(H16:I16)</f>
        <v>175</v>
      </c>
    </row>
    <row r="17" spans="1:10" ht="12.75">
      <c r="A17" s="2" t="s">
        <v>4</v>
      </c>
      <c r="B17" s="49">
        <v>144</v>
      </c>
      <c r="C17" s="50">
        <v>341</v>
      </c>
      <c r="D17" s="41">
        <f>SUM(B17:C17)</f>
        <v>485</v>
      </c>
      <c r="E17" s="51">
        <v>76</v>
      </c>
      <c r="F17" s="51">
        <v>281</v>
      </c>
      <c r="G17" s="12">
        <f>SUM(E17:F17)</f>
        <v>357</v>
      </c>
      <c r="H17" s="11">
        <f t="shared" si="2"/>
        <v>220</v>
      </c>
      <c r="I17" s="12">
        <f t="shared" si="2"/>
        <v>622</v>
      </c>
      <c r="J17" s="12">
        <f>SUM(H17:I17)</f>
        <v>842</v>
      </c>
    </row>
    <row r="18" spans="1:10" ht="12.75">
      <c r="A18" s="2" t="s">
        <v>5</v>
      </c>
      <c r="B18" s="11">
        <v>0</v>
      </c>
      <c r="C18" s="23">
        <v>0</v>
      </c>
      <c r="D18" s="41">
        <f>SUM(B18:C18)</f>
        <v>0</v>
      </c>
      <c r="E18" s="63">
        <v>0</v>
      </c>
      <c r="F18" s="63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52">
        <v>86</v>
      </c>
      <c r="C19" s="53">
        <v>99</v>
      </c>
      <c r="D19" s="44">
        <f>SUM(B19:C19)</f>
        <v>185</v>
      </c>
      <c r="E19" s="51">
        <v>44</v>
      </c>
      <c r="F19" s="51">
        <v>68</v>
      </c>
      <c r="G19" s="12">
        <f>SUM(E19:F19)</f>
        <v>112</v>
      </c>
      <c r="H19" s="11">
        <f t="shared" si="2"/>
        <v>130</v>
      </c>
      <c r="I19" s="12">
        <f t="shared" si="2"/>
        <v>167</v>
      </c>
      <c r="J19" s="12">
        <f>SUM(H19:I19)</f>
        <v>297</v>
      </c>
    </row>
    <row r="20" spans="1:10" s="17" customFormat="1" ht="12.75">
      <c r="A20" s="14" t="s">
        <v>1</v>
      </c>
      <c r="B20" s="15">
        <f>SUM(B16:B19)</f>
        <v>270</v>
      </c>
      <c r="C20" s="16">
        <f aca="true" t="shared" si="3" ref="C20:J20">SUM(C16:C19)</f>
        <v>516</v>
      </c>
      <c r="D20" s="16">
        <f t="shared" si="3"/>
        <v>786</v>
      </c>
      <c r="E20" s="15">
        <f t="shared" si="3"/>
        <v>131</v>
      </c>
      <c r="F20" s="16">
        <f t="shared" si="3"/>
        <v>397</v>
      </c>
      <c r="G20" s="16">
        <f t="shared" si="3"/>
        <v>528</v>
      </c>
      <c r="H20" s="15">
        <f t="shared" si="3"/>
        <v>401</v>
      </c>
      <c r="I20" s="16">
        <f t="shared" si="3"/>
        <v>913</v>
      </c>
      <c r="J20" s="16">
        <f t="shared" si="3"/>
        <v>1314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13</v>
      </c>
      <c r="B23" s="49">
        <f>0+4</f>
        <v>4</v>
      </c>
      <c r="C23" s="50">
        <f>4+10</f>
        <v>14</v>
      </c>
      <c r="D23" s="41">
        <f>SUM(B23:C23)</f>
        <v>18</v>
      </c>
      <c r="E23" s="51">
        <f>0+1</f>
        <v>1</v>
      </c>
      <c r="F23" s="51">
        <f>0+10</f>
        <v>10</v>
      </c>
      <c r="G23" s="12">
        <f>SUM(E23:F23)</f>
        <v>11</v>
      </c>
      <c r="H23" s="11">
        <f aca="true" t="shared" si="4" ref="H23:I26">SUM(B23,E23)</f>
        <v>5</v>
      </c>
      <c r="I23" s="12">
        <f t="shared" si="4"/>
        <v>24</v>
      </c>
      <c r="J23" s="12">
        <f>SUM(H23:I23)</f>
        <v>29</v>
      </c>
    </row>
    <row r="24" spans="1:10" ht="12.75">
      <c r="A24" s="2" t="s">
        <v>4</v>
      </c>
      <c r="B24" s="49">
        <f>0+21</f>
        <v>21</v>
      </c>
      <c r="C24" s="50">
        <f>5+30</f>
        <v>35</v>
      </c>
      <c r="D24" s="41">
        <f>SUM(B24:C24)</f>
        <v>56</v>
      </c>
      <c r="E24" s="51">
        <f>0+10</f>
        <v>10</v>
      </c>
      <c r="F24" s="51">
        <f>3+30</f>
        <v>33</v>
      </c>
      <c r="G24" s="12">
        <f>SUM(E24:F24)</f>
        <v>43</v>
      </c>
      <c r="H24" s="11">
        <f t="shared" si="4"/>
        <v>31</v>
      </c>
      <c r="I24" s="12">
        <f t="shared" si="4"/>
        <v>68</v>
      </c>
      <c r="J24" s="12">
        <f>SUM(H24:I24)</f>
        <v>99</v>
      </c>
    </row>
    <row r="25" spans="1:10" ht="12.75">
      <c r="A25" s="2" t="s">
        <v>5</v>
      </c>
      <c r="B25" s="11">
        <f>0+0</f>
        <v>0</v>
      </c>
      <c r="C25" s="50">
        <f>0+2</f>
        <v>2</v>
      </c>
      <c r="D25" s="45">
        <f>SUM(B25:C25)</f>
        <v>2</v>
      </c>
      <c r="E25" s="77">
        <f>0+0</f>
        <v>0</v>
      </c>
      <c r="F25" s="51">
        <f>0+2</f>
        <v>2</v>
      </c>
      <c r="G25" s="18">
        <f>SUM(E25:F25)</f>
        <v>2</v>
      </c>
      <c r="H25" s="13">
        <f t="shared" si="4"/>
        <v>0</v>
      </c>
      <c r="I25" s="18">
        <f t="shared" si="4"/>
        <v>4</v>
      </c>
      <c r="J25" s="18">
        <f>SUM(H25:I25)</f>
        <v>4</v>
      </c>
    </row>
    <row r="26" spans="1:10" ht="12.75">
      <c r="A26" s="2" t="s">
        <v>6</v>
      </c>
      <c r="B26" s="52">
        <f>0+0+3+0</f>
        <v>3</v>
      </c>
      <c r="C26" s="53">
        <f>1+0+5+0</f>
        <v>6</v>
      </c>
      <c r="D26" s="44">
        <f>SUM(B26:C26)</f>
        <v>9</v>
      </c>
      <c r="E26" s="51">
        <f>0+0+3+1</f>
        <v>4</v>
      </c>
      <c r="F26" s="51">
        <f>0+0+5+0</f>
        <v>5</v>
      </c>
      <c r="G26" s="12">
        <f>SUM(E26:F26)</f>
        <v>9</v>
      </c>
      <c r="H26" s="11">
        <f t="shared" si="4"/>
        <v>7</v>
      </c>
      <c r="I26" s="12">
        <f t="shared" si="4"/>
        <v>11</v>
      </c>
      <c r="J26" s="12">
        <f>SUM(H26:I26)</f>
        <v>18</v>
      </c>
    </row>
    <row r="27" spans="1:10" s="17" customFormat="1" ht="12.75">
      <c r="A27" s="19" t="s">
        <v>1</v>
      </c>
      <c r="B27" s="15">
        <f aca="true" t="shared" si="5" ref="B27:J27">SUM(B23:B26)</f>
        <v>28</v>
      </c>
      <c r="C27" s="16">
        <f t="shared" si="5"/>
        <v>57</v>
      </c>
      <c r="D27" s="16">
        <f t="shared" si="5"/>
        <v>85</v>
      </c>
      <c r="E27" s="15">
        <f t="shared" si="5"/>
        <v>15</v>
      </c>
      <c r="F27" s="16">
        <f t="shared" si="5"/>
        <v>50</v>
      </c>
      <c r="G27" s="16">
        <f t="shared" si="5"/>
        <v>65</v>
      </c>
      <c r="H27" s="15">
        <f t="shared" si="5"/>
        <v>43</v>
      </c>
      <c r="I27" s="16">
        <f t="shared" si="5"/>
        <v>107</v>
      </c>
      <c r="J27" s="16">
        <f t="shared" si="5"/>
        <v>150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13</v>
      </c>
      <c r="B30" s="49">
        <f>71+1</f>
        <v>72</v>
      </c>
      <c r="C30" s="50">
        <f>83+1</f>
        <v>84</v>
      </c>
      <c r="D30" s="41">
        <f>SUM(B30:C30)</f>
        <v>156</v>
      </c>
      <c r="E30" s="51">
        <v>62</v>
      </c>
      <c r="F30" s="51">
        <v>96</v>
      </c>
      <c r="G30" s="12">
        <f>SUM(E30:F30)</f>
        <v>158</v>
      </c>
      <c r="H30" s="11">
        <f aca="true" t="shared" si="6" ref="H30:I33">SUM(B30,E30)</f>
        <v>134</v>
      </c>
      <c r="I30" s="12">
        <f t="shared" si="6"/>
        <v>180</v>
      </c>
      <c r="J30" s="12">
        <f>SUM(H30:I30)</f>
        <v>314</v>
      </c>
    </row>
    <row r="31" spans="1:10" ht="12.75">
      <c r="A31" s="2" t="s">
        <v>4</v>
      </c>
      <c r="B31" s="49">
        <v>199</v>
      </c>
      <c r="C31" s="50">
        <v>465</v>
      </c>
      <c r="D31" s="41">
        <f>SUM(B31:C31)</f>
        <v>664</v>
      </c>
      <c r="E31" s="51">
        <f>177+1</f>
        <v>178</v>
      </c>
      <c r="F31" s="51">
        <f>426+1</f>
        <v>427</v>
      </c>
      <c r="G31" s="12">
        <f>SUM(E31:F31)</f>
        <v>605</v>
      </c>
      <c r="H31" s="11">
        <f t="shared" si="6"/>
        <v>377</v>
      </c>
      <c r="I31" s="12">
        <f t="shared" si="6"/>
        <v>892</v>
      </c>
      <c r="J31" s="12">
        <f>SUM(H31:I31)</f>
        <v>1269</v>
      </c>
    </row>
    <row r="32" spans="1:10" ht="12.75">
      <c r="A32" s="2" t="s">
        <v>5</v>
      </c>
      <c r="B32" s="49">
        <v>11</v>
      </c>
      <c r="C32" s="50">
        <v>11</v>
      </c>
      <c r="D32" s="41">
        <f>SUM(B32:C32)</f>
        <v>22</v>
      </c>
      <c r="E32" s="51">
        <v>11</v>
      </c>
      <c r="F32" s="51">
        <v>16</v>
      </c>
      <c r="G32" s="12">
        <f>SUM(E32:F32)</f>
        <v>27</v>
      </c>
      <c r="H32" s="11">
        <f t="shared" si="6"/>
        <v>22</v>
      </c>
      <c r="I32" s="12">
        <f t="shared" si="6"/>
        <v>27</v>
      </c>
      <c r="J32" s="12">
        <f>SUM(H32:I32)</f>
        <v>49</v>
      </c>
    </row>
    <row r="33" spans="1:10" ht="12.75">
      <c r="A33" s="3" t="s">
        <v>6</v>
      </c>
      <c r="B33" s="52">
        <f>20+1+1</f>
        <v>22</v>
      </c>
      <c r="C33" s="53">
        <f>29+0</f>
        <v>29</v>
      </c>
      <c r="D33" s="44">
        <f>SUM(B33:C33)</f>
        <v>51</v>
      </c>
      <c r="E33" s="51">
        <f>26+1</f>
        <v>27</v>
      </c>
      <c r="F33" s="51">
        <f>26+1+1</f>
        <v>28</v>
      </c>
      <c r="G33" s="12">
        <f>SUM(E33:F33)</f>
        <v>55</v>
      </c>
      <c r="H33" s="11">
        <f t="shared" si="6"/>
        <v>49</v>
      </c>
      <c r="I33" s="12">
        <f t="shared" si="6"/>
        <v>57</v>
      </c>
      <c r="J33" s="12">
        <f>SUM(H33:I33)</f>
        <v>106</v>
      </c>
    </row>
    <row r="34" spans="1:10" s="17" customFormat="1" ht="12.75">
      <c r="A34" s="14" t="s">
        <v>1</v>
      </c>
      <c r="B34" s="15">
        <f aca="true" t="shared" si="7" ref="B34:J34">SUM(B30:B33)</f>
        <v>304</v>
      </c>
      <c r="C34" s="16">
        <f t="shared" si="7"/>
        <v>589</v>
      </c>
      <c r="D34" s="16">
        <f t="shared" si="7"/>
        <v>893</v>
      </c>
      <c r="E34" s="15">
        <f t="shared" si="7"/>
        <v>278</v>
      </c>
      <c r="F34" s="16">
        <f t="shared" si="7"/>
        <v>567</v>
      </c>
      <c r="G34" s="16">
        <f t="shared" si="7"/>
        <v>845</v>
      </c>
      <c r="H34" s="15">
        <f t="shared" si="7"/>
        <v>582</v>
      </c>
      <c r="I34" s="16">
        <f t="shared" si="7"/>
        <v>1156</v>
      </c>
      <c r="J34" s="16">
        <f t="shared" si="7"/>
        <v>1738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13</v>
      </c>
      <c r="B37" s="49">
        <v>2</v>
      </c>
      <c r="C37" s="50">
        <v>7</v>
      </c>
      <c r="D37" s="41">
        <f>SUM(B37:C37)</f>
        <v>9</v>
      </c>
      <c r="E37" s="54">
        <v>3</v>
      </c>
      <c r="F37" s="2">
        <v>7</v>
      </c>
      <c r="G37" s="12">
        <f>SUM(E37:F37)</f>
        <v>10</v>
      </c>
      <c r="H37" s="11">
        <f aca="true" t="shared" si="8" ref="H37:I40">SUM(B37,E37)</f>
        <v>5</v>
      </c>
      <c r="I37" s="12">
        <f t="shared" si="8"/>
        <v>14</v>
      </c>
      <c r="J37" s="12">
        <f>SUM(H37:I37)</f>
        <v>19</v>
      </c>
    </row>
    <row r="38" spans="1:10" ht="12.75">
      <c r="A38" s="2" t="s">
        <v>4</v>
      </c>
      <c r="B38" s="49">
        <v>19</v>
      </c>
      <c r="C38" s="50">
        <v>29</v>
      </c>
      <c r="D38" s="41">
        <f>SUM(B38:C38)</f>
        <v>48</v>
      </c>
      <c r="E38" s="54">
        <v>18</v>
      </c>
      <c r="F38" s="2">
        <v>27</v>
      </c>
      <c r="G38" s="12">
        <f>SUM(E38:F38)</f>
        <v>45</v>
      </c>
      <c r="H38" s="11">
        <f t="shared" si="8"/>
        <v>37</v>
      </c>
      <c r="I38" s="12">
        <f t="shared" si="8"/>
        <v>56</v>
      </c>
      <c r="J38" s="12">
        <f>SUM(H38:I38)</f>
        <v>93</v>
      </c>
    </row>
    <row r="39" spans="1:10" ht="12.75">
      <c r="A39" s="2" t="s">
        <v>5</v>
      </c>
      <c r="B39" s="49">
        <v>1</v>
      </c>
      <c r="C39" s="23">
        <v>1</v>
      </c>
      <c r="D39" s="41">
        <f>SUM(B39:C39)</f>
        <v>2</v>
      </c>
      <c r="E39" s="55">
        <v>1</v>
      </c>
      <c r="F39" s="12">
        <v>0</v>
      </c>
      <c r="G39" s="12">
        <f>SUM(E39:F39)</f>
        <v>1</v>
      </c>
      <c r="H39" s="13">
        <f t="shared" si="8"/>
        <v>2</v>
      </c>
      <c r="I39" s="12">
        <f t="shared" si="8"/>
        <v>1</v>
      </c>
      <c r="J39" s="12">
        <f>SUM(H39:I39)</f>
        <v>3</v>
      </c>
    </row>
    <row r="40" spans="1:10" ht="12.75">
      <c r="A40" s="2" t="s">
        <v>6</v>
      </c>
      <c r="B40" s="52">
        <f>6+1+0</f>
        <v>7</v>
      </c>
      <c r="C40" s="53">
        <f>2+2+0</f>
        <v>4</v>
      </c>
      <c r="D40" s="44">
        <f>SUM(B40:C40)</f>
        <v>11</v>
      </c>
      <c r="E40" s="54">
        <f>4+1+0</f>
        <v>5</v>
      </c>
      <c r="F40" s="2">
        <f>1+0+0</f>
        <v>1</v>
      </c>
      <c r="G40" s="12">
        <f>SUM(E40:F40)</f>
        <v>6</v>
      </c>
      <c r="H40" s="11">
        <f t="shared" si="8"/>
        <v>12</v>
      </c>
      <c r="I40" s="12">
        <f t="shared" si="8"/>
        <v>5</v>
      </c>
      <c r="J40" s="12">
        <f>SUM(H40:I40)</f>
        <v>17</v>
      </c>
    </row>
    <row r="41" spans="1:10" s="17" customFormat="1" ht="12.75">
      <c r="A41" s="19" t="s">
        <v>1</v>
      </c>
      <c r="B41" s="15">
        <f aca="true" t="shared" si="9" ref="B41:J41">SUM(B37:B40)</f>
        <v>29</v>
      </c>
      <c r="C41" s="16">
        <f t="shared" si="9"/>
        <v>41</v>
      </c>
      <c r="D41" s="16">
        <f t="shared" si="9"/>
        <v>70</v>
      </c>
      <c r="E41" s="15">
        <f t="shared" si="9"/>
        <v>27</v>
      </c>
      <c r="F41" s="16">
        <f t="shared" si="9"/>
        <v>35</v>
      </c>
      <c r="G41" s="16">
        <f t="shared" si="9"/>
        <v>62</v>
      </c>
      <c r="H41" s="15">
        <f t="shared" si="9"/>
        <v>56</v>
      </c>
      <c r="I41" s="16">
        <f t="shared" si="9"/>
        <v>76</v>
      </c>
      <c r="J41" s="16">
        <f t="shared" si="9"/>
        <v>132</v>
      </c>
    </row>
    <row r="42" spans="1:10" ht="12.75">
      <c r="A42" s="2"/>
      <c r="B42" s="11"/>
      <c r="C42" s="12"/>
      <c r="D42" s="12"/>
      <c r="E42" s="11"/>
      <c r="F42" s="12"/>
      <c r="G42" s="12"/>
      <c r="H42" s="11"/>
      <c r="I42" s="12"/>
      <c r="J42" s="12"/>
    </row>
    <row r="43" spans="1:10" ht="12.75">
      <c r="A43" s="1" t="s">
        <v>21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s="17" customFormat="1" ht="12.75">
      <c r="A44" s="19" t="s">
        <v>1</v>
      </c>
      <c r="B44" s="20">
        <v>55</v>
      </c>
      <c r="C44" s="21">
        <v>82</v>
      </c>
      <c r="D44" s="21">
        <f>SUM(B44:C44)</f>
        <v>137</v>
      </c>
      <c r="E44" s="20">
        <v>44</v>
      </c>
      <c r="F44" s="21">
        <v>78</v>
      </c>
      <c r="G44" s="21">
        <f>SUM(E44:F44)</f>
        <v>122</v>
      </c>
      <c r="H44" s="20">
        <f>SUM(B44,E44)</f>
        <v>99</v>
      </c>
      <c r="I44" s="21">
        <f>SUM(C44,F44)</f>
        <v>160</v>
      </c>
      <c r="J44" s="21">
        <f>SUM(H44:I44)</f>
        <v>259</v>
      </c>
    </row>
    <row r="45" spans="1:10" ht="12.75">
      <c r="A45" s="22"/>
      <c r="B45" s="56"/>
      <c r="C45" s="57"/>
      <c r="D45" s="57"/>
      <c r="E45" s="56"/>
      <c r="F45" s="57"/>
      <c r="G45" s="57"/>
      <c r="H45" s="56"/>
      <c r="I45" s="57"/>
      <c r="J45" s="57"/>
    </row>
    <row r="46" spans="1:10" ht="12.75">
      <c r="A46" s="1" t="s">
        <v>116</v>
      </c>
      <c r="B46" s="11"/>
      <c r="C46" s="12"/>
      <c r="D46" s="12"/>
      <c r="E46" s="11"/>
      <c r="F46" s="12"/>
      <c r="G46" s="12"/>
      <c r="H46" s="11"/>
      <c r="I46" s="12"/>
      <c r="J46" s="12"/>
    </row>
    <row r="47" spans="1:10" ht="12.75">
      <c r="A47" s="2" t="s">
        <v>13</v>
      </c>
      <c r="B47" s="11">
        <v>0</v>
      </c>
      <c r="C47" s="12">
        <v>2</v>
      </c>
      <c r="D47" s="12">
        <f>SUM(B47:C47)</f>
        <v>2</v>
      </c>
      <c r="E47" s="11">
        <v>1</v>
      </c>
      <c r="F47" s="12">
        <v>0</v>
      </c>
      <c r="G47" s="12">
        <f>SUM(E47:F47)</f>
        <v>1</v>
      </c>
      <c r="H47" s="11">
        <f aca="true" t="shared" si="10" ref="H47:I50">SUM(B47,E47)</f>
        <v>1</v>
      </c>
      <c r="I47" s="12">
        <f t="shared" si="10"/>
        <v>2</v>
      </c>
      <c r="J47" s="12">
        <f>SUM(H47:I47)</f>
        <v>3</v>
      </c>
    </row>
    <row r="48" spans="1:10" ht="12.75">
      <c r="A48" s="2" t="s">
        <v>4</v>
      </c>
      <c r="B48" s="11">
        <v>1</v>
      </c>
      <c r="C48" s="12">
        <v>3</v>
      </c>
      <c r="D48" s="12">
        <f>SUM(B48:C48)</f>
        <v>4</v>
      </c>
      <c r="E48" s="11">
        <v>0</v>
      </c>
      <c r="F48" s="2">
        <v>3</v>
      </c>
      <c r="G48" s="12">
        <f>SUM(E48:F48)</f>
        <v>3</v>
      </c>
      <c r="H48" s="11">
        <f t="shared" si="10"/>
        <v>1</v>
      </c>
      <c r="I48" s="12">
        <f t="shared" si="10"/>
        <v>6</v>
      </c>
      <c r="J48" s="12">
        <f>SUM(H48:I48)</f>
        <v>7</v>
      </c>
    </row>
    <row r="49" spans="1:10" ht="12.75">
      <c r="A49" s="2" t="s">
        <v>5</v>
      </c>
      <c r="B49" s="11">
        <v>0</v>
      </c>
      <c r="C49" s="12">
        <v>0</v>
      </c>
      <c r="D49" s="12">
        <f>SUM(B49:C49)</f>
        <v>0</v>
      </c>
      <c r="E49" s="11">
        <v>1</v>
      </c>
      <c r="F49" s="12">
        <v>1</v>
      </c>
      <c r="G49" s="12">
        <f>SUM(E49:F49)</f>
        <v>2</v>
      </c>
      <c r="H49" s="11">
        <f t="shared" si="10"/>
        <v>1</v>
      </c>
      <c r="I49" s="12">
        <f t="shared" si="10"/>
        <v>1</v>
      </c>
      <c r="J49" s="12">
        <f>SUM(H49:I49)</f>
        <v>2</v>
      </c>
    </row>
    <row r="50" spans="1:10" ht="12.75">
      <c r="A50" s="2" t="s">
        <v>6</v>
      </c>
      <c r="B50" s="11">
        <f>1+0</f>
        <v>1</v>
      </c>
      <c r="C50" s="12">
        <f>1+0</f>
        <v>1</v>
      </c>
      <c r="D50" s="12">
        <f>SUM(B50:C50)</f>
        <v>2</v>
      </c>
      <c r="E50" s="11">
        <f>0+0</f>
        <v>0</v>
      </c>
      <c r="F50" s="12">
        <f>0+0</f>
        <v>0</v>
      </c>
      <c r="G50" s="12">
        <f>SUM(E50:F50)</f>
        <v>0</v>
      </c>
      <c r="H50" s="11">
        <f t="shared" si="10"/>
        <v>1</v>
      </c>
      <c r="I50" s="12">
        <f t="shared" si="10"/>
        <v>1</v>
      </c>
      <c r="J50" s="12">
        <f>SUM(H50:I50)</f>
        <v>2</v>
      </c>
    </row>
    <row r="51" spans="1:10" s="17" customFormat="1" ht="12.75">
      <c r="A51" s="19" t="s">
        <v>1</v>
      </c>
      <c r="B51" s="15">
        <f aca="true" t="shared" si="11" ref="B51:J51">SUM(B47:B50)</f>
        <v>2</v>
      </c>
      <c r="C51" s="16">
        <f t="shared" si="11"/>
        <v>6</v>
      </c>
      <c r="D51" s="16">
        <f t="shared" si="11"/>
        <v>8</v>
      </c>
      <c r="E51" s="15">
        <f t="shared" si="11"/>
        <v>2</v>
      </c>
      <c r="F51" s="16">
        <f t="shared" si="11"/>
        <v>4</v>
      </c>
      <c r="G51" s="16">
        <f t="shared" si="11"/>
        <v>6</v>
      </c>
      <c r="H51" s="15">
        <f t="shared" si="11"/>
        <v>4</v>
      </c>
      <c r="I51" s="16">
        <f t="shared" si="11"/>
        <v>10</v>
      </c>
      <c r="J51" s="16">
        <f t="shared" si="11"/>
        <v>14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117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13</v>
      </c>
      <c r="B54" s="11">
        <v>0</v>
      </c>
      <c r="C54" s="12">
        <v>0</v>
      </c>
      <c r="D54" s="12">
        <f>SUM(B54:C54)</f>
        <v>0</v>
      </c>
      <c r="E54" s="11">
        <v>0</v>
      </c>
      <c r="F54" s="12">
        <v>1</v>
      </c>
      <c r="G54" s="12">
        <f>SUM(E54:F54)</f>
        <v>1</v>
      </c>
      <c r="H54" s="11">
        <f aca="true" t="shared" si="12" ref="H54:I57">SUM(B54,E54)</f>
        <v>0</v>
      </c>
      <c r="I54" s="12">
        <f t="shared" si="12"/>
        <v>1</v>
      </c>
      <c r="J54" s="12">
        <f>SUM(H54:I54)</f>
        <v>1</v>
      </c>
    </row>
    <row r="55" spans="1:10" ht="12.75">
      <c r="A55" s="2" t="s">
        <v>4</v>
      </c>
      <c r="B55" s="11">
        <v>1</v>
      </c>
      <c r="C55" s="12">
        <v>0</v>
      </c>
      <c r="D55" s="12">
        <f>SUM(B55:C55)</f>
        <v>1</v>
      </c>
      <c r="E55" s="11">
        <v>1</v>
      </c>
      <c r="F55" s="12">
        <v>2</v>
      </c>
      <c r="G55" s="12">
        <f>SUM(E55:F55)</f>
        <v>3</v>
      </c>
      <c r="H55" s="11">
        <f t="shared" si="12"/>
        <v>2</v>
      </c>
      <c r="I55" s="12">
        <f t="shared" si="12"/>
        <v>2</v>
      </c>
      <c r="J55" s="12">
        <f>SUM(H55:I55)</f>
        <v>4</v>
      </c>
    </row>
    <row r="56" spans="1:10" ht="12.75">
      <c r="A56" s="2" t="s">
        <v>5</v>
      </c>
      <c r="B56" s="11">
        <v>0</v>
      </c>
      <c r="C56" s="12">
        <v>0</v>
      </c>
      <c r="D56" s="12">
        <f>SUM(B56:C56)</f>
        <v>0</v>
      </c>
      <c r="E56" s="11">
        <v>1</v>
      </c>
      <c r="F56" s="12">
        <v>0</v>
      </c>
      <c r="G56" s="12">
        <f>SUM(E56:F56)</f>
        <v>1</v>
      </c>
      <c r="H56" s="11">
        <f t="shared" si="12"/>
        <v>1</v>
      </c>
      <c r="I56" s="12">
        <f t="shared" si="12"/>
        <v>0</v>
      </c>
      <c r="J56" s="12">
        <f>SUM(H56:I56)</f>
        <v>1</v>
      </c>
    </row>
    <row r="57" spans="1:10" ht="12.75">
      <c r="A57" s="2" t="s">
        <v>6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t="shared" si="12"/>
        <v>0</v>
      </c>
      <c r="I57" s="12">
        <f t="shared" si="12"/>
        <v>0</v>
      </c>
      <c r="J57" s="12">
        <f>SUM(H57:I57)</f>
        <v>0</v>
      </c>
    </row>
    <row r="58" spans="1:10" s="17" customFormat="1" ht="12.75">
      <c r="A58" s="19" t="s">
        <v>1</v>
      </c>
      <c r="B58" s="15">
        <f aca="true" t="shared" si="13" ref="B58:J58">SUM(B54:B57)</f>
        <v>1</v>
      </c>
      <c r="C58" s="16">
        <f t="shared" si="13"/>
        <v>0</v>
      </c>
      <c r="D58" s="16">
        <f t="shared" si="13"/>
        <v>1</v>
      </c>
      <c r="E58" s="15">
        <f t="shared" si="13"/>
        <v>2</v>
      </c>
      <c r="F58" s="16">
        <f t="shared" si="13"/>
        <v>3</v>
      </c>
      <c r="G58" s="16">
        <f t="shared" si="13"/>
        <v>5</v>
      </c>
      <c r="H58" s="15">
        <f t="shared" si="13"/>
        <v>3</v>
      </c>
      <c r="I58" s="16">
        <f t="shared" si="13"/>
        <v>3</v>
      </c>
      <c r="J58" s="16">
        <f t="shared" si="13"/>
        <v>6</v>
      </c>
    </row>
    <row r="59" spans="1:10" ht="12.75">
      <c r="A59" s="2"/>
      <c r="B59" s="11"/>
      <c r="C59" s="12"/>
      <c r="D59" s="12"/>
      <c r="E59" s="11"/>
      <c r="F59" s="12"/>
      <c r="G59" s="12"/>
      <c r="H59" s="11"/>
      <c r="I59" s="12"/>
      <c r="J59" s="12"/>
    </row>
    <row r="60" spans="1:10" ht="12.75">
      <c r="A60" s="1" t="s">
        <v>10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13</v>
      </c>
      <c r="B61" s="11">
        <v>1</v>
      </c>
      <c r="C61" s="12">
        <v>1</v>
      </c>
      <c r="D61" s="12">
        <f>SUM(B61:C61)</f>
        <v>2</v>
      </c>
      <c r="E61" s="11">
        <v>1</v>
      </c>
      <c r="F61" s="12">
        <v>0</v>
      </c>
      <c r="G61" s="12">
        <f>SUM(E61:F61)</f>
        <v>1</v>
      </c>
      <c r="H61" s="11">
        <f aca="true" t="shared" si="14" ref="H61:I64">SUM(B61,E61)</f>
        <v>2</v>
      </c>
      <c r="I61" s="12">
        <f t="shared" si="14"/>
        <v>1</v>
      </c>
      <c r="J61" s="12">
        <f>SUM(H61:I61)</f>
        <v>3</v>
      </c>
    </row>
    <row r="62" spans="1:10" ht="12.75">
      <c r="A62" s="2" t="s">
        <v>4</v>
      </c>
      <c r="B62" s="11">
        <v>0</v>
      </c>
      <c r="C62" s="12">
        <v>0</v>
      </c>
      <c r="D62" s="12">
        <f>SUM(B62:C62)</f>
        <v>0</v>
      </c>
      <c r="E62" s="11">
        <v>0</v>
      </c>
      <c r="F62" s="12">
        <v>0</v>
      </c>
      <c r="G62" s="12">
        <f>SUM(E62:F62)</f>
        <v>0</v>
      </c>
      <c r="H62" s="11">
        <f t="shared" si="14"/>
        <v>0</v>
      </c>
      <c r="I62" s="12">
        <f t="shared" si="14"/>
        <v>0</v>
      </c>
      <c r="J62" s="12">
        <f>SUM(H62:I62)</f>
        <v>0</v>
      </c>
    </row>
    <row r="63" spans="1:10" ht="12.75">
      <c r="A63" s="2" t="s">
        <v>5</v>
      </c>
      <c r="B63" s="11">
        <v>0</v>
      </c>
      <c r="C63" s="12">
        <v>0</v>
      </c>
      <c r="D63" s="12">
        <f>SUM(B63:C63)</f>
        <v>0</v>
      </c>
      <c r="E63" s="11">
        <v>0</v>
      </c>
      <c r="F63" s="12"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2" t="s">
        <v>6</v>
      </c>
      <c r="B64" s="11">
        <v>7</v>
      </c>
      <c r="C64" s="23">
        <v>7</v>
      </c>
      <c r="D64" s="23">
        <f>SUM(B64:C64)</f>
        <v>14</v>
      </c>
      <c r="E64" s="11">
        <v>6</v>
      </c>
      <c r="F64" s="23">
        <v>9</v>
      </c>
      <c r="G64" s="23">
        <f>SUM(E64:F64)</f>
        <v>15</v>
      </c>
      <c r="H64" s="11">
        <f t="shared" si="14"/>
        <v>13</v>
      </c>
      <c r="I64" s="23">
        <f t="shared" si="14"/>
        <v>16</v>
      </c>
      <c r="J64" s="23">
        <f>SUM(H64:I64)</f>
        <v>29</v>
      </c>
    </row>
    <row r="65" spans="1:10" s="17" customFormat="1" ht="12.75">
      <c r="A65" s="19" t="s">
        <v>1</v>
      </c>
      <c r="B65" s="15">
        <f aca="true" t="shared" si="15" ref="B65:J65">SUM(B61:B64)</f>
        <v>8</v>
      </c>
      <c r="C65" s="16">
        <f t="shared" si="15"/>
        <v>8</v>
      </c>
      <c r="D65" s="16">
        <f t="shared" si="15"/>
        <v>16</v>
      </c>
      <c r="E65" s="15">
        <f>SUM(E61:E64)</f>
        <v>7</v>
      </c>
      <c r="F65" s="16">
        <f t="shared" si="15"/>
        <v>9</v>
      </c>
      <c r="G65" s="16">
        <f t="shared" si="15"/>
        <v>16</v>
      </c>
      <c r="H65" s="15">
        <f t="shared" si="15"/>
        <v>15</v>
      </c>
      <c r="I65" s="16">
        <f t="shared" si="15"/>
        <v>17</v>
      </c>
      <c r="J65" s="16">
        <f t="shared" si="15"/>
        <v>32</v>
      </c>
    </row>
    <row r="66" spans="1:10" ht="12.75">
      <c r="A66" s="2"/>
      <c r="B66" s="11"/>
      <c r="C66" s="12"/>
      <c r="D66" s="12"/>
      <c r="E66" s="11"/>
      <c r="F66" s="12"/>
      <c r="G66" s="12"/>
      <c r="H66" s="11"/>
      <c r="I66" s="12"/>
      <c r="J66" s="12"/>
    </row>
    <row r="67" spans="1:10" s="58" customFormat="1" ht="12.75">
      <c r="A67" s="19" t="s">
        <v>24</v>
      </c>
      <c r="B67" s="56">
        <f aca="true" t="shared" si="16" ref="B67:J67">SUM(B65,B58,B51,B44,B41,B34,B27,B20,B13)</f>
        <v>698</v>
      </c>
      <c r="C67" s="57">
        <f t="shared" si="16"/>
        <v>1887</v>
      </c>
      <c r="D67" s="83">
        <f>SUM(D65,D58,D51,D44,D41,D34,D27,D20,D13)</f>
        <v>2585</v>
      </c>
      <c r="E67" s="56">
        <f t="shared" si="16"/>
        <v>506</v>
      </c>
      <c r="F67" s="57">
        <f t="shared" si="16"/>
        <v>1265</v>
      </c>
      <c r="G67" s="83">
        <f t="shared" si="16"/>
        <v>1771</v>
      </c>
      <c r="H67" s="57">
        <f t="shared" si="16"/>
        <v>1204</v>
      </c>
      <c r="I67" s="57">
        <f t="shared" si="16"/>
        <v>3152</v>
      </c>
      <c r="J67" s="57">
        <f t="shared" si="16"/>
        <v>4356</v>
      </c>
    </row>
    <row r="68" spans="1:10" ht="12.75">
      <c r="A68" s="22"/>
      <c r="B68" s="23"/>
      <c r="C68" s="23"/>
      <c r="D68" s="23"/>
      <c r="E68" s="23"/>
      <c r="F68" s="23"/>
      <c r="G68" s="23"/>
      <c r="H68" s="23"/>
      <c r="I68" s="23"/>
      <c r="J68" s="23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scale="7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L46" sqref="L46"/>
    </sheetView>
  </sheetViews>
  <sheetFormatPr defaultColWidth="9.140625" defaultRowHeight="12.75"/>
  <cols>
    <col min="1" max="1" width="32.710937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36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77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19</v>
      </c>
      <c r="C6" s="10"/>
      <c r="D6" s="10"/>
      <c r="E6" s="9" t="s">
        <v>58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66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13</v>
      </c>
      <c r="B9" s="11">
        <v>0</v>
      </c>
      <c r="C9" s="12">
        <v>173</v>
      </c>
      <c r="D9" s="12">
        <f>SUM(B9:C9)</f>
        <v>173</v>
      </c>
      <c r="E9" s="11">
        <v>0</v>
      </c>
      <c r="F9" s="12">
        <v>15</v>
      </c>
      <c r="G9" s="12">
        <f>SUM(E9:F9)</f>
        <v>15</v>
      </c>
      <c r="H9" s="11">
        <f aca="true" t="shared" si="0" ref="H9:I12">SUM(B9,E9)</f>
        <v>0</v>
      </c>
      <c r="I9" s="12">
        <f t="shared" si="0"/>
        <v>188</v>
      </c>
      <c r="J9" s="12">
        <f>SUM(H9:I9)</f>
        <v>188</v>
      </c>
    </row>
    <row r="10" spans="1:10" ht="12.75">
      <c r="A10" s="2" t="s">
        <v>4</v>
      </c>
      <c r="B10" s="11">
        <v>1</v>
      </c>
      <c r="C10" s="12">
        <v>777</v>
      </c>
      <c r="D10" s="12">
        <f>SUM(B10:C10)</f>
        <v>778</v>
      </c>
      <c r="E10" s="11">
        <v>0</v>
      </c>
      <c r="F10" s="12">
        <v>143</v>
      </c>
      <c r="G10" s="12">
        <f>SUM(E10:F10)</f>
        <v>143</v>
      </c>
      <c r="H10" s="11">
        <f t="shared" si="0"/>
        <v>1</v>
      </c>
      <c r="I10" s="12">
        <f t="shared" si="0"/>
        <v>920</v>
      </c>
      <c r="J10" s="12">
        <f>SUM(H10:I10)</f>
        <v>921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12">
        <v>158</v>
      </c>
      <c r="D12" s="12">
        <f>SUM(B12:C12)</f>
        <v>158</v>
      </c>
      <c r="E12" s="11">
        <v>0</v>
      </c>
      <c r="F12" s="12">
        <v>26</v>
      </c>
      <c r="G12" s="12">
        <f>SUM(E12:F12)</f>
        <v>26</v>
      </c>
      <c r="H12" s="11">
        <f t="shared" si="0"/>
        <v>0</v>
      </c>
      <c r="I12" s="12">
        <f t="shared" si="0"/>
        <v>184</v>
      </c>
      <c r="J12" s="12">
        <f>SUM(H12:I12)</f>
        <v>184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1108</v>
      </c>
      <c r="D13" s="16">
        <f t="shared" si="1"/>
        <v>1109</v>
      </c>
      <c r="E13" s="15">
        <f t="shared" si="1"/>
        <v>0</v>
      </c>
      <c r="F13" s="16">
        <f t="shared" si="1"/>
        <v>184</v>
      </c>
      <c r="G13" s="16">
        <f t="shared" si="1"/>
        <v>184</v>
      </c>
      <c r="H13" s="15">
        <f t="shared" si="1"/>
        <v>1</v>
      </c>
      <c r="I13" s="16">
        <f t="shared" si="1"/>
        <v>1292</v>
      </c>
      <c r="J13" s="16">
        <f t="shared" si="1"/>
        <v>1293</v>
      </c>
    </row>
    <row r="14" spans="1:10" s="33" customFormat="1" ht="12.75">
      <c r="A14" s="78"/>
      <c r="B14" s="79"/>
      <c r="C14" s="78"/>
      <c r="D14" s="78"/>
      <c r="E14" s="79"/>
      <c r="F14" s="78"/>
      <c r="G14" s="78"/>
      <c r="H14" s="79"/>
      <c r="I14" s="78"/>
      <c r="J14" s="78"/>
    </row>
    <row r="15" spans="1:10" ht="12.75">
      <c r="A15" s="1" t="s">
        <v>67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13</v>
      </c>
      <c r="B16" s="11">
        <v>67</v>
      </c>
      <c r="C16" s="12">
        <v>133</v>
      </c>
      <c r="D16" s="12">
        <f>SUM(B16:C16)</f>
        <v>200</v>
      </c>
      <c r="E16" s="11">
        <v>15</v>
      </c>
      <c r="F16" s="12">
        <v>75</v>
      </c>
      <c r="G16" s="12">
        <f>SUM(E16:F16)</f>
        <v>90</v>
      </c>
      <c r="H16" s="11">
        <f>SUM(B16,E16)</f>
        <v>82</v>
      </c>
      <c r="I16" s="12">
        <f>SUM(C16,F16)</f>
        <v>208</v>
      </c>
      <c r="J16" s="12">
        <f>SUM(H16:I16)</f>
        <v>290</v>
      </c>
    </row>
    <row r="17" spans="1:10" ht="12.75">
      <c r="A17" s="2" t="s">
        <v>4</v>
      </c>
      <c r="B17" s="11">
        <v>242</v>
      </c>
      <c r="C17" s="12">
        <v>593</v>
      </c>
      <c r="D17" s="12">
        <f>SUM(B17:C17)</f>
        <v>835</v>
      </c>
      <c r="E17" s="11">
        <v>114</v>
      </c>
      <c r="F17" s="12">
        <v>442</v>
      </c>
      <c r="G17" s="12">
        <f>SUM(E17:F17)</f>
        <v>556</v>
      </c>
      <c r="H17" s="11">
        <f aca="true" t="shared" si="2" ref="H17:I19">SUM(B17,E17)</f>
        <v>356</v>
      </c>
      <c r="I17" s="12">
        <f t="shared" si="2"/>
        <v>1035</v>
      </c>
      <c r="J17" s="12">
        <f>SUM(H17:I17)</f>
        <v>1391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145</v>
      </c>
      <c r="C19" s="12">
        <v>177</v>
      </c>
      <c r="D19" s="12">
        <f>SUM(B19:C19)</f>
        <v>322</v>
      </c>
      <c r="E19" s="11">
        <v>66</v>
      </c>
      <c r="F19" s="12">
        <v>102</v>
      </c>
      <c r="G19" s="12">
        <f>SUM(E19:F19)</f>
        <v>168</v>
      </c>
      <c r="H19" s="11">
        <f t="shared" si="2"/>
        <v>211</v>
      </c>
      <c r="I19" s="12">
        <f t="shared" si="2"/>
        <v>279</v>
      </c>
      <c r="J19" s="12">
        <f>SUM(H19:I19)</f>
        <v>490</v>
      </c>
    </row>
    <row r="20" spans="1:10" s="17" customFormat="1" ht="12.75">
      <c r="A20" s="14" t="s">
        <v>1</v>
      </c>
      <c r="B20" s="15">
        <f>SUM(B16:B19)</f>
        <v>454</v>
      </c>
      <c r="C20" s="16">
        <f aca="true" t="shared" si="3" ref="C20:J20">SUM(C16:C19)</f>
        <v>903</v>
      </c>
      <c r="D20" s="16">
        <f t="shared" si="3"/>
        <v>1357</v>
      </c>
      <c r="E20" s="15">
        <f t="shared" si="3"/>
        <v>195</v>
      </c>
      <c r="F20" s="16">
        <f t="shared" si="3"/>
        <v>619</v>
      </c>
      <c r="G20" s="16">
        <f t="shared" si="3"/>
        <v>814</v>
      </c>
      <c r="H20" s="15">
        <f t="shared" si="3"/>
        <v>649</v>
      </c>
      <c r="I20" s="16">
        <f t="shared" si="3"/>
        <v>1522</v>
      </c>
      <c r="J20" s="16">
        <f t="shared" si="3"/>
        <v>2171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13</v>
      </c>
      <c r="B23" s="11">
        <f>0+7</f>
        <v>7</v>
      </c>
      <c r="C23" s="12">
        <f>7+18</f>
        <v>25</v>
      </c>
      <c r="D23" s="12">
        <f>SUM(B23:C23)</f>
        <v>32</v>
      </c>
      <c r="E23" s="11">
        <f>0+0</f>
        <v>0</v>
      </c>
      <c r="F23" s="12">
        <f>0+14</f>
        <v>14</v>
      </c>
      <c r="G23" s="12">
        <f>SUM(E23:F23)</f>
        <v>14</v>
      </c>
      <c r="H23" s="11">
        <f aca="true" t="shared" si="4" ref="H23:I26">SUM(B23,E23)</f>
        <v>7</v>
      </c>
      <c r="I23" s="12">
        <f t="shared" si="4"/>
        <v>39</v>
      </c>
      <c r="J23" s="12">
        <f>SUM(H23:I23)</f>
        <v>46</v>
      </c>
    </row>
    <row r="24" spans="1:10" ht="12.75">
      <c r="A24" s="2" t="s">
        <v>4</v>
      </c>
      <c r="B24" s="11">
        <f>0+35</f>
        <v>35</v>
      </c>
      <c r="C24" s="12">
        <f>10+54</f>
        <v>64</v>
      </c>
      <c r="D24" s="12">
        <f>SUM(B24:C24)</f>
        <v>99</v>
      </c>
      <c r="E24" s="11">
        <f>0+15</f>
        <v>15</v>
      </c>
      <c r="F24" s="12">
        <f>47+5</f>
        <v>52</v>
      </c>
      <c r="G24" s="12">
        <f>SUM(E24:F24)</f>
        <v>67</v>
      </c>
      <c r="H24" s="11">
        <f t="shared" si="4"/>
        <v>50</v>
      </c>
      <c r="I24" s="12">
        <f t="shared" si="4"/>
        <v>116</v>
      </c>
      <c r="J24" s="12">
        <f>SUM(H24:I24)</f>
        <v>166</v>
      </c>
    </row>
    <row r="25" spans="1:10" ht="12.75">
      <c r="A25" s="2" t="s">
        <v>5</v>
      </c>
      <c r="B25" s="13">
        <f>0+0</f>
        <v>0</v>
      </c>
      <c r="C25" s="18">
        <f>0+3</f>
        <v>3</v>
      </c>
      <c r="D25" s="18">
        <f>SUM(B25:C25)</f>
        <v>3</v>
      </c>
      <c r="E25" s="13">
        <f>0+0</f>
        <v>0</v>
      </c>
      <c r="F25" s="18">
        <f>0+3</f>
        <v>3</v>
      </c>
      <c r="G25" s="18">
        <f>SUM(E25:F25)</f>
        <v>3</v>
      </c>
      <c r="H25" s="13">
        <f t="shared" si="4"/>
        <v>0</v>
      </c>
      <c r="I25" s="18">
        <f t="shared" si="4"/>
        <v>6</v>
      </c>
      <c r="J25" s="18">
        <f>SUM(H25:I25)</f>
        <v>6</v>
      </c>
    </row>
    <row r="26" spans="1:10" ht="12.75">
      <c r="A26" s="2" t="s">
        <v>6</v>
      </c>
      <c r="B26" s="11">
        <f>0+5</f>
        <v>5</v>
      </c>
      <c r="C26" s="12">
        <f>2+9</f>
        <v>11</v>
      </c>
      <c r="D26" s="12">
        <f>SUM(B26:C26)</f>
        <v>16</v>
      </c>
      <c r="E26" s="11">
        <f>0+6</f>
        <v>6</v>
      </c>
      <c r="F26" s="12">
        <f>0+9</f>
        <v>9</v>
      </c>
      <c r="G26" s="12">
        <f>SUM(E26:F26)</f>
        <v>15</v>
      </c>
      <c r="H26" s="11">
        <f t="shared" si="4"/>
        <v>11</v>
      </c>
      <c r="I26" s="12">
        <f t="shared" si="4"/>
        <v>20</v>
      </c>
      <c r="J26" s="12">
        <f>SUM(H26:I26)</f>
        <v>31</v>
      </c>
    </row>
    <row r="27" spans="1:10" s="17" customFormat="1" ht="12.75">
      <c r="A27" s="19" t="s">
        <v>1</v>
      </c>
      <c r="B27" s="15">
        <f aca="true" t="shared" si="5" ref="B27:J27">SUM(B23:B26)</f>
        <v>47</v>
      </c>
      <c r="C27" s="16">
        <f t="shared" si="5"/>
        <v>103</v>
      </c>
      <c r="D27" s="16">
        <f t="shared" si="5"/>
        <v>150</v>
      </c>
      <c r="E27" s="15">
        <f t="shared" si="5"/>
        <v>21</v>
      </c>
      <c r="F27" s="16">
        <f t="shared" si="5"/>
        <v>78</v>
      </c>
      <c r="G27" s="16">
        <f t="shared" si="5"/>
        <v>99</v>
      </c>
      <c r="H27" s="15">
        <f t="shared" si="5"/>
        <v>68</v>
      </c>
      <c r="I27" s="16">
        <f t="shared" si="5"/>
        <v>181</v>
      </c>
      <c r="J27" s="16">
        <f t="shared" si="5"/>
        <v>249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13</v>
      </c>
      <c r="B30" s="11">
        <v>136</v>
      </c>
      <c r="C30" s="12">
        <v>156</v>
      </c>
      <c r="D30" s="12">
        <f>SUM(B30:C30)</f>
        <v>292</v>
      </c>
      <c r="E30" s="11">
        <v>86</v>
      </c>
      <c r="F30" s="12">
        <v>140</v>
      </c>
      <c r="G30" s="12">
        <f>SUM(E30:F30)</f>
        <v>226</v>
      </c>
      <c r="H30" s="11">
        <f aca="true" t="shared" si="6" ref="H30:I33">SUM(B30,E30)</f>
        <v>222</v>
      </c>
      <c r="I30" s="12">
        <f t="shared" si="6"/>
        <v>296</v>
      </c>
      <c r="J30" s="12">
        <f>SUM(H30:I30)</f>
        <v>518</v>
      </c>
    </row>
    <row r="31" spans="1:10" ht="12.75">
      <c r="A31" s="2" t="s">
        <v>4</v>
      </c>
      <c r="B31" s="11">
        <v>372</v>
      </c>
      <c r="C31" s="12">
        <v>901</v>
      </c>
      <c r="D31" s="12">
        <f>SUM(B31:C31)</f>
        <v>1273</v>
      </c>
      <c r="E31" s="11">
        <v>193</v>
      </c>
      <c r="F31" s="12">
        <v>613</v>
      </c>
      <c r="G31" s="12">
        <f>SUM(E31:F31)</f>
        <v>806</v>
      </c>
      <c r="H31" s="11">
        <f t="shared" si="6"/>
        <v>565</v>
      </c>
      <c r="I31" s="12">
        <f t="shared" si="6"/>
        <v>1514</v>
      </c>
      <c r="J31" s="12">
        <f>SUM(H31:I31)</f>
        <v>2079</v>
      </c>
    </row>
    <row r="32" spans="1:10" ht="12.75">
      <c r="A32" s="2" t="s">
        <v>5</v>
      </c>
      <c r="B32" s="11">
        <v>21</v>
      </c>
      <c r="C32" s="12">
        <v>22</v>
      </c>
      <c r="D32" s="12">
        <f>SUM(B32:C32)</f>
        <v>43</v>
      </c>
      <c r="E32" s="11">
        <v>15</v>
      </c>
      <c r="F32" s="12">
        <v>25</v>
      </c>
      <c r="G32" s="12">
        <f>SUM(E32:F32)</f>
        <v>40</v>
      </c>
      <c r="H32" s="11">
        <f t="shared" si="6"/>
        <v>36</v>
      </c>
      <c r="I32" s="12">
        <f t="shared" si="6"/>
        <v>47</v>
      </c>
      <c r="J32" s="12">
        <f>SUM(H32:I32)</f>
        <v>83</v>
      </c>
    </row>
    <row r="33" spans="1:10" ht="12.75">
      <c r="A33" s="3" t="s">
        <v>6</v>
      </c>
      <c r="B33" s="11">
        <v>41</v>
      </c>
      <c r="C33" s="12">
        <v>56</v>
      </c>
      <c r="D33" s="12">
        <f>SUM(B33:C33)</f>
        <v>97</v>
      </c>
      <c r="E33" s="11">
        <v>36</v>
      </c>
      <c r="F33" s="12">
        <v>39</v>
      </c>
      <c r="G33" s="12">
        <f>SUM(E33:F33)</f>
        <v>75</v>
      </c>
      <c r="H33" s="11">
        <f t="shared" si="6"/>
        <v>77</v>
      </c>
      <c r="I33" s="12">
        <f t="shared" si="6"/>
        <v>95</v>
      </c>
      <c r="J33" s="12">
        <f>SUM(H33:I33)</f>
        <v>172</v>
      </c>
    </row>
    <row r="34" spans="1:10" s="17" customFormat="1" ht="12.75">
      <c r="A34" s="14" t="s">
        <v>1</v>
      </c>
      <c r="B34" s="15">
        <f aca="true" t="shared" si="7" ref="B34:J34">SUM(B30:B33)</f>
        <v>570</v>
      </c>
      <c r="C34" s="16">
        <f t="shared" si="7"/>
        <v>1135</v>
      </c>
      <c r="D34" s="16">
        <f t="shared" si="7"/>
        <v>1705</v>
      </c>
      <c r="E34" s="15">
        <f t="shared" si="7"/>
        <v>330</v>
      </c>
      <c r="F34" s="16">
        <f t="shared" si="7"/>
        <v>817</v>
      </c>
      <c r="G34" s="16">
        <f t="shared" si="7"/>
        <v>1147</v>
      </c>
      <c r="H34" s="15">
        <f t="shared" si="7"/>
        <v>900</v>
      </c>
      <c r="I34" s="16">
        <f t="shared" si="7"/>
        <v>1952</v>
      </c>
      <c r="J34" s="16">
        <f t="shared" si="7"/>
        <v>2852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13</v>
      </c>
      <c r="B37" s="11">
        <v>4</v>
      </c>
      <c r="C37" s="12">
        <v>12</v>
      </c>
      <c r="D37" s="12">
        <f>SUM(B37:C37)</f>
        <v>16</v>
      </c>
      <c r="E37" s="11">
        <v>5</v>
      </c>
      <c r="F37" s="12">
        <v>10</v>
      </c>
      <c r="G37" s="12">
        <f>SUM(E37:F37)</f>
        <v>15</v>
      </c>
      <c r="H37" s="11">
        <f aca="true" t="shared" si="8" ref="H37:I40">SUM(B37,E37)</f>
        <v>9</v>
      </c>
      <c r="I37" s="12">
        <f t="shared" si="8"/>
        <v>22</v>
      </c>
      <c r="J37" s="12">
        <f>SUM(H37:I37)</f>
        <v>31</v>
      </c>
    </row>
    <row r="38" spans="1:10" ht="12.75">
      <c r="A38" s="2" t="s">
        <v>4</v>
      </c>
      <c r="B38" s="11">
        <v>34</v>
      </c>
      <c r="C38" s="12">
        <v>53</v>
      </c>
      <c r="D38" s="12">
        <f>SUM(B38:C38)</f>
        <v>87</v>
      </c>
      <c r="E38" s="11">
        <v>22</v>
      </c>
      <c r="F38" s="12">
        <v>36</v>
      </c>
      <c r="G38" s="12">
        <f>SUM(E38:F38)</f>
        <v>58</v>
      </c>
      <c r="H38" s="11">
        <f t="shared" si="8"/>
        <v>56</v>
      </c>
      <c r="I38" s="12">
        <f t="shared" si="8"/>
        <v>89</v>
      </c>
      <c r="J38" s="12">
        <f>SUM(H38:I38)</f>
        <v>145</v>
      </c>
    </row>
    <row r="39" spans="1:10" ht="12.75">
      <c r="A39" s="2" t="s">
        <v>5</v>
      </c>
      <c r="B39" s="11">
        <v>2</v>
      </c>
      <c r="C39" s="12">
        <v>1</v>
      </c>
      <c r="D39" s="12">
        <f>SUM(B39:C39)</f>
        <v>3</v>
      </c>
      <c r="E39" s="13">
        <v>1</v>
      </c>
      <c r="F39" s="12">
        <v>1</v>
      </c>
      <c r="G39" s="12">
        <f>SUM(E39:F39)</f>
        <v>2</v>
      </c>
      <c r="H39" s="13">
        <f t="shared" si="8"/>
        <v>3</v>
      </c>
      <c r="I39" s="12">
        <f t="shared" si="8"/>
        <v>2</v>
      </c>
      <c r="J39" s="12">
        <f>SUM(H39:I39)</f>
        <v>5</v>
      </c>
    </row>
    <row r="40" spans="1:10" ht="12.75">
      <c r="A40" s="2" t="s">
        <v>6</v>
      </c>
      <c r="B40" s="11">
        <v>12</v>
      </c>
      <c r="C40" s="12">
        <v>7</v>
      </c>
      <c r="D40" s="12">
        <f>SUM(B40:C40)</f>
        <v>19</v>
      </c>
      <c r="E40" s="11">
        <v>5</v>
      </c>
      <c r="F40" s="12">
        <v>1</v>
      </c>
      <c r="G40" s="12">
        <f>SUM(E40:F40)</f>
        <v>6</v>
      </c>
      <c r="H40" s="11">
        <f t="shared" si="8"/>
        <v>17</v>
      </c>
      <c r="I40" s="12">
        <f t="shared" si="8"/>
        <v>8</v>
      </c>
      <c r="J40" s="12">
        <f>SUM(H40:I40)</f>
        <v>25</v>
      </c>
    </row>
    <row r="41" spans="1:10" s="17" customFormat="1" ht="12.75">
      <c r="A41" s="19" t="s">
        <v>1</v>
      </c>
      <c r="B41" s="15">
        <f aca="true" t="shared" si="9" ref="B41:J41">SUM(B37:B40)</f>
        <v>52</v>
      </c>
      <c r="C41" s="16">
        <f t="shared" si="9"/>
        <v>73</v>
      </c>
      <c r="D41" s="16">
        <f t="shared" si="9"/>
        <v>125</v>
      </c>
      <c r="E41" s="15">
        <f t="shared" si="9"/>
        <v>33</v>
      </c>
      <c r="F41" s="16">
        <f t="shared" si="9"/>
        <v>48</v>
      </c>
      <c r="G41" s="16">
        <f t="shared" si="9"/>
        <v>81</v>
      </c>
      <c r="H41" s="15">
        <f t="shared" si="9"/>
        <v>85</v>
      </c>
      <c r="I41" s="16">
        <f t="shared" si="9"/>
        <v>121</v>
      </c>
      <c r="J41" s="16">
        <f t="shared" si="9"/>
        <v>206</v>
      </c>
    </row>
    <row r="42" spans="1:10" ht="12.75">
      <c r="A42" s="2"/>
      <c r="B42" s="11"/>
      <c r="C42" s="12"/>
      <c r="D42" s="12"/>
      <c r="E42" s="11"/>
      <c r="F42" s="12"/>
      <c r="G42" s="12"/>
      <c r="H42" s="11"/>
      <c r="I42" s="12"/>
      <c r="J42" s="12"/>
    </row>
    <row r="43" spans="1:10" ht="12.75">
      <c r="A43" s="1" t="s">
        <v>21</v>
      </c>
      <c r="B43" s="59"/>
      <c r="C43" s="60"/>
      <c r="D43" s="61"/>
      <c r="E43" s="59"/>
      <c r="F43" s="60"/>
      <c r="G43" s="61"/>
      <c r="H43" s="11"/>
      <c r="I43" s="12"/>
      <c r="J43" s="12"/>
    </row>
    <row r="44" spans="1:10" s="17" customFormat="1" ht="12.75">
      <c r="A44" s="19" t="s">
        <v>1</v>
      </c>
      <c r="B44" s="59">
        <v>95</v>
      </c>
      <c r="C44" s="60">
        <v>153</v>
      </c>
      <c r="D44" s="61">
        <f>SUM(B44:C44)</f>
        <v>248</v>
      </c>
      <c r="E44" s="62">
        <v>51</v>
      </c>
      <c r="F44" s="61">
        <v>118</v>
      </c>
      <c r="G44" s="61">
        <f>SUM(E44:F44)</f>
        <v>169</v>
      </c>
      <c r="H44" s="20">
        <f>SUM(B44,E44)</f>
        <v>146</v>
      </c>
      <c r="I44" s="21">
        <f>SUM(C44,F44)</f>
        <v>271</v>
      </c>
      <c r="J44" s="21">
        <f>SUM(H44:I44)</f>
        <v>417</v>
      </c>
    </row>
    <row r="45" spans="1:10" ht="12.75">
      <c r="A45" s="2"/>
      <c r="B45" s="11"/>
      <c r="C45" s="12"/>
      <c r="D45" s="12"/>
      <c r="E45" s="11"/>
      <c r="F45" s="12"/>
      <c r="G45" s="12"/>
      <c r="H45" s="11"/>
      <c r="I45" s="12"/>
      <c r="J45" s="12"/>
    </row>
    <row r="46" spans="1:10" ht="12.75">
      <c r="A46" s="1" t="s">
        <v>116</v>
      </c>
      <c r="B46" s="11"/>
      <c r="C46" s="12"/>
      <c r="D46" s="12"/>
      <c r="E46" s="11"/>
      <c r="F46" s="12"/>
      <c r="G46" s="12"/>
      <c r="H46" s="11"/>
      <c r="I46" s="12"/>
      <c r="J46" s="12"/>
    </row>
    <row r="47" spans="1:10" ht="12.75">
      <c r="A47" s="2" t="s">
        <v>13</v>
      </c>
      <c r="B47" s="11">
        <v>0</v>
      </c>
      <c r="C47" s="12">
        <v>4</v>
      </c>
      <c r="D47" s="12">
        <f>SUM(B47:C47)</f>
        <v>4</v>
      </c>
      <c r="E47" s="11">
        <v>2</v>
      </c>
      <c r="F47" s="12">
        <v>0</v>
      </c>
      <c r="G47" s="12">
        <f>SUM(E47:F47)</f>
        <v>2</v>
      </c>
      <c r="H47" s="11">
        <f aca="true" t="shared" si="10" ref="H47:I50">SUM(B47,E47)</f>
        <v>2</v>
      </c>
      <c r="I47" s="12">
        <f t="shared" si="10"/>
        <v>4</v>
      </c>
      <c r="J47" s="12">
        <f>SUM(H47:I47)</f>
        <v>6</v>
      </c>
    </row>
    <row r="48" spans="1:10" ht="12.75">
      <c r="A48" s="2" t="s">
        <v>4</v>
      </c>
      <c r="B48" s="11">
        <v>2</v>
      </c>
      <c r="C48" s="12">
        <v>9</v>
      </c>
      <c r="D48" s="12">
        <f>SUM(B48:C48)</f>
        <v>11</v>
      </c>
      <c r="E48" s="11">
        <v>0</v>
      </c>
      <c r="F48" s="12">
        <v>7</v>
      </c>
      <c r="G48" s="12">
        <f>SUM(E48:F48)</f>
        <v>7</v>
      </c>
      <c r="H48" s="11">
        <f t="shared" si="10"/>
        <v>2</v>
      </c>
      <c r="I48" s="12">
        <f t="shared" si="10"/>
        <v>16</v>
      </c>
      <c r="J48" s="12">
        <f>SUM(H48:I48)</f>
        <v>18</v>
      </c>
    </row>
    <row r="49" spans="1:10" ht="12.75">
      <c r="A49" s="2" t="s">
        <v>5</v>
      </c>
      <c r="B49" s="11">
        <v>1</v>
      </c>
      <c r="C49" s="12">
        <v>0</v>
      </c>
      <c r="D49" s="12">
        <f>SUM(B49:C49)</f>
        <v>1</v>
      </c>
      <c r="E49" s="11">
        <v>0</v>
      </c>
      <c r="F49" s="12">
        <v>0</v>
      </c>
      <c r="G49" s="12">
        <f>SUM(E49:F49)</f>
        <v>0</v>
      </c>
      <c r="H49" s="11">
        <f t="shared" si="10"/>
        <v>1</v>
      </c>
      <c r="I49" s="12">
        <f t="shared" si="10"/>
        <v>0</v>
      </c>
      <c r="J49" s="12">
        <f>SUM(H49:I49)</f>
        <v>1</v>
      </c>
    </row>
    <row r="50" spans="1:10" ht="12.75">
      <c r="A50" s="2" t="s">
        <v>6</v>
      </c>
      <c r="B50" s="11">
        <v>3</v>
      </c>
      <c r="C50" s="12">
        <v>2</v>
      </c>
      <c r="D50" s="12">
        <f>SUM(B50:C50)</f>
        <v>5</v>
      </c>
      <c r="E50" s="11">
        <v>1</v>
      </c>
      <c r="F50" s="12">
        <v>0</v>
      </c>
      <c r="G50" s="12">
        <f>SUM(E50:F50)</f>
        <v>1</v>
      </c>
      <c r="H50" s="11">
        <f t="shared" si="10"/>
        <v>4</v>
      </c>
      <c r="I50" s="12">
        <f t="shared" si="10"/>
        <v>2</v>
      </c>
      <c r="J50" s="12">
        <f>SUM(H50:I50)</f>
        <v>6</v>
      </c>
    </row>
    <row r="51" spans="1:10" s="17" customFormat="1" ht="12.75">
      <c r="A51" s="19" t="s">
        <v>1</v>
      </c>
      <c r="B51" s="15">
        <f aca="true" t="shared" si="11" ref="B51:J51">SUM(B47:B50)</f>
        <v>6</v>
      </c>
      <c r="C51" s="16">
        <f t="shared" si="11"/>
        <v>15</v>
      </c>
      <c r="D51" s="16">
        <f t="shared" si="11"/>
        <v>21</v>
      </c>
      <c r="E51" s="15">
        <f t="shared" si="11"/>
        <v>3</v>
      </c>
      <c r="F51" s="16">
        <f t="shared" si="11"/>
        <v>7</v>
      </c>
      <c r="G51" s="16">
        <f t="shared" si="11"/>
        <v>10</v>
      </c>
      <c r="H51" s="15">
        <f t="shared" si="11"/>
        <v>9</v>
      </c>
      <c r="I51" s="16">
        <f t="shared" si="11"/>
        <v>22</v>
      </c>
      <c r="J51" s="16">
        <f t="shared" si="11"/>
        <v>31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117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13</v>
      </c>
      <c r="B54" s="11">
        <v>1</v>
      </c>
      <c r="C54" s="12">
        <v>0</v>
      </c>
      <c r="D54" s="12">
        <f>SUM(B54:C54)</f>
        <v>1</v>
      </c>
      <c r="E54" s="11">
        <v>0</v>
      </c>
      <c r="F54" s="12">
        <v>2</v>
      </c>
      <c r="G54" s="12">
        <f>SUM(E54:F54)</f>
        <v>2</v>
      </c>
      <c r="H54" s="11">
        <f aca="true" t="shared" si="12" ref="H54:I57">SUM(B54,E54)</f>
        <v>1</v>
      </c>
      <c r="I54" s="12">
        <f t="shared" si="12"/>
        <v>2</v>
      </c>
      <c r="J54" s="12">
        <f>SUM(H54:I54)</f>
        <v>3</v>
      </c>
    </row>
    <row r="55" spans="1:10" ht="12.75">
      <c r="A55" s="2" t="s">
        <v>4</v>
      </c>
      <c r="B55" s="11">
        <v>3</v>
      </c>
      <c r="C55" s="12">
        <v>1</v>
      </c>
      <c r="D55" s="12">
        <f>SUM(B55:C55)</f>
        <v>4</v>
      </c>
      <c r="E55" s="11">
        <v>2</v>
      </c>
      <c r="F55" s="12">
        <v>6</v>
      </c>
      <c r="G55" s="12">
        <f>SUM(E55:F55)</f>
        <v>8</v>
      </c>
      <c r="H55" s="11">
        <f t="shared" si="12"/>
        <v>5</v>
      </c>
      <c r="I55" s="12">
        <f t="shared" si="12"/>
        <v>7</v>
      </c>
      <c r="J55" s="12">
        <f>SUM(H55:I55)</f>
        <v>12</v>
      </c>
    </row>
    <row r="56" spans="1:10" ht="12.75">
      <c r="A56" s="2" t="s">
        <v>5</v>
      </c>
      <c r="B56" s="11">
        <v>0</v>
      </c>
      <c r="C56" s="12">
        <v>0</v>
      </c>
      <c r="D56" s="12">
        <f>SUM(B56:C56)</f>
        <v>0</v>
      </c>
      <c r="E56" s="11">
        <v>2</v>
      </c>
      <c r="F56" s="12">
        <v>0</v>
      </c>
      <c r="G56" s="12">
        <f>SUM(E56:F56)</f>
        <v>2</v>
      </c>
      <c r="H56" s="11">
        <f t="shared" si="12"/>
        <v>2</v>
      </c>
      <c r="I56" s="12">
        <f t="shared" si="12"/>
        <v>0</v>
      </c>
      <c r="J56" s="12">
        <f>SUM(H56:I56)</f>
        <v>2</v>
      </c>
    </row>
    <row r="57" spans="1:10" ht="12.75">
      <c r="A57" s="2" t="s">
        <v>6</v>
      </c>
      <c r="B57" s="11">
        <v>0</v>
      </c>
      <c r="C57" s="12">
        <v>1</v>
      </c>
      <c r="D57" s="12">
        <f>SUM(B57:C57)</f>
        <v>1</v>
      </c>
      <c r="E57" s="11">
        <v>0</v>
      </c>
      <c r="F57" s="12">
        <v>0</v>
      </c>
      <c r="G57" s="12">
        <f>SUM(E57:F57)</f>
        <v>0</v>
      </c>
      <c r="H57" s="11">
        <f t="shared" si="12"/>
        <v>0</v>
      </c>
      <c r="I57" s="12">
        <f t="shared" si="12"/>
        <v>1</v>
      </c>
      <c r="J57" s="12">
        <f>SUM(H57:I57)</f>
        <v>1</v>
      </c>
    </row>
    <row r="58" spans="1:10" s="17" customFormat="1" ht="12.75">
      <c r="A58" s="19" t="s">
        <v>1</v>
      </c>
      <c r="B58" s="15">
        <f aca="true" t="shared" si="13" ref="B58:J58">SUM(B54:B57)</f>
        <v>4</v>
      </c>
      <c r="C58" s="16">
        <f t="shared" si="13"/>
        <v>2</v>
      </c>
      <c r="D58" s="16">
        <f t="shared" si="13"/>
        <v>6</v>
      </c>
      <c r="E58" s="15">
        <f t="shared" si="13"/>
        <v>4</v>
      </c>
      <c r="F58" s="16">
        <f t="shared" si="13"/>
        <v>8</v>
      </c>
      <c r="G58" s="16">
        <f t="shared" si="13"/>
        <v>12</v>
      </c>
      <c r="H58" s="15">
        <f t="shared" si="13"/>
        <v>8</v>
      </c>
      <c r="I58" s="16">
        <f t="shared" si="13"/>
        <v>10</v>
      </c>
      <c r="J58" s="16">
        <f t="shared" si="13"/>
        <v>18</v>
      </c>
    </row>
    <row r="59" spans="1:10" s="17" customFormat="1" ht="12.75">
      <c r="A59" s="19"/>
      <c r="B59" s="20"/>
      <c r="C59" s="21"/>
      <c r="D59" s="21"/>
      <c r="E59" s="20"/>
      <c r="F59" s="21"/>
      <c r="G59" s="21"/>
      <c r="H59" s="20"/>
      <c r="I59" s="21"/>
      <c r="J59" s="21"/>
    </row>
    <row r="60" spans="1:10" ht="12.75">
      <c r="A60" s="1" t="s">
        <v>10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13</v>
      </c>
      <c r="B61" s="11">
        <v>2</v>
      </c>
      <c r="C61" s="12">
        <v>2</v>
      </c>
      <c r="D61" s="12">
        <f>SUM(B61:C61)</f>
        <v>4</v>
      </c>
      <c r="E61" s="11">
        <v>1</v>
      </c>
      <c r="F61" s="12">
        <v>0</v>
      </c>
      <c r="G61" s="12">
        <f>SUM(E61:F61)</f>
        <v>1</v>
      </c>
      <c r="H61" s="11">
        <f aca="true" t="shared" si="14" ref="H61:I64">SUM(B61,E61)</f>
        <v>3</v>
      </c>
      <c r="I61" s="12">
        <f t="shared" si="14"/>
        <v>2</v>
      </c>
      <c r="J61" s="12">
        <f>SUM(H61:I61)</f>
        <v>5</v>
      </c>
    </row>
    <row r="62" spans="1:10" ht="12.75">
      <c r="A62" s="2" t="s">
        <v>4</v>
      </c>
      <c r="B62" s="11">
        <v>0</v>
      </c>
      <c r="C62" s="12">
        <v>1</v>
      </c>
      <c r="D62" s="12">
        <f>SUM(B62:C62)</f>
        <v>1</v>
      </c>
      <c r="E62" s="11">
        <v>0</v>
      </c>
      <c r="F62" s="12">
        <v>1</v>
      </c>
      <c r="G62" s="12">
        <f>SUM(E62:F62)</f>
        <v>1</v>
      </c>
      <c r="H62" s="11">
        <f t="shared" si="14"/>
        <v>0</v>
      </c>
      <c r="I62" s="12">
        <f t="shared" si="14"/>
        <v>2</v>
      </c>
      <c r="J62" s="12">
        <f>SUM(H62:I62)</f>
        <v>2</v>
      </c>
    </row>
    <row r="63" spans="1:10" ht="12.75">
      <c r="A63" s="2" t="s">
        <v>5</v>
      </c>
      <c r="B63" s="11">
        <v>0</v>
      </c>
      <c r="C63" s="12">
        <v>0</v>
      </c>
      <c r="D63" s="12">
        <f>SUM(B63:C63)</f>
        <v>0</v>
      </c>
      <c r="E63" s="11">
        <v>0</v>
      </c>
      <c r="F63" s="12"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2" t="s">
        <v>6</v>
      </c>
      <c r="B64" s="11">
        <v>12</v>
      </c>
      <c r="C64" s="23">
        <v>17</v>
      </c>
      <c r="D64" s="23">
        <f>SUM(B64:C64)</f>
        <v>29</v>
      </c>
      <c r="E64" s="11">
        <v>8</v>
      </c>
      <c r="F64" s="23">
        <v>11</v>
      </c>
      <c r="G64" s="23">
        <f>SUM(E64:F64)</f>
        <v>19</v>
      </c>
      <c r="H64" s="11">
        <f t="shared" si="14"/>
        <v>20</v>
      </c>
      <c r="I64" s="23">
        <f t="shared" si="14"/>
        <v>28</v>
      </c>
      <c r="J64" s="23">
        <f>SUM(H64:I64)</f>
        <v>48</v>
      </c>
    </row>
    <row r="65" spans="1:10" s="17" customFormat="1" ht="12.75">
      <c r="A65" s="19" t="s">
        <v>1</v>
      </c>
      <c r="B65" s="15">
        <f aca="true" t="shared" si="15" ref="B65:J65">SUM(B61:B64)</f>
        <v>14</v>
      </c>
      <c r="C65" s="16">
        <f t="shared" si="15"/>
        <v>20</v>
      </c>
      <c r="D65" s="16">
        <f t="shared" si="15"/>
        <v>34</v>
      </c>
      <c r="E65" s="15">
        <f t="shared" si="15"/>
        <v>9</v>
      </c>
      <c r="F65" s="16">
        <f t="shared" si="15"/>
        <v>12</v>
      </c>
      <c r="G65" s="16">
        <f t="shared" si="15"/>
        <v>21</v>
      </c>
      <c r="H65" s="15">
        <f t="shared" si="15"/>
        <v>23</v>
      </c>
      <c r="I65" s="16">
        <f t="shared" si="15"/>
        <v>32</v>
      </c>
      <c r="J65" s="16">
        <f t="shared" si="15"/>
        <v>55</v>
      </c>
    </row>
    <row r="66" spans="1:10" ht="12.75">
      <c r="A66" s="2"/>
      <c r="B66" s="11"/>
      <c r="C66" s="12"/>
      <c r="D66" s="12"/>
      <c r="E66" s="11"/>
      <c r="F66" s="12"/>
      <c r="G66" s="12"/>
      <c r="H66" s="11"/>
      <c r="I66" s="12"/>
      <c r="J66" s="12"/>
    </row>
    <row r="67" spans="1:10" s="58" customFormat="1" ht="12.75">
      <c r="A67" s="19" t="s">
        <v>24</v>
      </c>
      <c r="B67" s="56">
        <f>SUM(B65,B58,B51,B44,B41,B34,B27,B20,B13)</f>
        <v>1243</v>
      </c>
      <c r="C67" s="57">
        <f aca="true" t="shared" si="16" ref="C67:J67">SUM(C65,C58,C51,C44,C41,C34,C27,C20,C13)</f>
        <v>3512</v>
      </c>
      <c r="D67" s="57">
        <f t="shared" si="16"/>
        <v>4755</v>
      </c>
      <c r="E67" s="56">
        <f t="shared" si="16"/>
        <v>646</v>
      </c>
      <c r="F67" s="57">
        <f t="shared" si="16"/>
        <v>1891</v>
      </c>
      <c r="G67" s="57">
        <f t="shared" si="16"/>
        <v>2537</v>
      </c>
      <c r="H67" s="56">
        <f t="shared" si="16"/>
        <v>1889</v>
      </c>
      <c r="I67" s="57">
        <f t="shared" si="16"/>
        <v>5403</v>
      </c>
      <c r="J67" s="57">
        <f t="shared" si="16"/>
        <v>7292</v>
      </c>
    </row>
    <row r="68" spans="1:10" ht="12.75">
      <c r="A68" s="22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2.75">
      <c r="A69" s="4" t="s">
        <v>82</v>
      </c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4" t="s">
        <v>84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4" t="s">
        <v>83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68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" width="29.7109375" style="0" customWidth="1"/>
    <col min="2" max="6" width="13.421875" style="0" customWidth="1"/>
    <col min="7" max="7" width="15.421875" style="0" customWidth="1"/>
  </cols>
  <sheetData>
    <row r="1" spans="1:4" ht="12.75">
      <c r="A1" s="1" t="s">
        <v>75</v>
      </c>
      <c r="B1" s="2"/>
      <c r="C1" s="2"/>
      <c r="D1" s="2"/>
    </row>
    <row r="2" spans="1:7" ht="12.75">
      <c r="A2" s="111" t="s">
        <v>37</v>
      </c>
      <c r="B2" s="112"/>
      <c r="C2" s="112"/>
      <c r="D2" s="112"/>
      <c r="E2" s="112"/>
      <c r="F2" s="112"/>
      <c r="G2" s="112"/>
    </row>
    <row r="3" spans="1:4" ht="12.75">
      <c r="A3" s="6"/>
      <c r="B3" s="6"/>
      <c r="C3" s="6"/>
      <c r="D3" s="6"/>
    </row>
    <row r="4" spans="1:7" ht="12.75">
      <c r="A4" s="111" t="s">
        <v>78</v>
      </c>
      <c r="B4" s="112"/>
      <c r="C4" s="112"/>
      <c r="D4" s="112"/>
      <c r="E4" s="112"/>
      <c r="F4" s="112"/>
      <c r="G4" s="112"/>
    </row>
    <row r="5" spans="1:4" ht="12.75">
      <c r="A5" s="4"/>
      <c r="B5" s="4"/>
      <c r="C5" s="4"/>
      <c r="D5" s="4"/>
    </row>
    <row r="6" spans="1:7" ht="12.75">
      <c r="A6" s="111" t="s">
        <v>68</v>
      </c>
      <c r="B6" s="112"/>
      <c r="C6" s="112"/>
      <c r="D6" s="112"/>
      <c r="E6" s="112"/>
      <c r="F6" s="112"/>
      <c r="G6" s="112"/>
    </row>
    <row r="7" spans="1:4" ht="3.75" customHeight="1" thickBot="1">
      <c r="A7" s="2"/>
      <c r="B7" s="12"/>
      <c r="C7" s="12"/>
      <c r="D7" s="12"/>
    </row>
    <row r="8" spans="1:7" ht="12.75">
      <c r="A8" s="25"/>
      <c r="B8" s="113" t="s">
        <v>19</v>
      </c>
      <c r="C8" s="114"/>
      <c r="D8" s="115"/>
      <c r="E8" s="26" t="s">
        <v>58</v>
      </c>
      <c r="F8" s="27"/>
      <c r="G8" s="27"/>
    </row>
    <row r="9" spans="1:7" ht="12.75">
      <c r="A9" s="71" t="s">
        <v>12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v>0</v>
      </c>
      <c r="C11" s="12">
        <v>0</v>
      </c>
      <c r="D11" s="12">
        <f aca="true" t="shared" si="0" ref="D11:D16">SUM(B11:C11)</f>
        <v>0</v>
      </c>
      <c r="E11" s="11">
        <v>0</v>
      </c>
      <c r="F11" s="12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12">
        <v>0</v>
      </c>
      <c r="D12" s="12">
        <f t="shared" si="0"/>
        <v>0</v>
      </c>
      <c r="E12" s="11">
        <v>0</v>
      </c>
      <c r="F12" s="12">
        <v>142</v>
      </c>
      <c r="G12" s="12">
        <f t="shared" si="1"/>
        <v>142</v>
      </c>
    </row>
    <row r="13" spans="1:7" ht="12.75">
      <c r="A13" s="48">
        <v>57</v>
      </c>
      <c r="B13" s="11">
        <v>0</v>
      </c>
      <c r="C13" s="12">
        <v>201</v>
      </c>
      <c r="D13" s="12">
        <f t="shared" si="0"/>
        <v>201</v>
      </c>
      <c r="E13" s="11">
        <v>0</v>
      </c>
      <c r="F13" s="12">
        <v>13</v>
      </c>
      <c r="G13" s="12">
        <f t="shared" si="1"/>
        <v>13</v>
      </c>
    </row>
    <row r="14" spans="1:7" ht="12.75">
      <c r="A14" s="48">
        <v>58</v>
      </c>
      <c r="B14" s="13">
        <v>0</v>
      </c>
      <c r="C14" s="12">
        <v>255</v>
      </c>
      <c r="D14" s="12">
        <f t="shared" si="0"/>
        <v>255</v>
      </c>
      <c r="E14" s="13">
        <v>0</v>
      </c>
      <c r="F14" s="12">
        <v>17</v>
      </c>
      <c r="G14" s="12">
        <f t="shared" si="1"/>
        <v>17</v>
      </c>
    </row>
    <row r="15" spans="1:7" ht="12.75">
      <c r="A15" s="48" t="s">
        <v>26</v>
      </c>
      <c r="B15" s="13">
        <v>0</v>
      </c>
      <c r="C15" s="12">
        <v>323</v>
      </c>
      <c r="D15" s="12">
        <f t="shared" si="0"/>
        <v>323</v>
      </c>
      <c r="E15" s="13">
        <v>0</v>
      </c>
      <c r="F15" s="12">
        <v>8</v>
      </c>
      <c r="G15" s="12">
        <f t="shared" si="1"/>
        <v>8</v>
      </c>
    </row>
    <row r="16" spans="1:7" ht="12.75">
      <c r="A16" s="48">
        <v>60</v>
      </c>
      <c r="B16" s="13">
        <v>1</v>
      </c>
      <c r="C16" s="12">
        <v>329</v>
      </c>
      <c r="D16" s="12">
        <f t="shared" si="0"/>
        <v>330</v>
      </c>
      <c r="E16" s="13">
        <v>0</v>
      </c>
      <c r="F16" s="12">
        <v>4</v>
      </c>
      <c r="G16" s="12">
        <f t="shared" si="1"/>
        <v>4</v>
      </c>
    </row>
    <row r="17" spans="1:7" ht="12.75">
      <c r="A17" s="19" t="s">
        <v>1</v>
      </c>
      <c r="B17" s="31">
        <f aca="true" t="shared" si="2" ref="B17:G17">SUM(B11:B16)</f>
        <v>1</v>
      </c>
      <c r="C17" s="32">
        <f t="shared" si="2"/>
        <v>1108</v>
      </c>
      <c r="D17" s="32">
        <f t="shared" si="2"/>
        <v>1109</v>
      </c>
      <c r="E17" s="31">
        <f t="shared" si="2"/>
        <v>0</v>
      </c>
      <c r="F17" s="32">
        <f t="shared" si="2"/>
        <v>184</v>
      </c>
      <c r="G17" s="32">
        <f t="shared" si="2"/>
        <v>184</v>
      </c>
    </row>
    <row r="18" spans="1:4" ht="12.75">
      <c r="A18" s="4"/>
      <c r="B18" s="4"/>
      <c r="C18" s="4"/>
      <c r="D18" s="4"/>
    </row>
    <row r="19" spans="1:7" ht="12.75">
      <c r="A19" s="111" t="s">
        <v>69</v>
      </c>
      <c r="B19" s="112"/>
      <c r="C19" s="112"/>
      <c r="D19" s="112"/>
      <c r="E19" s="112"/>
      <c r="F19" s="112"/>
      <c r="G19" s="112"/>
    </row>
    <row r="20" spans="1:4" ht="3.75" customHeight="1" thickBot="1">
      <c r="A20" s="2"/>
      <c r="B20" s="12"/>
      <c r="C20" s="12"/>
      <c r="D20" s="12"/>
    </row>
    <row r="21" spans="1:7" ht="12.75">
      <c r="A21" s="25"/>
      <c r="B21" s="113" t="s">
        <v>40</v>
      </c>
      <c r="C21" s="114"/>
      <c r="D21" s="115"/>
      <c r="E21" s="26" t="s">
        <v>58</v>
      </c>
      <c r="F21" s="27"/>
      <c r="G21" s="27"/>
    </row>
    <row r="22" spans="1:7" ht="12.75">
      <c r="A22" s="71" t="s">
        <v>12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12">
        <v>0</v>
      </c>
      <c r="D24" s="12">
        <f aca="true" t="shared" si="3" ref="D24:D29">SUM(B24:C24)</f>
        <v>0</v>
      </c>
      <c r="E24" s="11">
        <v>0</v>
      </c>
      <c r="F24" s="12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12">
        <v>0</v>
      </c>
      <c r="D25" s="12">
        <f t="shared" si="3"/>
        <v>0</v>
      </c>
      <c r="E25" s="11">
        <v>8</v>
      </c>
      <c r="F25" s="12">
        <v>20</v>
      </c>
      <c r="G25" s="12">
        <f t="shared" si="4"/>
        <v>28</v>
      </c>
    </row>
    <row r="26" spans="1:7" ht="12.75">
      <c r="A26" s="48">
        <v>57</v>
      </c>
      <c r="B26" s="11">
        <v>0</v>
      </c>
      <c r="C26" s="12">
        <v>1</v>
      </c>
      <c r="D26" s="12">
        <f t="shared" si="3"/>
        <v>1</v>
      </c>
      <c r="E26" s="11">
        <v>72</v>
      </c>
      <c r="F26" s="12">
        <v>250</v>
      </c>
      <c r="G26" s="12">
        <f t="shared" si="4"/>
        <v>322</v>
      </c>
    </row>
    <row r="27" spans="1:7" ht="12.75">
      <c r="A27" s="48">
        <v>58</v>
      </c>
      <c r="B27" s="13">
        <v>0</v>
      </c>
      <c r="C27" s="12">
        <v>0</v>
      </c>
      <c r="D27" s="12">
        <f t="shared" si="3"/>
        <v>0</v>
      </c>
      <c r="E27" s="13">
        <v>100</v>
      </c>
      <c r="F27" s="12">
        <v>328</v>
      </c>
      <c r="G27" s="12">
        <f t="shared" si="4"/>
        <v>428</v>
      </c>
    </row>
    <row r="28" spans="1:7" ht="12.75">
      <c r="A28" s="48" t="s">
        <v>26</v>
      </c>
      <c r="B28" s="13">
        <v>211</v>
      </c>
      <c r="C28" s="12">
        <v>428</v>
      </c>
      <c r="D28" s="12">
        <f t="shared" si="3"/>
        <v>639</v>
      </c>
      <c r="E28" s="13">
        <v>8</v>
      </c>
      <c r="F28" s="12">
        <v>11</v>
      </c>
      <c r="G28" s="12">
        <f t="shared" si="4"/>
        <v>19</v>
      </c>
    </row>
    <row r="29" spans="1:7" ht="12.75">
      <c r="A29" s="48">
        <v>60</v>
      </c>
      <c r="B29" s="13">
        <v>243</v>
      </c>
      <c r="C29" s="12">
        <v>474</v>
      </c>
      <c r="D29" s="12">
        <f t="shared" si="3"/>
        <v>717</v>
      </c>
      <c r="E29" s="13">
        <v>7</v>
      </c>
      <c r="F29" s="12">
        <v>10</v>
      </c>
      <c r="G29" s="12">
        <f t="shared" si="4"/>
        <v>17</v>
      </c>
    </row>
    <row r="30" spans="1:7" ht="12.75">
      <c r="A30" s="19" t="s">
        <v>1</v>
      </c>
      <c r="B30" s="31">
        <f aca="true" t="shared" si="5" ref="B30:G30">SUM(B24:B29)</f>
        <v>454</v>
      </c>
      <c r="C30" s="32">
        <f t="shared" si="5"/>
        <v>903</v>
      </c>
      <c r="D30" s="32">
        <f t="shared" si="5"/>
        <v>1357</v>
      </c>
      <c r="E30" s="31">
        <f t="shared" si="5"/>
        <v>195</v>
      </c>
      <c r="F30" s="32">
        <f t="shared" si="5"/>
        <v>619</v>
      </c>
      <c r="G30" s="32">
        <f t="shared" si="5"/>
        <v>814</v>
      </c>
    </row>
    <row r="32" spans="1:7" ht="12.75">
      <c r="A32" s="111" t="s">
        <v>14</v>
      </c>
      <c r="B32" s="112"/>
      <c r="C32" s="112"/>
      <c r="D32" s="112"/>
      <c r="E32" s="112"/>
      <c r="F32" s="112"/>
      <c r="G32" s="112"/>
    </row>
    <row r="33" spans="1:4" ht="3" customHeight="1" thickBot="1">
      <c r="A33" s="2"/>
      <c r="B33" s="12"/>
      <c r="C33" s="12"/>
      <c r="D33" s="12"/>
    </row>
    <row r="34" spans="1:7" ht="12.75">
      <c r="A34" s="25"/>
      <c r="B34" s="113" t="s">
        <v>19</v>
      </c>
      <c r="C34" s="114"/>
      <c r="D34" s="115"/>
      <c r="E34" s="26" t="s">
        <v>58</v>
      </c>
      <c r="F34" s="27"/>
      <c r="G34" s="27"/>
    </row>
    <row r="35" spans="1:7" ht="12.75">
      <c r="A35" s="71" t="s">
        <v>12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f aca="true" t="shared" si="6" ref="B37:C39">0+0</f>
        <v>0</v>
      </c>
      <c r="C37" s="12">
        <f t="shared" si="6"/>
        <v>0</v>
      </c>
      <c r="D37" s="12">
        <f aca="true" t="shared" si="7" ref="D37:D42">SUM(B37:C37)</f>
        <v>0</v>
      </c>
      <c r="E37" s="11">
        <f>0+0</f>
        <v>0</v>
      </c>
      <c r="F37" s="12">
        <f>0+0</f>
        <v>0</v>
      </c>
      <c r="G37" s="12">
        <f aca="true" t="shared" si="8" ref="G37:G42">SUM(E37:F37)</f>
        <v>0</v>
      </c>
    </row>
    <row r="38" spans="1:7" ht="12.75">
      <c r="A38" s="48">
        <v>56</v>
      </c>
      <c r="B38" s="11">
        <f t="shared" si="6"/>
        <v>0</v>
      </c>
      <c r="C38" s="12">
        <f t="shared" si="6"/>
        <v>0</v>
      </c>
      <c r="D38" s="12">
        <f t="shared" si="7"/>
        <v>0</v>
      </c>
      <c r="E38" s="11">
        <f>0+1</f>
        <v>1</v>
      </c>
      <c r="F38" s="12">
        <f>2+2</f>
        <v>4</v>
      </c>
      <c r="G38" s="12">
        <f t="shared" si="8"/>
        <v>5</v>
      </c>
    </row>
    <row r="39" spans="1:7" ht="12.75">
      <c r="A39" s="48">
        <v>57</v>
      </c>
      <c r="B39" s="11">
        <f t="shared" si="6"/>
        <v>0</v>
      </c>
      <c r="C39" s="12">
        <f t="shared" si="6"/>
        <v>0</v>
      </c>
      <c r="D39" s="12">
        <f t="shared" si="7"/>
        <v>0</v>
      </c>
      <c r="E39" s="11">
        <f>0+6</f>
        <v>6</v>
      </c>
      <c r="F39" s="12">
        <f>0+25</f>
        <v>25</v>
      </c>
      <c r="G39" s="12">
        <f t="shared" si="8"/>
        <v>31</v>
      </c>
    </row>
    <row r="40" spans="1:7" ht="12.75">
      <c r="A40" s="48">
        <v>58</v>
      </c>
      <c r="B40" s="13">
        <f>0+0</f>
        <v>0</v>
      </c>
      <c r="C40" s="12">
        <f>6+0</f>
        <v>6</v>
      </c>
      <c r="D40" s="12">
        <f t="shared" si="7"/>
        <v>6</v>
      </c>
      <c r="E40" s="13">
        <f>0+13</f>
        <v>13</v>
      </c>
      <c r="F40" s="12">
        <f>1+44</f>
        <v>45</v>
      </c>
      <c r="G40" s="12">
        <f t="shared" si="8"/>
        <v>58</v>
      </c>
    </row>
    <row r="41" spans="1:7" ht="12.75">
      <c r="A41" s="48" t="s">
        <v>26</v>
      </c>
      <c r="B41" s="13">
        <v>21</v>
      </c>
      <c r="C41" s="12">
        <f>7+38</f>
        <v>45</v>
      </c>
      <c r="D41" s="12">
        <f t="shared" si="7"/>
        <v>66</v>
      </c>
      <c r="E41" s="13">
        <f>0+0</f>
        <v>0</v>
      </c>
      <c r="F41" s="12">
        <f>2+2</f>
        <v>4</v>
      </c>
      <c r="G41" s="12">
        <f t="shared" si="8"/>
        <v>4</v>
      </c>
    </row>
    <row r="42" spans="1:7" ht="12.75">
      <c r="A42" s="48">
        <v>60</v>
      </c>
      <c r="B42" s="13">
        <v>26</v>
      </c>
      <c r="C42" s="12">
        <f>6+46</f>
        <v>52</v>
      </c>
      <c r="D42" s="12">
        <f t="shared" si="7"/>
        <v>78</v>
      </c>
      <c r="E42" s="13">
        <f>0+1</f>
        <v>1</v>
      </c>
      <c r="F42" s="12">
        <f>0+0</f>
        <v>0</v>
      </c>
      <c r="G42" s="12">
        <f t="shared" si="8"/>
        <v>1</v>
      </c>
    </row>
    <row r="43" spans="1:7" ht="12.75">
      <c r="A43" s="19" t="s">
        <v>1</v>
      </c>
      <c r="B43" s="31">
        <f aca="true" t="shared" si="9" ref="B43:G43">SUM(B37:B42)</f>
        <v>47</v>
      </c>
      <c r="C43" s="32">
        <f t="shared" si="9"/>
        <v>103</v>
      </c>
      <c r="D43" s="32">
        <f t="shared" si="9"/>
        <v>150</v>
      </c>
      <c r="E43" s="31">
        <f t="shared" si="9"/>
        <v>21</v>
      </c>
      <c r="F43" s="32">
        <f t="shared" si="9"/>
        <v>78</v>
      </c>
      <c r="G43" s="32">
        <f t="shared" si="9"/>
        <v>99</v>
      </c>
    </row>
    <row r="45" spans="1:7" ht="12.75">
      <c r="A45" s="111" t="s">
        <v>15</v>
      </c>
      <c r="B45" s="112"/>
      <c r="C45" s="112"/>
      <c r="D45" s="112"/>
      <c r="E45" s="112"/>
      <c r="F45" s="112"/>
      <c r="G45" s="112"/>
    </row>
    <row r="46" spans="1:4" ht="3" customHeight="1" thickBot="1">
      <c r="A46" s="2"/>
      <c r="B46" s="12"/>
      <c r="C46" s="12"/>
      <c r="D46" s="12"/>
    </row>
    <row r="47" spans="1:7" ht="12.75">
      <c r="A47" s="25"/>
      <c r="B47" s="113" t="s">
        <v>40</v>
      </c>
      <c r="C47" s="114"/>
      <c r="D47" s="115"/>
      <c r="E47" s="26" t="s">
        <v>58</v>
      </c>
      <c r="F47" s="27"/>
      <c r="G47" s="27"/>
    </row>
    <row r="48" spans="1:7" ht="12.75">
      <c r="A48" s="71" t="s">
        <v>12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12">
        <v>0</v>
      </c>
      <c r="D50" s="12">
        <f aca="true" t="shared" si="10" ref="D50:D55">SUM(B50:C50)</f>
        <v>0</v>
      </c>
      <c r="E50" s="11">
        <v>0</v>
      </c>
      <c r="F50" s="12">
        <v>0</v>
      </c>
      <c r="G50" s="12">
        <f aca="true" t="shared" si="11" ref="G50:G55">SUM(E50:F50)</f>
        <v>0</v>
      </c>
    </row>
    <row r="51" spans="1:7" ht="12.75">
      <c r="A51" s="48">
        <v>56</v>
      </c>
      <c r="B51" s="11">
        <v>0</v>
      </c>
      <c r="C51" s="12">
        <v>0</v>
      </c>
      <c r="D51" s="12">
        <f t="shared" si="10"/>
        <v>0</v>
      </c>
      <c r="E51" s="11">
        <v>14</v>
      </c>
      <c r="F51" s="12">
        <v>30</v>
      </c>
      <c r="G51" s="12">
        <f t="shared" si="11"/>
        <v>44</v>
      </c>
    </row>
    <row r="52" spans="1:7" ht="12.75">
      <c r="A52" s="48">
        <v>57</v>
      </c>
      <c r="B52" s="11">
        <v>1</v>
      </c>
      <c r="C52" s="12">
        <v>0</v>
      </c>
      <c r="D52" s="12">
        <f t="shared" si="10"/>
        <v>1</v>
      </c>
      <c r="E52" s="11">
        <v>108</v>
      </c>
      <c r="F52" s="12">
        <v>311</v>
      </c>
      <c r="G52" s="12">
        <f t="shared" si="11"/>
        <v>419</v>
      </c>
    </row>
    <row r="53" spans="1:7" ht="12.75">
      <c r="A53" s="48">
        <v>58</v>
      </c>
      <c r="B53" s="13">
        <v>0</v>
      </c>
      <c r="C53" s="12">
        <v>0</v>
      </c>
      <c r="D53" s="12">
        <f t="shared" si="10"/>
        <v>0</v>
      </c>
      <c r="E53" s="13">
        <v>160</v>
      </c>
      <c r="F53" s="12">
        <v>428</v>
      </c>
      <c r="G53" s="12">
        <f t="shared" si="11"/>
        <v>588</v>
      </c>
    </row>
    <row r="54" spans="1:7" ht="12.75">
      <c r="A54" s="48" t="s">
        <v>26</v>
      </c>
      <c r="B54" s="13">
        <v>252</v>
      </c>
      <c r="C54" s="12">
        <v>527</v>
      </c>
      <c r="D54" s="12">
        <f t="shared" si="10"/>
        <v>779</v>
      </c>
      <c r="E54" s="13">
        <v>19</v>
      </c>
      <c r="F54" s="12">
        <v>23</v>
      </c>
      <c r="G54" s="12">
        <f t="shared" si="11"/>
        <v>42</v>
      </c>
    </row>
    <row r="55" spans="1:7" ht="12.75">
      <c r="A55" s="48">
        <v>60</v>
      </c>
      <c r="B55" s="13">
        <v>317</v>
      </c>
      <c r="C55" s="12">
        <v>608</v>
      </c>
      <c r="D55" s="12">
        <f t="shared" si="10"/>
        <v>925</v>
      </c>
      <c r="E55" s="13">
        <f>27+2</f>
        <v>29</v>
      </c>
      <c r="F55" s="12">
        <f>22+3</f>
        <v>25</v>
      </c>
      <c r="G55" s="12">
        <f t="shared" si="11"/>
        <v>54</v>
      </c>
    </row>
    <row r="56" spans="1:7" ht="12.75">
      <c r="A56" s="19" t="s">
        <v>1</v>
      </c>
      <c r="B56" s="31">
        <f aca="true" t="shared" si="12" ref="B56:G56">SUM(B50:B55)</f>
        <v>570</v>
      </c>
      <c r="C56" s="32">
        <f t="shared" si="12"/>
        <v>1135</v>
      </c>
      <c r="D56" s="32">
        <f t="shared" si="12"/>
        <v>1705</v>
      </c>
      <c r="E56" s="31">
        <f t="shared" si="12"/>
        <v>330</v>
      </c>
      <c r="F56" s="32">
        <f t="shared" si="12"/>
        <v>817</v>
      </c>
      <c r="G56" s="32">
        <f t="shared" si="12"/>
        <v>1147</v>
      </c>
    </row>
    <row r="58" spans="1:7" ht="12.75">
      <c r="A58" s="111" t="s">
        <v>16</v>
      </c>
      <c r="B58" s="112"/>
      <c r="C58" s="112"/>
      <c r="D58" s="112"/>
      <c r="E58" s="112"/>
      <c r="F58" s="112"/>
      <c r="G58" s="112"/>
    </row>
    <row r="59" spans="1:4" ht="3" customHeight="1" thickBot="1">
      <c r="A59" s="2"/>
      <c r="B59" s="12"/>
      <c r="C59" s="12"/>
      <c r="D59" s="12"/>
    </row>
    <row r="60" spans="1:7" ht="12.75">
      <c r="A60" s="25"/>
      <c r="B60" s="113" t="s">
        <v>40</v>
      </c>
      <c r="C60" s="114"/>
      <c r="D60" s="115"/>
      <c r="E60" s="26" t="s">
        <v>58</v>
      </c>
      <c r="F60" s="27"/>
      <c r="G60" s="27"/>
    </row>
    <row r="61" spans="1:7" ht="12.75">
      <c r="A61" s="71" t="s">
        <v>12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12">
        <v>0</v>
      </c>
      <c r="D63" s="12">
        <f aca="true" t="shared" si="13" ref="D63:D68">SUM(B63:C63)</f>
        <v>0</v>
      </c>
      <c r="E63" s="11">
        <v>0</v>
      </c>
      <c r="F63" s="12">
        <v>0</v>
      </c>
      <c r="G63" s="12">
        <f aca="true" t="shared" si="14" ref="G63:G68">SUM(E63:F63)</f>
        <v>0</v>
      </c>
    </row>
    <row r="64" spans="1:7" ht="12.75">
      <c r="A64" s="48">
        <v>56</v>
      </c>
      <c r="B64" s="11">
        <v>0</v>
      </c>
      <c r="C64" s="12">
        <v>0</v>
      </c>
      <c r="D64" s="12">
        <f t="shared" si="13"/>
        <v>0</v>
      </c>
      <c r="E64" s="11">
        <v>0</v>
      </c>
      <c r="F64" s="12">
        <v>1</v>
      </c>
      <c r="G64" s="12">
        <f t="shared" si="14"/>
        <v>1</v>
      </c>
    </row>
    <row r="65" spans="1:7" ht="12.75">
      <c r="A65" s="48">
        <v>57</v>
      </c>
      <c r="B65" s="11">
        <v>0</v>
      </c>
      <c r="C65" s="12">
        <v>0</v>
      </c>
      <c r="D65" s="12">
        <f t="shared" si="13"/>
        <v>0</v>
      </c>
      <c r="E65" s="11">
        <v>10</v>
      </c>
      <c r="F65" s="12">
        <v>21</v>
      </c>
      <c r="G65" s="12">
        <f t="shared" si="14"/>
        <v>31</v>
      </c>
    </row>
    <row r="66" spans="1:7" ht="12.75">
      <c r="A66" s="48">
        <v>58</v>
      </c>
      <c r="B66" s="13">
        <v>0</v>
      </c>
      <c r="C66" s="12">
        <v>0</v>
      </c>
      <c r="D66" s="12">
        <f t="shared" si="13"/>
        <v>0</v>
      </c>
      <c r="E66" s="13">
        <v>15</v>
      </c>
      <c r="F66" s="12">
        <v>24</v>
      </c>
      <c r="G66" s="12">
        <f t="shared" si="14"/>
        <v>39</v>
      </c>
    </row>
    <row r="67" spans="1:7" ht="12.75">
      <c r="A67" s="48" t="s">
        <v>26</v>
      </c>
      <c r="B67" s="13">
        <v>23</v>
      </c>
      <c r="C67" s="12">
        <v>37</v>
      </c>
      <c r="D67" s="12">
        <f t="shared" si="13"/>
        <v>60</v>
      </c>
      <c r="E67" s="13">
        <v>3</v>
      </c>
      <c r="F67" s="12">
        <v>1</v>
      </c>
      <c r="G67" s="12">
        <f t="shared" si="14"/>
        <v>4</v>
      </c>
    </row>
    <row r="68" spans="1:7" ht="12.75">
      <c r="A68" s="48">
        <v>60</v>
      </c>
      <c r="B68" s="13">
        <v>29</v>
      </c>
      <c r="C68" s="12">
        <v>36</v>
      </c>
      <c r="D68" s="12">
        <f t="shared" si="13"/>
        <v>65</v>
      </c>
      <c r="E68" s="13">
        <v>5</v>
      </c>
      <c r="F68" s="12">
        <v>1</v>
      </c>
      <c r="G68" s="12">
        <f t="shared" si="14"/>
        <v>6</v>
      </c>
    </row>
    <row r="69" spans="1:7" ht="12.75">
      <c r="A69" s="19" t="s">
        <v>1</v>
      </c>
      <c r="B69" s="31">
        <f aca="true" t="shared" si="15" ref="B69:G69">SUM(B63:B68)</f>
        <v>52</v>
      </c>
      <c r="C69" s="32">
        <f t="shared" si="15"/>
        <v>73</v>
      </c>
      <c r="D69" s="32">
        <f t="shared" si="15"/>
        <v>125</v>
      </c>
      <c r="E69" s="31">
        <f t="shared" si="15"/>
        <v>33</v>
      </c>
      <c r="F69" s="32">
        <f t="shared" si="15"/>
        <v>48</v>
      </c>
      <c r="G69" s="32">
        <f t="shared" si="15"/>
        <v>81</v>
      </c>
    </row>
    <row r="71" spans="1:7" ht="12.75">
      <c r="A71" s="111" t="s">
        <v>25</v>
      </c>
      <c r="B71" s="112"/>
      <c r="C71" s="112"/>
      <c r="D71" s="112"/>
      <c r="E71" s="112"/>
      <c r="F71" s="112"/>
      <c r="G71" s="112"/>
    </row>
    <row r="72" spans="1:4" ht="3.75" customHeight="1" thickBot="1">
      <c r="A72" s="2"/>
      <c r="B72" s="12"/>
      <c r="C72" s="12"/>
      <c r="D72" s="12"/>
    </row>
    <row r="73" spans="1:7" ht="12.75">
      <c r="A73" s="25"/>
      <c r="B73" s="113" t="s">
        <v>40</v>
      </c>
      <c r="C73" s="114"/>
      <c r="D73" s="115"/>
      <c r="E73" s="26" t="s">
        <v>58</v>
      </c>
      <c r="F73" s="27"/>
      <c r="G73" s="27"/>
    </row>
    <row r="74" spans="1:7" ht="12.75">
      <c r="A74" s="71" t="s">
        <v>12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6" ref="D76:D81">SUM(B76:C76)</f>
        <v>0</v>
      </c>
      <c r="E76" s="11">
        <v>0</v>
      </c>
      <c r="F76" s="12">
        <v>0</v>
      </c>
      <c r="G76" s="12">
        <f aca="true" t="shared" si="17" ref="G76:G81">SUM(E76:F76)</f>
        <v>0</v>
      </c>
    </row>
    <row r="77" spans="1:7" ht="12.75">
      <c r="A77" s="48">
        <v>56</v>
      </c>
      <c r="B77" s="11">
        <v>0</v>
      </c>
      <c r="C77" s="12">
        <v>0</v>
      </c>
      <c r="D77" s="12">
        <f t="shared" si="16"/>
        <v>0</v>
      </c>
      <c r="E77" s="11">
        <v>0</v>
      </c>
      <c r="F77" s="12">
        <v>6</v>
      </c>
      <c r="G77" s="12">
        <f t="shared" si="17"/>
        <v>6</v>
      </c>
    </row>
    <row r="78" spans="1:7" ht="12.75">
      <c r="A78" s="48">
        <v>57</v>
      </c>
      <c r="B78" s="11">
        <v>0</v>
      </c>
      <c r="C78" s="12">
        <v>0</v>
      </c>
      <c r="D78" s="12">
        <f t="shared" si="16"/>
        <v>0</v>
      </c>
      <c r="E78" s="11">
        <v>14</v>
      </c>
      <c r="F78" s="12">
        <v>44</v>
      </c>
      <c r="G78" s="12">
        <f t="shared" si="17"/>
        <v>58</v>
      </c>
    </row>
    <row r="79" spans="1:7" ht="12.75">
      <c r="A79" s="48">
        <v>58</v>
      </c>
      <c r="B79" s="13">
        <v>0</v>
      </c>
      <c r="C79" s="12">
        <v>0</v>
      </c>
      <c r="D79" s="12">
        <f t="shared" si="16"/>
        <v>0</v>
      </c>
      <c r="E79" s="13">
        <v>20</v>
      </c>
      <c r="F79" s="12">
        <v>58</v>
      </c>
      <c r="G79" s="12">
        <f t="shared" si="17"/>
        <v>78</v>
      </c>
    </row>
    <row r="80" spans="1:7" ht="12.75">
      <c r="A80" s="48" t="s">
        <v>26</v>
      </c>
      <c r="B80" s="13">
        <v>44</v>
      </c>
      <c r="C80" s="12">
        <v>68</v>
      </c>
      <c r="D80" s="12">
        <f t="shared" si="16"/>
        <v>112</v>
      </c>
      <c r="E80" s="13">
        <v>7</v>
      </c>
      <c r="F80" s="12">
        <v>4</v>
      </c>
      <c r="G80" s="12">
        <f t="shared" si="17"/>
        <v>11</v>
      </c>
    </row>
    <row r="81" spans="1:7" ht="12.75">
      <c r="A81" s="48">
        <v>60</v>
      </c>
      <c r="B81" s="13">
        <v>51</v>
      </c>
      <c r="C81" s="12">
        <v>85</v>
      </c>
      <c r="D81" s="12">
        <f t="shared" si="16"/>
        <v>136</v>
      </c>
      <c r="E81" s="13">
        <f>9+1</f>
        <v>10</v>
      </c>
      <c r="F81" s="12">
        <v>6</v>
      </c>
      <c r="G81" s="12">
        <f t="shared" si="17"/>
        <v>16</v>
      </c>
    </row>
    <row r="82" spans="1:7" ht="12.75">
      <c r="A82" s="19" t="s">
        <v>1</v>
      </c>
      <c r="B82" s="31">
        <f aca="true" t="shared" si="18" ref="B82:G82">SUM(B76:B81)</f>
        <v>95</v>
      </c>
      <c r="C82" s="32">
        <f t="shared" si="18"/>
        <v>153</v>
      </c>
      <c r="D82" s="32">
        <f t="shared" si="18"/>
        <v>248</v>
      </c>
      <c r="E82" s="31">
        <f t="shared" si="18"/>
        <v>51</v>
      </c>
      <c r="F82" s="32">
        <f t="shared" si="18"/>
        <v>118</v>
      </c>
      <c r="G82" s="32">
        <f t="shared" si="18"/>
        <v>169</v>
      </c>
    </row>
    <row r="83" spans="1:7" ht="12.75">
      <c r="A83" s="19"/>
      <c r="B83" s="57"/>
      <c r="C83" s="57"/>
      <c r="D83" s="57"/>
      <c r="E83" s="57"/>
      <c r="F83" s="57"/>
      <c r="G83" s="57"/>
    </row>
    <row r="84" spans="1:7" ht="12.75">
      <c r="A84" s="111" t="s">
        <v>120</v>
      </c>
      <c r="B84" s="112"/>
      <c r="C84" s="112"/>
      <c r="D84" s="112"/>
      <c r="E84" s="112"/>
      <c r="F84" s="112"/>
      <c r="G84" s="112"/>
    </row>
    <row r="85" spans="1:4" ht="3.75" customHeight="1" thickBot="1">
      <c r="A85" s="2"/>
      <c r="B85" s="12"/>
      <c r="C85" s="12"/>
      <c r="D85" s="12"/>
    </row>
    <row r="86" spans="1:7" ht="13.5" thickBot="1">
      <c r="A86" s="8"/>
      <c r="B86" s="113" t="s">
        <v>40</v>
      </c>
      <c r="C86" s="114"/>
      <c r="D86" s="115"/>
      <c r="E86" s="26" t="s">
        <v>58</v>
      </c>
      <c r="F86" s="27"/>
      <c r="G86" s="27"/>
    </row>
    <row r="87" spans="1:7" ht="12.75">
      <c r="A87" s="72" t="s">
        <v>12</v>
      </c>
      <c r="B87" s="46" t="s">
        <v>2</v>
      </c>
      <c r="C87" s="47" t="s">
        <v>3</v>
      </c>
      <c r="D87" s="47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12">
        <v>0</v>
      </c>
      <c r="D89" s="12">
        <f aca="true" t="shared" si="19" ref="D89:D94">SUM(B89:C89)</f>
        <v>0</v>
      </c>
      <c r="E89" s="11">
        <v>0</v>
      </c>
      <c r="F89" s="12">
        <v>0</v>
      </c>
      <c r="G89" s="12">
        <f aca="true" t="shared" si="20" ref="G89:G94">SUM(E89:F89)</f>
        <v>0</v>
      </c>
    </row>
    <row r="90" spans="1:7" ht="12.75">
      <c r="A90" s="48">
        <v>56</v>
      </c>
      <c r="B90" s="11">
        <v>0</v>
      </c>
      <c r="C90" s="12">
        <v>0</v>
      </c>
      <c r="D90" s="12">
        <f t="shared" si="19"/>
        <v>0</v>
      </c>
      <c r="E90" s="11">
        <v>0</v>
      </c>
      <c r="F90" s="12">
        <v>0</v>
      </c>
      <c r="G90" s="12">
        <f t="shared" si="20"/>
        <v>0</v>
      </c>
    </row>
    <row r="91" spans="1:7" ht="12.75">
      <c r="A91" s="48">
        <v>57</v>
      </c>
      <c r="B91" s="11">
        <v>0</v>
      </c>
      <c r="C91" s="12">
        <v>0</v>
      </c>
      <c r="D91" s="12">
        <f t="shared" si="19"/>
        <v>0</v>
      </c>
      <c r="E91" s="11">
        <v>1</v>
      </c>
      <c r="F91" s="12">
        <v>4</v>
      </c>
      <c r="G91" s="12">
        <f t="shared" si="20"/>
        <v>5</v>
      </c>
    </row>
    <row r="92" spans="1:7" ht="12.75">
      <c r="A92" s="48">
        <v>58</v>
      </c>
      <c r="B92" s="13">
        <v>0</v>
      </c>
      <c r="C92" s="12">
        <v>0</v>
      </c>
      <c r="D92" s="12">
        <f t="shared" si="19"/>
        <v>0</v>
      </c>
      <c r="E92" s="13">
        <v>2</v>
      </c>
      <c r="F92" s="12">
        <v>2</v>
      </c>
      <c r="G92" s="12">
        <f t="shared" si="20"/>
        <v>4</v>
      </c>
    </row>
    <row r="93" spans="1:7" ht="12.75">
      <c r="A93" s="48" t="s">
        <v>26</v>
      </c>
      <c r="B93" s="13">
        <v>0</v>
      </c>
      <c r="C93" s="12">
        <v>8</v>
      </c>
      <c r="D93" s="12">
        <f t="shared" si="19"/>
        <v>8</v>
      </c>
      <c r="E93" s="13">
        <v>0</v>
      </c>
      <c r="F93" s="12">
        <v>1</v>
      </c>
      <c r="G93" s="12">
        <f t="shared" si="20"/>
        <v>1</v>
      </c>
    </row>
    <row r="94" spans="1:7" ht="12.75">
      <c r="A94" s="48">
        <v>60</v>
      </c>
      <c r="B94" s="13">
        <v>6</v>
      </c>
      <c r="C94" s="12">
        <v>7</v>
      </c>
      <c r="D94" s="12">
        <f t="shared" si="19"/>
        <v>13</v>
      </c>
      <c r="E94" s="13">
        <v>0</v>
      </c>
      <c r="F94" s="12">
        <v>0</v>
      </c>
      <c r="G94" s="12">
        <f t="shared" si="20"/>
        <v>0</v>
      </c>
    </row>
    <row r="95" spans="1:7" ht="12.75">
      <c r="A95" s="19" t="s">
        <v>1</v>
      </c>
      <c r="B95" s="31">
        <f aca="true" t="shared" si="21" ref="B95:G95">SUM(B89:B94)</f>
        <v>6</v>
      </c>
      <c r="C95" s="32">
        <f t="shared" si="21"/>
        <v>15</v>
      </c>
      <c r="D95" s="32">
        <f t="shared" si="21"/>
        <v>21</v>
      </c>
      <c r="E95" s="31">
        <f t="shared" si="21"/>
        <v>3</v>
      </c>
      <c r="F95" s="32">
        <f t="shared" si="21"/>
        <v>7</v>
      </c>
      <c r="G95" s="32">
        <f t="shared" si="21"/>
        <v>10</v>
      </c>
    </row>
    <row r="97" spans="1:7" ht="12.75">
      <c r="A97" s="111" t="s">
        <v>121</v>
      </c>
      <c r="B97" s="112"/>
      <c r="C97" s="112"/>
      <c r="D97" s="112"/>
      <c r="E97" s="112"/>
      <c r="F97" s="112"/>
      <c r="G97" s="112"/>
    </row>
    <row r="98" spans="1:4" ht="3.75" customHeight="1" thickBot="1">
      <c r="A98" s="5"/>
      <c r="B98" s="24"/>
      <c r="C98" s="24"/>
      <c r="D98" s="24"/>
    </row>
    <row r="99" spans="1:7" ht="13.5" thickBot="1">
      <c r="A99" s="8"/>
      <c r="B99" s="113" t="s">
        <v>40</v>
      </c>
      <c r="C99" s="114"/>
      <c r="D99" s="115"/>
      <c r="E99" s="26" t="s">
        <v>58</v>
      </c>
      <c r="F99" s="27"/>
      <c r="G99" s="27"/>
    </row>
    <row r="100" spans="1:7" ht="12.75">
      <c r="A100" s="72" t="s">
        <v>12</v>
      </c>
      <c r="B100" s="46" t="s">
        <v>2</v>
      </c>
      <c r="C100" s="47" t="s">
        <v>3</v>
      </c>
      <c r="D100" s="47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12">
        <v>0</v>
      </c>
      <c r="D102" s="12">
        <f aca="true" t="shared" si="22" ref="D102:D107">SUM(B102:C102)</f>
        <v>0</v>
      </c>
      <c r="E102" s="11">
        <v>0</v>
      </c>
      <c r="F102" s="12">
        <v>0</v>
      </c>
      <c r="G102" s="12">
        <f aca="true" t="shared" si="23" ref="G102:G107">SUM(E102:F102)</f>
        <v>0</v>
      </c>
    </row>
    <row r="103" spans="1:7" ht="12.75">
      <c r="A103" s="48">
        <v>56</v>
      </c>
      <c r="B103" s="11">
        <v>0</v>
      </c>
      <c r="C103" s="12">
        <v>0</v>
      </c>
      <c r="D103" s="12">
        <f t="shared" si="22"/>
        <v>0</v>
      </c>
      <c r="E103" s="11">
        <v>0</v>
      </c>
      <c r="F103" s="12">
        <v>1</v>
      </c>
      <c r="G103" s="12">
        <f t="shared" si="23"/>
        <v>1</v>
      </c>
    </row>
    <row r="104" spans="1:7" ht="12.75">
      <c r="A104" s="48">
        <v>57</v>
      </c>
      <c r="B104" s="11">
        <v>0</v>
      </c>
      <c r="C104" s="12">
        <v>0</v>
      </c>
      <c r="D104" s="12">
        <f t="shared" si="22"/>
        <v>0</v>
      </c>
      <c r="E104" s="11">
        <v>2</v>
      </c>
      <c r="F104" s="12">
        <v>1</v>
      </c>
      <c r="G104" s="12">
        <f t="shared" si="23"/>
        <v>3</v>
      </c>
    </row>
    <row r="105" spans="1:7" ht="12.75">
      <c r="A105" s="48">
        <v>58</v>
      </c>
      <c r="B105" s="13">
        <v>0</v>
      </c>
      <c r="C105" s="12">
        <v>0</v>
      </c>
      <c r="D105" s="12">
        <f t="shared" si="22"/>
        <v>0</v>
      </c>
      <c r="E105" s="13">
        <v>2</v>
      </c>
      <c r="F105" s="12">
        <v>3</v>
      </c>
      <c r="G105" s="12">
        <f t="shared" si="23"/>
        <v>5</v>
      </c>
    </row>
    <row r="106" spans="1:7" ht="12.75">
      <c r="A106" s="48" t="s">
        <v>26</v>
      </c>
      <c r="B106" s="13">
        <v>1</v>
      </c>
      <c r="C106" s="12">
        <v>1</v>
      </c>
      <c r="D106" s="12">
        <f t="shared" si="22"/>
        <v>2</v>
      </c>
      <c r="E106" s="13">
        <v>0</v>
      </c>
      <c r="F106" s="12">
        <v>1</v>
      </c>
      <c r="G106" s="12">
        <f t="shared" si="23"/>
        <v>1</v>
      </c>
    </row>
    <row r="107" spans="1:7" ht="12.75">
      <c r="A107" s="48">
        <v>60</v>
      </c>
      <c r="B107" s="13">
        <v>3</v>
      </c>
      <c r="C107" s="12">
        <v>1</v>
      </c>
      <c r="D107" s="12">
        <f t="shared" si="22"/>
        <v>4</v>
      </c>
      <c r="E107" s="13">
        <v>0</v>
      </c>
      <c r="F107" s="12">
        <f>1+1</f>
        <v>2</v>
      </c>
      <c r="G107" s="12">
        <f t="shared" si="23"/>
        <v>2</v>
      </c>
    </row>
    <row r="108" spans="1:7" ht="12.75">
      <c r="A108" s="19" t="s">
        <v>1</v>
      </c>
      <c r="B108" s="31">
        <f aca="true" t="shared" si="24" ref="B108:G108">SUM(B102:B107)</f>
        <v>4</v>
      </c>
      <c r="C108" s="32">
        <f t="shared" si="24"/>
        <v>2</v>
      </c>
      <c r="D108" s="32">
        <f t="shared" si="24"/>
        <v>6</v>
      </c>
      <c r="E108" s="31">
        <f t="shared" si="24"/>
        <v>4</v>
      </c>
      <c r="F108" s="32">
        <f t="shared" si="24"/>
        <v>8</v>
      </c>
      <c r="G108" s="32">
        <f t="shared" si="24"/>
        <v>12</v>
      </c>
    </row>
    <row r="110" spans="1:7" ht="12.75">
      <c r="A110" s="111" t="s">
        <v>17</v>
      </c>
      <c r="B110" s="112"/>
      <c r="C110" s="112"/>
      <c r="D110" s="112"/>
      <c r="E110" s="112"/>
      <c r="F110" s="112"/>
      <c r="G110" s="112"/>
    </row>
    <row r="111" spans="1:4" ht="3.75" customHeight="1" thickBot="1">
      <c r="A111" s="2"/>
      <c r="B111" s="12"/>
      <c r="C111" s="12"/>
      <c r="D111" s="12"/>
    </row>
    <row r="112" spans="1:7" ht="12.75">
      <c r="A112" s="25"/>
      <c r="B112" s="113" t="s">
        <v>40</v>
      </c>
      <c r="C112" s="114"/>
      <c r="D112" s="115"/>
      <c r="E112" s="26" t="s">
        <v>58</v>
      </c>
      <c r="F112" s="27"/>
      <c r="G112" s="27"/>
    </row>
    <row r="113" spans="1:7" ht="12.75">
      <c r="A113" s="71" t="s">
        <v>12</v>
      </c>
      <c r="B113" s="34" t="s">
        <v>2</v>
      </c>
      <c r="C113" s="35" t="s">
        <v>3</v>
      </c>
      <c r="D113" s="35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13"/>
      <c r="C114" s="30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12">
        <v>0</v>
      </c>
      <c r="D115" s="12">
        <f aca="true" t="shared" si="25" ref="D115:D120">SUM(B115:C115)</f>
        <v>0</v>
      </c>
      <c r="E115" s="11">
        <v>0</v>
      </c>
      <c r="F115" s="12">
        <v>0</v>
      </c>
      <c r="G115" s="12">
        <f aca="true" t="shared" si="26" ref="G115:G120">SUM(E115:F115)</f>
        <v>0</v>
      </c>
    </row>
    <row r="116" spans="1:7" ht="12.75">
      <c r="A116" s="48">
        <v>56</v>
      </c>
      <c r="B116" s="11">
        <v>0</v>
      </c>
      <c r="C116" s="12">
        <v>0</v>
      </c>
      <c r="D116" s="12">
        <f t="shared" si="25"/>
        <v>0</v>
      </c>
      <c r="E116" s="11">
        <v>0</v>
      </c>
      <c r="F116" s="12">
        <v>1</v>
      </c>
      <c r="G116" s="12">
        <f t="shared" si="26"/>
        <v>1</v>
      </c>
    </row>
    <row r="117" spans="1:7" ht="12.75">
      <c r="A117" s="48">
        <v>57</v>
      </c>
      <c r="B117" s="11">
        <v>0</v>
      </c>
      <c r="C117" s="12">
        <v>0</v>
      </c>
      <c r="D117" s="12">
        <f t="shared" si="25"/>
        <v>0</v>
      </c>
      <c r="E117" s="11">
        <v>4</v>
      </c>
      <c r="F117" s="12">
        <v>4</v>
      </c>
      <c r="G117" s="12">
        <f t="shared" si="26"/>
        <v>8</v>
      </c>
    </row>
    <row r="118" spans="1:7" ht="12.75">
      <c r="A118" s="48">
        <v>58</v>
      </c>
      <c r="B118" s="13">
        <v>0</v>
      </c>
      <c r="C118" s="12">
        <v>0</v>
      </c>
      <c r="D118" s="12">
        <f t="shared" si="25"/>
        <v>0</v>
      </c>
      <c r="E118" s="13">
        <v>5</v>
      </c>
      <c r="F118" s="12">
        <v>6</v>
      </c>
      <c r="G118" s="12">
        <f t="shared" si="26"/>
        <v>11</v>
      </c>
    </row>
    <row r="119" spans="1:7" ht="12.75">
      <c r="A119" s="48" t="s">
        <v>26</v>
      </c>
      <c r="B119" s="13">
        <v>8</v>
      </c>
      <c r="C119" s="12">
        <v>9</v>
      </c>
      <c r="D119" s="12">
        <f t="shared" si="25"/>
        <v>17</v>
      </c>
      <c r="E119" s="13">
        <v>0</v>
      </c>
      <c r="F119" s="12">
        <v>0</v>
      </c>
      <c r="G119" s="12">
        <f t="shared" si="26"/>
        <v>0</v>
      </c>
    </row>
    <row r="120" spans="1:7" ht="12.75">
      <c r="A120" s="48">
        <v>60</v>
      </c>
      <c r="B120" s="13">
        <v>6</v>
      </c>
      <c r="C120" s="12">
        <v>11</v>
      </c>
      <c r="D120" s="12">
        <f t="shared" si="25"/>
        <v>17</v>
      </c>
      <c r="E120" s="13">
        <v>0</v>
      </c>
      <c r="F120" s="12">
        <v>1</v>
      </c>
      <c r="G120" s="12">
        <f t="shared" si="26"/>
        <v>1</v>
      </c>
    </row>
    <row r="121" spans="1:7" ht="12.75">
      <c r="A121" s="19" t="s">
        <v>1</v>
      </c>
      <c r="B121" s="31">
        <f aca="true" t="shared" si="27" ref="B121:G121">SUM(B115:B120)</f>
        <v>14</v>
      </c>
      <c r="C121" s="32">
        <f t="shared" si="27"/>
        <v>20</v>
      </c>
      <c r="D121" s="32">
        <f t="shared" si="27"/>
        <v>34</v>
      </c>
      <c r="E121" s="31">
        <f t="shared" si="27"/>
        <v>9</v>
      </c>
      <c r="F121" s="32">
        <f t="shared" si="27"/>
        <v>12</v>
      </c>
      <c r="G121" s="32">
        <f t="shared" si="27"/>
        <v>21</v>
      </c>
    </row>
    <row r="123" ht="12.75">
      <c r="A123" t="s">
        <v>85</v>
      </c>
    </row>
    <row r="124" ht="12.75">
      <c r="A124" t="s">
        <v>86</v>
      </c>
    </row>
    <row r="125" ht="12.75">
      <c r="A125" t="s">
        <v>87</v>
      </c>
    </row>
  </sheetData>
  <sheetProtection/>
  <mergeCells count="20">
    <mergeCell ref="A32:G32"/>
    <mergeCell ref="B34:D34"/>
    <mergeCell ref="A45:G45"/>
    <mergeCell ref="B47:D47"/>
    <mergeCell ref="A2:G2"/>
    <mergeCell ref="A4:G4"/>
    <mergeCell ref="A19:G19"/>
    <mergeCell ref="B21:D21"/>
    <mergeCell ref="A6:G6"/>
    <mergeCell ref="B8:D8"/>
    <mergeCell ref="A97:G97"/>
    <mergeCell ref="B99:D99"/>
    <mergeCell ref="A110:G110"/>
    <mergeCell ref="B112:D112"/>
    <mergeCell ref="A58:G58"/>
    <mergeCell ref="B60:D60"/>
    <mergeCell ref="A84:G84"/>
    <mergeCell ref="B86:D86"/>
    <mergeCell ref="A71:G71"/>
    <mergeCell ref="B73:D73"/>
  </mergeCells>
  <printOptions/>
  <pageMargins left="0.7874015748031497" right="0.7874015748031497" top="0.984251968503937" bottom="1.3779527559055118" header="0.5118110236220472" footer="0.5118110236220472"/>
  <pageSetup fitToHeight="2" fitToWidth="1" horizontalDpi="1200" verticalDpi="1200" orientation="portrait" paperSize="9" scale="76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L47" sqref="L47"/>
    </sheetView>
  </sheetViews>
  <sheetFormatPr defaultColWidth="9.140625" defaultRowHeight="12.75"/>
  <cols>
    <col min="1" max="1" width="28.0039062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75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38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76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40</v>
      </c>
      <c r="C6" s="10"/>
      <c r="D6" s="10"/>
      <c r="E6" s="9" t="s">
        <v>55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" customHeight="1">
      <c r="A8" s="1" t="s">
        <v>66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13</v>
      </c>
      <c r="B9" s="65">
        <v>0</v>
      </c>
      <c r="C9" s="50">
        <v>1</v>
      </c>
      <c r="D9" s="41">
        <f>SUM(B9:C9)</f>
        <v>1</v>
      </c>
      <c r="E9" s="63">
        <v>0</v>
      </c>
      <c r="F9" s="63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1</v>
      </c>
      <c r="J9" s="12">
        <f>SUM(H9:I9)</f>
        <v>1</v>
      </c>
    </row>
    <row r="10" spans="1:10" ht="12.75">
      <c r="A10" s="2" t="s">
        <v>4</v>
      </c>
      <c r="B10" s="65">
        <v>0</v>
      </c>
      <c r="C10" s="64">
        <v>0</v>
      </c>
      <c r="D10" s="41">
        <f>SUM(B10:C10)</f>
        <v>0</v>
      </c>
      <c r="E10" s="63">
        <v>0</v>
      </c>
      <c r="F10" s="63">
        <v>0</v>
      </c>
      <c r="G10" s="12">
        <f>SUM(E10:F10)</f>
        <v>0</v>
      </c>
      <c r="H10" s="11">
        <f t="shared" si="0"/>
        <v>0</v>
      </c>
      <c r="I10" s="12">
        <f t="shared" si="0"/>
        <v>0</v>
      </c>
      <c r="J10" s="12">
        <f>SUM(H10:I10)</f>
        <v>0</v>
      </c>
    </row>
    <row r="11" spans="1:10" ht="12.75">
      <c r="A11" s="2" t="s">
        <v>5</v>
      </c>
      <c r="B11" s="65">
        <v>0</v>
      </c>
      <c r="C11" s="64">
        <v>0</v>
      </c>
      <c r="D11" s="41">
        <f>SUM(B11:C11)</f>
        <v>0</v>
      </c>
      <c r="E11" s="63">
        <v>0</v>
      </c>
      <c r="F11" s="63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67">
        <v>0</v>
      </c>
      <c r="C12" s="68">
        <v>0</v>
      </c>
      <c r="D12" s="44">
        <f>SUM(B12:C12)</f>
        <v>0</v>
      </c>
      <c r="E12" s="63">
        <v>0</v>
      </c>
      <c r="F12" s="63">
        <v>0</v>
      </c>
      <c r="G12" s="12">
        <f>SUM(E12:F12)</f>
        <v>0</v>
      </c>
      <c r="H12" s="11">
        <f t="shared" si="0"/>
        <v>0</v>
      </c>
      <c r="I12" s="12">
        <f t="shared" si="0"/>
        <v>0</v>
      </c>
      <c r="J12" s="12">
        <f>SUM(H12:I12)</f>
        <v>0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1</v>
      </c>
      <c r="D13" s="16">
        <f t="shared" si="1"/>
        <v>1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1</v>
      </c>
      <c r="J13" s="16">
        <f t="shared" si="1"/>
        <v>1</v>
      </c>
    </row>
    <row r="14" spans="1:10" s="33" customFormat="1" ht="12.75">
      <c r="A14" s="78"/>
      <c r="B14" s="79"/>
      <c r="C14" s="78"/>
      <c r="D14" s="78"/>
      <c r="E14" s="79"/>
      <c r="F14" s="78"/>
      <c r="G14" s="78"/>
      <c r="H14" s="79"/>
      <c r="I14" s="78"/>
      <c r="J14" s="78"/>
    </row>
    <row r="15" spans="1:10" ht="12" customHeight="1">
      <c r="A15" s="1" t="s">
        <v>67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13</v>
      </c>
      <c r="B16" s="65">
        <v>0</v>
      </c>
      <c r="C16" s="50">
        <v>10</v>
      </c>
      <c r="D16" s="41">
        <f>SUM(B16:C16)</f>
        <v>10</v>
      </c>
      <c r="E16" s="63">
        <v>2</v>
      </c>
      <c r="F16" s="51">
        <v>5</v>
      </c>
      <c r="G16" s="12">
        <f>SUM(E16:F16)</f>
        <v>7</v>
      </c>
      <c r="H16" s="11">
        <f aca="true" t="shared" si="2" ref="H16:I19">SUM(B16,E16)</f>
        <v>2</v>
      </c>
      <c r="I16" s="12">
        <f t="shared" si="2"/>
        <v>15</v>
      </c>
      <c r="J16" s="12">
        <f>SUM(H16:I16)</f>
        <v>17</v>
      </c>
    </row>
    <row r="17" spans="1:10" ht="12.75">
      <c r="A17" s="2" t="s">
        <v>4</v>
      </c>
      <c r="B17" s="65">
        <v>0</v>
      </c>
      <c r="C17" s="64">
        <v>0</v>
      </c>
      <c r="D17" s="41">
        <f>SUM(B17:C17)</f>
        <v>0</v>
      </c>
      <c r="E17" s="63">
        <v>0</v>
      </c>
      <c r="F17" s="63">
        <v>1</v>
      </c>
      <c r="G17" s="12">
        <f>SUM(E17:F17)</f>
        <v>1</v>
      </c>
      <c r="H17" s="11">
        <f t="shared" si="2"/>
        <v>0</v>
      </c>
      <c r="I17" s="12">
        <f t="shared" si="2"/>
        <v>1</v>
      </c>
      <c r="J17" s="12">
        <f>SUM(H17:I17)</f>
        <v>1</v>
      </c>
    </row>
    <row r="18" spans="1:10" ht="12.75">
      <c r="A18" s="2" t="s">
        <v>5</v>
      </c>
      <c r="B18" s="65">
        <v>0</v>
      </c>
      <c r="C18" s="64">
        <v>0</v>
      </c>
      <c r="D18" s="41">
        <f>SUM(B18:C18)</f>
        <v>0</v>
      </c>
      <c r="E18" s="63">
        <v>0</v>
      </c>
      <c r="F18" s="63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67">
        <v>0</v>
      </c>
      <c r="C19" s="68">
        <v>0</v>
      </c>
      <c r="D19" s="44">
        <f>SUM(B19:C19)</f>
        <v>0</v>
      </c>
      <c r="E19" s="63">
        <v>0</v>
      </c>
      <c r="F19" s="63">
        <v>0</v>
      </c>
      <c r="G19" s="12">
        <f>SUM(E19:F19)</f>
        <v>0</v>
      </c>
      <c r="H19" s="11">
        <f t="shared" si="2"/>
        <v>0</v>
      </c>
      <c r="I19" s="12">
        <f t="shared" si="2"/>
        <v>0</v>
      </c>
      <c r="J19" s="12">
        <f>SUM(H19:I19)</f>
        <v>0</v>
      </c>
    </row>
    <row r="20" spans="1:10" s="17" customFormat="1" ht="12.75">
      <c r="A20" s="14" t="s">
        <v>1</v>
      </c>
      <c r="B20" s="15">
        <f>SUM(B16:B19)</f>
        <v>0</v>
      </c>
      <c r="C20" s="16">
        <f aca="true" t="shared" si="3" ref="C20:J20">SUM(C16:C19)</f>
        <v>10</v>
      </c>
      <c r="D20" s="16">
        <f t="shared" si="3"/>
        <v>10</v>
      </c>
      <c r="E20" s="15">
        <f t="shared" si="3"/>
        <v>2</v>
      </c>
      <c r="F20" s="16">
        <f t="shared" si="3"/>
        <v>6</v>
      </c>
      <c r="G20" s="16">
        <f t="shared" si="3"/>
        <v>8</v>
      </c>
      <c r="H20" s="15">
        <f t="shared" si="3"/>
        <v>2</v>
      </c>
      <c r="I20" s="16">
        <f t="shared" si="3"/>
        <v>16</v>
      </c>
      <c r="J20" s="16">
        <f t="shared" si="3"/>
        <v>18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13</v>
      </c>
      <c r="B23" s="65">
        <v>1</v>
      </c>
      <c r="C23" s="64">
        <v>10</v>
      </c>
      <c r="D23" s="41">
        <f>SUM(B23:C23)</f>
        <v>11</v>
      </c>
      <c r="E23" s="65">
        <v>2</v>
      </c>
      <c r="F23" s="64">
        <v>7</v>
      </c>
      <c r="G23" s="12">
        <f>SUM(E23:F23)</f>
        <v>9</v>
      </c>
      <c r="H23" s="11">
        <f aca="true" t="shared" si="4" ref="H23:I26">SUM(B23,E23)</f>
        <v>3</v>
      </c>
      <c r="I23" s="12">
        <f t="shared" si="4"/>
        <v>17</v>
      </c>
      <c r="J23" s="12">
        <f>SUM(H23:I23)</f>
        <v>20</v>
      </c>
    </row>
    <row r="24" spans="1:10" ht="12.75">
      <c r="A24" s="2" t="s">
        <v>4</v>
      </c>
      <c r="B24" s="65">
        <v>1</v>
      </c>
      <c r="C24" s="64">
        <v>4</v>
      </c>
      <c r="D24" s="41">
        <f>SUM(B24:C24)</f>
        <v>5</v>
      </c>
      <c r="E24" s="65">
        <v>1</v>
      </c>
      <c r="F24" s="64">
        <v>5</v>
      </c>
      <c r="G24" s="12">
        <f>SUM(E24:F24)</f>
        <v>6</v>
      </c>
      <c r="H24" s="11">
        <f t="shared" si="4"/>
        <v>2</v>
      </c>
      <c r="I24" s="12">
        <f t="shared" si="4"/>
        <v>9</v>
      </c>
      <c r="J24" s="12">
        <f>SUM(H24:I24)</f>
        <v>11</v>
      </c>
    </row>
    <row r="25" spans="1:10" ht="12.75">
      <c r="A25" s="2" t="s">
        <v>5</v>
      </c>
      <c r="B25" s="65">
        <v>0</v>
      </c>
      <c r="C25" s="64">
        <v>0</v>
      </c>
      <c r="D25" s="45">
        <f>SUM(B25:C25)</f>
        <v>0</v>
      </c>
      <c r="E25" s="65">
        <v>0</v>
      </c>
      <c r="F25" s="64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67">
        <v>0</v>
      </c>
      <c r="C26" s="64">
        <v>2</v>
      </c>
      <c r="D26" s="44">
        <f>SUM(B26:C26)</f>
        <v>2</v>
      </c>
      <c r="E26" s="67">
        <v>1</v>
      </c>
      <c r="F26" s="64">
        <v>2</v>
      </c>
      <c r="G26" s="12">
        <f>SUM(E26:F26)</f>
        <v>3</v>
      </c>
      <c r="H26" s="11">
        <f t="shared" si="4"/>
        <v>1</v>
      </c>
      <c r="I26" s="12">
        <f t="shared" si="4"/>
        <v>4</v>
      </c>
      <c r="J26" s="12">
        <f>SUM(H26:I26)</f>
        <v>5</v>
      </c>
    </row>
    <row r="27" spans="1:10" s="17" customFormat="1" ht="12.75">
      <c r="A27" s="19" t="s">
        <v>1</v>
      </c>
      <c r="B27" s="15">
        <f aca="true" t="shared" si="5" ref="B27:J27">SUM(B23:B26)</f>
        <v>2</v>
      </c>
      <c r="C27" s="16">
        <f t="shared" si="5"/>
        <v>16</v>
      </c>
      <c r="D27" s="16">
        <f t="shared" si="5"/>
        <v>18</v>
      </c>
      <c r="E27" s="15">
        <f t="shared" si="5"/>
        <v>4</v>
      </c>
      <c r="F27" s="16">
        <f t="shared" si="5"/>
        <v>14</v>
      </c>
      <c r="G27" s="16">
        <f t="shared" si="5"/>
        <v>18</v>
      </c>
      <c r="H27" s="15">
        <f t="shared" si="5"/>
        <v>6</v>
      </c>
      <c r="I27" s="16">
        <f t="shared" si="5"/>
        <v>30</v>
      </c>
      <c r="J27" s="16">
        <f t="shared" si="5"/>
        <v>36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13</v>
      </c>
      <c r="B30" s="49">
        <v>7</v>
      </c>
      <c r="C30" s="50">
        <v>26</v>
      </c>
      <c r="D30" s="41">
        <f>SUM(B30:C30)</f>
        <v>33</v>
      </c>
      <c r="E30" s="51">
        <v>6</v>
      </c>
      <c r="F30" s="51">
        <v>20</v>
      </c>
      <c r="G30" s="12">
        <f>SUM(E30:F30)</f>
        <v>26</v>
      </c>
      <c r="H30" s="11">
        <f aca="true" t="shared" si="6" ref="H30:I33">SUM(B30,E30)</f>
        <v>13</v>
      </c>
      <c r="I30" s="12">
        <f t="shared" si="6"/>
        <v>46</v>
      </c>
      <c r="J30" s="12">
        <f>SUM(H30:I30)</f>
        <v>59</v>
      </c>
    </row>
    <row r="31" spans="1:10" ht="12.75">
      <c r="A31" s="2" t="s">
        <v>4</v>
      </c>
      <c r="B31" s="49">
        <v>12</v>
      </c>
      <c r="C31" s="50">
        <v>49</v>
      </c>
      <c r="D31" s="41">
        <f>SUM(B31:C31)</f>
        <v>61</v>
      </c>
      <c r="E31" s="51">
        <v>13</v>
      </c>
      <c r="F31" s="51">
        <v>40</v>
      </c>
      <c r="G31" s="12">
        <f>SUM(E31:F31)</f>
        <v>53</v>
      </c>
      <c r="H31" s="11">
        <f t="shared" si="6"/>
        <v>25</v>
      </c>
      <c r="I31" s="12">
        <f t="shared" si="6"/>
        <v>89</v>
      </c>
      <c r="J31" s="12">
        <f>SUM(H31:I31)</f>
        <v>114</v>
      </c>
    </row>
    <row r="32" spans="1:10" ht="12.75">
      <c r="A32" s="2" t="s">
        <v>5</v>
      </c>
      <c r="B32" s="65">
        <v>0</v>
      </c>
      <c r="C32" s="50">
        <v>1</v>
      </c>
      <c r="D32" s="41">
        <f>SUM(B32:C32)</f>
        <v>1</v>
      </c>
      <c r="E32" s="63">
        <v>1</v>
      </c>
      <c r="F32" s="63">
        <v>1</v>
      </c>
      <c r="G32" s="12">
        <f>SUM(E32:F32)</f>
        <v>2</v>
      </c>
      <c r="H32" s="11">
        <f t="shared" si="6"/>
        <v>1</v>
      </c>
      <c r="I32" s="12">
        <f t="shared" si="6"/>
        <v>2</v>
      </c>
      <c r="J32" s="12">
        <f>SUM(H32:I32)</f>
        <v>3</v>
      </c>
    </row>
    <row r="33" spans="1:10" ht="12.75">
      <c r="A33" s="3" t="s">
        <v>6</v>
      </c>
      <c r="B33" s="52">
        <v>2</v>
      </c>
      <c r="C33" s="53">
        <v>4</v>
      </c>
      <c r="D33" s="44">
        <f>SUM(B33:C33)</f>
        <v>6</v>
      </c>
      <c r="E33" s="63">
        <v>2</v>
      </c>
      <c r="F33" s="51">
        <v>4</v>
      </c>
      <c r="G33" s="12">
        <f>SUM(E33:F33)</f>
        <v>6</v>
      </c>
      <c r="H33" s="11">
        <f t="shared" si="6"/>
        <v>4</v>
      </c>
      <c r="I33" s="12">
        <f t="shared" si="6"/>
        <v>8</v>
      </c>
      <c r="J33" s="12">
        <f>SUM(H33:I33)</f>
        <v>12</v>
      </c>
    </row>
    <row r="34" spans="1:10" s="17" customFormat="1" ht="12.75">
      <c r="A34" s="14" t="s">
        <v>1</v>
      </c>
      <c r="B34" s="15">
        <f aca="true" t="shared" si="7" ref="B34:J34">SUM(B30:B33)</f>
        <v>21</v>
      </c>
      <c r="C34" s="16">
        <f t="shared" si="7"/>
        <v>80</v>
      </c>
      <c r="D34" s="16">
        <f t="shared" si="7"/>
        <v>101</v>
      </c>
      <c r="E34" s="15">
        <f t="shared" si="7"/>
        <v>22</v>
      </c>
      <c r="F34" s="16">
        <f t="shared" si="7"/>
        <v>65</v>
      </c>
      <c r="G34" s="16">
        <f t="shared" si="7"/>
        <v>87</v>
      </c>
      <c r="H34" s="15">
        <f t="shared" si="7"/>
        <v>43</v>
      </c>
      <c r="I34" s="16">
        <f t="shared" si="7"/>
        <v>145</v>
      </c>
      <c r="J34" s="16">
        <f t="shared" si="7"/>
        <v>188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13</v>
      </c>
      <c r="B37" s="65">
        <v>1</v>
      </c>
      <c r="C37" s="50">
        <v>4</v>
      </c>
      <c r="D37" s="41">
        <f>SUM(B37:C37)</f>
        <v>5</v>
      </c>
      <c r="E37" s="11">
        <v>1</v>
      </c>
      <c r="F37" s="2">
        <v>5</v>
      </c>
      <c r="G37" s="12">
        <f>SUM(E37:F37)</f>
        <v>6</v>
      </c>
      <c r="H37" s="11">
        <f aca="true" t="shared" si="8" ref="H37:I40">SUM(B37,E37)</f>
        <v>2</v>
      </c>
      <c r="I37" s="12">
        <f t="shared" si="8"/>
        <v>9</v>
      </c>
      <c r="J37" s="12">
        <f>SUM(H37:I37)</f>
        <v>11</v>
      </c>
    </row>
    <row r="38" spans="1:10" ht="12.75">
      <c r="A38" s="2" t="s">
        <v>4</v>
      </c>
      <c r="B38" s="49">
        <v>1</v>
      </c>
      <c r="C38" s="50">
        <v>3</v>
      </c>
      <c r="D38" s="41">
        <f>SUM(B38:C38)</f>
        <v>4</v>
      </c>
      <c r="E38" s="11">
        <v>0</v>
      </c>
      <c r="F38" s="2">
        <v>4</v>
      </c>
      <c r="G38" s="12">
        <f>SUM(E38:F38)</f>
        <v>4</v>
      </c>
      <c r="H38" s="11">
        <f t="shared" si="8"/>
        <v>1</v>
      </c>
      <c r="I38" s="12">
        <f t="shared" si="8"/>
        <v>7</v>
      </c>
      <c r="J38" s="12">
        <f>SUM(H38:I38)</f>
        <v>8</v>
      </c>
    </row>
    <row r="39" spans="1:10" ht="12.75">
      <c r="A39" s="2" t="s">
        <v>5</v>
      </c>
      <c r="B39" s="65">
        <v>0</v>
      </c>
      <c r="C39" s="64">
        <v>0</v>
      </c>
      <c r="D39" s="41">
        <f>SUM(B39:C39)</f>
        <v>0</v>
      </c>
      <c r="E39" s="13">
        <v>0</v>
      </c>
      <c r="F39" s="30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65">
        <f>0+0+0</f>
        <v>0</v>
      </c>
      <c r="C40" s="53">
        <f>1+1+0</f>
        <v>2</v>
      </c>
      <c r="D40" s="44">
        <f>SUM(B40:C40)</f>
        <v>2</v>
      </c>
      <c r="E40" s="11">
        <v>0</v>
      </c>
      <c r="F40" s="2">
        <f>1+0+0</f>
        <v>1</v>
      </c>
      <c r="G40" s="12">
        <f>SUM(E40:F40)</f>
        <v>1</v>
      </c>
      <c r="H40" s="11">
        <f t="shared" si="8"/>
        <v>0</v>
      </c>
      <c r="I40" s="12">
        <f t="shared" si="8"/>
        <v>3</v>
      </c>
      <c r="J40" s="12">
        <f>SUM(H40:I40)</f>
        <v>3</v>
      </c>
    </row>
    <row r="41" spans="1:10" s="17" customFormat="1" ht="12.75">
      <c r="A41" s="19" t="s">
        <v>1</v>
      </c>
      <c r="B41" s="15">
        <f aca="true" t="shared" si="9" ref="B41:J41">SUM(B37:B40)</f>
        <v>2</v>
      </c>
      <c r="C41" s="16">
        <f t="shared" si="9"/>
        <v>9</v>
      </c>
      <c r="D41" s="16">
        <f t="shared" si="9"/>
        <v>11</v>
      </c>
      <c r="E41" s="15">
        <f t="shared" si="9"/>
        <v>1</v>
      </c>
      <c r="F41" s="16">
        <f t="shared" si="9"/>
        <v>10</v>
      </c>
      <c r="G41" s="16">
        <f t="shared" si="9"/>
        <v>11</v>
      </c>
      <c r="H41" s="15">
        <f t="shared" si="9"/>
        <v>3</v>
      </c>
      <c r="I41" s="16">
        <f t="shared" si="9"/>
        <v>19</v>
      </c>
      <c r="J41" s="16">
        <f t="shared" si="9"/>
        <v>22</v>
      </c>
    </row>
    <row r="42" spans="1:10" ht="12.75">
      <c r="A42" s="2"/>
      <c r="B42" s="11"/>
      <c r="C42" s="12"/>
      <c r="D42" s="12"/>
      <c r="E42" s="11"/>
      <c r="F42" s="12"/>
      <c r="G42" s="12"/>
      <c r="H42" s="11"/>
      <c r="I42" s="12"/>
      <c r="J42" s="12"/>
    </row>
    <row r="43" spans="1:10" ht="12.75">
      <c r="A43" s="1" t="s">
        <v>21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s="17" customFormat="1" ht="12.75">
      <c r="A44" s="19" t="s">
        <v>1</v>
      </c>
      <c r="B44" s="20">
        <v>4</v>
      </c>
      <c r="C44" s="21">
        <v>9</v>
      </c>
      <c r="D44" s="21">
        <f>SUM(B44:C44)</f>
        <v>13</v>
      </c>
      <c r="E44" s="20">
        <v>3</v>
      </c>
      <c r="F44" s="21">
        <v>13</v>
      </c>
      <c r="G44" s="21">
        <f>SUM(E44:F44)</f>
        <v>16</v>
      </c>
      <c r="H44" s="20">
        <f>SUM(B44,E44)</f>
        <v>7</v>
      </c>
      <c r="I44" s="21">
        <f>SUM(C44,F44)</f>
        <v>22</v>
      </c>
      <c r="J44" s="21">
        <f>SUM(H44:I44)</f>
        <v>29</v>
      </c>
    </row>
    <row r="45" spans="1:10" ht="12.75">
      <c r="A45" s="22"/>
      <c r="B45" s="56"/>
      <c r="C45" s="57"/>
      <c r="D45" s="57"/>
      <c r="E45" s="56"/>
      <c r="F45" s="57"/>
      <c r="G45" s="57"/>
      <c r="H45" s="56"/>
      <c r="I45" s="57"/>
      <c r="J45" s="57"/>
    </row>
    <row r="46" spans="1:10" ht="12.75">
      <c r="A46" s="1" t="s">
        <v>116</v>
      </c>
      <c r="B46" s="11"/>
      <c r="C46" s="12"/>
      <c r="D46" s="12"/>
      <c r="E46" s="11"/>
      <c r="F46" s="12"/>
      <c r="G46" s="12"/>
      <c r="H46" s="11"/>
      <c r="I46" s="12"/>
      <c r="J46" s="12"/>
    </row>
    <row r="47" spans="1:10" ht="12.75">
      <c r="A47" s="2" t="s">
        <v>13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aca="true" t="shared" si="10" ref="H47:I50">SUM(B47,E47)</f>
        <v>0</v>
      </c>
      <c r="I47" s="12">
        <f t="shared" si="10"/>
        <v>0</v>
      </c>
      <c r="J47" s="12">
        <f>SUM(H47:I47)</f>
        <v>0</v>
      </c>
    </row>
    <row r="48" spans="1:10" ht="12.75">
      <c r="A48" s="2" t="s">
        <v>4</v>
      </c>
      <c r="B48" s="11">
        <v>0</v>
      </c>
      <c r="C48" s="12">
        <v>0</v>
      </c>
      <c r="D48" s="12">
        <f>SUM(B48:C48)</f>
        <v>0</v>
      </c>
      <c r="E48" s="11">
        <v>0</v>
      </c>
      <c r="F48" s="12">
        <v>1</v>
      </c>
      <c r="G48" s="12">
        <f>SUM(E48:F48)</f>
        <v>1</v>
      </c>
      <c r="H48" s="11">
        <f t="shared" si="10"/>
        <v>0</v>
      </c>
      <c r="I48" s="12">
        <f t="shared" si="10"/>
        <v>1</v>
      </c>
      <c r="J48" s="12">
        <f>SUM(H48:I48)</f>
        <v>1</v>
      </c>
    </row>
    <row r="49" spans="1:10" ht="12.75">
      <c r="A49" s="2" t="s">
        <v>5</v>
      </c>
      <c r="B49" s="11">
        <v>0</v>
      </c>
      <c r="C49" s="12">
        <v>0</v>
      </c>
      <c r="D49" s="12">
        <f>SUM(B49:C49)</f>
        <v>0</v>
      </c>
      <c r="E49" s="11">
        <v>0</v>
      </c>
      <c r="F49" s="12">
        <v>0</v>
      </c>
      <c r="G49" s="12">
        <f>SUM(E49:F49)</f>
        <v>0</v>
      </c>
      <c r="H49" s="11">
        <f t="shared" si="10"/>
        <v>0</v>
      </c>
      <c r="I49" s="12">
        <f t="shared" si="10"/>
        <v>0</v>
      </c>
      <c r="J49" s="12">
        <f>SUM(H49:I49)</f>
        <v>0</v>
      </c>
    </row>
    <row r="50" spans="1:10" ht="12.75">
      <c r="A50" s="2" t="s">
        <v>6</v>
      </c>
      <c r="B50" s="11">
        <v>0</v>
      </c>
      <c r="C50" s="12">
        <v>0</v>
      </c>
      <c r="D50" s="12">
        <f>SUM(B50:C50)</f>
        <v>0</v>
      </c>
      <c r="E50" s="11">
        <v>0</v>
      </c>
      <c r="F50" s="12">
        <v>0</v>
      </c>
      <c r="G50" s="12">
        <f>SUM(E50:F50)</f>
        <v>0</v>
      </c>
      <c r="H50" s="11">
        <f t="shared" si="10"/>
        <v>0</v>
      </c>
      <c r="I50" s="12">
        <f t="shared" si="10"/>
        <v>0</v>
      </c>
      <c r="J50" s="12">
        <f>SUM(H50:I50)</f>
        <v>0</v>
      </c>
    </row>
    <row r="51" spans="1:10" s="17" customFormat="1" ht="12.75">
      <c r="A51" s="19" t="s">
        <v>1</v>
      </c>
      <c r="B51" s="15">
        <f aca="true" t="shared" si="11" ref="B51:J51">SUM(B47:B50)</f>
        <v>0</v>
      </c>
      <c r="C51" s="16">
        <f t="shared" si="11"/>
        <v>0</v>
      </c>
      <c r="D51" s="16">
        <f t="shared" si="11"/>
        <v>0</v>
      </c>
      <c r="E51" s="15">
        <f t="shared" si="11"/>
        <v>0</v>
      </c>
      <c r="F51" s="16">
        <f t="shared" si="11"/>
        <v>1</v>
      </c>
      <c r="G51" s="16">
        <f t="shared" si="11"/>
        <v>1</v>
      </c>
      <c r="H51" s="15">
        <f t="shared" si="11"/>
        <v>0</v>
      </c>
      <c r="I51" s="16">
        <f t="shared" si="11"/>
        <v>1</v>
      </c>
      <c r="J51" s="16">
        <f t="shared" si="11"/>
        <v>1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117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13</v>
      </c>
      <c r="B54" s="11">
        <v>0</v>
      </c>
      <c r="C54" s="12">
        <v>0</v>
      </c>
      <c r="D54" s="12">
        <f>SUM(B54:C54)</f>
        <v>0</v>
      </c>
      <c r="E54" s="11">
        <v>0</v>
      </c>
      <c r="F54" s="12">
        <v>0</v>
      </c>
      <c r="G54" s="12">
        <f>SUM(E54:F54)</f>
        <v>0</v>
      </c>
      <c r="H54" s="11">
        <f aca="true" t="shared" si="12" ref="H54:I57">SUM(B54,E54)</f>
        <v>0</v>
      </c>
      <c r="I54" s="12">
        <f t="shared" si="12"/>
        <v>0</v>
      </c>
      <c r="J54" s="12">
        <f>SUM(H54:I54)</f>
        <v>0</v>
      </c>
    </row>
    <row r="55" spans="1:10" ht="12.75">
      <c r="A55" s="2" t="s">
        <v>4</v>
      </c>
      <c r="B55" s="11">
        <v>0</v>
      </c>
      <c r="C55" s="12">
        <v>0</v>
      </c>
      <c r="D55" s="12">
        <f>SUM(B55:C55)</f>
        <v>0</v>
      </c>
      <c r="E55" s="11">
        <v>0</v>
      </c>
      <c r="F55" s="12">
        <v>0</v>
      </c>
      <c r="G55" s="12">
        <f>SUM(E55:F55)</f>
        <v>0</v>
      </c>
      <c r="H55" s="11">
        <f t="shared" si="12"/>
        <v>0</v>
      </c>
      <c r="I55" s="12">
        <f t="shared" si="12"/>
        <v>0</v>
      </c>
      <c r="J55" s="12">
        <f>SUM(H55:I55)</f>
        <v>0</v>
      </c>
    </row>
    <row r="56" spans="1:10" ht="12.75">
      <c r="A56" s="2" t="s">
        <v>5</v>
      </c>
      <c r="B56" s="11">
        <v>0</v>
      </c>
      <c r="C56" s="12">
        <v>0</v>
      </c>
      <c r="D56" s="12">
        <f>SUM(B56:C56)</f>
        <v>0</v>
      </c>
      <c r="E56" s="11">
        <v>0</v>
      </c>
      <c r="F56" s="12">
        <v>0</v>
      </c>
      <c r="G56" s="12">
        <f>SUM(E56:F56)</f>
        <v>0</v>
      </c>
      <c r="H56" s="11">
        <f t="shared" si="12"/>
        <v>0</v>
      </c>
      <c r="I56" s="12">
        <f t="shared" si="12"/>
        <v>0</v>
      </c>
      <c r="J56" s="12">
        <f>SUM(H56:I56)</f>
        <v>0</v>
      </c>
    </row>
    <row r="57" spans="1:10" ht="12.75">
      <c r="A57" s="2" t="s">
        <v>6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t="shared" si="12"/>
        <v>0</v>
      </c>
      <c r="I57" s="12">
        <f t="shared" si="12"/>
        <v>0</v>
      </c>
      <c r="J57" s="12">
        <f>SUM(H57:I57)</f>
        <v>0</v>
      </c>
    </row>
    <row r="58" spans="1:10" s="17" customFormat="1" ht="12.75">
      <c r="A58" s="19" t="s">
        <v>1</v>
      </c>
      <c r="B58" s="15">
        <f aca="true" t="shared" si="13" ref="B58:J58">SUM(B54:B57)</f>
        <v>0</v>
      </c>
      <c r="C58" s="16">
        <f t="shared" si="13"/>
        <v>0</v>
      </c>
      <c r="D58" s="16">
        <f t="shared" si="13"/>
        <v>0</v>
      </c>
      <c r="E58" s="15">
        <f t="shared" si="13"/>
        <v>0</v>
      </c>
      <c r="F58" s="16">
        <f t="shared" si="13"/>
        <v>0</v>
      </c>
      <c r="G58" s="16">
        <f t="shared" si="13"/>
        <v>0</v>
      </c>
      <c r="H58" s="15">
        <f t="shared" si="13"/>
        <v>0</v>
      </c>
      <c r="I58" s="16">
        <f t="shared" si="13"/>
        <v>0</v>
      </c>
      <c r="J58" s="16">
        <f t="shared" si="13"/>
        <v>0</v>
      </c>
    </row>
    <row r="59" spans="1:10" ht="12.75">
      <c r="A59" s="2"/>
      <c r="B59" s="11"/>
      <c r="C59" s="12"/>
      <c r="D59" s="12"/>
      <c r="E59" s="11"/>
      <c r="F59" s="12"/>
      <c r="G59" s="12"/>
      <c r="H59" s="11"/>
      <c r="I59" s="12"/>
      <c r="J59" s="12"/>
    </row>
    <row r="60" spans="1:10" ht="12.75">
      <c r="A60" s="1" t="s">
        <v>10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13</v>
      </c>
      <c r="B61" s="11">
        <v>0</v>
      </c>
      <c r="C61" s="12">
        <v>0</v>
      </c>
      <c r="D61" s="12">
        <f>SUM(B61:C61)</f>
        <v>0</v>
      </c>
      <c r="E61" s="11">
        <v>0</v>
      </c>
      <c r="F61" s="12">
        <v>0</v>
      </c>
      <c r="G61" s="12">
        <f>SUM(E61:F61)</f>
        <v>0</v>
      </c>
      <c r="H61" s="11">
        <f aca="true" t="shared" si="14" ref="H61:I64">SUM(B61,E61)</f>
        <v>0</v>
      </c>
      <c r="I61" s="12">
        <f t="shared" si="14"/>
        <v>0</v>
      </c>
      <c r="J61" s="12">
        <f>SUM(H61:I61)</f>
        <v>0</v>
      </c>
    </row>
    <row r="62" spans="1:10" ht="12.75">
      <c r="A62" s="2" t="s">
        <v>4</v>
      </c>
      <c r="B62" s="11">
        <v>0</v>
      </c>
      <c r="C62" s="12">
        <v>0</v>
      </c>
      <c r="D62" s="12">
        <f>SUM(B62:C62)</f>
        <v>0</v>
      </c>
      <c r="E62" s="11">
        <v>0</v>
      </c>
      <c r="F62" s="12">
        <v>0</v>
      </c>
      <c r="G62" s="12">
        <f>SUM(E62:F62)</f>
        <v>0</v>
      </c>
      <c r="H62" s="11">
        <f t="shared" si="14"/>
        <v>0</v>
      </c>
      <c r="I62" s="12">
        <f t="shared" si="14"/>
        <v>0</v>
      </c>
      <c r="J62" s="12">
        <f>SUM(H62:I62)</f>
        <v>0</v>
      </c>
    </row>
    <row r="63" spans="1:10" ht="12.75">
      <c r="A63" s="2" t="s">
        <v>5</v>
      </c>
      <c r="B63" s="11">
        <v>0</v>
      </c>
      <c r="C63" s="12">
        <v>0</v>
      </c>
      <c r="D63" s="12">
        <f>SUM(B63:C63)</f>
        <v>0</v>
      </c>
      <c r="E63" s="11">
        <v>0</v>
      </c>
      <c r="F63" s="12"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2" t="s">
        <v>6</v>
      </c>
      <c r="B64" s="11">
        <v>0</v>
      </c>
      <c r="C64" s="23">
        <v>1</v>
      </c>
      <c r="D64" s="23">
        <f>SUM(B64:C64)</f>
        <v>1</v>
      </c>
      <c r="E64" s="11">
        <v>0</v>
      </c>
      <c r="F64" s="23">
        <v>0</v>
      </c>
      <c r="G64" s="23">
        <f>SUM(E64:F64)</f>
        <v>0</v>
      </c>
      <c r="H64" s="11">
        <f t="shared" si="14"/>
        <v>0</v>
      </c>
      <c r="I64" s="23">
        <f t="shared" si="14"/>
        <v>1</v>
      </c>
      <c r="J64" s="23">
        <f>SUM(H64:I64)</f>
        <v>1</v>
      </c>
    </row>
    <row r="65" spans="1:10" s="17" customFormat="1" ht="12.75">
      <c r="A65" s="19" t="s">
        <v>1</v>
      </c>
      <c r="B65" s="15">
        <f aca="true" t="shared" si="15" ref="B65:J65">SUM(B61:B64)</f>
        <v>0</v>
      </c>
      <c r="C65" s="16">
        <f t="shared" si="15"/>
        <v>1</v>
      </c>
      <c r="D65" s="16">
        <f t="shared" si="15"/>
        <v>1</v>
      </c>
      <c r="E65" s="15">
        <f t="shared" si="15"/>
        <v>0</v>
      </c>
      <c r="F65" s="16">
        <f t="shared" si="15"/>
        <v>0</v>
      </c>
      <c r="G65" s="16">
        <f t="shared" si="15"/>
        <v>0</v>
      </c>
      <c r="H65" s="15">
        <f t="shared" si="15"/>
        <v>0</v>
      </c>
      <c r="I65" s="16">
        <f t="shared" si="15"/>
        <v>1</v>
      </c>
      <c r="J65" s="16">
        <f t="shared" si="15"/>
        <v>1</v>
      </c>
    </row>
    <row r="66" spans="1:10" ht="12.75">
      <c r="A66" s="2"/>
      <c r="B66" s="11"/>
      <c r="C66" s="12"/>
      <c r="D66" s="12"/>
      <c r="E66" s="11"/>
      <c r="F66" s="12"/>
      <c r="G66" s="12"/>
      <c r="H66" s="11"/>
      <c r="I66" s="12"/>
      <c r="J66" s="12"/>
    </row>
    <row r="67" spans="1:10" ht="12.75">
      <c r="A67" s="1" t="s">
        <v>22</v>
      </c>
      <c r="B67" s="11"/>
      <c r="C67" s="12"/>
      <c r="D67" s="12"/>
      <c r="E67" s="11"/>
      <c r="F67" s="12"/>
      <c r="G67" s="12"/>
      <c r="H67" s="11"/>
      <c r="I67" s="12"/>
      <c r="J67" s="12"/>
    </row>
    <row r="68" spans="1:12" ht="12.75">
      <c r="A68" s="2" t="s">
        <v>13</v>
      </c>
      <c r="B68" s="11">
        <v>4</v>
      </c>
      <c r="C68" s="12">
        <v>11</v>
      </c>
      <c r="D68" s="12">
        <f>SUM(B68:C68)</f>
        <v>15</v>
      </c>
      <c r="E68" s="11">
        <v>2</v>
      </c>
      <c r="F68" s="12">
        <v>9</v>
      </c>
      <c r="G68" s="12">
        <f>SUM(E68:F68)</f>
        <v>11</v>
      </c>
      <c r="H68" s="11">
        <f aca="true" t="shared" si="16" ref="H68:I72">SUM(B68,E68)</f>
        <v>6</v>
      </c>
      <c r="I68" s="12">
        <f t="shared" si="16"/>
        <v>20</v>
      </c>
      <c r="J68" s="12">
        <f>SUM(H68:I68)</f>
        <v>26</v>
      </c>
      <c r="K68" s="12"/>
      <c r="L68" s="12"/>
    </row>
    <row r="69" spans="1:12" ht="12.75">
      <c r="A69" s="2" t="s">
        <v>4</v>
      </c>
      <c r="B69" s="11">
        <v>9</v>
      </c>
      <c r="C69" s="12">
        <v>22</v>
      </c>
      <c r="D69" s="12">
        <f>SUM(B69:C69)</f>
        <v>31</v>
      </c>
      <c r="E69" s="11">
        <v>8</v>
      </c>
      <c r="F69" s="12">
        <v>20</v>
      </c>
      <c r="G69" s="12">
        <f>SUM(E69:F69)</f>
        <v>28</v>
      </c>
      <c r="H69" s="11">
        <f t="shared" si="16"/>
        <v>17</v>
      </c>
      <c r="I69" s="12">
        <f t="shared" si="16"/>
        <v>42</v>
      </c>
      <c r="J69" s="12">
        <f>SUM(H69:I69)</f>
        <v>59</v>
      </c>
      <c r="K69" s="12"/>
      <c r="L69" s="12"/>
    </row>
    <row r="70" spans="1:12" ht="12.75">
      <c r="A70" s="2" t="s">
        <v>5</v>
      </c>
      <c r="B70" s="11">
        <v>0</v>
      </c>
      <c r="C70" s="12">
        <v>0</v>
      </c>
      <c r="D70" s="12">
        <f>SUM(B70:C70)</f>
        <v>0</v>
      </c>
      <c r="E70" s="11">
        <v>0</v>
      </c>
      <c r="F70" s="12">
        <v>1</v>
      </c>
      <c r="G70" s="12">
        <f>SUM(E70:F70)</f>
        <v>1</v>
      </c>
      <c r="H70" s="11">
        <f t="shared" si="16"/>
        <v>0</v>
      </c>
      <c r="I70" s="12">
        <f t="shared" si="16"/>
        <v>1</v>
      </c>
      <c r="J70" s="12">
        <f>SUM(H70:I70)</f>
        <v>1</v>
      </c>
      <c r="K70" s="12"/>
      <c r="L70" s="12"/>
    </row>
    <row r="71" spans="1:10" ht="12.75">
      <c r="A71" s="22" t="s">
        <v>6</v>
      </c>
      <c r="B71" s="11">
        <v>1</v>
      </c>
      <c r="C71" s="23">
        <v>0</v>
      </c>
      <c r="D71" s="23">
        <f>SUM(B71:C71)</f>
        <v>1</v>
      </c>
      <c r="E71" s="11">
        <v>0</v>
      </c>
      <c r="F71" s="23">
        <v>1</v>
      </c>
      <c r="G71" s="23">
        <f>SUM(E71:F71)</f>
        <v>1</v>
      </c>
      <c r="H71" s="11">
        <f t="shared" si="16"/>
        <v>1</v>
      </c>
      <c r="I71" s="23">
        <f t="shared" si="16"/>
        <v>1</v>
      </c>
      <c r="J71" s="23">
        <f>SUM(H71:I71)</f>
        <v>2</v>
      </c>
    </row>
    <row r="72" spans="1:10" ht="12.75">
      <c r="A72" s="22" t="s">
        <v>23</v>
      </c>
      <c r="B72" s="11">
        <v>2</v>
      </c>
      <c r="C72" s="23">
        <v>1</v>
      </c>
      <c r="D72" s="23">
        <f>SUM(B72:C72)</f>
        <v>3</v>
      </c>
      <c r="E72" s="11">
        <v>1</v>
      </c>
      <c r="F72" s="23">
        <v>2</v>
      </c>
      <c r="G72" s="23">
        <f>SUM(E72:F72)</f>
        <v>3</v>
      </c>
      <c r="H72" s="11">
        <f t="shared" si="16"/>
        <v>3</v>
      </c>
      <c r="I72" s="23">
        <f t="shared" si="16"/>
        <v>3</v>
      </c>
      <c r="J72" s="23">
        <f>SUM(H72:I72)</f>
        <v>6</v>
      </c>
    </row>
    <row r="73" spans="1:10" s="17" customFormat="1" ht="12.75">
      <c r="A73" s="19" t="s">
        <v>1</v>
      </c>
      <c r="B73" s="15">
        <f>SUM(B68:B72)</f>
        <v>16</v>
      </c>
      <c r="C73" s="16">
        <f aca="true" t="shared" si="17" ref="C73:J73">SUM(C68:C72)</f>
        <v>34</v>
      </c>
      <c r="D73" s="16">
        <f t="shared" si="17"/>
        <v>50</v>
      </c>
      <c r="E73" s="15">
        <f t="shared" si="17"/>
        <v>11</v>
      </c>
      <c r="F73" s="16">
        <f t="shared" si="17"/>
        <v>33</v>
      </c>
      <c r="G73" s="16">
        <f t="shared" si="17"/>
        <v>44</v>
      </c>
      <c r="H73" s="15">
        <f t="shared" si="17"/>
        <v>27</v>
      </c>
      <c r="I73" s="16">
        <f t="shared" si="17"/>
        <v>67</v>
      </c>
      <c r="J73" s="16">
        <f t="shared" si="17"/>
        <v>94</v>
      </c>
    </row>
    <row r="74" spans="1:10" s="17" customFormat="1" ht="12.75">
      <c r="A74" s="19"/>
      <c r="B74" s="20"/>
      <c r="C74" s="21"/>
      <c r="D74" s="21"/>
      <c r="E74" s="20"/>
      <c r="F74" s="21"/>
      <c r="G74" s="21"/>
      <c r="H74" s="20"/>
      <c r="I74" s="21"/>
      <c r="J74" s="21"/>
    </row>
    <row r="75" spans="1:10" s="58" customFormat="1" ht="12.75">
      <c r="A75" s="19" t="s">
        <v>24</v>
      </c>
      <c r="B75" s="56">
        <f>SUM(B73,B65,B58,B51,B44,B41,B34,B27,B20,B13)</f>
        <v>45</v>
      </c>
      <c r="C75" s="57">
        <f aca="true" t="shared" si="18" ref="C75:J75">SUM(C73,C65,C58,C51,C44,C41,C34,C27,C20,C13)</f>
        <v>160</v>
      </c>
      <c r="D75" s="57">
        <f t="shared" si="18"/>
        <v>205</v>
      </c>
      <c r="E75" s="56">
        <f t="shared" si="18"/>
        <v>43</v>
      </c>
      <c r="F75" s="57">
        <f t="shared" si="18"/>
        <v>142</v>
      </c>
      <c r="G75" s="57">
        <f t="shared" si="18"/>
        <v>185</v>
      </c>
      <c r="H75" s="56">
        <f t="shared" si="18"/>
        <v>88</v>
      </c>
      <c r="I75" s="57">
        <f t="shared" si="18"/>
        <v>302</v>
      </c>
      <c r="J75" s="57">
        <f t="shared" si="18"/>
        <v>390</v>
      </c>
    </row>
    <row r="76" spans="1:10" ht="12.75">
      <c r="A76" s="22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2.75">
      <c r="A77" s="36" t="s">
        <v>11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printOptions/>
  <pageMargins left="0.75" right="0.75" top="1" bottom="1" header="0.5" footer="0.5"/>
  <pageSetup horizontalDpi="1200" verticalDpi="1200" orientation="portrait" paperSize="9" scale="7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2008-12-02T14:15:18Z</cp:lastPrinted>
  <dcterms:created xsi:type="dcterms:W3CDTF">1999-11-09T10:39:11Z</dcterms:created>
  <dcterms:modified xsi:type="dcterms:W3CDTF">2012-04-18T10:32:11Z</dcterms:modified>
  <cp:category/>
  <cp:version/>
  <cp:contentType/>
  <cp:contentStatus/>
</cp:coreProperties>
</file>