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9600" windowHeight="12012" tabRatio="728" activeTab="0"/>
  </bookViews>
  <sheets>
    <sheet name="INHOUD" sheetId="1" r:id="rId1"/>
    <sheet name="11sec01" sheetId="2" r:id="rId2"/>
    <sheet name="11sec02" sheetId="3" r:id="rId3"/>
    <sheet name="11sec03" sheetId="4" r:id="rId4"/>
    <sheet name="11sec04" sheetId="5" r:id="rId5"/>
    <sheet name="11sec05" sheetId="6" r:id="rId6"/>
    <sheet name="11sec06" sheetId="7" r:id="rId7"/>
    <sheet name="11sec07" sheetId="8" r:id="rId8"/>
    <sheet name="11sec08" sheetId="9" r:id="rId9"/>
    <sheet name="11sec09" sheetId="10" r:id="rId10"/>
    <sheet name="11sec10" sheetId="11" r:id="rId11"/>
  </sheets>
  <definedNames>
    <definedName name="_p412">#REF!</definedName>
    <definedName name="_p413">#REF!</definedName>
    <definedName name="eentabel">#REF!</definedName>
    <definedName name="jaarboek_per_land">#REF!</definedName>
  </definedNames>
  <calcPr fullCalcOnLoad="1"/>
</workbook>
</file>

<file path=xl/sharedStrings.xml><?xml version="1.0" encoding="utf-8"?>
<sst xmlns="http://schemas.openxmlformats.org/spreadsheetml/2006/main" count="777" uniqueCount="102">
  <si>
    <t>J</t>
  </si>
  <si>
    <t>M</t>
  </si>
  <si>
    <t>Antwerpen</t>
  </si>
  <si>
    <t>Vlaams-Brabant</t>
  </si>
  <si>
    <t>Brussels Hoofdstedelijk Gewest</t>
  </si>
  <si>
    <t>West-Vlaanderen</t>
  </si>
  <si>
    <t>Oost-Vlaanderen</t>
  </si>
  <si>
    <t>Limburg</t>
  </si>
  <si>
    <t>SCHOOLBEVOLKING NAAR GEBOORTEJAAR - TWEEDE GRAAD</t>
  </si>
  <si>
    <t>SCHOOLBEVOLKING TWEEDE GRAAD</t>
  </si>
  <si>
    <t>SCHOOLBEVOLKING NAAR GEBOORTEJAAR - EERSTE GRAAD</t>
  </si>
  <si>
    <t>SCHOOLBEVOLKING EERSTE GRAAD</t>
  </si>
  <si>
    <t>1ste leerjaar</t>
  </si>
  <si>
    <t>SCHOOLBEVOLKING NAAR GEBOORTEJAAR - VIERDE GRAAD</t>
  </si>
  <si>
    <t>1ste graad</t>
  </si>
  <si>
    <t>Totaal 1ste graad</t>
  </si>
  <si>
    <t>SCHOOLBEVOLKING NAAR GEBOORTEJAAR - DERDE GRAAD</t>
  </si>
  <si>
    <t>SCHOOLBEVOLKING DERDE GRAAD</t>
  </si>
  <si>
    <t>2de leerjaar</t>
  </si>
  <si>
    <t>Totaal</t>
  </si>
  <si>
    <t>T</t>
  </si>
  <si>
    <t>Algemeen totaal</t>
  </si>
  <si>
    <t>1ste leerjaar A</t>
  </si>
  <si>
    <t>1ste leerjaar B</t>
  </si>
  <si>
    <t>onderwijs</t>
  </si>
  <si>
    <t>2de graad</t>
  </si>
  <si>
    <t>Totaal 2de graad</t>
  </si>
  <si>
    <t>3de graad</t>
  </si>
  <si>
    <t>Totaal 3de graad</t>
  </si>
  <si>
    <t>ALGEMEEN TOTAAL</t>
  </si>
  <si>
    <t xml:space="preserve">   Gemeenschapsonderwijs</t>
  </si>
  <si>
    <t xml:space="preserve">   Privaatrechtelijk</t>
  </si>
  <si>
    <t xml:space="preserve">   Provincie</t>
  </si>
  <si>
    <t xml:space="preserve">   Gemeente</t>
  </si>
  <si>
    <t xml:space="preserve">   Vl. Gemeenschapscomm.</t>
  </si>
  <si>
    <t>ASO</t>
  </si>
  <si>
    <t>TSO</t>
  </si>
  <si>
    <t>BSO</t>
  </si>
  <si>
    <t>KSO</t>
  </si>
  <si>
    <t>Onthaalklas voor</t>
  </si>
  <si>
    <t>anderstalige</t>
  </si>
  <si>
    <t>nieuwkomers</t>
  </si>
  <si>
    <t>Algemeen secundair</t>
  </si>
  <si>
    <t>Technisch secundair</t>
  </si>
  <si>
    <t>Kunstsecundair</t>
  </si>
  <si>
    <t>Beroepssecundair</t>
  </si>
  <si>
    <t xml:space="preserve">  Gemeente</t>
  </si>
  <si>
    <t xml:space="preserve">  Gemeenschapsonderwijs</t>
  </si>
  <si>
    <t xml:space="preserve">  Privaatrechtelijk</t>
  </si>
  <si>
    <t xml:space="preserve">  Provincie</t>
  </si>
  <si>
    <t xml:space="preserve">  Vl. Gemeenschapscomm.</t>
  </si>
  <si>
    <t>1STE GRAAD</t>
  </si>
  <si>
    <t>1ste leerjaar 4de graad BSO</t>
  </si>
  <si>
    <t>2de leerjaar 4de graad BSO</t>
  </si>
  <si>
    <t>4DE GRAAD (BSO)</t>
  </si>
  <si>
    <t>Modulair onderwijs (BSO)</t>
  </si>
  <si>
    <t>anderstalige nieuwkomers</t>
  </si>
  <si>
    <t>1ste leerjaar van de 3de  graad</t>
  </si>
  <si>
    <t>2de leerjaar van de 3de graad</t>
  </si>
  <si>
    <t>3de leerjaar van de 3de graad</t>
  </si>
  <si>
    <t>3DE GRAAD</t>
  </si>
  <si>
    <t xml:space="preserve"> Totaal</t>
  </si>
  <si>
    <t>2DE GRAAD</t>
  </si>
  <si>
    <t>1ste leerjaar van de 2de graad</t>
  </si>
  <si>
    <t>2de leerjaar van de 2de graad</t>
  </si>
  <si>
    <t>Onthaalklas</t>
  </si>
  <si>
    <t>1ste leerjaar (A + B)</t>
  </si>
  <si>
    <t>2de leerjaar (2de lj. + BVJ)</t>
  </si>
  <si>
    <t>4de graad</t>
  </si>
  <si>
    <t>Beroepsvoorbereidend leerjaar</t>
  </si>
  <si>
    <t>Modulair Onderwijs</t>
  </si>
  <si>
    <t>(incl. 4de graad + mod.)</t>
  </si>
  <si>
    <t xml:space="preserve">2de leerjaar </t>
  </si>
  <si>
    <t>niveau 2de en 3de graad</t>
  </si>
  <si>
    <t>3de leerjaar + Se-n-Se</t>
  </si>
  <si>
    <t>Totaal 4de graad (BSO)</t>
  </si>
  <si>
    <t>Algemeen overzicht</t>
  </si>
  <si>
    <t>Schoolbevolking in het gewoon secundair onderwijs</t>
  </si>
  <si>
    <t>Schoolbevolking eerste graad</t>
  </si>
  <si>
    <t>Schoolbevolking tweede graad</t>
  </si>
  <si>
    <t>Schoolbevolking derde graad</t>
  </si>
  <si>
    <t>Totale schoolbevolking</t>
  </si>
  <si>
    <t>Totale schoolbevolking naar geboortejaar in het gewoon secundair onderwijs</t>
  </si>
  <si>
    <t>Schoolbevolking naar geboortejaar in de eerste graad</t>
  </si>
  <si>
    <t>Schoolbevolking naar geboortejaar in de tweede graad</t>
  </si>
  <si>
    <t>Schoolbevolking naar geboortejaar in de derde graad</t>
  </si>
  <si>
    <t>Schoolbevolking naar geboortejaar in de vierde graad</t>
  </si>
  <si>
    <t>SCHOOLBEVOLKING VOLTIJDS GEWOON SECUNDAIR ONDERWIJS</t>
  </si>
  <si>
    <t>SCHOOLBEVOLKING IN HET GEWOON SECUNDAIR ONDERWIJS</t>
  </si>
  <si>
    <t>TOTALE SCHOOLBEVOLKING</t>
  </si>
  <si>
    <t>TOTALE SCHOOLBEVOLKING NAAR GEBOORTEJAAR IN HET GEWOON SECUNDAIR ONDERWIJS</t>
  </si>
  <si>
    <t>11sec01</t>
  </si>
  <si>
    <t>11sec02</t>
  </si>
  <si>
    <t>11sec03</t>
  </si>
  <si>
    <t>11sec04</t>
  </si>
  <si>
    <t>11sec05</t>
  </si>
  <si>
    <t>11sec06</t>
  </si>
  <si>
    <t>11sec07</t>
  </si>
  <si>
    <t>11sec08</t>
  </si>
  <si>
    <t>11sec09</t>
  </si>
  <si>
    <t>11sec10</t>
  </si>
  <si>
    <t>Schooljaar 2011-2012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</si>
</sst>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;0;&quot;-&quot;"/>
    <numFmt numFmtId="165" formatCode="#,##0;\-0;&quot;-&quot;"/>
    <numFmt numFmtId="166" formatCode="0.0"/>
    <numFmt numFmtId="167" formatCode="0.0%"/>
    <numFmt numFmtId="168" formatCode="#,##0.0"/>
    <numFmt numFmtId="169" formatCode="0.000000"/>
    <numFmt numFmtId="170" formatCode="0.000%"/>
    <numFmt numFmtId="171" formatCode="0.0000%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Helv"/>
      <family val="0"/>
    </font>
    <font>
      <sz val="10"/>
      <name val="Optimum"/>
      <family val="0"/>
    </font>
    <font>
      <sz val="10"/>
      <name val="MS Sans Serif"/>
      <family val="0"/>
    </font>
    <font>
      <sz val="8"/>
      <name val="Arial"/>
      <family val="0"/>
    </font>
    <font>
      <b/>
      <sz val="8"/>
      <name val="Arial Narrow"/>
      <family val="0"/>
    </font>
    <font>
      <b/>
      <i/>
      <sz val="8"/>
      <name val="Arial"/>
      <family val="0"/>
    </font>
    <font>
      <b/>
      <i/>
      <sz val="8"/>
      <color indexed="8"/>
      <name val="Arial Narrow"/>
      <family val="0"/>
    </font>
    <font>
      <b/>
      <sz val="12"/>
      <name val="Arial"/>
      <family val="0"/>
    </font>
    <font>
      <sz val="7"/>
      <color indexed="9"/>
      <name val="Arial"/>
      <family val="0"/>
    </font>
    <font>
      <b/>
      <sz val="11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 style="medium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medium"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/>
      <top style="thin"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>
        <color indexed="8"/>
      </top>
      <bottom/>
    </border>
    <border>
      <left style="thin"/>
      <right/>
      <top/>
      <bottom/>
    </border>
    <border>
      <left/>
      <right/>
      <top/>
      <bottom style="thin"/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/>
      <right style="thin"/>
      <top/>
      <bottom/>
    </border>
    <border>
      <left/>
      <right/>
      <top style="medium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>
        <color indexed="8"/>
      </left>
      <right/>
      <top style="medium"/>
      <bottom/>
    </border>
    <border>
      <left/>
      <right style="thin">
        <color indexed="8"/>
      </right>
      <top style="medium"/>
      <bottom/>
    </border>
    <border>
      <left/>
      <right style="thin"/>
      <top style="medium">
        <color indexed="8"/>
      </top>
      <bottom style="thin">
        <color indexed="8"/>
      </bottom>
    </border>
    <border>
      <left style="thin"/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thin"/>
      <right/>
      <top style="medium"/>
      <bottom style="thin">
        <color indexed="8"/>
      </bottom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5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3" fontId="7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3" fontId="8" fillId="1" borderId="4" applyBorder="0">
      <alignment/>
      <protection/>
    </xf>
    <xf numFmtId="0" fontId="3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9" fillId="1" borderId="8">
      <alignment horizontal="center" vertical="top" textRotation="90"/>
      <protection/>
    </xf>
    <xf numFmtId="0" fontId="39" fillId="30" borderId="0" applyNumberFormat="0" applyBorder="0" applyAlignment="0" applyProtection="0"/>
    <xf numFmtId="4" fontId="5" fillId="0" borderId="0" applyFont="0" applyFill="0" applyBorder="0" applyAlignment="0" applyProtection="0"/>
    <xf numFmtId="0" fontId="10" fillId="0" borderId="9">
      <alignment/>
      <protection/>
    </xf>
    <xf numFmtId="0" fontId="0" fillId="31" borderId="10" applyNumberFormat="0" applyFont="0" applyAlignment="0" applyProtection="0"/>
    <xf numFmtId="0" fontId="40" fillId="32" borderId="0" applyNumberFormat="0" applyBorder="0" applyAlignment="0" applyProtection="0"/>
    <xf numFmtId="167" fontId="7" fillId="0" borderId="0" applyFont="0" applyFill="0" applyBorder="0" applyAlignment="0" applyProtection="0"/>
    <xf numFmtId="10" fontId="7" fillId="0" borderId="0">
      <alignment/>
      <protection/>
    </xf>
    <xf numFmtId="170" fontId="7" fillId="0" borderId="0" applyFont="0" applyFill="0" applyBorder="0" applyAlignment="0" applyProtection="0"/>
    <xf numFmtId="171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11" fillId="0" borderId="9" applyBorder="0" applyAlignment="0">
      <protection/>
    </xf>
    <xf numFmtId="0" fontId="12" fillId="0" borderId="0">
      <alignment/>
      <protection/>
    </xf>
    <xf numFmtId="0" fontId="13" fillId="33" borderId="9" applyBorder="0">
      <alignment/>
      <protection/>
    </xf>
    <xf numFmtId="0" fontId="41" fillId="26" borderId="1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6" xfId="0" applyFont="1" applyBorder="1" applyAlignment="1">
      <alignment horizontal="right"/>
    </xf>
    <xf numFmtId="0" fontId="0" fillId="0" borderId="12" xfId="0" applyBorder="1" applyAlignment="1">
      <alignment horizontal="center"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164" fontId="2" fillId="0" borderId="14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16" xfId="0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12" xfId="0" applyNumberFormat="1" applyFont="1" applyBorder="1" applyAlignment="1">
      <alignment horizontal="right"/>
    </xf>
    <xf numFmtId="0" fontId="0" fillId="0" borderId="20" xfId="0" applyBorder="1" applyAlignment="1">
      <alignment/>
    </xf>
    <xf numFmtId="164" fontId="0" fillId="0" borderId="14" xfId="0" applyNumberForma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21" xfId="0" applyFont="1" applyBorder="1" applyAlignment="1">
      <alignment/>
    </xf>
    <xf numFmtId="0" fontId="0" fillId="0" borderId="17" xfId="0" applyBorder="1" applyAlignment="1">
      <alignment horizontal="right"/>
    </xf>
    <xf numFmtId="0" fontId="2" fillId="0" borderId="16" xfId="0" applyFont="1" applyBorder="1" applyAlignment="1">
      <alignment/>
    </xf>
    <xf numFmtId="0" fontId="2" fillId="0" borderId="21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165" fontId="2" fillId="0" borderId="13" xfId="0" applyNumberFormat="1" applyFont="1" applyBorder="1" applyAlignment="1">
      <alignment horizontal="right"/>
    </xf>
    <xf numFmtId="165" fontId="2" fillId="0" borderId="14" xfId="0" applyNumberFormat="1" applyFont="1" applyBorder="1" applyAlignment="1">
      <alignment horizontal="right"/>
    </xf>
    <xf numFmtId="0" fontId="0" fillId="0" borderId="22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23" xfId="0" applyBorder="1" applyAlignment="1">
      <alignment horizontal="centerContinuous"/>
    </xf>
    <xf numFmtId="0" fontId="0" fillId="0" borderId="24" xfId="0" applyBorder="1" applyAlignment="1">
      <alignment horizontal="centerContinuous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164" fontId="0" fillId="0" borderId="25" xfId="0" applyNumberFormat="1" applyBorder="1" applyAlignment="1">
      <alignment/>
    </xf>
    <xf numFmtId="164" fontId="0" fillId="0" borderId="26" xfId="0" applyNumberFormat="1" applyBorder="1" applyAlignment="1">
      <alignment/>
    </xf>
    <xf numFmtId="0" fontId="0" fillId="0" borderId="27" xfId="0" applyBorder="1" applyAlignment="1">
      <alignment horizontal="right"/>
    </xf>
    <xf numFmtId="164" fontId="0" fillId="0" borderId="25" xfId="0" applyNumberFormat="1" applyBorder="1" applyAlignment="1">
      <alignment horizontal="right"/>
    </xf>
    <xf numFmtId="164" fontId="0" fillId="0" borderId="26" xfId="0" applyNumberForma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165" fontId="4" fillId="0" borderId="12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 horizontal="right"/>
    </xf>
    <xf numFmtId="165" fontId="4" fillId="0" borderId="12" xfId="0" applyNumberFormat="1" applyFont="1" applyBorder="1" applyAlignment="1">
      <alignment horizontal="right"/>
    </xf>
    <xf numFmtId="165" fontId="3" fillId="0" borderId="13" xfId="0" applyNumberFormat="1" applyFont="1" applyBorder="1" applyAlignment="1">
      <alignment/>
    </xf>
    <xf numFmtId="165" fontId="3" fillId="0" borderId="14" xfId="0" applyNumberFormat="1" applyFont="1" applyBorder="1" applyAlignment="1">
      <alignment/>
    </xf>
    <xf numFmtId="165" fontId="3" fillId="0" borderId="14" xfId="0" applyNumberFormat="1" applyFont="1" applyBorder="1" applyAlignment="1">
      <alignment horizontal="right"/>
    </xf>
    <xf numFmtId="165" fontId="3" fillId="0" borderId="13" xfId="0" applyNumberFormat="1" applyFont="1" applyBorder="1" applyAlignment="1">
      <alignment horizontal="right"/>
    </xf>
    <xf numFmtId="165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5" fontId="3" fillId="0" borderId="12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165" fontId="3" fillId="0" borderId="12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0" fontId="0" fillId="0" borderId="29" xfId="0" applyBorder="1" applyAlignment="1">
      <alignment horizontal="right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165" fontId="0" fillId="0" borderId="19" xfId="0" applyNumberFormat="1" applyBorder="1" applyAlignment="1">
      <alignment horizontal="right"/>
    </xf>
    <xf numFmtId="165" fontId="0" fillId="0" borderId="18" xfId="0" applyNumberFormat="1" applyBorder="1" applyAlignment="1">
      <alignment horizontal="right"/>
    </xf>
    <xf numFmtId="165" fontId="2" fillId="0" borderId="31" xfId="0" applyNumberFormat="1" applyFont="1" applyBorder="1" applyAlignment="1">
      <alignment/>
    </xf>
    <xf numFmtId="165" fontId="2" fillId="0" borderId="14" xfId="0" applyNumberFormat="1" applyFont="1" applyBorder="1" applyAlignment="1">
      <alignment/>
    </xf>
    <xf numFmtId="165" fontId="0" fillId="0" borderId="32" xfId="0" applyNumberFormat="1" applyBorder="1" applyAlignment="1">
      <alignment/>
    </xf>
    <xf numFmtId="165" fontId="2" fillId="0" borderId="31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12" xfId="0" applyNumberFormat="1" applyBorder="1" applyAlignment="1">
      <alignment/>
    </xf>
    <xf numFmtId="0" fontId="0" fillId="0" borderId="0" xfId="0" applyNumberFormat="1" applyBorder="1" applyAlignment="1">
      <alignment/>
    </xf>
    <xf numFmtId="164" fontId="0" fillId="0" borderId="33" xfId="0" applyNumberFormat="1" applyBorder="1" applyAlignment="1">
      <alignment/>
    </xf>
    <xf numFmtId="164" fontId="0" fillId="0" borderId="0" xfId="0" applyNumberFormat="1" applyFill="1" applyBorder="1" applyAlignment="1">
      <alignment horizontal="right"/>
    </xf>
    <xf numFmtId="164" fontId="2" fillId="0" borderId="12" xfId="0" applyNumberFormat="1" applyFont="1" applyBorder="1" applyAlignment="1">
      <alignment/>
    </xf>
    <xf numFmtId="164" fontId="0" fillId="0" borderId="34" xfId="0" applyNumberFormat="1" applyBorder="1" applyAlignment="1">
      <alignment/>
    </xf>
    <xf numFmtId="164" fontId="0" fillId="0" borderId="13" xfId="0" applyNumberFormat="1" applyFill="1" applyBorder="1" applyAlignment="1">
      <alignment/>
    </xf>
    <xf numFmtId="164" fontId="0" fillId="0" borderId="14" xfId="0" applyNumberFormat="1" applyFill="1" applyBorder="1" applyAlignment="1">
      <alignment/>
    </xf>
    <xf numFmtId="164" fontId="0" fillId="0" borderId="12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0" fontId="0" fillId="0" borderId="27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6" xfId="0" applyFill="1" applyBorder="1" applyAlignment="1">
      <alignment/>
    </xf>
    <xf numFmtId="164" fontId="0" fillId="0" borderId="12" xfId="0" applyNumberFormat="1" applyFill="1" applyBorder="1" applyAlignment="1">
      <alignment horizontal="right"/>
    </xf>
    <xf numFmtId="164" fontId="0" fillId="0" borderId="0" xfId="0" applyNumberFormat="1" applyFill="1" applyAlignment="1">
      <alignment horizontal="right"/>
    </xf>
    <xf numFmtId="0" fontId="2" fillId="0" borderId="16" xfId="0" applyFont="1" applyFill="1" applyBorder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164" fontId="2" fillId="0" borderId="14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left"/>
    </xf>
    <xf numFmtId="164" fontId="2" fillId="0" borderId="12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/>
    </xf>
    <xf numFmtId="164" fontId="0" fillId="0" borderId="22" xfId="0" applyNumberFormat="1" applyFill="1" applyBorder="1" applyAlignment="1">
      <alignment/>
    </xf>
    <xf numFmtId="164" fontId="0" fillId="0" borderId="38" xfId="0" applyNumberFormat="1" applyFill="1" applyBorder="1" applyAlignment="1">
      <alignment/>
    </xf>
    <xf numFmtId="164" fontId="0" fillId="0" borderId="16" xfId="0" applyNumberFormat="1" applyFill="1" applyBorder="1" applyAlignment="1">
      <alignment/>
    </xf>
    <xf numFmtId="164" fontId="2" fillId="0" borderId="39" xfId="0" applyNumberFormat="1" applyFont="1" applyFill="1" applyBorder="1" applyAlignment="1">
      <alignment horizontal="right"/>
    </xf>
    <xf numFmtId="164" fontId="2" fillId="0" borderId="40" xfId="0" applyNumberFormat="1" applyFont="1" applyFill="1" applyBorder="1" applyAlignment="1">
      <alignment horizontal="right"/>
    </xf>
    <xf numFmtId="164" fontId="2" fillId="0" borderId="32" xfId="0" applyNumberFormat="1" applyFont="1" applyFill="1" applyBorder="1" applyAlignment="1">
      <alignment horizontal="right"/>
    </xf>
    <xf numFmtId="164" fontId="2" fillId="0" borderId="41" xfId="0" applyNumberFormat="1" applyFont="1" applyFill="1" applyBorder="1" applyAlignment="1">
      <alignment horizontal="right"/>
    </xf>
    <xf numFmtId="164" fontId="2" fillId="0" borderId="16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/>
    </xf>
    <xf numFmtId="164" fontId="0" fillId="0" borderId="13" xfId="0" applyNumberFormat="1" applyFill="1" applyBorder="1" applyAlignment="1">
      <alignment horizontal="right"/>
    </xf>
    <xf numFmtId="164" fontId="0" fillId="0" borderId="14" xfId="0" applyNumberFormat="1" applyFill="1" applyBorder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9" xfId="0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164" fontId="2" fillId="0" borderId="3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0" fillId="0" borderId="12" xfId="0" applyNumberFormat="1" applyFill="1" applyBorder="1" applyAlignment="1">
      <alignment horizontal="right"/>
    </xf>
    <xf numFmtId="0" fontId="0" fillId="0" borderId="0" xfId="0" applyNumberFormat="1" applyFill="1" applyBorder="1" applyAlignment="1">
      <alignment horizontal="right"/>
    </xf>
    <xf numFmtId="165" fontId="2" fillId="0" borderId="32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5" fontId="0" fillId="0" borderId="32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2" fillId="0" borderId="31" xfId="0" applyNumberFormat="1" applyFont="1" applyFill="1" applyBorder="1" applyAlignment="1">
      <alignment horizontal="right"/>
    </xf>
    <xf numFmtId="165" fontId="2" fillId="0" borderId="14" xfId="0" applyNumberFormat="1" applyFont="1" applyFill="1" applyBorder="1" applyAlignment="1">
      <alignment horizontal="right"/>
    </xf>
    <xf numFmtId="165" fontId="2" fillId="0" borderId="31" xfId="0" applyNumberFormat="1" applyFont="1" applyFill="1" applyBorder="1" applyAlignment="1">
      <alignment/>
    </xf>
    <xf numFmtId="165" fontId="2" fillId="0" borderId="14" xfId="0" applyNumberFormat="1" applyFont="1" applyFill="1" applyBorder="1" applyAlignment="1">
      <alignment/>
    </xf>
    <xf numFmtId="3" fontId="0" fillId="0" borderId="0" xfId="69" applyNumberFormat="1" applyFont="1" applyFill="1" applyBorder="1" applyAlignment="1">
      <alignment horizontal="left"/>
      <protection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5" xfId="0" applyFill="1" applyBorder="1" applyAlignment="1">
      <alignment/>
    </xf>
    <xf numFmtId="0" fontId="0" fillId="0" borderId="23" xfId="0" applyFill="1" applyBorder="1" applyAlignment="1">
      <alignment horizontal="centerContinuous"/>
    </xf>
    <xf numFmtId="0" fontId="0" fillId="0" borderId="42" xfId="0" applyFill="1" applyBorder="1" applyAlignment="1">
      <alignment horizontal="centerContinuous"/>
    </xf>
    <xf numFmtId="0" fontId="0" fillId="0" borderId="17" xfId="0" applyFill="1" applyBorder="1" applyAlignment="1">
      <alignment/>
    </xf>
    <xf numFmtId="0" fontId="0" fillId="0" borderId="43" xfId="0" applyFill="1" applyBorder="1" applyAlignment="1">
      <alignment horizontal="right"/>
    </xf>
    <xf numFmtId="0" fontId="0" fillId="0" borderId="31" xfId="0" applyFill="1" applyBorder="1" applyAlignment="1">
      <alignment horizontal="right"/>
    </xf>
    <xf numFmtId="164" fontId="0" fillId="0" borderId="32" xfId="0" applyNumberFormat="1" applyFill="1" applyBorder="1" applyAlignment="1">
      <alignment/>
    </xf>
    <xf numFmtId="164" fontId="2" fillId="0" borderId="3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26" xfId="0" applyFont="1" applyFill="1" applyBorder="1" applyAlignment="1">
      <alignment/>
    </xf>
    <xf numFmtId="164" fontId="0" fillId="0" borderId="25" xfId="0" applyNumberFormat="1" applyFill="1" applyBorder="1" applyAlignment="1">
      <alignment/>
    </xf>
    <xf numFmtId="164" fontId="0" fillId="0" borderId="26" xfId="0" applyNumberFormat="1" applyFill="1" applyBorder="1" applyAlignment="1">
      <alignment/>
    </xf>
    <xf numFmtId="164" fontId="0" fillId="0" borderId="4" xfId="0" applyNumberFormat="1" applyFill="1" applyBorder="1" applyAlignment="1">
      <alignment/>
    </xf>
    <xf numFmtId="164" fontId="0" fillId="0" borderId="41" xfId="0" applyNumberFormat="1" applyFill="1" applyBorder="1" applyAlignment="1">
      <alignment/>
    </xf>
    <xf numFmtId="164" fontId="0" fillId="0" borderId="44" xfId="0" applyNumberFormat="1" applyFill="1" applyBorder="1" applyAlignment="1">
      <alignment/>
    </xf>
    <xf numFmtId="164" fontId="0" fillId="0" borderId="45" xfId="0" applyNumberFormat="1" applyFill="1" applyBorder="1" applyAlignment="1">
      <alignment/>
    </xf>
    <xf numFmtId="164" fontId="0" fillId="0" borderId="33" xfId="0" applyNumberFormat="1" applyFill="1" applyBorder="1" applyAlignment="1">
      <alignment/>
    </xf>
    <xf numFmtId="164" fontId="2" fillId="0" borderId="13" xfId="0" applyNumberFormat="1" applyFont="1" applyFill="1" applyBorder="1" applyAlignment="1">
      <alignment/>
    </xf>
    <xf numFmtId="164" fontId="2" fillId="0" borderId="21" xfId="0" applyNumberFormat="1" applyFont="1" applyFill="1" applyBorder="1" applyAlignment="1">
      <alignment horizontal="right"/>
    </xf>
    <xf numFmtId="164" fontId="2" fillId="0" borderId="46" xfId="0" applyNumberFormat="1" applyFont="1" applyFill="1" applyBorder="1" applyAlignment="1">
      <alignment horizontal="right"/>
    </xf>
    <xf numFmtId="164" fontId="2" fillId="0" borderId="26" xfId="0" applyNumberFormat="1" applyFont="1" applyFill="1" applyBorder="1" applyAlignment="1">
      <alignment horizontal="right"/>
    </xf>
    <xf numFmtId="0" fontId="4" fillId="0" borderId="21" xfId="0" applyFont="1" applyBorder="1" applyAlignment="1">
      <alignment horizontal="right"/>
    </xf>
    <xf numFmtId="165" fontId="3" fillId="0" borderId="16" xfId="0" applyNumberFormat="1" applyFont="1" applyBorder="1" applyAlignment="1">
      <alignment horizontal="right"/>
    </xf>
    <xf numFmtId="165" fontId="4" fillId="0" borderId="16" xfId="0" applyNumberFormat="1" applyFont="1" applyBorder="1" applyAlignment="1">
      <alignment/>
    </xf>
    <xf numFmtId="165" fontId="3" fillId="0" borderId="21" xfId="0" applyNumberFormat="1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165" fontId="3" fillId="0" borderId="21" xfId="0" applyNumberFormat="1" applyFont="1" applyBorder="1" applyAlignment="1">
      <alignment/>
    </xf>
    <xf numFmtId="165" fontId="3" fillId="0" borderId="16" xfId="0" applyNumberFormat="1" applyFont="1" applyBorder="1" applyAlignment="1">
      <alignment/>
    </xf>
    <xf numFmtId="165" fontId="4" fillId="0" borderId="17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165" fontId="0" fillId="0" borderId="30" xfId="0" applyNumberFormat="1" applyBorder="1" applyAlignment="1">
      <alignment horizontal="center"/>
    </xf>
    <xf numFmtId="165" fontId="0" fillId="0" borderId="29" xfId="0" applyNumberForma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65" fontId="0" fillId="0" borderId="47" xfId="0" applyNumberForma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165" fontId="0" fillId="0" borderId="48" xfId="0" applyNumberFormat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4">
    <cellStyle name="Normal" xfId="0"/>
    <cellStyle name="0" xfId="15"/>
    <cellStyle name="0.0" xfId="16"/>
    <cellStyle name="0.0000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erekening" xfId="42"/>
    <cellStyle name="Controlecel" xfId="43"/>
    <cellStyle name="decimalen" xfId="44"/>
    <cellStyle name="decimalenpunt2" xfId="45"/>
    <cellStyle name="Gekoppelde cel" xfId="46"/>
    <cellStyle name="Goed" xfId="47"/>
    <cellStyle name="Header" xfId="48"/>
    <cellStyle name="Invoer" xfId="49"/>
    <cellStyle name="Comma" xfId="50"/>
    <cellStyle name="Comma [0]" xfId="51"/>
    <cellStyle name="komma1nul" xfId="52"/>
    <cellStyle name="komma2nul" xfId="53"/>
    <cellStyle name="Kop 1" xfId="54"/>
    <cellStyle name="Kop 2" xfId="55"/>
    <cellStyle name="Kop 3" xfId="56"/>
    <cellStyle name="Kop 4" xfId="57"/>
    <cellStyle name="Netten_1" xfId="58"/>
    <cellStyle name="Neutraal" xfId="59"/>
    <cellStyle name="nieuw" xfId="60"/>
    <cellStyle name="Niveau" xfId="61"/>
    <cellStyle name="Notitie" xfId="62"/>
    <cellStyle name="Ongeldig" xfId="63"/>
    <cellStyle name="perc1nul" xfId="64"/>
    <cellStyle name="perc2nul" xfId="65"/>
    <cellStyle name="perc3nul" xfId="66"/>
    <cellStyle name="perc4" xfId="67"/>
    <cellStyle name="Percent" xfId="68"/>
    <cellStyle name="Standaard_evo9899" xfId="69"/>
    <cellStyle name="Subtotaal" xfId="70"/>
    <cellStyle name="Titel" xfId="71"/>
    <cellStyle name="Totaal" xfId="72"/>
    <cellStyle name="Uitvoer" xfId="73"/>
    <cellStyle name="Currency" xfId="74"/>
    <cellStyle name="Currency [0]" xfId="75"/>
    <cellStyle name="Verklarende tekst" xfId="76"/>
    <cellStyle name="Waarschuwingstekst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495300"/>
          <a:ext cx="19907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495300"/>
          <a:ext cx="18002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495300"/>
          <a:ext cx="1685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495300"/>
          <a:ext cx="1695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495300"/>
          <a:ext cx="18764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609725" y="495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495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1" max="1" width="11.7109375" style="0" customWidth="1"/>
  </cols>
  <sheetData>
    <row r="1" ht="15">
      <c r="A1" s="156" t="s">
        <v>87</v>
      </c>
    </row>
    <row r="2" ht="15">
      <c r="A2" s="156"/>
    </row>
    <row r="3" ht="13.5">
      <c r="A3" s="157" t="s">
        <v>76</v>
      </c>
    </row>
    <row r="4" spans="1:2" ht="12.75">
      <c r="A4" t="s">
        <v>91</v>
      </c>
      <c r="B4" t="s">
        <v>77</v>
      </c>
    </row>
    <row r="5" spans="1:2" ht="12.75">
      <c r="A5" t="s">
        <v>92</v>
      </c>
      <c r="B5" t="s">
        <v>78</v>
      </c>
    </row>
    <row r="6" spans="1:2" ht="12.75">
      <c r="A6" t="s">
        <v>93</v>
      </c>
      <c r="B6" t="s">
        <v>79</v>
      </c>
    </row>
    <row r="7" spans="1:2" ht="12.75">
      <c r="A7" t="s">
        <v>94</v>
      </c>
      <c r="B7" t="s">
        <v>80</v>
      </c>
    </row>
    <row r="8" spans="1:2" ht="12.75">
      <c r="A8" t="s">
        <v>95</v>
      </c>
      <c r="B8" t="s">
        <v>81</v>
      </c>
    </row>
    <row r="9" spans="1:2" ht="12.75">
      <c r="A9" t="s">
        <v>96</v>
      </c>
      <c r="B9" t="s">
        <v>82</v>
      </c>
    </row>
    <row r="10" spans="1:2" ht="12.75">
      <c r="A10" t="s">
        <v>97</v>
      </c>
      <c r="B10" t="s">
        <v>83</v>
      </c>
    </row>
    <row r="11" spans="1:2" ht="12.75">
      <c r="A11" t="s">
        <v>98</v>
      </c>
      <c r="B11" t="s">
        <v>84</v>
      </c>
    </row>
    <row r="12" spans="1:2" ht="12.75">
      <c r="A12" t="s">
        <v>99</v>
      </c>
      <c r="B12" t="s">
        <v>85</v>
      </c>
    </row>
    <row r="13" spans="1:2" ht="12.75">
      <c r="A13" t="s">
        <v>100</v>
      </c>
      <c r="B13" t="s">
        <v>86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A96"/>
  <sheetViews>
    <sheetView zoomScalePageLayoutView="0" workbookViewId="0" topLeftCell="A1">
      <selection activeCell="AA91" sqref="AA91"/>
    </sheetView>
  </sheetViews>
  <sheetFormatPr defaultColWidth="9.140625" defaultRowHeight="12.75"/>
  <cols>
    <col min="1" max="1" width="30.140625" style="7" customWidth="1"/>
    <col min="2" max="5" width="8.421875" style="7" customWidth="1"/>
    <col min="6" max="23" width="6.8515625" style="0" customWidth="1"/>
    <col min="24" max="26" width="7.8515625" style="0" customWidth="1"/>
    <col min="27" max="27" width="10.57421875" style="0" customWidth="1"/>
    <col min="28" max="28" width="10.57421875" style="7" customWidth="1"/>
    <col min="29" max="29" width="7.140625" style="0" customWidth="1"/>
    <col min="30" max="30" width="11.140625" style="0" customWidth="1"/>
    <col min="31" max="32" width="7.00390625" style="0" customWidth="1"/>
    <col min="33" max="33" width="9.28125" style="0" customWidth="1"/>
    <col min="34" max="35" width="5.00390625" style="0" customWidth="1"/>
    <col min="36" max="36" width="10.57421875" style="0" customWidth="1"/>
    <col min="37" max="38" width="5.00390625" style="0" customWidth="1"/>
    <col min="39" max="39" width="10.57421875" style="0" customWidth="1"/>
    <col min="40" max="41" width="5.00390625" style="0" customWidth="1"/>
    <col min="42" max="42" width="10.57421875" style="0" customWidth="1"/>
    <col min="43" max="43" width="5.00390625" style="0" customWidth="1"/>
    <col min="44" max="44" width="10.57421875" style="0" customWidth="1"/>
    <col min="45" max="45" width="5.00390625" style="0" customWidth="1"/>
    <col min="46" max="46" width="10.57421875" style="0" customWidth="1"/>
    <col min="47" max="47" width="5.00390625" style="0" customWidth="1"/>
    <col min="48" max="48" width="10.57421875" style="0" customWidth="1"/>
    <col min="49" max="49" width="5.00390625" style="0" customWidth="1"/>
    <col min="50" max="50" width="10.57421875" style="0" customWidth="1"/>
    <col min="51" max="51" width="5.00390625" style="0" customWidth="1"/>
    <col min="52" max="52" width="10.57421875" style="0" customWidth="1"/>
    <col min="53" max="53" width="5.00390625" style="0" customWidth="1"/>
    <col min="54" max="54" width="10.57421875" style="0" customWidth="1"/>
    <col min="55" max="55" width="5.00390625" style="0" customWidth="1"/>
    <col min="56" max="56" width="10.57421875" style="0" customWidth="1"/>
    <col min="57" max="57" width="5.00390625" style="0" customWidth="1"/>
    <col min="58" max="58" width="10.57421875" style="0" customWidth="1"/>
    <col min="59" max="59" width="5.00390625" style="0" customWidth="1"/>
    <col min="60" max="60" width="10.57421875" style="0" customWidth="1"/>
    <col min="61" max="61" width="5.00390625" style="0" customWidth="1"/>
    <col min="62" max="62" width="10.57421875" style="0" customWidth="1"/>
    <col min="63" max="63" width="5.00390625" style="0" customWidth="1"/>
    <col min="64" max="64" width="10.57421875" style="0" customWidth="1"/>
    <col min="65" max="65" width="9.28125" style="0" customWidth="1"/>
    <col min="66" max="67" width="5.00390625" style="0" customWidth="1"/>
    <col min="68" max="68" width="9.57421875" style="0" customWidth="1"/>
    <col min="69" max="69" width="5.00390625" style="0" customWidth="1"/>
    <col min="70" max="70" width="9.57421875" style="0" customWidth="1"/>
    <col min="71" max="72" width="5.00390625" style="0" customWidth="1"/>
    <col min="73" max="73" width="9.57421875" style="0" customWidth="1"/>
    <col min="74" max="75" width="5.00390625" style="0" customWidth="1"/>
    <col min="76" max="76" width="9.57421875" style="0" customWidth="1"/>
    <col min="77" max="78" width="5.00390625" style="0" customWidth="1"/>
    <col min="79" max="79" width="9.57421875" style="0" customWidth="1"/>
    <col min="80" max="80" width="5.00390625" style="0" customWidth="1"/>
    <col min="81" max="81" width="9.57421875" style="0" customWidth="1"/>
    <col min="82" max="83" width="5.00390625" style="0" customWidth="1"/>
    <col min="84" max="84" width="9.57421875" style="0" customWidth="1"/>
    <col min="85" max="86" width="5.00390625" style="0" customWidth="1"/>
    <col min="87" max="87" width="9.57421875" style="0" customWidth="1"/>
    <col min="88" max="89" width="5.00390625" style="0" customWidth="1"/>
    <col min="90" max="90" width="9.57421875" style="0" customWidth="1"/>
    <col min="91" max="92" width="5.00390625" style="0" customWidth="1"/>
    <col min="93" max="93" width="9.57421875" style="0" customWidth="1"/>
    <col min="94" max="95" width="5.00390625" style="0" customWidth="1"/>
    <col min="96" max="96" width="9.57421875" style="0" customWidth="1"/>
    <col min="97" max="98" width="5.00390625" style="0" customWidth="1"/>
    <col min="99" max="99" width="9.57421875" style="0" customWidth="1"/>
    <col min="100" max="101" width="5.00390625" style="0" customWidth="1"/>
    <col min="102" max="102" width="9.57421875" style="0" customWidth="1"/>
    <col min="103" max="103" width="5.00390625" style="0" customWidth="1"/>
    <col min="104" max="104" width="9.57421875" style="0" customWidth="1"/>
    <col min="105" max="106" width="5.00390625" style="0" customWidth="1"/>
    <col min="107" max="107" width="9.57421875" style="0" customWidth="1"/>
    <col min="108" max="108" width="5.00390625" style="0" customWidth="1"/>
    <col min="109" max="109" width="9.57421875" style="0" customWidth="1"/>
    <col min="110" max="111" width="5.00390625" style="0" customWidth="1"/>
    <col min="112" max="112" width="9.57421875" style="0" customWidth="1"/>
    <col min="113" max="113" width="5.00390625" style="0" customWidth="1"/>
    <col min="114" max="114" width="9.57421875" style="0" customWidth="1"/>
    <col min="115" max="115" width="5.00390625" style="0" customWidth="1"/>
    <col min="116" max="116" width="9.57421875" style="0" customWidth="1"/>
    <col min="117" max="117" width="5.00390625" style="0" customWidth="1"/>
    <col min="118" max="118" width="9.57421875" style="0" customWidth="1"/>
    <col min="119" max="119" width="5.00390625" style="0" customWidth="1"/>
    <col min="120" max="120" width="9.57421875" style="0" customWidth="1"/>
    <col min="121" max="121" width="10.57421875" style="0" customWidth="1"/>
  </cols>
  <sheetData>
    <row r="1" spans="1:5" ht="12.75">
      <c r="A1" s="6" t="s">
        <v>101</v>
      </c>
      <c r="B1" s="6"/>
      <c r="C1" s="6"/>
      <c r="D1" s="6"/>
      <c r="E1" s="6"/>
    </row>
    <row r="2" spans="1:28" ht="12.75">
      <c r="A2" s="190" t="s">
        <v>16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91"/>
      <c r="AB2" s="91"/>
    </row>
    <row r="3" ht="13.5" thickBot="1"/>
    <row r="4" spans="1:53" ht="12.75">
      <c r="A4" s="8"/>
      <c r="B4" s="230" t="str">
        <f>D4+1&amp;" en later"</f>
        <v>1997 en later</v>
      </c>
      <c r="C4" s="231"/>
      <c r="D4" s="230">
        <v>1996</v>
      </c>
      <c r="E4" s="231"/>
      <c r="F4" s="230">
        <f>D4-1</f>
        <v>1995</v>
      </c>
      <c r="G4" s="231"/>
      <c r="H4" s="230">
        <f>F4-1</f>
        <v>1994</v>
      </c>
      <c r="I4" s="231"/>
      <c r="J4" s="230">
        <f>H4-1</f>
        <v>1993</v>
      </c>
      <c r="K4" s="231"/>
      <c r="L4" s="230">
        <f>J4-1</f>
        <v>1992</v>
      </c>
      <c r="M4" s="231"/>
      <c r="N4" s="230">
        <f>L4-1</f>
        <v>1991</v>
      </c>
      <c r="O4" s="231"/>
      <c r="P4" s="230">
        <f>N4-1</f>
        <v>1990</v>
      </c>
      <c r="Q4" s="231"/>
      <c r="R4" s="230">
        <f>P4-1</f>
        <v>1989</v>
      </c>
      <c r="S4" s="231"/>
      <c r="T4" s="230">
        <f>R4-1</f>
        <v>1988</v>
      </c>
      <c r="U4" s="231"/>
      <c r="V4" s="230" t="str">
        <f>T4-1&amp;" "&amp;"en vroeger"</f>
        <v>1987 en vroeger</v>
      </c>
      <c r="W4" s="231"/>
      <c r="X4" s="230" t="s">
        <v>21</v>
      </c>
      <c r="Y4" s="234"/>
      <c r="Z4" s="234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</row>
    <row r="5" spans="1:53" ht="12.75">
      <c r="A5" s="22"/>
      <c r="B5" s="55" t="s">
        <v>0</v>
      </c>
      <c r="C5" s="56" t="s">
        <v>1</v>
      </c>
      <c r="D5" s="55" t="s">
        <v>0</v>
      </c>
      <c r="E5" s="56" t="s">
        <v>1</v>
      </c>
      <c r="F5" s="55" t="s">
        <v>0</v>
      </c>
      <c r="G5" s="56" t="s">
        <v>1</v>
      </c>
      <c r="H5" s="55" t="s">
        <v>0</v>
      </c>
      <c r="I5" s="56" t="s">
        <v>1</v>
      </c>
      <c r="J5" s="55" t="s">
        <v>0</v>
      </c>
      <c r="K5" s="56" t="s">
        <v>1</v>
      </c>
      <c r="L5" s="55" t="s">
        <v>0</v>
      </c>
      <c r="M5" s="56" t="s">
        <v>1</v>
      </c>
      <c r="N5" s="55" t="s">
        <v>0</v>
      </c>
      <c r="O5" s="56" t="s">
        <v>1</v>
      </c>
      <c r="P5" s="55" t="s">
        <v>0</v>
      </c>
      <c r="Q5" s="56" t="s">
        <v>1</v>
      </c>
      <c r="R5" s="55" t="s">
        <v>0</v>
      </c>
      <c r="S5" s="56" t="s">
        <v>1</v>
      </c>
      <c r="T5" s="55" t="s">
        <v>0</v>
      </c>
      <c r="U5" s="56" t="s">
        <v>1</v>
      </c>
      <c r="V5" s="55" t="s">
        <v>0</v>
      </c>
      <c r="W5" s="56" t="s">
        <v>1</v>
      </c>
      <c r="X5" s="55" t="s">
        <v>0</v>
      </c>
      <c r="Y5" s="56" t="s">
        <v>1</v>
      </c>
      <c r="Z5" s="63" t="s">
        <v>20</v>
      </c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</row>
    <row r="6" spans="1:53" s="7" customFormat="1" ht="12.75">
      <c r="A6" s="6" t="s">
        <v>57</v>
      </c>
      <c r="B6" s="55"/>
      <c r="C6" s="56"/>
      <c r="D6" s="55"/>
      <c r="E6" s="56"/>
      <c r="F6" s="55"/>
      <c r="G6" s="56"/>
      <c r="H6" s="55"/>
      <c r="I6" s="56"/>
      <c r="J6" s="55"/>
      <c r="K6" s="56"/>
      <c r="L6" s="55"/>
      <c r="M6" s="56"/>
      <c r="N6" s="55"/>
      <c r="O6" s="56"/>
      <c r="P6" s="55"/>
      <c r="Q6" s="56"/>
      <c r="R6" s="55"/>
      <c r="S6" s="56"/>
      <c r="T6" s="55"/>
      <c r="U6" s="56"/>
      <c r="V6" s="55"/>
      <c r="W6" s="56"/>
      <c r="X6" s="55"/>
      <c r="Y6" s="56"/>
      <c r="Z6" s="56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</row>
    <row r="7" spans="1:53" s="19" customFormat="1" ht="12.75">
      <c r="A7" s="41" t="s">
        <v>35</v>
      </c>
      <c r="B7" s="76"/>
      <c r="C7" s="77"/>
      <c r="D7" s="76"/>
      <c r="E7" s="77"/>
      <c r="F7" s="76"/>
      <c r="G7" s="77"/>
      <c r="H7" s="76"/>
      <c r="I7" s="77"/>
      <c r="J7" s="76"/>
      <c r="K7" s="77"/>
      <c r="L7" s="76"/>
      <c r="M7" s="77"/>
      <c r="N7" s="76"/>
      <c r="O7" s="77"/>
      <c r="P7" s="76"/>
      <c r="Q7" s="77"/>
      <c r="R7" s="76"/>
      <c r="S7" s="77"/>
      <c r="T7" s="76"/>
      <c r="U7" s="77"/>
      <c r="V7" s="76"/>
      <c r="W7" s="77"/>
      <c r="X7" s="76"/>
      <c r="Y7" s="77"/>
      <c r="Z7" s="77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</row>
    <row r="8" spans="1:53" ht="12.75">
      <c r="A8" s="26" t="s">
        <v>30</v>
      </c>
      <c r="B8" s="65">
        <v>1</v>
      </c>
      <c r="C8" s="66">
        <v>1</v>
      </c>
      <c r="D8" s="65">
        <v>50</v>
      </c>
      <c r="E8" s="66">
        <v>50</v>
      </c>
      <c r="F8" s="65">
        <v>1335</v>
      </c>
      <c r="G8" s="66">
        <v>1681</v>
      </c>
      <c r="H8" s="65">
        <v>511</v>
      </c>
      <c r="I8" s="66">
        <v>406</v>
      </c>
      <c r="J8" s="65">
        <v>112</v>
      </c>
      <c r="K8" s="66">
        <v>91</v>
      </c>
      <c r="L8" s="65">
        <v>22</v>
      </c>
      <c r="M8" s="66">
        <v>21</v>
      </c>
      <c r="N8" s="65">
        <v>7</v>
      </c>
      <c r="O8" s="66">
        <v>2</v>
      </c>
      <c r="P8" s="65">
        <v>1</v>
      </c>
      <c r="Q8" s="66">
        <v>0</v>
      </c>
      <c r="R8" s="65">
        <v>0</v>
      </c>
      <c r="S8" s="66">
        <v>0</v>
      </c>
      <c r="T8" s="65">
        <v>1</v>
      </c>
      <c r="U8" s="66">
        <v>0</v>
      </c>
      <c r="V8" s="65">
        <v>0</v>
      </c>
      <c r="W8" s="66">
        <v>0</v>
      </c>
      <c r="X8" s="68">
        <f>SUM(V8,T8,R8,P8,N8,L8,J8,H8,F8,D8,B8)</f>
        <v>2040</v>
      </c>
      <c r="Y8" s="67">
        <f>SUM(W8,U8,S8,Q8,O8,M8,K8,I8,G8,E8,C8)</f>
        <v>2252</v>
      </c>
      <c r="Z8" s="66">
        <f>SUM(X8:Y8)</f>
        <v>4292</v>
      </c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</row>
    <row r="9" spans="1:53" ht="12.75">
      <c r="A9" s="26" t="s">
        <v>31</v>
      </c>
      <c r="B9" s="65">
        <v>6</v>
      </c>
      <c r="C9" s="73">
        <v>6</v>
      </c>
      <c r="D9" s="65">
        <v>255</v>
      </c>
      <c r="E9" s="73">
        <v>239</v>
      </c>
      <c r="F9" s="65">
        <v>7975</v>
      </c>
      <c r="G9" s="73">
        <v>10775</v>
      </c>
      <c r="H9" s="65">
        <v>1199</v>
      </c>
      <c r="I9" s="73">
        <v>953</v>
      </c>
      <c r="J9" s="65">
        <v>164</v>
      </c>
      <c r="K9" s="73">
        <v>110</v>
      </c>
      <c r="L9" s="65">
        <v>19</v>
      </c>
      <c r="M9" s="73">
        <v>11</v>
      </c>
      <c r="N9" s="65">
        <v>2</v>
      </c>
      <c r="O9" s="73">
        <v>6</v>
      </c>
      <c r="P9" s="65">
        <v>1</v>
      </c>
      <c r="Q9" s="73">
        <v>0</v>
      </c>
      <c r="R9" s="65">
        <v>0</v>
      </c>
      <c r="S9" s="73">
        <v>0</v>
      </c>
      <c r="T9" s="65">
        <v>0</v>
      </c>
      <c r="U9" s="73">
        <v>0</v>
      </c>
      <c r="V9" s="65">
        <v>1</v>
      </c>
      <c r="W9" s="73">
        <v>0</v>
      </c>
      <c r="X9" s="68">
        <f>SUM(V9,T9,R9,P9,N9,L9,J9,H9,F9,D9,B9)</f>
        <v>9622</v>
      </c>
      <c r="Y9" s="74">
        <f>SUM(W9,U9,S9,Q9,O9,M9,K9,I9,G9,E9,C9)</f>
        <v>12100</v>
      </c>
      <c r="Z9" s="66">
        <f>SUM(X9:Y9)</f>
        <v>21722</v>
      </c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</row>
    <row r="10" spans="1:53" ht="12.75">
      <c r="A10" s="26" t="s">
        <v>32</v>
      </c>
      <c r="B10" s="65">
        <v>0</v>
      </c>
      <c r="C10" s="73">
        <v>0</v>
      </c>
      <c r="D10" s="65">
        <v>1</v>
      </c>
      <c r="E10" s="73">
        <v>1</v>
      </c>
      <c r="F10" s="65">
        <v>34</v>
      </c>
      <c r="G10" s="73">
        <v>64</v>
      </c>
      <c r="H10" s="65">
        <v>7</v>
      </c>
      <c r="I10" s="73">
        <v>17</v>
      </c>
      <c r="J10" s="65">
        <v>4</v>
      </c>
      <c r="K10" s="73">
        <v>3</v>
      </c>
      <c r="L10" s="65">
        <v>1</v>
      </c>
      <c r="M10" s="73">
        <v>2</v>
      </c>
      <c r="N10" s="65">
        <v>0</v>
      </c>
      <c r="O10" s="73">
        <v>0</v>
      </c>
      <c r="P10" s="65">
        <v>0</v>
      </c>
      <c r="Q10" s="73">
        <v>0</v>
      </c>
      <c r="R10" s="65">
        <v>0</v>
      </c>
      <c r="S10" s="73">
        <v>0</v>
      </c>
      <c r="T10" s="65">
        <v>0</v>
      </c>
      <c r="U10" s="73">
        <v>0</v>
      </c>
      <c r="V10" s="65">
        <v>0</v>
      </c>
      <c r="W10" s="73">
        <v>0</v>
      </c>
      <c r="X10" s="68">
        <f>SUM(V10,T10,R10,P10,N10,L10,J10,H10,F10,D10,B10)</f>
        <v>47</v>
      </c>
      <c r="Y10" s="74">
        <f>SUM(W10,U10,S10,Q10,O10,M10,K10,I10,G10,E10,C10)</f>
        <v>87</v>
      </c>
      <c r="Z10" s="66">
        <f>SUM(X10:Y10)</f>
        <v>134</v>
      </c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</row>
    <row r="11" spans="1:53" ht="12.75">
      <c r="A11" s="26" t="s">
        <v>33</v>
      </c>
      <c r="B11" s="65">
        <v>0</v>
      </c>
      <c r="C11" s="73">
        <v>0</v>
      </c>
      <c r="D11" s="65">
        <v>5</v>
      </c>
      <c r="E11" s="73">
        <v>5</v>
      </c>
      <c r="F11" s="65">
        <v>166</v>
      </c>
      <c r="G11" s="73">
        <v>202</v>
      </c>
      <c r="H11" s="65">
        <v>55</v>
      </c>
      <c r="I11" s="73">
        <v>42</v>
      </c>
      <c r="J11" s="65">
        <v>11</v>
      </c>
      <c r="K11" s="73">
        <v>17</v>
      </c>
      <c r="L11" s="65">
        <v>4</v>
      </c>
      <c r="M11" s="73">
        <v>5</v>
      </c>
      <c r="N11" s="65">
        <v>0</v>
      </c>
      <c r="O11" s="73">
        <v>0</v>
      </c>
      <c r="P11" s="65">
        <v>0</v>
      </c>
      <c r="Q11" s="73">
        <v>0</v>
      </c>
      <c r="R11" s="65">
        <v>0</v>
      </c>
      <c r="S11" s="73">
        <v>0</v>
      </c>
      <c r="T11" s="65">
        <v>0</v>
      </c>
      <c r="U11" s="73">
        <v>0</v>
      </c>
      <c r="V11" s="65">
        <v>0</v>
      </c>
      <c r="W11" s="73">
        <v>0</v>
      </c>
      <c r="X11" s="68">
        <f>SUM(V11,T11,R11,P11,N11,L11,J11,H11,F11,D11,B11)</f>
        <v>241</v>
      </c>
      <c r="Y11" s="74">
        <f>SUM(W11,U11,S11,Q11,O11,M11,K11,I11,G11,E11,C11)</f>
        <v>271</v>
      </c>
      <c r="Z11" s="66">
        <f>SUM(X11:Y11)</f>
        <v>512</v>
      </c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</row>
    <row r="12" spans="1:53" s="19" customFormat="1" ht="12.75">
      <c r="A12" s="10" t="s">
        <v>19</v>
      </c>
      <c r="B12" s="72">
        <v>7</v>
      </c>
      <c r="C12" s="71">
        <v>7</v>
      </c>
      <c r="D12" s="72">
        <v>311</v>
      </c>
      <c r="E12" s="71">
        <v>295</v>
      </c>
      <c r="F12" s="72">
        <v>9510</v>
      </c>
      <c r="G12" s="71">
        <v>12722</v>
      </c>
      <c r="H12" s="72">
        <v>1772</v>
      </c>
      <c r="I12" s="71">
        <v>1418</v>
      </c>
      <c r="J12" s="72">
        <v>291</v>
      </c>
      <c r="K12" s="71">
        <v>221</v>
      </c>
      <c r="L12" s="72">
        <v>46</v>
      </c>
      <c r="M12" s="71">
        <v>39</v>
      </c>
      <c r="N12" s="72">
        <v>9</v>
      </c>
      <c r="O12" s="71">
        <v>8</v>
      </c>
      <c r="P12" s="72">
        <v>2</v>
      </c>
      <c r="Q12" s="71">
        <v>0</v>
      </c>
      <c r="R12" s="72">
        <v>0</v>
      </c>
      <c r="S12" s="71">
        <v>0</v>
      </c>
      <c r="T12" s="72">
        <v>1</v>
      </c>
      <c r="U12" s="71">
        <v>0</v>
      </c>
      <c r="V12" s="72">
        <v>1</v>
      </c>
      <c r="W12" s="71">
        <v>0</v>
      </c>
      <c r="X12" s="72">
        <f>SUM(V12,T12,R12,P12,N12,L12,J12,H12,F12,D12,B12)</f>
        <v>11950</v>
      </c>
      <c r="Y12" s="71">
        <f>SUM(W12,U12,S12,Q12,O12,M12,K12,I12,G12,E12,C12)</f>
        <v>14710</v>
      </c>
      <c r="Z12" s="71">
        <f>SUM(X12:Y12)</f>
        <v>26660</v>
      </c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</row>
    <row r="13" spans="1:53" s="7" customFormat="1" ht="12.75">
      <c r="A13" s="6" t="s">
        <v>36</v>
      </c>
      <c r="B13" s="64"/>
      <c r="C13" s="62"/>
      <c r="D13" s="64"/>
      <c r="E13" s="62"/>
      <c r="F13" s="64"/>
      <c r="G13" s="62"/>
      <c r="H13" s="64"/>
      <c r="I13" s="62"/>
      <c r="J13" s="64"/>
      <c r="K13" s="62"/>
      <c r="L13" s="64"/>
      <c r="M13" s="62"/>
      <c r="N13" s="64"/>
      <c r="O13" s="62"/>
      <c r="P13" s="64"/>
      <c r="Q13" s="62"/>
      <c r="R13" s="64"/>
      <c r="S13" s="62"/>
      <c r="T13" s="64"/>
      <c r="U13" s="62"/>
      <c r="V13" s="64"/>
      <c r="W13" s="62"/>
      <c r="X13" s="64"/>
      <c r="Y13" s="62"/>
      <c r="Z13" s="62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</row>
    <row r="14" spans="1:53" ht="12.75">
      <c r="A14" s="26" t="s">
        <v>30</v>
      </c>
      <c r="B14" s="65">
        <v>0</v>
      </c>
      <c r="C14" s="66">
        <v>0</v>
      </c>
      <c r="D14" s="65">
        <v>4</v>
      </c>
      <c r="E14" s="66">
        <v>5</v>
      </c>
      <c r="F14" s="65">
        <v>663</v>
      </c>
      <c r="G14" s="66">
        <v>646</v>
      </c>
      <c r="H14" s="65">
        <v>660</v>
      </c>
      <c r="I14" s="66">
        <v>486</v>
      </c>
      <c r="J14" s="65">
        <v>347</v>
      </c>
      <c r="K14" s="66">
        <v>196</v>
      </c>
      <c r="L14" s="65">
        <v>120</v>
      </c>
      <c r="M14" s="66">
        <v>47</v>
      </c>
      <c r="N14" s="65">
        <v>27</v>
      </c>
      <c r="O14" s="66">
        <v>16</v>
      </c>
      <c r="P14" s="65">
        <v>4</v>
      </c>
      <c r="Q14" s="66">
        <v>0</v>
      </c>
      <c r="R14" s="65">
        <v>3</v>
      </c>
      <c r="S14" s="66">
        <v>1</v>
      </c>
      <c r="T14" s="65">
        <v>0</v>
      </c>
      <c r="U14" s="66">
        <v>1</v>
      </c>
      <c r="V14" s="65">
        <v>4</v>
      </c>
      <c r="W14" s="66">
        <v>10</v>
      </c>
      <c r="X14" s="68">
        <f aca="true" t="shared" si="0" ref="X14:X19">SUM(V14,T14,R14,P14,N14,L14,J14,H14,F14,D14,B14)</f>
        <v>1832</v>
      </c>
      <c r="Y14" s="67">
        <f aca="true" t="shared" si="1" ref="Y14:Y19">SUM(W14,U14,S14,Q14,O14,M14,K14,I14,G14,E14,C14)</f>
        <v>1408</v>
      </c>
      <c r="Z14" s="66">
        <f aca="true" t="shared" si="2" ref="Z14:Z19">SUM(X14:Y14)</f>
        <v>3240</v>
      </c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</row>
    <row r="15" spans="1:53" ht="12.75">
      <c r="A15" s="26" t="s">
        <v>31</v>
      </c>
      <c r="B15" s="65">
        <v>0</v>
      </c>
      <c r="C15" s="73">
        <v>0</v>
      </c>
      <c r="D15" s="65">
        <v>33</v>
      </c>
      <c r="E15" s="73">
        <v>15</v>
      </c>
      <c r="F15" s="65">
        <v>6009</v>
      </c>
      <c r="G15" s="73">
        <v>5558</v>
      </c>
      <c r="H15" s="65">
        <v>3066</v>
      </c>
      <c r="I15" s="73">
        <v>2048</v>
      </c>
      <c r="J15" s="65">
        <v>806</v>
      </c>
      <c r="K15" s="73">
        <v>462</v>
      </c>
      <c r="L15" s="65">
        <v>135</v>
      </c>
      <c r="M15" s="73">
        <v>94</v>
      </c>
      <c r="N15" s="65">
        <v>20</v>
      </c>
      <c r="O15" s="73">
        <v>18</v>
      </c>
      <c r="P15" s="65">
        <v>0</v>
      </c>
      <c r="Q15" s="73">
        <v>5</v>
      </c>
      <c r="R15" s="65">
        <v>0</v>
      </c>
      <c r="S15" s="73">
        <v>2</v>
      </c>
      <c r="T15" s="65">
        <v>0</v>
      </c>
      <c r="U15" s="73">
        <v>1</v>
      </c>
      <c r="V15" s="65">
        <v>1</v>
      </c>
      <c r="W15" s="73">
        <v>1</v>
      </c>
      <c r="X15" s="68">
        <f t="shared" si="0"/>
        <v>10070</v>
      </c>
      <c r="Y15" s="74">
        <f t="shared" si="1"/>
        <v>8204</v>
      </c>
      <c r="Z15" s="66">
        <f t="shared" si="2"/>
        <v>18274</v>
      </c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</row>
    <row r="16" spans="1:53" ht="12.75">
      <c r="A16" s="26" t="s">
        <v>32</v>
      </c>
      <c r="B16" s="65">
        <v>0</v>
      </c>
      <c r="C16" s="73">
        <v>0</v>
      </c>
      <c r="D16" s="65">
        <v>1</v>
      </c>
      <c r="E16" s="73">
        <v>1</v>
      </c>
      <c r="F16" s="65">
        <v>380</v>
      </c>
      <c r="G16" s="73">
        <v>139</v>
      </c>
      <c r="H16" s="65">
        <v>258</v>
      </c>
      <c r="I16" s="73">
        <v>93</v>
      </c>
      <c r="J16" s="65">
        <v>85</v>
      </c>
      <c r="K16" s="73">
        <v>44</v>
      </c>
      <c r="L16" s="65">
        <v>12</v>
      </c>
      <c r="M16" s="73">
        <v>14</v>
      </c>
      <c r="N16" s="65">
        <v>3</v>
      </c>
      <c r="O16" s="73">
        <v>5</v>
      </c>
      <c r="P16" s="65">
        <v>0</v>
      </c>
      <c r="Q16" s="73">
        <v>0</v>
      </c>
      <c r="R16" s="65">
        <v>0</v>
      </c>
      <c r="S16" s="73">
        <v>0</v>
      </c>
      <c r="T16" s="65">
        <v>0</v>
      </c>
      <c r="U16" s="73">
        <v>0</v>
      </c>
      <c r="V16" s="65">
        <v>0</v>
      </c>
      <c r="W16" s="73">
        <v>0</v>
      </c>
      <c r="X16" s="68">
        <f t="shared" si="0"/>
        <v>739</v>
      </c>
      <c r="Y16" s="74">
        <f t="shared" si="1"/>
        <v>296</v>
      </c>
      <c r="Z16" s="66">
        <f t="shared" si="2"/>
        <v>1035</v>
      </c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</row>
    <row r="17" spans="1:53" ht="12.75">
      <c r="A17" s="26" t="s">
        <v>46</v>
      </c>
      <c r="B17" s="65">
        <v>0</v>
      </c>
      <c r="C17" s="73">
        <v>0</v>
      </c>
      <c r="D17" s="65">
        <v>2</v>
      </c>
      <c r="E17" s="73">
        <v>2</v>
      </c>
      <c r="F17" s="65">
        <v>367</v>
      </c>
      <c r="G17" s="73">
        <v>162</v>
      </c>
      <c r="H17" s="65">
        <v>273</v>
      </c>
      <c r="I17" s="73">
        <v>118</v>
      </c>
      <c r="J17" s="65">
        <v>98</v>
      </c>
      <c r="K17" s="73">
        <v>51</v>
      </c>
      <c r="L17" s="65">
        <v>32</v>
      </c>
      <c r="M17" s="73">
        <v>12</v>
      </c>
      <c r="N17" s="65">
        <v>7</v>
      </c>
      <c r="O17" s="73">
        <v>6</v>
      </c>
      <c r="P17" s="65">
        <v>1</v>
      </c>
      <c r="Q17" s="73">
        <v>1</v>
      </c>
      <c r="R17" s="65">
        <v>2</v>
      </c>
      <c r="S17" s="73">
        <v>0</v>
      </c>
      <c r="T17" s="65">
        <v>0</v>
      </c>
      <c r="U17" s="73">
        <v>0</v>
      </c>
      <c r="V17" s="65">
        <v>0</v>
      </c>
      <c r="W17" s="73">
        <v>1</v>
      </c>
      <c r="X17" s="68">
        <f t="shared" si="0"/>
        <v>782</v>
      </c>
      <c r="Y17" s="74">
        <f t="shared" si="1"/>
        <v>353</v>
      </c>
      <c r="Z17" s="66">
        <f t="shared" si="2"/>
        <v>1135</v>
      </c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</row>
    <row r="18" spans="1:53" ht="12.75">
      <c r="A18" s="26" t="s">
        <v>34</v>
      </c>
      <c r="B18" s="65">
        <v>0</v>
      </c>
      <c r="C18" s="73">
        <v>0</v>
      </c>
      <c r="D18" s="65">
        <v>0</v>
      </c>
      <c r="E18" s="73">
        <v>0</v>
      </c>
      <c r="F18" s="65">
        <v>2</v>
      </c>
      <c r="G18" s="73">
        <v>0</v>
      </c>
      <c r="H18" s="65">
        <v>2</v>
      </c>
      <c r="I18" s="73">
        <v>4</v>
      </c>
      <c r="J18" s="65">
        <v>3</v>
      </c>
      <c r="K18" s="73">
        <v>0</v>
      </c>
      <c r="L18" s="65">
        <v>0</v>
      </c>
      <c r="M18" s="73">
        <v>0</v>
      </c>
      <c r="N18" s="65">
        <v>0</v>
      </c>
      <c r="O18" s="73">
        <v>0</v>
      </c>
      <c r="P18" s="65">
        <v>0</v>
      </c>
      <c r="Q18" s="73">
        <v>0</v>
      </c>
      <c r="R18" s="65">
        <v>0</v>
      </c>
      <c r="S18" s="73">
        <v>0</v>
      </c>
      <c r="T18" s="65">
        <v>0</v>
      </c>
      <c r="U18" s="73">
        <v>0</v>
      </c>
      <c r="V18" s="65">
        <v>0</v>
      </c>
      <c r="W18" s="73">
        <v>0</v>
      </c>
      <c r="X18" s="68">
        <f t="shared" si="0"/>
        <v>7</v>
      </c>
      <c r="Y18" s="74">
        <f t="shared" si="1"/>
        <v>4</v>
      </c>
      <c r="Z18" s="66">
        <f t="shared" si="2"/>
        <v>11</v>
      </c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</row>
    <row r="19" spans="1:53" s="19" customFormat="1" ht="12.75">
      <c r="A19" s="10" t="s">
        <v>19</v>
      </c>
      <c r="B19" s="72">
        <v>0</v>
      </c>
      <c r="C19" s="71">
        <v>0</v>
      </c>
      <c r="D19" s="72">
        <v>40</v>
      </c>
      <c r="E19" s="71">
        <v>23</v>
      </c>
      <c r="F19" s="72">
        <v>7421</v>
      </c>
      <c r="G19" s="71">
        <v>6505</v>
      </c>
      <c r="H19" s="72">
        <v>4259</v>
      </c>
      <c r="I19" s="71">
        <v>2749</v>
      </c>
      <c r="J19" s="72">
        <v>1339</v>
      </c>
      <c r="K19" s="71">
        <v>753</v>
      </c>
      <c r="L19" s="72">
        <v>299</v>
      </c>
      <c r="M19" s="71">
        <v>167</v>
      </c>
      <c r="N19" s="72">
        <v>57</v>
      </c>
      <c r="O19" s="71">
        <v>45</v>
      </c>
      <c r="P19" s="72">
        <v>5</v>
      </c>
      <c r="Q19" s="71">
        <v>6</v>
      </c>
      <c r="R19" s="72">
        <v>5</v>
      </c>
      <c r="S19" s="71">
        <v>3</v>
      </c>
      <c r="T19" s="72">
        <v>0</v>
      </c>
      <c r="U19" s="71">
        <v>2</v>
      </c>
      <c r="V19" s="72">
        <v>5</v>
      </c>
      <c r="W19" s="71">
        <v>12</v>
      </c>
      <c r="X19" s="72">
        <f t="shared" si="0"/>
        <v>13430</v>
      </c>
      <c r="Y19" s="71">
        <f t="shared" si="1"/>
        <v>10265</v>
      </c>
      <c r="Z19" s="71">
        <f t="shared" si="2"/>
        <v>23695</v>
      </c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</row>
    <row r="20" spans="1:53" s="19" customFormat="1" ht="12.75">
      <c r="A20" s="41" t="s">
        <v>38</v>
      </c>
      <c r="B20" s="76"/>
      <c r="C20" s="77"/>
      <c r="D20" s="76"/>
      <c r="E20" s="77"/>
      <c r="F20" s="76"/>
      <c r="G20" s="77"/>
      <c r="H20" s="76"/>
      <c r="I20" s="77"/>
      <c r="J20" s="76"/>
      <c r="K20" s="77"/>
      <c r="L20" s="76"/>
      <c r="M20" s="77"/>
      <c r="N20" s="76"/>
      <c r="O20" s="77"/>
      <c r="P20" s="76"/>
      <c r="Q20" s="77"/>
      <c r="R20" s="76"/>
      <c r="S20" s="77"/>
      <c r="T20" s="76"/>
      <c r="U20" s="77"/>
      <c r="V20" s="76"/>
      <c r="W20" s="77"/>
      <c r="X20" s="76"/>
      <c r="Y20" s="77"/>
      <c r="Z20" s="77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</row>
    <row r="21" spans="1:53" ht="12.75">
      <c r="A21" s="26" t="s">
        <v>30</v>
      </c>
      <c r="B21" s="65">
        <v>0</v>
      </c>
      <c r="C21" s="66">
        <v>0</v>
      </c>
      <c r="D21" s="65">
        <v>3</v>
      </c>
      <c r="E21" s="66">
        <v>4</v>
      </c>
      <c r="F21" s="65">
        <v>59</v>
      </c>
      <c r="G21" s="66">
        <v>93</v>
      </c>
      <c r="H21" s="65">
        <v>47</v>
      </c>
      <c r="I21" s="66">
        <v>63</v>
      </c>
      <c r="J21" s="65">
        <v>28</v>
      </c>
      <c r="K21" s="66">
        <v>27</v>
      </c>
      <c r="L21" s="65">
        <v>11</v>
      </c>
      <c r="M21" s="66">
        <v>4</v>
      </c>
      <c r="N21" s="65">
        <v>6</v>
      </c>
      <c r="O21" s="66">
        <v>0</v>
      </c>
      <c r="P21" s="65">
        <v>4</v>
      </c>
      <c r="Q21" s="66">
        <v>0</v>
      </c>
      <c r="R21" s="65">
        <v>1</v>
      </c>
      <c r="S21" s="66">
        <v>0</v>
      </c>
      <c r="T21" s="65">
        <v>1</v>
      </c>
      <c r="U21" s="66">
        <v>1</v>
      </c>
      <c r="V21" s="65">
        <v>0</v>
      </c>
      <c r="W21" s="66">
        <v>0</v>
      </c>
      <c r="X21" s="68">
        <f>SUM(V21,T21,R21,P21,N21,L21,J21,H21,F21,D21,B21)</f>
        <v>160</v>
      </c>
      <c r="Y21" s="67">
        <f>SUM(W21,U21,S21,Q21,O21,M21,K21,I21,G21,E21,C21)</f>
        <v>192</v>
      </c>
      <c r="Z21" s="66">
        <f>SUM(X21:Y21)</f>
        <v>352</v>
      </c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</row>
    <row r="22" spans="1:53" ht="12.75">
      <c r="A22" s="26" t="s">
        <v>31</v>
      </c>
      <c r="B22" s="65">
        <v>0</v>
      </c>
      <c r="C22" s="73">
        <v>0</v>
      </c>
      <c r="D22" s="65">
        <v>1</v>
      </c>
      <c r="E22" s="73">
        <v>4</v>
      </c>
      <c r="F22" s="65">
        <v>131</v>
      </c>
      <c r="G22" s="73">
        <v>365</v>
      </c>
      <c r="H22" s="65">
        <v>106</v>
      </c>
      <c r="I22" s="73">
        <v>188</v>
      </c>
      <c r="J22" s="65">
        <v>34</v>
      </c>
      <c r="K22" s="73">
        <v>34</v>
      </c>
      <c r="L22" s="65">
        <v>9</v>
      </c>
      <c r="M22" s="73">
        <v>10</v>
      </c>
      <c r="N22" s="65">
        <v>1</v>
      </c>
      <c r="O22" s="73">
        <v>2</v>
      </c>
      <c r="P22" s="65">
        <v>0</v>
      </c>
      <c r="Q22" s="73">
        <v>0</v>
      </c>
      <c r="R22" s="65">
        <v>0</v>
      </c>
      <c r="S22" s="73">
        <v>0</v>
      </c>
      <c r="T22" s="65">
        <v>0</v>
      </c>
      <c r="U22" s="73">
        <v>0</v>
      </c>
      <c r="V22" s="65">
        <v>0</v>
      </c>
      <c r="W22" s="73">
        <v>0</v>
      </c>
      <c r="X22" s="68">
        <f>SUM(V22,T22,R22,P22,N22,L22,J22,H22,F22,D22,B22)</f>
        <v>282</v>
      </c>
      <c r="Y22" s="74">
        <f>SUM(W22,U22,S22,Q22,O22,M22,K22,I22,G22,E22,C22)</f>
        <v>603</v>
      </c>
      <c r="Z22" s="66">
        <f>SUM(X22:Y22)</f>
        <v>885</v>
      </c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</row>
    <row r="23" spans="1:53" ht="12.75">
      <c r="A23" s="26" t="s">
        <v>32</v>
      </c>
      <c r="B23" s="65">
        <v>0</v>
      </c>
      <c r="C23" s="73">
        <v>0</v>
      </c>
      <c r="D23" s="65">
        <v>0</v>
      </c>
      <c r="E23" s="73">
        <v>3</v>
      </c>
      <c r="F23" s="65">
        <v>49</v>
      </c>
      <c r="G23" s="73">
        <v>98</v>
      </c>
      <c r="H23" s="65">
        <v>30</v>
      </c>
      <c r="I23" s="73">
        <v>49</v>
      </c>
      <c r="J23" s="65">
        <v>14</v>
      </c>
      <c r="K23" s="73">
        <v>15</v>
      </c>
      <c r="L23" s="65">
        <v>5</v>
      </c>
      <c r="M23" s="73">
        <v>2</v>
      </c>
      <c r="N23" s="65">
        <v>1</v>
      </c>
      <c r="O23" s="73">
        <v>0</v>
      </c>
      <c r="P23" s="65">
        <v>1</v>
      </c>
      <c r="Q23" s="73">
        <v>0</v>
      </c>
      <c r="R23" s="65">
        <v>0</v>
      </c>
      <c r="S23" s="73">
        <v>0</v>
      </c>
      <c r="T23" s="65">
        <v>0</v>
      </c>
      <c r="U23" s="73">
        <v>0</v>
      </c>
      <c r="V23" s="65">
        <v>0</v>
      </c>
      <c r="W23" s="73">
        <v>0</v>
      </c>
      <c r="X23" s="68">
        <f>SUM(V23,T23,R23,P23,N23,L23,J23,H23,F23,D23,B23)</f>
        <v>100</v>
      </c>
      <c r="Y23" s="74">
        <f>SUM(W23,U23,S23,Q23,O23,M23,K23,I23,G23,E23,C23)</f>
        <v>167</v>
      </c>
      <c r="Z23" s="66">
        <f>SUM(X23:Y23)</f>
        <v>267</v>
      </c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</row>
    <row r="24" spans="1:53" ht="12.75">
      <c r="A24" s="26" t="s">
        <v>46</v>
      </c>
      <c r="B24" s="65">
        <v>0</v>
      </c>
      <c r="C24" s="73">
        <v>0</v>
      </c>
      <c r="D24" s="65">
        <v>0</v>
      </c>
      <c r="E24" s="73">
        <v>5</v>
      </c>
      <c r="F24" s="65">
        <v>37</v>
      </c>
      <c r="G24" s="73">
        <v>97</v>
      </c>
      <c r="H24" s="65">
        <v>41</v>
      </c>
      <c r="I24" s="73">
        <v>64</v>
      </c>
      <c r="J24" s="65">
        <v>22</v>
      </c>
      <c r="K24" s="73">
        <v>17</v>
      </c>
      <c r="L24" s="65">
        <v>4</v>
      </c>
      <c r="M24" s="73">
        <v>3</v>
      </c>
      <c r="N24" s="65">
        <v>0</v>
      </c>
      <c r="O24" s="73">
        <v>0</v>
      </c>
      <c r="P24" s="65">
        <v>0</v>
      </c>
      <c r="Q24" s="73">
        <v>0</v>
      </c>
      <c r="R24" s="65">
        <v>1</v>
      </c>
      <c r="S24" s="73">
        <v>0</v>
      </c>
      <c r="T24" s="65">
        <v>0</v>
      </c>
      <c r="U24" s="73">
        <v>0</v>
      </c>
      <c r="V24" s="65">
        <v>1</v>
      </c>
      <c r="W24" s="73">
        <v>0</v>
      </c>
      <c r="X24" s="68">
        <f>SUM(V24,T24,R24,P24,N24,L24,J24,H24,F24,D24,B24)</f>
        <v>106</v>
      </c>
      <c r="Y24" s="74">
        <f>SUM(W24,U24,S24,Q24,O24,M24,K24,I24,G24,E24,C24)</f>
        <v>186</v>
      </c>
      <c r="Z24" s="66">
        <f>SUM(X24:Y24)</f>
        <v>292</v>
      </c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</row>
    <row r="25" spans="1:53" s="19" customFormat="1" ht="12.75">
      <c r="A25" s="10" t="s">
        <v>19</v>
      </c>
      <c r="B25" s="72">
        <v>0</v>
      </c>
      <c r="C25" s="71">
        <v>0</v>
      </c>
      <c r="D25" s="72">
        <v>4</v>
      </c>
      <c r="E25" s="71">
        <v>16</v>
      </c>
      <c r="F25" s="72">
        <v>276</v>
      </c>
      <c r="G25" s="71">
        <v>653</v>
      </c>
      <c r="H25" s="72">
        <v>224</v>
      </c>
      <c r="I25" s="71">
        <v>364</v>
      </c>
      <c r="J25" s="72">
        <v>98</v>
      </c>
      <c r="K25" s="71">
        <v>93</v>
      </c>
      <c r="L25" s="72">
        <v>29</v>
      </c>
      <c r="M25" s="71">
        <v>19</v>
      </c>
      <c r="N25" s="72">
        <v>8</v>
      </c>
      <c r="O25" s="71">
        <v>2</v>
      </c>
      <c r="P25" s="72">
        <v>5</v>
      </c>
      <c r="Q25" s="71">
        <v>0</v>
      </c>
      <c r="R25" s="72">
        <v>2</v>
      </c>
      <c r="S25" s="71">
        <v>0</v>
      </c>
      <c r="T25" s="72">
        <v>1</v>
      </c>
      <c r="U25" s="71">
        <v>1</v>
      </c>
      <c r="V25" s="72">
        <v>1</v>
      </c>
      <c r="W25" s="71">
        <v>0</v>
      </c>
      <c r="X25" s="72">
        <f>SUM(V25,T25,R25,P25,N25,L25,J25,H25,F25,D25,B25)</f>
        <v>648</v>
      </c>
      <c r="Y25" s="71">
        <f>SUM(W25,U25,S25,Q25,O25,M25,K25,I25,G25,E25,C25)</f>
        <v>1148</v>
      </c>
      <c r="Z25" s="71">
        <f>SUM(X25:Y25)</f>
        <v>1796</v>
      </c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</row>
    <row r="26" spans="1:53" s="19" customFormat="1" ht="12.75">
      <c r="A26" s="41" t="s">
        <v>37</v>
      </c>
      <c r="B26" s="76"/>
      <c r="C26" s="77"/>
      <c r="D26" s="76"/>
      <c r="E26" s="77"/>
      <c r="F26" s="76"/>
      <c r="G26" s="77"/>
      <c r="H26" s="76"/>
      <c r="I26" s="77"/>
      <c r="J26" s="76"/>
      <c r="K26" s="77"/>
      <c r="L26" s="76"/>
      <c r="M26" s="77"/>
      <c r="N26" s="76"/>
      <c r="O26" s="77"/>
      <c r="P26" s="76"/>
      <c r="Q26" s="77"/>
      <c r="R26" s="76"/>
      <c r="S26" s="77"/>
      <c r="T26" s="76"/>
      <c r="U26" s="77"/>
      <c r="V26" s="76"/>
      <c r="W26" s="77"/>
      <c r="X26" s="76"/>
      <c r="Y26" s="77"/>
      <c r="Z26" s="77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</row>
    <row r="27" spans="1:53" ht="12.75">
      <c r="A27" s="26" t="s">
        <v>30</v>
      </c>
      <c r="B27" s="65">
        <v>0</v>
      </c>
      <c r="C27" s="66">
        <v>0</v>
      </c>
      <c r="D27" s="65">
        <v>0</v>
      </c>
      <c r="E27" s="66">
        <v>1</v>
      </c>
      <c r="F27" s="65">
        <v>477</v>
      </c>
      <c r="G27" s="66">
        <v>559</v>
      </c>
      <c r="H27" s="65">
        <v>717</v>
      </c>
      <c r="I27" s="66">
        <v>776</v>
      </c>
      <c r="J27" s="65">
        <v>424</v>
      </c>
      <c r="K27" s="66">
        <v>317</v>
      </c>
      <c r="L27" s="65">
        <v>144</v>
      </c>
      <c r="M27" s="66">
        <v>86</v>
      </c>
      <c r="N27" s="65">
        <v>40</v>
      </c>
      <c r="O27" s="66">
        <v>23</v>
      </c>
      <c r="P27" s="65">
        <v>7</v>
      </c>
      <c r="Q27" s="66">
        <v>4</v>
      </c>
      <c r="R27" s="65">
        <v>2</v>
      </c>
      <c r="S27" s="66">
        <v>2</v>
      </c>
      <c r="T27" s="65">
        <v>0</v>
      </c>
      <c r="U27" s="66">
        <v>0</v>
      </c>
      <c r="V27" s="65">
        <v>1</v>
      </c>
      <c r="W27" s="66">
        <v>0</v>
      </c>
      <c r="X27" s="68">
        <f aca="true" t="shared" si="3" ref="X27:X32">SUM(V27,T27,R27,P27,N27,L27,J27,H27,F27,D27,B27)</f>
        <v>1812</v>
      </c>
      <c r="Y27" s="67">
        <f aca="true" t="shared" si="4" ref="Y27:Y32">SUM(W27,U27,S27,Q27,O27,M27,K27,I27,G27,E27,C27)</f>
        <v>1768</v>
      </c>
      <c r="Z27" s="66">
        <f aca="true" t="shared" si="5" ref="Z27:Z32">SUM(X27:Y27)</f>
        <v>3580</v>
      </c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</row>
    <row r="28" spans="1:53" ht="12.75">
      <c r="A28" s="26" t="s">
        <v>31</v>
      </c>
      <c r="B28" s="65">
        <v>0</v>
      </c>
      <c r="C28" s="73">
        <v>0</v>
      </c>
      <c r="D28" s="65">
        <v>1</v>
      </c>
      <c r="E28" s="73">
        <v>4</v>
      </c>
      <c r="F28" s="65">
        <v>2115</v>
      </c>
      <c r="G28" s="73">
        <v>2099</v>
      </c>
      <c r="H28" s="65">
        <v>2292</v>
      </c>
      <c r="I28" s="73">
        <v>1891</v>
      </c>
      <c r="J28" s="65">
        <v>699</v>
      </c>
      <c r="K28" s="73">
        <v>499</v>
      </c>
      <c r="L28" s="65">
        <v>139</v>
      </c>
      <c r="M28" s="73">
        <v>90</v>
      </c>
      <c r="N28" s="65">
        <v>25</v>
      </c>
      <c r="O28" s="73">
        <v>17</v>
      </c>
      <c r="P28" s="65">
        <v>7</v>
      </c>
      <c r="Q28" s="73">
        <v>2</v>
      </c>
      <c r="R28" s="65">
        <v>1</v>
      </c>
      <c r="S28" s="73">
        <v>0</v>
      </c>
      <c r="T28" s="65">
        <v>0</v>
      </c>
      <c r="U28" s="73">
        <v>2</v>
      </c>
      <c r="V28" s="65">
        <v>0</v>
      </c>
      <c r="W28" s="73">
        <v>1</v>
      </c>
      <c r="X28" s="68">
        <f t="shared" si="3"/>
        <v>5279</v>
      </c>
      <c r="Y28" s="74">
        <f t="shared" si="4"/>
        <v>4605</v>
      </c>
      <c r="Z28" s="66">
        <f t="shared" si="5"/>
        <v>9884</v>
      </c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</row>
    <row r="29" spans="1:53" ht="12.75">
      <c r="A29" s="26" t="s">
        <v>32</v>
      </c>
      <c r="B29" s="65">
        <v>0</v>
      </c>
      <c r="C29" s="73">
        <v>0</v>
      </c>
      <c r="D29" s="65">
        <v>1</v>
      </c>
      <c r="E29" s="73">
        <v>0</v>
      </c>
      <c r="F29" s="65">
        <v>258</v>
      </c>
      <c r="G29" s="73">
        <v>92</v>
      </c>
      <c r="H29" s="65">
        <v>259</v>
      </c>
      <c r="I29" s="73">
        <v>129</v>
      </c>
      <c r="J29" s="65">
        <v>100</v>
      </c>
      <c r="K29" s="73">
        <v>43</v>
      </c>
      <c r="L29" s="65">
        <v>11</v>
      </c>
      <c r="M29" s="73">
        <v>19</v>
      </c>
      <c r="N29" s="65">
        <v>5</v>
      </c>
      <c r="O29" s="73">
        <v>2</v>
      </c>
      <c r="P29" s="65">
        <v>5</v>
      </c>
      <c r="Q29" s="73">
        <v>0</v>
      </c>
      <c r="R29" s="65">
        <v>1</v>
      </c>
      <c r="S29" s="73">
        <v>0</v>
      </c>
      <c r="T29" s="65">
        <v>0</v>
      </c>
      <c r="U29" s="73">
        <v>0</v>
      </c>
      <c r="V29" s="65">
        <v>0</v>
      </c>
      <c r="W29" s="73">
        <v>0</v>
      </c>
      <c r="X29" s="68">
        <f t="shared" si="3"/>
        <v>640</v>
      </c>
      <c r="Y29" s="74">
        <f t="shared" si="4"/>
        <v>285</v>
      </c>
      <c r="Z29" s="66">
        <f t="shared" si="5"/>
        <v>925</v>
      </c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</row>
    <row r="30" spans="1:53" ht="12.75">
      <c r="A30" s="26" t="s">
        <v>33</v>
      </c>
      <c r="B30" s="65">
        <v>0</v>
      </c>
      <c r="C30" s="73">
        <v>0</v>
      </c>
      <c r="D30" s="65">
        <v>0</v>
      </c>
      <c r="E30" s="73">
        <v>0</v>
      </c>
      <c r="F30" s="65">
        <v>204</v>
      </c>
      <c r="G30" s="73">
        <v>115</v>
      </c>
      <c r="H30" s="65">
        <v>284</v>
      </c>
      <c r="I30" s="73">
        <v>167</v>
      </c>
      <c r="J30" s="65">
        <v>152</v>
      </c>
      <c r="K30" s="73">
        <v>88</v>
      </c>
      <c r="L30" s="65">
        <v>64</v>
      </c>
      <c r="M30" s="73">
        <v>36</v>
      </c>
      <c r="N30" s="65">
        <v>11</v>
      </c>
      <c r="O30" s="73">
        <v>11</v>
      </c>
      <c r="P30" s="65">
        <v>3</v>
      </c>
      <c r="Q30" s="73">
        <v>4</v>
      </c>
      <c r="R30" s="65">
        <v>1</v>
      </c>
      <c r="S30" s="73">
        <v>0</v>
      </c>
      <c r="T30" s="65">
        <v>0</v>
      </c>
      <c r="U30" s="73">
        <v>0</v>
      </c>
      <c r="V30" s="65">
        <v>0</v>
      </c>
      <c r="W30" s="73">
        <v>0</v>
      </c>
      <c r="X30" s="68">
        <f t="shared" si="3"/>
        <v>719</v>
      </c>
      <c r="Y30" s="74">
        <f t="shared" si="4"/>
        <v>421</v>
      </c>
      <c r="Z30" s="66">
        <f t="shared" si="5"/>
        <v>1140</v>
      </c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</row>
    <row r="31" spans="1:53" ht="12.75">
      <c r="A31" s="26" t="s">
        <v>34</v>
      </c>
      <c r="B31" s="65">
        <v>0</v>
      </c>
      <c r="C31" s="73">
        <v>0</v>
      </c>
      <c r="D31" s="65">
        <v>0</v>
      </c>
      <c r="E31" s="73">
        <v>0</v>
      </c>
      <c r="F31" s="65">
        <v>4</v>
      </c>
      <c r="G31" s="73">
        <v>3</v>
      </c>
      <c r="H31" s="65">
        <v>18</v>
      </c>
      <c r="I31" s="73">
        <v>3</v>
      </c>
      <c r="J31" s="65">
        <v>6</v>
      </c>
      <c r="K31" s="73">
        <v>1</v>
      </c>
      <c r="L31" s="65">
        <v>0</v>
      </c>
      <c r="M31" s="73">
        <v>1</v>
      </c>
      <c r="N31" s="65">
        <v>0</v>
      </c>
      <c r="O31" s="73">
        <v>0</v>
      </c>
      <c r="P31" s="65">
        <v>0</v>
      </c>
      <c r="Q31" s="73">
        <v>0</v>
      </c>
      <c r="R31" s="65">
        <v>0</v>
      </c>
      <c r="S31" s="73">
        <v>0</v>
      </c>
      <c r="T31" s="65">
        <v>0</v>
      </c>
      <c r="U31" s="73">
        <v>0</v>
      </c>
      <c r="V31" s="65">
        <v>0</v>
      </c>
      <c r="W31" s="73">
        <v>0</v>
      </c>
      <c r="X31" s="68">
        <f t="shared" si="3"/>
        <v>28</v>
      </c>
      <c r="Y31" s="74">
        <f t="shared" si="4"/>
        <v>8</v>
      </c>
      <c r="Z31" s="66">
        <f t="shared" si="5"/>
        <v>36</v>
      </c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</row>
    <row r="32" spans="1:53" s="19" customFormat="1" ht="12.75">
      <c r="A32" s="10" t="s">
        <v>19</v>
      </c>
      <c r="B32" s="72">
        <v>0</v>
      </c>
      <c r="C32" s="71">
        <v>0</v>
      </c>
      <c r="D32" s="72">
        <v>2</v>
      </c>
      <c r="E32" s="71">
        <v>5</v>
      </c>
      <c r="F32" s="72">
        <v>3058</v>
      </c>
      <c r="G32" s="71">
        <v>2868</v>
      </c>
      <c r="H32" s="72">
        <v>3570</v>
      </c>
      <c r="I32" s="71">
        <v>2966</v>
      </c>
      <c r="J32" s="72">
        <v>1381</v>
      </c>
      <c r="K32" s="71">
        <v>948</v>
      </c>
      <c r="L32" s="72">
        <v>358</v>
      </c>
      <c r="M32" s="71">
        <v>232</v>
      </c>
      <c r="N32" s="72">
        <v>81</v>
      </c>
      <c r="O32" s="71">
        <v>53</v>
      </c>
      <c r="P32" s="72">
        <v>22</v>
      </c>
      <c r="Q32" s="71">
        <v>10</v>
      </c>
      <c r="R32" s="72">
        <v>5</v>
      </c>
      <c r="S32" s="71">
        <v>2</v>
      </c>
      <c r="T32" s="72">
        <v>0</v>
      </c>
      <c r="U32" s="71">
        <v>2</v>
      </c>
      <c r="V32" s="72">
        <v>1</v>
      </c>
      <c r="W32" s="71">
        <v>1</v>
      </c>
      <c r="X32" s="72">
        <f t="shared" si="3"/>
        <v>8478</v>
      </c>
      <c r="Y32" s="71">
        <f t="shared" si="4"/>
        <v>7087</v>
      </c>
      <c r="Z32" s="71">
        <f t="shared" si="5"/>
        <v>15565</v>
      </c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</row>
    <row r="33" spans="1:53" s="7" customFormat="1" ht="12.75">
      <c r="A33" s="26"/>
      <c r="B33" s="65"/>
      <c r="C33" s="66"/>
      <c r="D33" s="65"/>
      <c r="E33" s="66"/>
      <c r="F33" s="65"/>
      <c r="G33" s="66"/>
      <c r="H33" s="65"/>
      <c r="I33" s="66"/>
      <c r="J33" s="65"/>
      <c r="K33" s="66"/>
      <c r="L33" s="65"/>
      <c r="M33" s="66"/>
      <c r="N33" s="65"/>
      <c r="O33" s="66"/>
      <c r="P33" s="65"/>
      <c r="Q33" s="66"/>
      <c r="R33" s="65"/>
      <c r="S33" s="66"/>
      <c r="T33" s="65"/>
      <c r="U33" s="66"/>
      <c r="V33" s="65"/>
      <c r="W33" s="66"/>
      <c r="X33" s="68"/>
      <c r="Y33" s="67"/>
      <c r="Z33" s="66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</row>
    <row r="34" spans="1:53" s="7" customFormat="1" ht="12.75">
      <c r="A34" s="41" t="s">
        <v>58</v>
      </c>
      <c r="B34" s="65"/>
      <c r="C34" s="66"/>
      <c r="D34" s="65"/>
      <c r="E34" s="66"/>
      <c r="F34" s="65"/>
      <c r="G34" s="66"/>
      <c r="H34" s="65"/>
      <c r="I34" s="66"/>
      <c r="J34" s="65"/>
      <c r="K34" s="66"/>
      <c r="L34" s="65"/>
      <c r="M34" s="66"/>
      <c r="N34" s="65"/>
      <c r="O34" s="66"/>
      <c r="P34" s="65"/>
      <c r="Q34" s="66"/>
      <c r="R34" s="65"/>
      <c r="S34" s="66"/>
      <c r="T34" s="65"/>
      <c r="U34" s="66"/>
      <c r="V34" s="65"/>
      <c r="W34" s="66"/>
      <c r="X34" s="68"/>
      <c r="Y34" s="67"/>
      <c r="Z34" s="66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</row>
    <row r="35" spans="1:53" s="19" customFormat="1" ht="12.75">
      <c r="A35" s="41" t="s">
        <v>35</v>
      </c>
      <c r="B35" s="76"/>
      <c r="C35" s="77"/>
      <c r="D35" s="76"/>
      <c r="E35" s="77"/>
      <c r="F35" s="76"/>
      <c r="G35" s="77"/>
      <c r="H35" s="76"/>
      <c r="I35" s="77"/>
      <c r="J35" s="76"/>
      <c r="K35" s="77"/>
      <c r="L35" s="76"/>
      <c r="M35" s="77"/>
      <c r="N35" s="76"/>
      <c r="O35" s="77"/>
      <c r="P35" s="76"/>
      <c r="Q35" s="77"/>
      <c r="R35" s="76"/>
      <c r="S35" s="77"/>
      <c r="T35" s="76"/>
      <c r="U35" s="77"/>
      <c r="V35" s="76"/>
      <c r="W35" s="77"/>
      <c r="X35" s="76"/>
      <c r="Y35" s="77"/>
      <c r="Z35" s="77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</row>
    <row r="36" spans="1:53" ht="12.75">
      <c r="A36" s="26" t="s">
        <v>30</v>
      </c>
      <c r="B36" s="65">
        <v>0</v>
      </c>
      <c r="C36" s="66">
        <v>0</v>
      </c>
      <c r="D36" s="65">
        <v>0</v>
      </c>
      <c r="E36" s="66">
        <v>0</v>
      </c>
      <c r="F36" s="65">
        <v>33</v>
      </c>
      <c r="G36" s="66">
        <v>40</v>
      </c>
      <c r="H36" s="65">
        <v>1166</v>
      </c>
      <c r="I36" s="66">
        <v>1635</v>
      </c>
      <c r="J36" s="65">
        <v>422</v>
      </c>
      <c r="K36" s="66">
        <v>431</v>
      </c>
      <c r="L36" s="65">
        <v>121</v>
      </c>
      <c r="M36" s="66">
        <v>97</v>
      </c>
      <c r="N36" s="65">
        <v>25</v>
      </c>
      <c r="O36" s="66">
        <v>14</v>
      </c>
      <c r="P36" s="65">
        <v>4</v>
      </c>
      <c r="Q36" s="66">
        <v>2</v>
      </c>
      <c r="R36" s="65">
        <v>3</v>
      </c>
      <c r="S36" s="66">
        <v>0</v>
      </c>
      <c r="T36" s="65">
        <v>1</v>
      </c>
      <c r="U36" s="66">
        <v>0</v>
      </c>
      <c r="V36" s="65">
        <v>0</v>
      </c>
      <c r="W36" s="66">
        <v>0</v>
      </c>
      <c r="X36" s="68">
        <f>SUM(V36,T36,R36,P36,N36,L36,J36,H36,F36,D36,B36)</f>
        <v>1775</v>
      </c>
      <c r="Y36" s="67">
        <f>SUM(W36,U36,S36,Q36,O36,M36,K36,I36,G36,E36,C36)</f>
        <v>2219</v>
      </c>
      <c r="Z36" s="66">
        <f>SUM(X36:Y36)</f>
        <v>3994</v>
      </c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</row>
    <row r="37" spans="1:53" ht="12.75">
      <c r="A37" s="26" t="s">
        <v>31</v>
      </c>
      <c r="B37" s="65">
        <v>0</v>
      </c>
      <c r="C37" s="73">
        <v>0</v>
      </c>
      <c r="D37" s="65">
        <v>1</v>
      </c>
      <c r="E37" s="73">
        <v>1</v>
      </c>
      <c r="F37" s="65">
        <v>245</v>
      </c>
      <c r="G37" s="73">
        <v>213</v>
      </c>
      <c r="H37" s="65">
        <v>7492</v>
      </c>
      <c r="I37" s="73">
        <v>10166</v>
      </c>
      <c r="J37" s="65">
        <v>1228</v>
      </c>
      <c r="K37" s="73">
        <v>968</v>
      </c>
      <c r="L37" s="65">
        <v>155</v>
      </c>
      <c r="M37" s="73">
        <v>119</v>
      </c>
      <c r="N37" s="65">
        <v>15</v>
      </c>
      <c r="O37" s="73">
        <v>8</v>
      </c>
      <c r="P37" s="65">
        <v>3</v>
      </c>
      <c r="Q37" s="73">
        <v>1</v>
      </c>
      <c r="R37" s="65">
        <v>1</v>
      </c>
      <c r="S37" s="73">
        <v>0</v>
      </c>
      <c r="T37" s="65">
        <v>0</v>
      </c>
      <c r="U37" s="73">
        <v>0</v>
      </c>
      <c r="V37" s="65">
        <v>0</v>
      </c>
      <c r="W37" s="73">
        <v>0</v>
      </c>
      <c r="X37" s="68">
        <f>SUM(V37,T37,R37,P37,N37,L37,J37,H37,F37,D37,B37)</f>
        <v>9140</v>
      </c>
      <c r="Y37" s="74">
        <f>SUM(W37,U37,S37,Q37,O37,M37,K37,I37,G37,E37,C37)</f>
        <v>11476</v>
      </c>
      <c r="Z37" s="66">
        <f>SUM(X37:Y37)</f>
        <v>20616</v>
      </c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</row>
    <row r="38" spans="1:53" ht="12.75">
      <c r="A38" s="26" t="s">
        <v>32</v>
      </c>
      <c r="B38" s="65">
        <v>0</v>
      </c>
      <c r="C38" s="73">
        <v>0</v>
      </c>
      <c r="D38" s="65">
        <v>0</v>
      </c>
      <c r="E38" s="73">
        <v>0</v>
      </c>
      <c r="F38" s="65">
        <v>2</v>
      </c>
      <c r="G38" s="73">
        <v>0</v>
      </c>
      <c r="H38" s="65">
        <v>37</v>
      </c>
      <c r="I38" s="73">
        <v>54</v>
      </c>
      <c r="J38" s="65">
        <v>7</v>
      </c>
      <c r="K38" s="73">
        <v>10</v>
      </c>
      <c r="L38" s="65">
        <v>4</v>
      </c>
      <c r="M38" s="73">
        <v>3</v>
      </c>
      <c r="N38" s="65">
        <v>1</v>
      </c>
      <c r="O38" s="73">
        <v>0</v>
      </c>
      <c r="P38" s="65">
        <v>0</v>
      </c>
      <c r="Q38" s="73">
        <v>0</v>
      </c>
      <c r="R38" s="65">
        <v>0</v>
      </c>
      <c r="S38" s="73">
        <v>0</v>
      </c>
      <c r="T38" s="65">
        <v>0</v>
      </c>
      <c r="U38" s="73">
        <v>0</v>
      </c>
      <c r="V38" s="65">
        <v>0</v>
      </c>
      <c r="W38" s="73">
        <v>0</v>
      </c>
      <c r="X38" s="68">
        <f>SUM(V38,T38,R38,P38,N38,L38,J38,H38,F38,D38,B38)</f>
        <v>51</v>
      </c>
      <c r="Y38" s="74">
        <f>SUM(W38,U38,S38,Q38,O38,M38,K38,I38,G38,E38,C38)</f>
        <v>67</v>
      </c>
      <c r="Z38" s="66">
        <f>SUM(X38:Y38)</f>
        <v>118</v>
      </c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</row>
    <row r="39" spans="1:53" ht="12.75">
      <c r="A39" s="26" t="s">
        <v>33</v>
      </c>
      <c r="B39" s="65">
        <v>0</v>
      </c>
      <c r="C39" s="73">
        <v>0</v>
      </c>
      <c r="D39" s="65">
        <v>1</v>
      </c>
      <c r="E39" s="73">
        <v>0</v>
      </c>
      <c r="F39" s="65">
        <v>4</v>
      </c>
      <c r="G39" s="73">
        <v>3</v>
      </c>
      <c r="H39" s="65">
        <v>114</v>
      </c>
      <c r="I39" s="73">
        <v>185</v>
      </c>
      <c r="J39" s="65">
        <v>55</v>
      </c>
      <c r="K39" s="73">
        <v>58</v>
      </c>
      <c r="L39" s="65">
        <v>11</v>
      </c>
      <c r="M39" s="73">
        <v>10</v>
      </c>
      <c r="N39" s="65">
        <v>3</v>
      </c>
      <c r="O39" s="73">
        <v>3</v>
      </c>
      <c r="P39" s="65">
        <v>0</v>
      </c>
      <c r="Q39" s="73">
        <v>0</v>
      </c>
      <c r="R39" s="65">
        <v>0</v>
      </c>
      <c r="S39" s="73">
        <v>0</v>
      </c>
      <c r="T39" s="65">
        <v>0</v>
      </c>
      <c r="U39" s="73">
        <v>0</v>
      </c>
      <c r="V39" s="65">
        <v>0</v>
      </c>
      <c r="W39" s="73">
        <v>0</v>
      </c>
      <c r="X39" s="68">
        <f>SUM(V39,T39,R39,P39,N39,L39,J39,H39,F39,D39,B39)</f>
        <v>188</v>
      </c>
      <c r="Y39" s="74">
        <f>SUM(W39,U39,S39,Q39,O39,M39,K39,I39,G39,E39,C39)</f>
        <v>259</v>
      </c>
      <c r="Z39" s="66">
        <f>SUM(X39:Y39)</f>
        <v>447</v>
      </c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</row>
    <row r="40" spans="1:53" s="19" customFormat="1" ht="12.75">
      <c r="A40" s="10" t="s">
        <v>19</v>
      </c>
      <c r="B40" s="72">
        <v>0</v>
      </c>
      <c r="C40" s="71">
        <v>0</v>
      </c>
      <c r="D40" s="72">
        <v>2</v>
      </c>
      <c r="E40" s="71">
        <v>1</v>
      </c>
      <c r="F40" s="72">
        <v>284</v>
      </c>
      <c r="G40" s="71">
        <v>256</v>
      </c>
      <c r="H40" s="72">
        <v>8809</v>
      </c>
      <c r="I40" s="71">
        <v>12040</v>
      </c>
      <c r="J40" s="72">
        <v>1712</v>
      </c>
      <c r="K40" s="71">
        <v>1467</v>
      </c>
      <c r="L40" s="72">
        <v>291</v>
      </c>
      <c r="M40" s="71">
        <v>229</v>
      </c>
      <c r="N40" s="72">
        <v>44</v>
      </c>
      <c r="O40" s="71">
        <v>25</v>
      </c>
      <c r="P40" s="72">
        <v>7</v>
      </c>
      <c r="Q40" s="71">
        <v>3</v>
      </c>
      <c r="R40" s="72">
        <v>4</v>
      </c>
      <c r="S40" s="71">
        <v>0</v>
      </c>
      <c r="T40" s="72">
        <v>1</v>
      </c>
      <c r="U40" s="71">
        <v>0</v>
      </c>
      <c r="V40" s="72">
        <v>0</v>
      </c>
      <c r="W40" s="71">
        <v>0</v>
      </c>
      <c r="X40" s="72">
        <f>SUM(V40,T40,R40,P40,N40,L40,J40,H40,F40,D40,B40)</f>
        <v>11154</v>
      </c>
      <c r="Y40" s="71">
        <f>SUM(W40,U40,S40,Q40,O40,M40,K40,I40,G40,E40,C40)</f>
        <v>14021</v>
      </c>
      <c r="Z40" s="71">
        <f>SUM(X40:Y40)</f>
        <v>25175</v>
      </c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</row>
    <row r="41" spans="1:53" s="7" customFormat="1" ht="12.75">
      <c r="A41" s="41" t="s">
        <v>36</v>
      </c>
      <c r="B41" s="65"/>
      <c r="C41" s="66"/>
      <c r="D41" s="65"/>
      <c r="E41" s="66"/>
      <c r="F41" s="65"/>
      <c r="G41" s="66"/>
      <c r="H41" s="65"/>
      <c r="I41" s="66"/>
      <c r="J41" s="65"/>
      <c r="K41" s="66"/>
      <c r="L41" s="65"/>
      <c r="M41" s="66"/>
      <c r="N41" s="65"/>
      <c r="O41" s="66"/>
      <c r="P41" s="65"/>
      <c r="Q41" s="66"/>
      <c r="R41" s="65"/>
      <c r="S41" s="66"/>
      <c r="T41" s="65"/>
      <c r="U41" s="66"/>
      <c r="V41" s="65"/>
      <c r="W41" s="66"/>
      <c r="X41" s="68"/>
      <c r="Y41" s="67"/>
      <c r="Z41" s="66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</row>
    <row r="42" spans="1:53" ht="12.75">
      <c r="A42" s="26" t="s">
        <v>30</v>
      </c>
      <c r="B42" s="65">
        <v>0</v>
      </c>
      <c r="C42" s="66">
        <v>0</v>
      </c>
      <c r="D42" s="65">
        <v>0</v>
      </c>
      <c r="E42" s="66">
        <v>0</v>
      </c>
      <c r="F42" s="65">
        <v>5</v>
      </c>
      <c r="G42" s="66">
        <v>2</v>
      </c>
      <c r="H42" s="65">
        <v>579</v>
      </c>
      <c r="I42" s="66">
        <v>594</v>
      </c>
      <c r="J42" s="65">
        <v>598</v>
      </c>
      <c r="K42" s="66">
        <v>424</v>
      </c>
      <c r="L42" s="65">
        <v>321</v>
      </c>
      <c r="M42" s="66">
        <v>187</v>
      </c>
      <c r="N42" s="65">
        <v>86</v>
      </c>
      <c r="O42" s="66">
        <v>47</v>
      </c>
      <c r="P42" s="65">
        <v>16</v>
      </c>
      <c r="Q42" s="66">
        <v>13</v>
      </c>
      <c r="R42" s="65">
        <v>5</v>
      </c>
      <c r="S42" s="66">
        <v>1</v>
      </c>
      <c r="T42" s="65">
        <v>2</v>
      </c>
      <c r="U42" s="66">
        <v>0</v>
      </c>
      <c r="V42" s="65">
        <v>3</v>
      </c>
      <c r="W42" s="66">
        <v>3</v>
      </c>
      <c r="X42" s="68">
        <f aca="true" t="shared" si="6" ref="X42:X47">SUM(V42,T42,R42,P42,N42,L42,J42,H42,F42,D42,B42)</f>
        <v>1615</v>
      </c>
      <c r="Y42" s="67">
        <f aca="true" t="shared" si="7" ref="Y42:Y47">SUM(W42,U42,S42,Q42,O42,M42,K42,I42,G42,E42,C42)</f>
        <v>1271</v>
      </c>
      <c r="Z42" s="66">
        <f aca="true" t="shared" si="8" ref="Z42:Z47">SUM(X42:Y42)</f>
        <v>2886</v>
      </c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</row>
    <row r="43" spans="1:53" ht="12.75">
      <c r="A43" s="26" t="s">
        <v>31</v>
      </c>
      <c r="B43" s="65">
        <v>0</v>
      </c>
      <c r="C43" s="73">
        <v>0</v>
      </c>
      <c r="D43" s="65">
        <v>0</v>
      </c>
      <c r="E43" s="73">
        <v>0</v>
      </c>
      <c r="F43" s="65">
        <v>19</v>
      </c>
      <c r="G43" s="73">
        <v>27</v>
      </c>
      <c r="H43" s="65">
        <v>5049</v>
      </c>
      <c r="I43" s="73">
        <v>4930</v>
      </c>
      <c r="J43" s="65">
        <v>2723</v>
      </c>
      <c r="K43" s="73">
        <v>1991</v>
      </c>
      <c r="L43" s="65">
        <v>793</v>
      </c>
      <c r="M43" s="73">
        <v>457</v>
      </c>
      <c r="N43" s="65">
        <v>155</v>
      </c>
      <c r="O43" s="73">
        <v>80</v>
      </c>
      <c r="P43" s="65">
        <v>29</v>
      </c>
      <c r="Q43" s="73">
        <v>17</v>
      </c>
      <c r="R43" s="65">
        <v>3</v>
      </c>
      <c r="S43" s="73">
        <v>3</v>
      </c>
      <c r="T43" s="65">
        <v>2</v>
      </c>
      <c r="U43" s="73">
        <v>1</v>
      </c>
      <c r="V43" s="65">
        <v>1</v>
      </c>
      <c r="W43" s="73">
        <v>1</v>
      </c>
      <c r="X43" s="68">
        <f t="shared" si="6"/>
        <v>8774</v>
      </c>
      <c r="Y43" s="74">
        <f t="shared" si="7"/>
        <v>7507</v>
      </c>
      <c r="Z43" s="66">
        <f t="shared" si="8"/>
        <v>16281</v>
      </c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</row>
    <row r="44" spans="1:53" ht="12.75">
      <c r="A44" s="26" t="s">
        <v>32</v>
      </c>
      <c r="B44" s="65">
        <v>0</v>
      </c>
      <c r="C44" s="73">
        <v>0</v>
      </c>
      <c r="D44" s="65">
        <v>0</v>
      </c>
      <c r="E44" s="73">
        <v>0</v>
      </c>
      <c r="F44" s="65">
        <v>0</v>
      </c>
      <c r="G44" s="73">
        <v>0</v>
      </c>
      <c r="H44" s="65">
        <v>314</v>
      </c>
      <c r="I44" s="73">
        <v>120</v>
      </c>
      <c r="J44" s="65">
        <v>201</v>
      </c>
      <c r="K44" s="73">
        <v>75</v>
      </c>
      <c r="L44" s="65">
        <v>73</v>
      </c>
      <c r="M44" s="73">
        <v>31</v>
      </c>
      <c r="N44" s="65">
        <v>16</v>
      </c>
      <c r="O44" s="73">
        <v>10</v>
      </c>
      <c r="P44" s="65">
        <v>3</v>
      </c>
      <c r="Q44" s="73">
        <v>2</v>
      </c>
      <c r="R44" s="65">
        <v>1</v>
      </c>
      <c r="S44" s="73">
        <v>0</v>
      </c>
      <c r="T44" s="65">
        <v>0</v>
      </c>
      <c r="U44" s="73">
        <v>0</v>
      </c>
      <c r="V44" s="65">
        <v>1</v>
      </c>
      <c r="W44" s="73">
        <v>0</v>
      </c>
      <c r="X44" s="68">
        <f t="shared" si="6"/>
        <v>609</v>
      </c>
      <c r="Y44" s="74">
        <f t="shared" si="7"/>
        <v>238</v>
      </c>
      <c r="Z44" s="66">
        <f t="shared" si="8"/>
        <v>847</v>
      </c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</row>
    <row r="45" spans="1:53" ht="12.75">
      <c r="A45" s="26" t="s">
        <v>33</v>
      </c>
      <c r="B45" s="65">
        <v>0</v>
      </c>
      <c r="C45" s="73">
        <v>0</v>
      </c>
      <c r="D45" s="65">
        <v>0</v>
      </c>
      <c r="E45" s="73">
        <v>0</v>
      </c>
      <c r="F45" s="65">
        <v>1</v>
      </c>
      <c r="G45" s="73">
        <v>1</v>
      </c>
      <c r="H45" s="65">
        <v>335</v>
      </c>
      <c r="I45" s="73">
        <v>133</v>
      </c>
      <c r="J45" s="65">
        <v>247</v>
      </c>
      <c r="K45" s="73">
        <v>84</v>
      </c>
      <c r="L45" s="65">
        <v>72</v>
      </c>
      <c r="M45" s="73">
        <v>33</v>
      </c>
      <c r="N45" s="65">
        <v>26</v>
      </c>
      <c r="O45" s="73">
        <v>13</v>
      </c>
      <c r="P45" s="65">
        <v>6</v>
      </c>
      <c r="Q45" s="73">
        <v>4</v>
      </c>
      <c r="R45" s="65">
        <v>2</v>
      </c>
      <c r="S45" s="73">
        <v>0</v>
      </c>
      <c r="T45" s="65">
        <v>0</v>
      </c>
      <c r="U45" s="73">
        <v>0</v>
      </c>
      <c r="V45" s="65">
        <v>0</v>
      </c>
      <c r="W45" s="73">
        <v>1</v>
      </c>
      <c r="X45" s="68">
        <f t="shared" si="6"/>
        <v>689</v>
      </c>
      <c r="Y45" s="74">
        <f t="shared" si="7"/>
        <v>269</v>
      </c>
      <c r="Z45" s="66">
        <f t="shared" si="8"/>
        <v>958</v>
      </c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</row>
    <row r="46" spans="1:53" ht="12.75">
      <c r="A46" s="26" t="s">
        <v>34</v>
      </c>
      <c r="B46" s="65">
        <v>0</v>
      </c>
      <c r="C46" s="73">
        <v>0</v>
      </c>
      <c r="D46" s="65">
        <v>0</v>
      </c>
      <c r="E46" s="73">
        <v>0</v>
      </c>
      <c r="F46" s="65">
        <v>0</v>
      </c>
      <c r="G46" s="73">
        <v>0</v>
      </c>
      <c r="H46" s="65">
        <v>7</v>
      </c>
      <c r="I46" s="73">
        <v>1</v>
      </c>
      <c r="J46" s="65">
        <v>6</v>
      </c>
      <c r="K46" s="73">
        <v>1</v>
      </c>
      <c r="L46" s="65">
        <v>0</v>
      </c>
      <c r="M46" s="73">
        <v>0</v>
      </c>
      <c r="N46" s="65">
        <v>0</v>
      </c>
      <c r="O46" s="73">
        <v>0</v>
      </c>
      <c r="P46" s="65">
        <v>0</v>
      </c>
      <c r="Q46" s="73">
        <v>0</v>
      </c>
      <c r="R46" s="65">
        <v>0</v>
      </c>
      <c r="S46" s="73">
        <v>0</v>
      </c>
      <c r="T46" s="65">
        <v>0</v>
      </c>
      <c r="U46" s="73">
        <v>0</v>
      </c>
      <c r="V46" s="65">
        <v>0</v>
      </c>
      <c r="W46" s="73">
        <v>0</v>
      </c>
      <c r="X46" s="68">
        <f t="shared" si="6"/>
        <v>13</v>
      </c>
      <c r="Y46" s="74">
        <f t="shared" si="7"/>
        <v>2</v>
      </c>
      <c r="Z46" s="66">
        <f t="shared" si="8"/>
        <v>15</v>
      </c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</row>
    <row r="47" spans="1:53" s="19" customFormat="1" ht="12.75">
      <c r="A47" s="10" t="s">
        <v>19</v>
      </c>
      <c r="B47" s="72">
        <v>0</v>
      </c>
      <c r="C47" s="71">
        <v>0</v>
      </c>
      <c r="D47" s="72">
        <v>0</v>
      </c>
      <c r="E47" s="71">
        <v>0</v>
      </c>
      <c r="F47" s="72">
        <v>25</v>
      </c>
      <c r="G47" s="71">
        <v>30</v>
      </c>
      <c r="H47" s="72">
        <v>6284</v>
      </c>
      <c r="I47" s="71">
        <v>5778</v>
      </c>
      <c r="J47" s="72">
        <v>3775</v>
      </c>
      <c r="K47" s="71">
        <v>2575</v>
      </c>
      <c r="L47" s="72">
        <v>1259</v>
      </c>
      <c r="M47" s="71">
        <v>708</v>
      </c>
      <c r="N47" s="72">
        <v>283</v>
      </c>
      <c r="O47" s="71">
        <v>150</v>
      </c>
      <c r="P47" s="72">
        <v>54</v>
      </c>
      <c r="Q47" s="71">
        <v>36</v>
      </c>
      <c r="R47" s="72">
        <v>11</v>
      </c>
      <c r="S47" s="71">
        <v>4</v>
      </c>
      <c r="T47" s="72">
        <v>4</v>
      </c>
      <c r="U47" s="71">
        <v>1</v>
      </c>
      <c r="V47" s="72">
        <v>5</v>
      </c>
      <c r="W47" s="71">
        <v>5</v>
      </c>
      <c r="X47" s="72">
        <f t="shared" si="6"/>
        <v>11700</v>
      </c>
      <c r="Y47" s="71">
        <f t="shared" si="7"/>
        <v>9287</v>
      </c>
      <c r="Z47" s="71">
        <f t="shared" si="8"/>
        <v>20987</v>
      </c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</row>
    <row r="48" spans="1:53" s="19" customFormat="1" ht="12.75">
      <c r="A48" s="41" t="s">
        <v>38</v>
      </c>
      <c r="B48" s="76"/>
      <c r="C48" s="77"/>
      <c r="D48" s="76"/>
      <c r="E48" s="77"/>
      <c r="F48" s="76"/>
      <c r="G48" s="77"/>
      <c r="H48" s="76"/>
      <c r="I48" s="77"/>
      <c r="J48" s="76"/>
      <c r="K48" s="77"/>
      <c r="L48" s="76"/>
      <c r="M48" s="77"/>
      <c r="N48" s="76"/>
      <c r="O48" s="77"/>
      <c r="P48" s="76"/>
      <c r="Q48" s="77"/>
      <c r="R48" s="76"/>
      <c r="S48" s="77"/>
      <c r="T48" s="76"/>
      <c r="U48" s="77"/>
      <c r="V48" s="76"/>
      <c r="W48" s="77"/>
      <c r="X48" s="76"/>
      <c r="Y48" s="77"/>
      <c r="Z48" s="77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</row>
    <row r="49" spans="1:53" ht="12.75">
      <c r="A49" s="26" t="s">
        <v>30</v>
      </c>
      <c r="B49" s="65">
        <v>0</v>
      </c>
      <c r="C49" s="66">
        <v>0</v>
      </c>
      <c r="D49" s="65">
        <v>0</v>
      </c>
      <c r="E49" s="66">
        <v>0</v>
      </c>
      <c r="F49" s="65">
        <v>1</v>
      </c>
      <c r="G49" s="66">
        <v>1</v>
      </c>
      <c r="H49" s="65">
        <v>37</v>
      </c>
      <c r="I49" s="66">
        <v>98</v>
      </c>
      <c r="J49" s="65">
        <v>26</v>
      </c>
      <c r="K49" s="66">
        <v>59</v>
      </c>
      <c r="L49" s="65">
        <v>10</v>
      </c>
      <c r="M49" s="66">
        <v>15</v>
      </c>
      <c r="N49" s="65">
        <v>8</v>
      </c>
      <c r="O49" s="66">
        <v>4</v>
      </c>
      <c r="P49" s="65">
        <v>1</v>
      </c>
      <c r="Q49" s="66">
        <v>1</v>
      </c>
      <c r="R49" s="65">
        <v>1</v>
      </c>
      <c r="S49" s="66">
        <v>0</v>
      </c>
      <c r="T49" s="65">
        <v>0</v>
      </c>
      <c r="U49" s="66">
        <v>0</v>
      </c>
      <c r="V49" s="65">
        <v>0</v>
      </c>
      <c r="W49" s="66">
        <v>0</v>
      </c>
      <c r="X49" s="68">
        <f>SUM(V49,T49,R49,P49,N49,L49,J49,H49,F49,D49,B49)</f>
        <v>84</v>
      </c>
      <c r="Y49" s="67">
        <f>SUM(W49,U49,S49,Q49,O49,M49,K49,I49,G49,E49,C49)</f>
        <v>178</v>
      </c>
      <c r="Z49" s="66">
        <f>SUM(X49:Y49)</f>
        <v>262</v>
      </c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</row>
    <row r="50" spans="1:53" ht="12.75">
      <c r="A50" s="26" t="s">
        <v>31</v>
      </c>
      <c r="B50" s="65">
        <v>0</v>
      </c>
      <c r="C50" s="73">
        <v>0</v>
      </c>
      <c r="D50" s="65">
        <v>0</v>
      </c>
      <c r="E50" s="73">
        <v>0</v>
      </c>
      <c r="F50" s="65">
        <v>0</v>
      </c>
      <c r="G50" s="73">
        <v>1</v>
      </c>
      <c r="H50" s="65">
        <v>107</v>
      </c>
      <c r="I50" s="73">
        <v>307</v>
      </c>
      <c r="J50" s="65">
        <v>77</v>
      </c>
      <c r="K50" s="73">
        <v>146</v>
      </c>
      <c r="L50" s="65">
        <v>42</v>
      </c>
      <c r="M50" s="73">
        <v>38</v>
      </c>
      <c r="N50" s="65">
        <v>9</v>
      </c>
      <c r="O50" s="73">
        <v>4</v>
      </c>
      <c r="P50" s="65">
        <v>0</v>
      </c>
      <c r="Q50" s="73">
        <v>2</v>
      </c>
      <c r="R50" s="65">
        <v>0</v>
      </c>
      <c r="S50" s="73">
        <v>0</v>
      </c>
      <c r="T50" s="65">
        <v>0</v>
      </c>
      <c r="U50" s="73">
        <v>0</v>
      </c>
      <c r="V50" s="65">
        <v>0</v>
      </c>
      <c r="W50" s="73">
        <v>0</v>
      </c>
      <c r="X50" s="68">
        <f>SUM(V50,T50,R50,P50,N50,L50,J50,H50,F50,D50,B50)</f>
        <v>235</v>
      </c>
      <c r="Y50" s="74">
        <f>SUM(W50,U50,S50,Q50,O50,M50,K50,I50,G50,E50,C50)</f>
        <v>498</v>
      </c>
      <c r="Z50" s="66">
        <f>SUM(X50:Y50)</f>
        <v>733</v>
      </c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</row>
    <row r="51" spans="1:53" ht="12.75">
      <c r="A51" s="26" t="s">
        <v>32</v>
      </c>
      <c r="B51" s="65">
        <v>0</v>
      </c>
      <c r="C51" s="73">
        <v>0</v>
      </c>
      <c r="D51" s="65">
        <v>0</v>
      </c>
      <c r="E51" s="73">
        <v>0</v>
      </c>
      <c r="F51" s="65">
        <v>0</v>
      </c>
      <c r="G51" s="73">
        <v>1</v>
      </c>
      <c r="H51" s="65">
        <v>26</v>
      </c>
      <c r="I51" s="73">
        <v>82</v>
      </c>
      <c r="J51" s="65">
        <v>26</v>
      </c>
      <c r="K51" s="73">
        <v>33</v>
      </c>
      <c r="L51" s="65">
        <v>9</v>
      </c>
      <c r="M51" s="73">
        <v>11</v>
      </c>
      <c r="N51" s="65">
        <v>1</v>
      </c>
      <c r="O51" s="73">
        <v>1</v>
      </c>
      <c r="P51" s="65">
        <v>1</v>
      </c>
      <c r="Q51" s="73">
        <v>0</v>
      </c>
      <c r="R51" s="65">
        <v>0</v>
      </c>
      <c r="S51" s="73">
        <v>0</v>
      </c>
      <c r="T51" s="65">
        <v>0</v>
      </c>
      <c r="U51" s="73">
        <v>0</v>
      </c>
      <c r="V51" s="65">
        <v>0</v>
      </c>
      <c r="W51" s="73">
        <v>0</v>
      </c>
      <c r="X51" s="68">
        <f>SUM(V51,T51,R51,P51,N51,L51,J51,H51,F51,D51,B51)</f>
        <v>63</v>
      </c>
      <c r="Y51" s="74">
        <f>SUM(W51,U51,S51,Q51,O51,M51,K51,I51,G51,E51,C51)</f>
        <v>128</v>
      </c>
      <c r="Z51" s="66">
        <f>SUM(X51:Y51)</f>
        <v>191</v>
      </c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</row>
    <row r="52" spans="1:53" ht="12.75">
      <c r="A52" s="26" t="s">
        <v>33</v>
      </c>
      <c r="B52" s="65">
        <v>0</v>
      </c>
      <c r="C52" s="73">
        <v>0</v>
      </c>
      <c r="D52" s="65">
        <v>0</v>
      </c>
      <c r="E52" s="73">
        <v>0</v>
      </c>
      <c r="F52" s="65">
        <v>0</v>
      </c>
      <c r="G52" s="73">
        <v>2</v>
      </c>
      <c r="H52" s="65">
        <v>23</v>
      </c>
      <c r="I52" s="73">
        <v>83</v>
      </c>
      <c r="J52" s="65">
        <v>31</v>
      </c>
      <c r="K52" s="73">
        <v>54</v>
      </c>
      <c r="L52" s="65">
        <v>22</v>
      </c>
      <c r="M52" s="73">
        <v>15</v>
      </c>
      <c r="N52" s="65">
        <v>9</v>
      </c>
      <c r="O52" s="73">
        <v>3</v>
      </c>
      <c r="P52" s="65">
        <v>0</v>
      </c>
      <c r="Q52" s="73">
        <v>2</v>
      </c>
      <c r="R52" s="65">
        <v>0</v>
      </c>
      <c r="S52" s="73">
        <v>1</v>
      </c>
      <c r="T52" s="65">
        <v>0</v>
      </c>
      <c r="U52" s="73">
        <v>0</v>
      </c>
      <c r="V52" s="65">
        <v>0</v>
      </c>
      <c r="W52" s="73">
        <v>0</v>
      </c>
      <c r="X52" s="68">
        <f>SUM(V52,T52,R52,P52,N52,L52,J52,H52,F52,D52,B52)</f>
        <v>85</v>
      </c>
      <c r="Y52" s="74">
        <f>SUM(W52,U52,S52,Q52,O52,M52,K52,I52,G52,E52,C52)</f>
        <v>160</v>
      </c>
      <c r="Z52" s="66">
        <f>SUM(X52:Y52)</f>
        <v>245</v>
      </c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</row>
    <row r="53" spans="1:53" s="19" customFormat="1" ht="12.75">
      <c r="A53" s="10" t="s">
        <v>19</v>
      </c>
      <c r="B53" s="72">
        <v>0</v>
      </c>
      <c r="C53" s="71">
        <v>0</v>
      </c>
      <c r="D53" s="72">
        <v>0</v>
      </c>
      <c r="E53" s="71">
        <v>0</v>
      </c>
      <c r="F53" s="72">
        <v>1</v>
      </c>
      <c r="G53" s="71">
        <v>5</v>
      </c>
      <c r="H53" s="72">
        <v>193</v>
      </c>
      <c r="I53" s="71">
        <v>570</v>
      </c>
      <c r="J53" s="72">
        <v>160</v>
      </c>
      <c r="K53" s="71">
        <v>292</v>
      </c>
      <c r="L53" s="72">
        <v>83</v>
      </c>
      <c r="M53" s="71">
        <v>79</v>
      </c>
      <c r="N53" s="72">
        <v>27</v>
      </c>
      <c r="O53" s="71">
        <v>12</v>
      </c>
      <c r="P53" s="72">
        <v>2</v>
      </c>
      <c r="Q53" s="71">
        <v>5</v>
      </c>
      <c r="R53" s="72">
        <v>1</v>
      </c>
      <c r="S53" s="71">
        <v>1</v>
      </c>
      <c r="T53" s="72">
        <v>0</v>
      </c>
      <c r="U53" s="71">
        <v>0</v>
      </c>
      <c r="V53" s="72">
        <v>0</v>
      </c>
      <c r="W53" s="71">
        <v>0</v>
      </c>
      <c r="X53" s="72">
        <f>SUM(V53,T53,R53,P53,N53,L53,J53,H53,F53,D53,B53)</f>
        <v>467</v>
      </c>
      <c r="Y53" s="71">
        <f>SUM(W53,U53,S53,Q53,O53,M53,K53,I53,G53,E53,C53)</f>
        <v>964</v>
      </c>
      <c r="Z53" s="71">
        <f>SUM(X53:Y53)</f>
        <v>1431</v>
      </c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</row>
    <row r="54" spans="1:53" s="19" customFormat="1" ht="12.75">
      <c r="A54" s="41" t="s">
        <v>37</v>
      </c>
      <c r="B54" s="76"/>
      <c r="C54" s="77"/>
      <c r="D54" s="76"/>
      <c r="E54" s="77"/>
      <c r="F54" s="76"/>
      <c r="G54" s="77"/>
      <c r="H54" s="76"/>
      <c r="I54" s="77"/>
      <c r="J54" s="76"/>
      <c r="K54" s="77"/>
      <c r="L54" s="76"/>
      <c r="M54" s="77"/>
      <c r="N54" s="76"/>
      <c r="O54" s="77"/>
      <c r="P54" s="76"/>
      <c r="Q54" s="77"/>
      <c r="R54" s="76"/>
      <c r="S54" s="77"/>
      <c r="T54" s="76"/>
      <c r="U54" s="77"/>
      <c r="V54" s="76"/>
      <c r="W54" s="77"/>
      <c r="X54" s="76"/>
      <c r="Y54" s="77"/>
      <c r="Z54" s="77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</row>
    <row r="55" spans="1:53" ht="12.75">
      <c r="A55" s="26" t="s">
        <v>30</v>
      </c>
      <c r="B55" s="65">
        <v>0</v>
      </c>
      <c r="C55" s="66">
        <v>0</v>
      </c>
      <c r="D55" s="65">
        <v>0</v>
      </c>
      <c r="E55" s="66">
        <v>0</v>
      </c>
      <c r="F55" s="65">
        <v>0</v>
      </c>
      <c r="G55" s="66">
        <v>2</v>
      </c>
      <c r="H55" s="65">
        <v>432</v>
      </c>
      <c r="I55" s="66">
        <v>554</v>
      </c>
      <c r="J55" s="65">
        <v>647</v>
      </c>
      <c r="K55" s="66">
        <v>723</v>
      </c>
      <c r="L55" s="65">
        <v>380</v>
      </c>
      <c r="M55" s="66">
        <v>265</v>
      </c>
      <c r="N55" s="65">
        <v>141</v>
      </c>
      <c r="O55" s="66">
        <v>76</v>
      </c>
      <c r="P55" s="65">
        <v>33</v>
      </c>
      <c r="Q55" s="66">
        <v>16</v>
      </c>
      <c r="R55" s="65">
        <v>7</v>
      </c>
      <c r="S55" s="66">
        <v>3</v>
      </c>
      <c r="T55" s="65">
        <v>1</v>
      </c>
      <c r="U55" s="66">
        <v>1</v>
      </c>
      <c r="V55" s="65">
        <v>0</v>
      </c>
      <c r="W55" s="66">
        <v>0</v>
      </c>
      <c r="X55" s="68">
        <f aca="true" t="shared" si="9" ref="X55:X60">SUM(V55,T55,R55,P55,N55,L55,J55,H55,F55,D55,B55)</f>
        <v>1641</v>
      </c>
      <c r="Y55" s="67">
        <f aca="true" t="shared" si="10" ref="Y55:Y60">SUM(W55,U55,S55,Q55,O55,M55,K55,I55,G55,E55,C55)</f>
        <v>1640</v>
      </c>
      <c r="Z55" s="66">
        <f aca="true" t="shared" si="11" ref="Z55:Z60">SUM(X55:Y55)</f>
        <v>3281</v>
      </c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</row>
    <row r="56" spans="1:53" ht="12.75">
      <c r="A56" s="26" t="s">
        <v>31</v>
      </c>
      <c r="B56" s="65">
        <v>0</v>
      </c>
      <c r="C56" s="73">
        <v>0</v>
      </c>
      <c r="D56" s="65">
        <v>0</v>
      </c>
      <c r="E56" s="73">
        <v>0</v>
      </c>
      <c r="F56" s="65">
        <v>0</v>
      </c>
      <c r="G56" s="73">
        <v>3</v>
      </c>
      <c r="H56" s="65">
        <v>1958</v>
      </c>
      <c r="I56" s="73">
        <v>2054</v>
      </c>
      <c r="J56" s="65">
        <v>2045</v>
      </c>
      <c r="K56" s="73">
        <v>1770</v>
      </c>
      <c r="L56" s="65">
        <v>672</v>
      </c>
      <c r="M56" s="73">
        <v>423</v>
      </c>
      <c r="N56" s="65">
        <v>141</v>
      </c>
      <c r="O56" s="73">
        <v>72</v>
      </c>
      <c r="P56" s="65">
        <v>27</v>
      </c>
      <c r="Q56" s="73">
        <v>10</v>
      </c>
      <c r="R56" s="65">
        <v>8</v>
      </c>
      <c r="S56" s="73">
        <v>2</v>
      </c>
      <c r="T56" s="65">
        <v>0</v>
      </c>
      <c r="U56" s="73">
        <v>3</v>
      </c>
      <c r="V56" s="65">
        <v>2</v>
      </c>
      <c r="W56" s="73">
        <v>1</v>
      </c>
      <c r="X56" s="68">
        <f t="shared" si="9"/>
        <v>4853</v>
      </c>
      <c r="Y56" s="74">
        <f t="shared" si="10"/>
        <v>4338</v>
      </c>
      <c r="Z56" s="66">
        <f t="shared" si="11"/>
        <v>9191</v>
      </c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</row>
    <row r="57" spans="1:53" ht="12.75">
      <c r="A57" s="26" t="s">
        <v>32</v>
      </c>
      <c r="B57" s="65">
        <v>0</v>
      </c>
      <c r="C57" s="73">
        <v>0</v>
      </c>
      <c r="D57" s="65">
        <v>0</v>
      </c>
      <c r="E57" s="73">
        <v>0</v>
      </c>
      <c r="F57" s="65">
        <v>0</v>
      </c>
      <c r="G57" s="73">
        <v>0</v>
      </c>
      <c r="H57" s="65">
        <v>212</v>
      </c>
      <c r="I57" s="73">
        <v>93</v>
      </c>
      <c r="J57" s="65">
        <v>230</v>
      </c>
      <c r="K57" s="73">
        <v>113</v>
      </c>
      <c r="L57" s="65">
        <v>93</v>
      </c>
      <c r="M57" s="73">
        <v>41</v>
      </c>
      <c r="N57" s="65">
        <v>18</v>
      </c>
      <c r="O57" s="73">
        <v>9</v>
      </c>
      <c r="P57" s="65">
        <v>9</v>
      </c>
      <c r="Q57" s="73">
        <v>1</v>
      </c>
      <c r="R57" s="65">
        <v>1</v>
      </c>
      <c r="S57" s="73">
        <v>0</v>
      </c>
      <c r="T57" s="65">
        <v>2</v>
      </c>
      <c r="U57" s="73">
        <v>0</v>
      </c>
      <c r="V57" s="65">
        <v>3</v>
      </c>
      <c r="W57" s="73">
        <v>0</v>
      </c>
      <c r="X57" s="68">
        <f t="shared" si="9"/>
        <v>568</v>
      </c>
      <c r="Y57" s="74">
        <f t="shared" si="10"/>
        <v>257</v>
      </c>
      <c r="Z57" s="66">
        <f t="shared" si="11"/>
        <v>825</v>
      </c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</row>
    <row r="58" spans="1:53" ht="12.75">
      <c r="A58" s="26" t="s">
        <v>33</v>
      </c>
      <c r="B58" s="65">
        <v>0</v>
      </c>
      <c r="C58" s="73">
        <v>0</v>
      </c>
      <c r="D58" s="65">
        <v>0</v>
      </c>
      <c r="E58" s="73">
        <v>0</v>
      </c>
      <c r="F58" s="65">
        <v>0</v>
      </c>
      <c r="G58" s="73">
        <v>1</v>
      </c>
      <c r="H58" s="65">
        <v>198</v>
      </c>
      <c r="I58" s="73">
        <v>96</v>
      </c>
      <c r="J58" s="65">
        <v>262</v>
      </c>
      <c r="K58" s="73">
        <v>132</v>
      </c>
      <c r="L58" s="65">
        <v>122</v>
      </c>
      <c r="M58" s="73">
        <v>76</v>
      </c>
      <c r="N58" s="65">
        <v>37</v>
      </c>
      <c r="O58" s="73">
        <v>26</v>
      </c>
      <c r="P58" s="65">
        <v>12</v>
      </c>
      <c r="Q58" s="73">
        <v>8</v>
      </c>
      <c r="R58" s="65">
        <v>1</v>
      </c>
      <c r="S58" s="73">
        <v>1</v>
      </c>
      <c r="T58" s="65">
        <v>0</v>
      </c>
      <c r="U58" s="73">
        <v>0</v>
      </c>
      <c r="V58" s="65">
        <v>0</v>
      </c>
      <c r="W58" s="73">
        <v>1</v>
      </c>
      <c r="X58" s="68">
        <f t="shared" si="9"/>
        <v>632</v>
      </c>
      <c r="Y58" s="74">
        <f t="shared" si="10"/>
        <v>341</v>
      </c>
      <c r="Z58" s="66">
        <f t="shared" si="11"/>
        <v>973</v>
      </c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</row>
    <row r="59" spans="1:53" ht="12.75">
      <c r="A59" s="26" t="s">
        <v>34</v>
      </c>
      <c r="B59" s="65">
        <v>0</v>
      </c>
      <c r="C59" s="73">
        <v>0</v>
      </c>
      <c r="D59" s="65">
        <v>0</v>
      </c>
      <c r="E59" s="73">
        <v>0</v>
      </c>
      <c r="F59" s="65">
        <v>0</v>
      </c>
      <c r="G59" s="73">
        <v>0</v>
      </c>
      <c r="H59" s="65">
        <v>6</v>
      </c>
      <c r="I59" s="73">
        <v>3</v>
      </c>
      <c r="J59" s="65">
        <v>6</v>
      </c>
      <c r="K59" s="73">
        <v>4</v>
      </c>
      <c r="L59" s="65">
        <v>5</v>
      </c>
      <c r="M59" s="73">
        <v>2</v>
      </c>
      <c r="N59" s="65">
        <v>2</v>
      </c>
      <c r="O59" s="73">
        <v>0</v>
      </c>
      <c r="P59" s="65">
        <v>0</v>
      </c>
      <c r="Q59" s="73">
        <v>1</v>
      </c>
      <c r="R59" s="65">
        <v>0</v>
      </c>
      <c r="S59" s="73">
        <v>0</v>
      </c>
      <c r="T59" s="65">
        <v>0</v>
      </c>
      <c r="U59" s="73">
        <v>0</v>
      </c>
      <c r="V59" s="65">
        <v>0</v>
      </c>
      <c r="W59" s="73">
        <v>0</v>
      </c>
      <c r="X59" s="68">
        <f t="shared" si="9"/>
        <v>19</v>
      </c>
      <c r="Y59" s="74">
        <f t="shared" si="10"/>
        <v>10</v>
      </c>
      <c r="Z59" s="66">
        <f t="shared" si="11"/>
        <v>29</v>
      </c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</row>
    <row r="60" spans="1:53" s="19" customFormat="1" ht="12.75">
      <c r="A60" s="10" t="s">
        <v>19</v>
      </c>
      <c r="B60" s="72">
        <v>0</v>
      </c>
      <c r="C60" s="71">
        <v>0</v>
      </c>
      <c r="D60" s="72">
        <v>0</v>
      </c>
      <c r="E60" s="71">
        <v>0</v>
      </c>
      <c r="F60" s="72">
        <v>0</v>
      </c>
      <c r="G60" s="71">
        <v>6</v>
      </c>
      <c r="H60" s="72">
        <v>2806</v>
      </c>
      <c r="I60" s="71">
        <v>2800</v>
      </c>
      <c r="J60" s="72">
        <v>3190</v>
      </c>
      <c r="K60" s="71">
        <v>2742</v>
      </c>
      <c r="L60" s="72">
        <v>1272</v>
      </c>
      <c r="M60" s="71">
        <v>807</v>
      </c>
      <c r="N60" s="72">
        <v>339</v>
      </c>
      <c r="O60" s="71">
        <v>183</v>
      </c>
      <c r="P60" s="72">
        <v>81</v>
      </c>
      <c r="Q60" s="71">
        <v>36</v>
      </c>
      <c r="R60" s="72">
        <v>17</v>
      </c>
      <c r="S60" s="71">
        <v>6</v>
      </c>
      <c r="T60" s="72">
        <v>3</v>
      </c>
      <c r="U60" s="71">
        <v>4</v>
      </c>
      <c r="V60" s="72">
        <v>5</v>
      </c>
      <c r="W60" s="71">
        <v>2</v>
      </c>
      <c r="X60" s="72">
        <f t="shared" si="9"/>
        <v>7713</v>
      </c>
      <c r="Y60" s="71">
        <f t="shared" si="10"/>
        <v>6586</v>
      </c>
      <c r="Z60" s="71">
        <f t="shared" si="11"/>
        <v>14299</v>
      </c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</row>
    <row r="61" spans="1:53" s="7" customFormat="1" ht="12.75">
      <c r="A61" s="26"/>
      <c r="B61" s="65"/>
      <c r="C61" s="66"/>
      <c r="D61" s="65"/>
      <c r="E61" s="66"/>
      <c r="F61" s="65"/>
      <c r="G61" s="66"/>
      <c r="H61" s="65"/>
      <c r="I61" s="66"/>
      <c r="J61" s="65"/>
      <c r="K61" s="66"/>
      <c r="L61" s="65"/>
      <c r="M61" s="66"/>
      <c r="N61" s="65"/>
      <c r="O61" s="66"/>
      <c r="P61" s="65"/>
      <c r="Q61" s="66"/>
      <c r="R61" s="65"/>
      <c r="S61" s="66"/>
      <c r="T61" s="65"/>
      <c r="U61" s="66"/>
      <c r="V61" s="65"/>
      <c r="W61" s="66"/>
      <c r="X61" s="68"/>
      <c r="Y61" s="67"/>
      <c r="Z61" s="66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</row>
    <row r="62" spans="1:53" s="7" customFormat="1" ht="12.75">
      <c r="A62" s="41" t="s">
        <v>59</v>
      </c>
      <c r="B62" s="65"/>
      <c r="C62" s="66"/>
      <c r="D62" s="65"/>
      <c r="E62" s="66"/>
      <c r="F62" s="65"/>
      <c r="G62" s="66"/>
      <c r="H62" s="65"/>
      <c r="I62" s="66"/>
      <c r="J62" s="65"/>
      <c r="K62" s="66"/>
      <c r="L62" s="65"/>
      <c r="M62" s="66"/>
      <c r="N62" s="65"/>
      <c r="O62" s="66"/>
      <c r="P62" s="65"/>
      <c r="Q62" s="66"/>
      <c r="R62" s="65"/>
      <c r="S62" s="66"/>
      <c r="T62" s="65"/>
      <c r="U62" s="66"/>
      <c r="V62" s="65"/>
      <c r="W62" s="66"/>
      <c r="X62" s="68"/>
      <c r="Y62" s="67"/>
      <c r="Z62" s="66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</row>
    <row r="63" spans="1:53" s="7" customFormat="1" ht="12.75">
      <c r="A63" s="41" t="str">
        <f>"+ Se-n-Se"</f>
        <v>+ Se-n-Se</v>
      </c>
      <c r="B63" s="65"/>
      <c r="C63" s="66"/>
      <c r="D63" s="65"/>
      <c r="E63" s="66"/>
      <c r="F63" s="65"/>
      <c r="G63" s="66"/>
      <c r="H63" s="65"/>
      <c r="I63" s="66"/>
      <c r="J63" s="65"/>
      <c r="K63" s="66"/>
      <c r="L63" s="65"/>
      <c r="M63" s="66"/>
      <c r="N63" s="65"/>
      <c r="O63" s="66"/>
      <c r="P63" s="65"/>
      <c r="Q63" s="66"/>
      <c r="R63" s="65"/>
      <c r="S63" s="66"/>
      <c r="T63" s="65"/>
      <c r="U63" s="66"/>
      <c r="V63" s="65"/>
      <c r="W63" s="66"/>
      <c r="X63" s="68"/>
      <c r="Y63" s="67"/>
      <c r="Z63" s="66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</row>
    <row r="64" spans="1:53" s="19" customFormat="1" ht="12.75">
      <c r="A64" s="41" t="s">
        <v>35</v>
      </c>
      <c r="B64" s="76"/>
      <c r="C64" s="77"/>
      <c r="D64" s="76"/>
      <c r="E64" s="77"/>
      <c r="F64" s="76"/>
      <c r="G64" s="77"/>
      <c r="H64" s="76"/>
      <c r="I64" s="77"/>
      <c r="J64" s="76"/>
      <c r="K64" s="77"/>
      <c r="L64" s="76"/>
      <c r="M64" s="77"/>
      <c r="N64" s="76"/>
      <c r="O64" s="77"/>
      <c r="P64" s="76"/>
      <c r="Q64" s="77"/>
      <c r="R64" s="76"/>
      <c r="S64" s="77"/>
      <c r="T64" s="76"/>
      <c r="U64" s="77"/>
      <c r="V64" s="76"/>
      <c r="W64" s="77"/>
      <c r="X64" s="76"/>
      <c r="Y64" s="77"/>
      <c r="Z64" s="77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</row>
    <row r="65" spans="1:53" ht="12.75">
      <c r="A65" s="26" t="s">
        <v>30</v>
      </c>
      <c r="B65" s="65">
        <v>0</v>
      </c>
      <c r="C65" s="66">
        <v>0</v>
      </c>
      <c r="D65" s="65">
        <v>0</v>
      </c>
      <c r="E65" s="66">
        <v>0</v>
      </c>
      <c r="F65" s="65">
        <v>0</v>
      </c>
      <c r="G65" s="66">
        <v>0</v>
      </c>
      <c r="H65" s="65">
        <v>0</v>
      </c>
      <c r="I65" s="66">
        <v>0</v>
      </c>
      <c r="J65" s="65">
        <v>7</v>
      </c>
      <c r="K65" s="66">
        <v>10</v>
      </c>
      <c r="L65" s="65">
        <v>3</v>
      </c>
      <c r="M65" s="66">
        <v>4</v>
      </c>
      <c r="N65" s="65">
        <v>1</v>
      </c>
      <c r="O65" s="66">
        <v>0</v>
      </c>
      <c r="P65" s="65">
        <v>0</v>
      </c>
      <c r="Q65" s="66">
        <v>0</v>
      </c>
      <c r="R65" s="65">
        <v>0</v>
      </c>
      <c r="S65" s="66">
        <v>0</v>
      </c>
      <c r="T65" s="65">
        <v>0</v>
      </c>
      <c r="U65" s="66">
        <v>0</v>
      </c>
      <c r="V65" s="65">
        <v>1</v>
      </c>
      <c r="W65" s="66">
        <v>0</v>
      </c>
      <c r="X65" s="68">
        <f>SUM(V65,T65,R65,P65,N65,L65,J65,H65,F65,D65,B65)</f>
        <v>12</v>
      </c>
      <c r="Y65" s="67">
        <f>SUM(W65,U65,S65,Q65,O65,M65,K65,I65,G65,E65,C65)</f>
        <v>14</v>
      </c>
      <c r="Z65" s="66">
        <f>SUM(X65:Y65)</f>
        <v>26</v>
      </c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</row>
    <row r="66" spans="1:53" ht="12.75">
      <c r="A66" s="26" t="s">
        <v>31</v>
      </c>
      <c r="B66" s="65">
        <v>0</v>
      </c>
      <c r="C66" s="73">
        <v>0</v>
      </c>
      <c r="D66" s="65">
        <v>0</v>
      </c>
      <c r="E66" s="73">
        <v>0</v>
      </c>
      <c r="F66" s="65">
        <v>0</v>
      </c>
      <c r="G66" s="73">
        <v>0</v>
      </c>
      <c r="H66" s="65">
        <v>1</v>
      </c>
      <c r="I66" s="73">
        <v>0</v>
      </c>
      <c r="J66" s="65">
        <v>11</v>
      </c>
      <c r="K66" s="73">
        <v>8</v>
      </c>
      <c r="L66" s="65">
        <v>5</v>
      </c>
      <c r="M66" s="73">
        <v>6</v>
      </c>
      <c r="N66" s="65">
        <v>2</v>
      </c>
      <c r="O66" s="73">
        <v>1</v>
      </c>
      <c r="P66" s="65">
        <v>0</v>
      </c>
      <c r="Q66" s="73">
        <v>1</v>
      </c>
      <c r="R66" s="65">
        <v>1</v>
      </c>
      <c r="S66" s="73">
        <v>1</v>
      </c>
      <c r="T66" s="65">
        <v>1</v>
      </c>
      <c r="U66" s="73">
        <v>0</v>
      </c>
      <c r="V66" s="65">
        <v>0</v>
      </c>
      <c r="W66" s="73">
        <v>0</v>
      </c>
      <c r="X66" s="68">
        <f>SUM(V66,T66,R66,P66,N66,L66,J66,H66,F66,D66,B66)</f>
        <v>21</v>
      </c>
      <c r="Y66" s="74">
        <f>SUM(W66,U66,S66,Q66,O66,M66,K66,I66,G66,E66,C66)</f>
        <v>17</v>
      </c>
      <c r="Z66" s="66">
        <f>SUM(X66:Y66)</f>
        <v>38</v>
      </c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</row>
    <row r="67" spans="1:53" ht="12.75">
      <c r="A67" s="26" t="s">
        <v>32</v>
      </c>
      <c r="B67" s="65">
        <v>0</v>
      </c>
      <c r="C67" s="73">
        <v>0</v>
      </c>
      <c r="D67" s="65">
        <v>0</v>
      </c>
      <c r="E67" s="73">
        <v>0</v>
      </c>
      <c r="F67" s="65">
        <v>0</v>
      </c>
      <c r="G67" s="73">
        <v>0</v>
      </c>
      <c r="H67" s="65">
        <v>0</v>
      </c>
      <c r="I67" s="73">
        <v>0</v>
      </c>
      <c r="J67" s="65">
        <v>0</v>
      </c>
      <c r="K67" s="73">
        <v>0</v>
      </c>
      <c r="L67" s="65">
        <v>0</v>
      </c>
      <c r="M67" s="73">
        <v>0</v>
      </c>
      <c r="N67" s="65">
        <v>0</v>
      </c>
      <c r="O67" s="73">
        <v>0</v>
      </c>
      <c r="P67" s="65">
        <v>0</v>
      </c>
      <c r="Q67" s="73">
        <v>0</v>
      </c>
      <c r="R67" s="65">
        <v>0</v>
      </c>
      <c r="S67" s="73">
        <v>0</v>
      </c>
      <c r="T67" s="65">
        <v>0</v>
      </c>
      <c r="U67" s="73">
        <v>0</v>
      </c>
      <c r="V67" s="65">
        <v>0</v>
      </c>
      <c r="W67" s="73">
        <v>0</v>
      </c>
      <c r="X67" s="68">
        <f>SUM(V67,T67,R67,P67,N67,L67,J67,H67,F67,D67,B67)</f>
        <v>0</v>
      </c>
      <c r="Y67" s="74">
        <f>SUM(W67,U67,S67,Q67,O67,M67,K67,I67,G67,E67,C67)</f>
        <v>0</v>
      </c>
      <c r="Z67" s="66">
        <f>SUM(X67:Y67)</f>
        <v>0</v>
      </c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</row>
    <row r="68" spans="1:53" ht="12.75">
      <c r="A68" s="26" t="s">
        <v>33</v>
      </c>
      <c r="B68" s="65">
        <v>0</v>
      </c>
      <c r="C68" s="73">
        <v>0</v>
      </c>
      <c r="D68" s="65">
        <v>0</v>
      </c>
      <c r="E68" s="73">
        <v>0</v>
      </c>
      <c r="F68" s="65">
        <v>0</v>
      </c>
      <c r="G68" s="73">
        <v>0</v>
      </c>
      <c r="H68" s="65">
        <v>0</v>
      </c>
      <c r="I68" s="73">
        <v>0</v>
      </c>
      <c r="J68" s="65">
        <v>0</v>
      </c>
      <c r="K68" s="73">
        <v>0</v>
      </c>
      <c r="L68" s="65">
        <v>0</v>
      </c>
      <c r="M68" s="73">
        <v>0</v>
      </c>
      <c r="N68" s="65">
        <v>0</v>
      </c>
      <c r="O68" s="73">
        <v>0</v>
      </c>
      <c r="P68" s="65">
        <v>0</v>
      </c>
      <c r="Q68" s="73">
        <v>0</v>
      </c>
      <c r="R68" s="65">
        <v>0</v>
      </c>
      <c r="S68" s="73">
        <v>0</v>
      </c>
      <c r="T68" s="65">
        <v>0</v>
      </c>
      <c r="U68" s="73">
        <v>0</v>
      </c>
      <c r="V68" s="65">
        <v>0</v>
      </c>
      <c r="W68" s="73">
        <v>0</v>
      </c>
      <c r="X68" s="68">
        <f>SUM(V68,T68,R68,P68,N68,L68,J68,H68,F68,D68,B68)</f>
        <v>0</v>
      </c>
      <c r="Y68" s="74">
        <f>SUM(W68,U68,S68,Q68,O68,M68,K68,I68,G68,E68,C68)</f>
        <v>0</v>
      </c>
      <c r="Z68" s="66">
        <f>SUM(X68:Y68)</f>
        <v>0</v>
      </c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</row>
    <row r="69" spans="1:53" s="19" customFormat="1" ht="12.75">
      <c r="A69" s="10" t="s">
        <v>61</v>
      </c>
      <c r="B69" s="72">
        <v>0</v>
      </c>
      <c r="C69" s="71">
        <v>0</v>
      </c>
      <c r="D69" s="72">
        <v>0</v>
      </c>
      <c r="E69" s="71">
        <v>0</v>
      </c>
      <c r="F69" s="72">
        <v>0</v>
      </c>
      <c r="G69" s="71">
        <v>0</v>
      </c>
      <c r="H69" s="72">
        <v>1</v>
      </c>
      <c r="I69" s="71">
        <v>0</v>
      </c>
      <c r="J69" s="72">
        <v>18</v>
      </c>
      <c r="K69" s="71">
        <v>18</v>
      </c>
      <c r="L69" s="72">
        <v>8</v>
      </c>
      <c r="M69" s="71">
        <v>10</v>
      </c>
      <c r="N69" s="72">
        <v>3</v>
      </c>
      <c r="O69" s="71">
        <v>1</v>
      </c>
      <c r="P69" s="72">
        <v>0</v>
      </c>
      <c r="Q69" s="71">
        <v>1</v>
      </c>
      <c r="R69" s="72">
        <v>1</v>
      </c>
      <c r="S69" s="71">
        <v>1</v>
      </c>
      <c r="T69" s="72">
        <v>1</v>
      </c>
      <c r="U69" s="71">
        <v>0</v>
      </c>
      <c r="V69" s="72">
        <v>1</v>
      </c>
      <c r="W69" s="71">
        <v>0</v>
      </c>
      <c r="X69" s="72">
        <f>SUM(V69,T69,R69,P69,N69,L69,J69,H69,F69,D69,B69)</f>
        <v>33</v>
      </c>
      <c r="Y69" s="71">
        <f>SUM(W69,U69,S69,Q69,O69,M69,K69,I69,G69,E69,C69)</f>
        <v>31</v>
      </c>
      <c r="Z69" s="71">
        <f>SUM(X69:Y69)</f>
        <v>64</v>
      </c>
      <c r="AA69" s="45"/>
      <c r="AB69" s="77"/>
      <c r="AC69" s="77"/>
      <c r="AD69" s="77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</row>
    <row r="70" spans="1:53" s="7" customFormat="1" ht="12.75">
      <c r="A70" s="41" t="s">
        <v>36</v>
      </c>
      <c r="B70" s="65"/>
      <c r="C70" s="66"/>
      <c r="D70" s="65"/>
      <c r="E70" s="66"/>
      <c r="F70" s="65"/>
      <c r="G70" s="66"/>
      <c r="H70" s="65"/>
      <c r="I70" s="66"/>
      <c r="J70" s="65"/>
      <c r="K70" s="66"/>
      <c r="L70" s="65"/>
      <c r="M70" s="66"/>
      <c r="N70" s="65"/>
      <c r="O70" s="66"/>
      <c r="P70" s="65"/>
      <c r="Q70" s="66"/>
      <c r="R70" s="65"/>
      <c r="S70" s="66"/>
      <c r="T70" s="65"/>
      <c r="U70" s="66"/>
      <c r="V70" s="65"/>
      <c r="W70" s="66"/>
      <c r="X70" s="68"/>
      <c r="Y70" s="67"/>
      <c r="Z70" s="66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</row>
    <row r="71" spans="1:53" ht="12.75">
      <c r="A71" s="26" t="s">
        <v>30</v>
      </c>
      <c r="B71" s="65">
        <v>0</v>
      </c>
      <c r="C71" s="66">
        <v>0</v>
      </c>
      <c r="D71" s="65">
        <v>0</v>
      </c>
      <c r="E71" s="66">
        <v>0</v>
      </c>
      <c r="F71" s="65">
        <v>0</v>
      </c>
      <c r="G71" s="66">
        <v>0</v>
      </c>
      <c r="H71" s="65">
        <v>1</v>
      </c>
      <c r="I71" s="66">
        <v>0</v>
      </c>
      <c r="J71" s="65">
        <v>82</v>
      </c>
      <c r="K71" s="66">
        <v>75</v>
      </c>
      <c r="L71" s="65">
        <v>100</v>
      </c>
      <c r="M71" s="66">
        <v>76</v>
      </c>
      <c r="N71" s="65">
        <v>66</v>
      </c>
      <c r="O71" s="66">
        <v>57</v>
      </c>
      <c r="P71" s="65">
        <v>33</v>
      </c>
      <c r="Q71" s="66">
        <v>29</v>
      </c>
      <c r="R71" s="65">
        <v>6</v>
      </c>
      <c r="S71" s="66">
        <v>8</v>
      </c>
      <c r="T71" s="65">
        <v>4</v>
      </c>
      <c r="U71" s="66">
        <v>6</v>
      </c>
      <c r="V71" s="65">
        <v>11</v>
      </c>
      <c r="W71" s="66">
        <v>17</v>
      </c>
      <c r="X71" s="68">
        <f>SUM(V71,T71,R71,P71,N71,L71,J71,H71,F71,D71,B71)</f>
        <v>303</v>
      </c>
      <c r="Y71" s="67">
        <f>SUM(W71,U71,S71,Q71,O71,M71,K71,I71,G71,E71,C71)</f>
        <v>268</v>
      </c>
      <c r="Z71" s="66">
        <f>SUM(X71:Y71)</f>
        <v>571</v>
      </c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</row>
    <row r="72" spans="1:53" ht="12.75">
      <c r="A72" s="26" t="s">
        <v>31</v>
      </c>
      <c r="B72" s="65">
        <v>0</v>
      </c>
      <c r="C72" s="73">
        <v>0</v>
      </c>
      <c r="D72" s="65">
        <v>0</v>
      </c>
      <c r="E72" s="73">
        <v>0</v>
      </c>
      <c r="F72" s="65">
        <v>0</v>
      </c>
      <c r="G72" s="73">
        <v>0</v>
      </c>
      <c r="H72" s="65">
        <v>1</v>
      </c>
      <c r="I72" s="73">
        <v>0</v>
      </c>
      <c r="J72" s="65">
        <v>404</v>
      </c>
      <c r="K72" s="73">
        <v>170</v>
      </c>
      <c r="L72" s="65">
        <v>360</v>
      </c>
      <c r="M72" s="73">
        <v>194</v>
      </c>
      <c r="N72" s="65">
        <v>189</v>
      </c>
      <c r="O72" s="73">
        <v>136</v>
      </c>
      <c r="P72" s="65">
        <v>61</v>
      </c>
      <c r="Q72" s="73">
        <v>60</v>
      </c>
      <c r="R72" s="65">
        <v>29</v>
      </c>
      <c r="S72" s="73">
        <v>22</v>
      </c>
      <c r="T72" s="65">
        <v>5</v>
      </c>
      <c r="U72" s="73">
        <v>7</v>
      </c>
      <c r="V72" s="65">
        <v>6</v>
      </c>
      <c r="W72" s="73">
        <v>19</v>
      </c>
      <c r="X72" s="68">
        <f>SUM(V72,T72,R72,P72,N72,L72,J72,H72,F72,D72,B72)</f>
        <v>1055</v>
      </c>
      <c r="Y72" s="74">
        <f>SUM(W72,U72,S72,Q72,O72,M72,K72,I72,G72,E72,C72)</f>
        <v>608</v>
      </c>
      <c r="Z72" s="66">
        <f>SUM(X72:Y72)</f>
        <v>1663</v>
      </c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</row>
    <row r="73" spans="1:53" ht="12.75">
      <c r="A73" s="26" t="s">
        <v>32</v>
      </c>
      <c r="B73" s="65">
        <v>0</v>
      </c>
      <c r="C73" s="73">
        <v>0</v>
      </c>
      <c r="D73" s="65">
        <v>0</v>
      </c>
      <c r="E73" s="73">
        <v>0</v>
      </c>
      <c r="F73" s="65">
        <v>0</v>
      </c>
      <c r="G73" s="73">
        <v>0</v>
      </c>
      <c r="H73" s="65">
        <v>0</v>
      </c>
      <c r="I73" s="73">
        <v>0</v>
      </c>
      <c r="J73" s="65">
        <v>30</v>
      </c>
      <c r="K73" s="73">
        <v>29</v>
      </c>
      <c r="L73" s="65">
        <v>21</v>
      </c>
      <c r="M73" s="73">
        <v>37</v>
      </c>
      <c r="N73" s="65">
        <v>30</v>
      </c>
      <c r="O73" s="73">
        <v>30</v>
      </c>
      <c r="P73" s="65">
        <v>8</v>
      </c>
      <c r="Q73" s="73">
        <v>20</v>
      </c>
      <c r="R73" s="65">
        <v>1</v>
      </c>
      <c r="S73" s="73">
        <v>0</v>
      </c>
      <c r="T73" s="65">
        <v>2</v>
      </c>
      <c r="U73" s="73">
        <v>2</v>
      </c>
      <c r="V73" s="65">
        <v>0</v>
      </c>
      <c r="W73" s="73">
        <v>0</v>
      </c>
      <c r="X73" s="68">
        <f>SUM(V73,T73,R73,P73,N73,L73,J73,H73,F73,D73,B73)</f>
        <v>92</v>
      </c>
      <c r="Y73" s="74">
        <f>SUM(W73,U73,S73,Q73,O73,M73,K73,I73,G73,E73,C73)</f>
        <v>118</v>
      </c>
      <c r="Z73" s="66">
        <f>SUM(X73:Y73)</f>
        <v>210</v>
      </c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</row>
    <row r="74" spans="1:53" ht="12.75">
      <c r="A74" s="26" t="s">
        <v>33</v>
      </c>
      <c r="B74" s="65">
        <v>0</v>
      </c>
      <c r="C74" s="73">
        <v>0</v>
      </c>
      <c r="D74" s="65">
        <v>0</v>
      </c>
      <c r="E74" s="73">
        <v>0</v>
      </c>
      <c r="F74" s="65">
        <v>0</v>
      </c>
      <c r="G74" s="73">
        <v>0</v>
      </c>
      <c r="H74" s="65">
        <v>0</v>
      </c>
      <c r="I74" s="73">
        <v>0</v>
      </c>
      <c r="J74" s="65">
        <v>14</v>
      </c>
      <c r="K74" s="73">
        <v>4</v>
      </c>
      <c r="L74" s="65">
        <v>24</v>
      </c>
      <c r="M74" s="73">
        <v>10</v>
      </c>
      <c r="N74" s="65">
        <v>9</v>
      </c>
      <c r="O74" s="73">
        <v>8</v>
      </c>
      <c r="P74" s="65">
        <v>3</v>
      </c>
      <c r="Q74" s="73">
        <v>3</v>
      </c>
      <c r="R74" s="65">
        <v>0</v>
      </c>
      <c r="S74" s="73">
        <v>0</v>
      </c>
      <c r="T74" s="65">
        <v>1</v>
      </c>
      <c r="U74" s="73">
        <v>0</v>
      </c>
      <c r="V74" s="65">
        <v>0</v>
      </c>
      <c r="W74" s="73">
        <v>0</v>
      </c>
      <c r="X74" s="68">
        <f>SUM(V74,T74,R74,P74,N74,L74,J74,H74,F74,D74,B74)</f>
        <v>51</v>
      </c>
      <c r="Y74" s="74">
        <f>SUM(W74,U74,S74,Q74,O74,M74,K74,I74,G74,E74,C74)</f>
        <v>25</v>
      </c>
      <c r="Z74" s="66">
        <f>SUM(X74:Y74)</f>
        <v>76</v>
      </c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</row>
    <row r="75" spans="1:53" s="19" customFormat="1" ht="12.75">
      <c r="A75" s="10" t="s">
        <v>19</v>
      </c>
      <c r="B75" s="72">
        <v>0</v>
      </c>
      <c r="C75" s="71">
        <v>0</v>
      </c>
      <c r="D75" s="72">
        <v>0</v>
      </c>
      <c r="E75" s="71">
        <v>0</v>
      </c>
      <c r="F75" s="72">
        <v>0</v>
      </c>
      <c r="G75" s="71">
        <v>0</v>
      </c>
      <c r="H75" s="72">
        <v>2</v>
      </c>
      <c r="I75" s="71">
        <v>0</v>
      </c>
      <c r="J75" s="72">
        <v>530</v>
      </c>
      <c r="K75" s="71">
        <v>278</v>
      </c>
      <c r="L75" s="72">
        <v>505</v>
      </c>
      <c r="M75" s="71">
        <v>317</v>
      </c>
      <c r="N75" s="72">
        <v>294</v>
      </c>
      <c r="O75" s="71">
        <v>231</v>
      </c>
      <c r="P75" s="72">
        <v>105</v>
      </c>
      <c r="Q75" s="71">
        <v>112</v>
      </c>
      <c r="R75" s="72">
        <v>36</v>
      </c>
      <c r="S75" s="71">
        <v>30</v>
      </c>
      <c r="T75" s="72">
        <v>12</v>
      </c>
      <c r="U75" s="71">
        <v>15</v>
      </c>
      <c r="V75" s="72">
        <v>17</v>
      </c>
      <c r="W75" s="71">
        <v>36</v>
      </c>
      <c r="X75" s="72">
        <f>SUM(V75,T75,R75,P75,N75,L75,J75,H75,F75,D75,B75)</f>
        <v>1501</v>
      </c>
      <c r="Y75" s="71">
        <f>SUM(W75,U75,S75,Q75,O75,M75,K75,I75,G75,E75,C75)</f>
        <v>1019</v>
      </c>
      <c r="Z75" s="71">
        <f>SUM(X75:Y75)</f>
        <v>2520</v>
      </c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</row>
    <row r="76" spans="1:53" s="19" customFormat="1" ht="12.75">
      <c r="A76" s="41" t="s">
        <v>38</v>
      </c>
      <c r="B76" s="76"/>
      <c r="C76" s="77"/>
      <c r="D76" s="76"/>
      <c r="E76" s="77"/>
      <c r="F76" s="76"/>
      <c r="G76" s="77"/>
      <c r="H76" s="76"/>
      <c r="I76" s="77"/>
      <c r="J76" s="76"/>
      <c r="K76" s="77"/>
      <c r="L76" s="76"/>
      <c r="M76" s="77"/>
      <c r="N76" s="76"/>
      <c r="O76" s="77"/>
      <c r="P76" s="76"/>
      <c r="Q76" s="77"/>
      <c r="R76" s="76"/>
      <c r="S76" s="77"/>
      <c r="T76" s="76"/>
      <c r="U76" s="77"/>
      <c r="V76" s="76"/>
      <c r="W76" s="77"/>
      <c r="X76" s="76"/>
      <c r="Y76" s="77"/>
      <c r="Z76" s="77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</row>
    <row r="77" spans="1:53" ht="12.75">
      <c r="A77" s="26" t="s">
        <v>30</v>
      </c>
      <c r="B77" s="65">
        <v>0</v>
      </c>
      <c r="C77" s="66">
        <v>0</v>
      </c>
      <c r="D77" s="65">
        <v>0</v>
      </c>
      <c r="E77" s="66">
        <v>0</v>
      </c>
      <c r="F77" s="65">
        <v>0</v>
      </c>
      <c r="G77" s="66">
        <v>1</v>
      </c>
      <c r="H77" s="65">
        <v>1</v>
      </c>
      <c r="I77" s="66">
        <v>0</v>
      </c>
      <c r="J77" s="65">
        <v>9</v>
      </c>
      <c r="K77" s="66">
        <v>28</v>
      </c>
      <c r="L77" s="65">
        <v>9</v>
      </c>
      <c r="M77" s="66">
        <v>12</v>
      </c>
      <c r="N77" s="65">
        <v>2</v>
      </c>
      <c r="O77" s="66">
        <v>5</v>
      </c>
      <c r="P77" s="65">
        <v>2</v>
      </c>
      <c r="Q77" s="66">
        <v>3</v>
      </c>
      <c r="R77" s="65">
        <v>2</v>
      </c>
      <c r="S77" s="66">
        <v>2</v>
      </c>
      <c r="T77" s="65">
        <v>0</v>
      </c>
      <c r="U77" s="66">
        <v>1</v>
      </c>
      <c r="V77" s="65">
        <v>1</v>
      </c>
      <c r="W77" s="66">
        <v>1</v>
      </c>
      <c r="X77" s="68">
        <f>SUM(V77,T77,R77,P77,N77,L77,J77,H77,F77,D77,B77)</f>
        <v>26</v>
      </c>
      <c r="Y77" s="67">
        <f>SUM(W77,U77,S77,Q77,O77,M77,K77,I77,G77,E77,C77)</f>
        <v>53</v>
      </c>
      <c r="Z77" s="66">
        <f>SUM(X77:Y77)</f>
        <v>79</v>
      </c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</row>
    <row r="78" spans="1:53" ht="12.75">
      <c r="A78" s="26" t="s">
        <v>31</v>
      </c>
      <c r="B78" s="65">
        <v>0</v>
      </c>
      <c r="C78" s="73">
        <v>0</v>
      </c>
      <c r="D78" s="65">
        <v>0</v>
      </c>
      <c r="E78" s="73">
        <v>0</v>
      </c>
      <c r="F78" s="65">
        <v>0</v>
      </c>
      <c r="G78" s="73">
        <v>0</v>
      </c>
      <c r="H78" s="65">
        <v>0</v>
      </c>
      <c r="I78" s="73">
        <v>0</v>
      </c>
      <c r="J78" s="65">
        <v>2</v>
      </c>
      <c r="K78" s="73">
        <v>9</v>
      </c>
      <c r="L78" s="65">
        <v>6</v>
      </c>
      <c r="M78" s="73">
        <v>5</v>
      </c>
      <c r="N78" s="65">
        <v>4</v>
      </c>
      <c r="O78" s="73">
        <v>3</v>
      </c>
      <c r="P78" s="65">
        <v>0</v>
      </c>
      <c r="Q78" s="73">
        <v>1</v>
      </c>
      <c r="R78" s="65">
        <v>1</v>
      </c>
      <c r="S78" s="73">
        <v>0</v>
      </c>
      <c r="T78" s="65">
        <v>0</v>
      </c>
      <c r="U78" s="73">
        <v>0</v>
      </c>
      <c r="V78" s="65">
        <v>0</v>
      </c>
      <c r="W78" s="73">
        <v>0</v>
      </c>
      <c r="X78" s="68">
        <f>SUM(V78,T78,R78,P78,N78,L78,J78,H78,F78,D78,B78)</f>
        <v>13</v>
      </c>
      <c r="Y78" s="74">
        <f>SUM(W78,U78,S78,Q78,O78,M78,K78,I78,G78,E78,C78)</f>
        <v>18</v>
      </c>
      <c r="Z78" s="66">
        <f>SUM(X78:Y78)</f>
        <v>31</v>
      </c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</row>
    <row r="79" spans="1:53" ht="12.75">
      <c r="A79" s="26" t="s">
        <v>32</v>
      </c>
      <c r="B79" s="65">
        <v>0</v>
      </c>
      <c r="C79" s="73">
        <v>0</v>
      </c>
      <c r="D79" s="65">
        <v>0</v>
      </c>
      <c r="E79" s="73">
        <v>0</v>
      </c>
      <c r="F79" s="65">
        <v>0</v>
      </c>
      <c r="G79" s="73">
        <v>0</v>
      </c>
      <c r="H79" s="65">
        <v>0</v>
      </c>
      <c r="I79" s="73">
        <v>0</v>
      </c>
      <c r="J79" s="65">
        <v>0</v>
      </c>
      <c r="K79" s="73">
        <v>0</v>
      </c>
      <c r="L79" s="65">
        <v>0</v>
      </c>
      <c r="M79" s="73">
        <v>0</v>
      </c>
      <c r="N79" s="65">
        <v>0</v>
      </c>
      <c r="O79" s="73">
        <v>0</v>
      </c>
      <c r="P79" s="65">
        <v>0</v>
      </c>
      <c r="Q79" s="73">
        <v>0</v>
      </c>
      <c r="R79" s="65">
        <v>0</v>
      </c>
      <c r="S79" s="73">
        <v>0</v>
      </c>
      <c r="T79" s="65">
        <v>0</v>
      </c>
      <c r="U79" s="73">
        <v>0</v>
      </c>
      <c r="V79" s="65">
        <v>0</v>
      </c>
      <c r="W79" s="73">
        <v>0</v>
      </c>
      <c r="X79" s="68">
        <f>SUM(V79,T79,R79,P79,N79,L79,J79,H79,F79,D79,B79)</f>
        <v>0</v>
      </c>
      <c r="Y79" s="74">
        <f>SUM(W79,U79,S79,Q79,O79,M79,K79,I79,G79,E79,C79)</f>
        <v>0</v>
      </c>
      <c r="Z79" s="66">
        <f>SUM(X79:Y79)</f>
        <v>0</v>
      </c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</row>
    <row r="80" spans="1:53" ht="12.75">
      <c r="A80" s="26" t="s">
        <v>33</v>
      </c>
      <c r="B80" s="65">
        <v>0</v>
      </c>
      <c r="C80" s="73">
        <v>0</v>
      </c>
      <c r="D80" s="65">
        <v>0</v>
      </c>
      <c r="E80" s="73">
        <v>0</v>
      </c>
      <c r="F80" s="65">
        <v>0</v>
      </c>
      <c r="G80" s="73">
        <v>0</v>
      </c>
      <c r="H80" s="65">
        <v>0</v>
      </c>
      <c r="I80" s="73">
        <v>1</v>
      </c>
      <c r="J80" s="65">
        <v>7</v>
      </c>
      <c r="K80" s="73">
        <v>13</v>
      </c>
      <c r="L80" s="65">
        <v>2</v>
      </c>
      <c r="M80" s="73">
        <v>3</v>
      </c>
      <c r="N80" s="65">
        <v>2</v>
      </c>
      <c r="O80" s="73">
        <v>4</v>
      </c>
      <c r="P80" s="65">
        <v>0</v>
      </c>
      <c r="Q80" s="73">
        <v>0</v>
      </c>
      <c r="R80" s="65">
        <v>0</v>
      </c>
      <c r="S80" s="73">
        <v>1</v>
      </c>
      <c r="T80" s="65">
        <v>1</v>
      </c>
      <c r="U80" s="73">
        <v>0</v>
      </c>
      <c r="V80" s="65">
        <v>0</v>
      </c>
      <c r="W80" s="73">
        <v>0</v>
      </c>
      <c r="X80" s="68">
        <f>SUM(V80,T80,R80,P80,N80,L80,J80,H80,F80,D80,B80)</f>
        <v>12</v>
      </c>
      <c r="Y80" s="74">
        <f>SUM(W80,U80,S80,Q80,O80,M80,K80,I80,G80,E80,C80)</f>
        <v>22</v>
      </c>
      <c r="Z80" s="66">
        <f>SUM(X80:Y80)</f>
        <v>34</v>
      </c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</row>
    <row r="81" spans="1:53" s="24" customFormat="1" ht="12.75">
      <c r="A81" s="10" t="s">
        <v>19</v>
      </c>
      <c r="B81" s="72">
        <v>0</v>
      </c>
      <c r="C81" s="71">
        <v>0</v>
      </c>
      <c r="D81" s="72">
        <v>0</v>
      </c>
      <c r="E81" s="71">
        <v>0</v>
      </c>
      <c r="F81" s="72">
        <v>0</v>
      </c>
      <c r="G81" s="71">
        <v>1</v>
      </c>
      <c r="H81" s="72">
        <v>1</v>
      </c>
      <c r="I81" s="71">
        <v>1</v>
      </c>
      <c r="J81" s="72">
        <v>18</v>
      </c>
      <c r="K81" s="71">
        <v>50</v>
      </c>
      <c r="L81" s="72">
        <v>17</v>
      </c>
      <c r="M81" s="71">
        <v>20</v>
      </c>
      <c r="N81" s="72">
        <v>8</v>
      </c>
      <c r="O81" s="71">
        <v>12</v>
      </c>
      <c r="P81" s="72">
        <v>2</v>
      </c>
      <c r="Q81" s="71">
        <v>4</v>
      </c>
      <c r="R81" s="72">
        <v>3</v>
      </c>
      <c r="S81" s="71">
        <v>3</v>
      </c>
      <c r="T81" s="72">
        <v>1</v>
      </c>
      <c r="U81" s="71">
        <v>1</v>
      </c>
      <c r="V81" s="72">
        <v>1</v>
      </c>
      <c r="W81" s="71">
        <v>1</v>
      </c>
      <c r="X81" s="72">
        <f>SUM(V81,T81,R81,P81,N81,L81,J81,H81,F81,D81,B81)</f>
        <v>51</v>
      </c>
      <c r="Y81" s="71">
        <f>SUM(W81,U81,S81,Q81,O81,M81,K81,I81,G81,E81,C81)</f>
        <v>93</v>
      </c>
      <c r="Z81" s="71">
        <f>SUM(X81:Y81)</f>
        <v>144</v>
      </c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</row>
    <row r="82" spans="1:53" s="19" customFormat="1" ht="12.75">
      <c r="A82" s="41" t="s">
        <v>37</v>
      </c>
      <c r="B82" s="76"/>
      <c r="C82" s="77"/>
      <c r="D82" s="76"/>
      <c r="E82" s="77"/>
      <c r="F82" s="76"/>
      <c r="G82" s="77"/>
      <c r="H82" s="76"/>
      <c r="I82" s="77"/>
      <c r="J82" s="76"/>
      <c r="K82" s="77"/>
      <c r="L82" s="76"/>
      <c r="M82" s="77"/>
      <c r="N82" s="76"/>
      <c r="O82" s="77"/>
      <c r="P82" s="76"/>
      <c r="Q82" s="77"/>
      <c r="R82" s="76"/>
      <c r="S82" s="77"/>
      <c r="T82" s="76"/>
      <c r="U82" s="77"/>
      <c r="V82" s="76"/>
      <c r="W82" s="77"/>
      <c r="X82" s="76"/>
      <c r="Y82" s="77"/>
      <c r="Z82" s="77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</row>
    <row r="83" spans="1:53" ht="12.75">
      <c r="A83" s="26" t="s">
        <v>30</v>
      </c>
      <c r="B83" s="65">
        <v>0</v>
      </c>
      <c r="C83" s="66">
        <v>0</v>
      </c>
      <c r="D83" s="65">
        <v>0</v>
      </c>
      <c r="E83" s="66">
        <v>0</v>
      </c>
      <c r="F83" s="65">
        <v>0</v>
      </c>
      <c r="G83" s="66">
        <v>0</v>
      </c>
      <c r="H83" s="65">
        <v>1</v>
      </c>
      <c r="I83" s="66">
        <v>1</v>
      </c>
      <c r="J83" s="65">
        <v>384</v>
      </c>
      <c r="K83" s="66">
        <v>449</v>
      </c>
      <c r="L83" s="65">
        <v>512</v>
      </c>
      <c r="M83" s="66">
        <v>555</v>
      </c>
      <c r="N83" s="65">
        <v>289</v>
      </c>
      <c r="O83" s="66">
        <v>242</v>
      </c>
      <c r="P83" s="65">
        <v>99</v>
      </c>
      <c r="Q83" s="66">
        <v>60</v>
      </c>
      <c r="R83" s="65">
        <v>31</v>
      </c>
      <c r="S83" s="66">
        <v>16</v>
      </c>
      <c r="T83" s="65">
        <v>9</v>
      </c>
      <c r="U83" s="66">
        <v>7</v>
      </c>
      <c r="V83" s="65">
        <v>7</v>
      </c>
      <c r="W83" s="66">
        <v>9</v>
      </c>
      <c r="X83" s="68">
        <f aca="true" t="shared" si="12" ref="X83:X88">SUM(V83,T83,R83,P83,N83,L83,J83,H83,F83,D83,B83)</f>
        <v>1332</v>
      </c>
      <c r="Y83" s="67">
        <f aca="true" t="shared" si="13" ref="Y83:Y88">SUM(W83,U83,S83,Q83,O83,M83,K83,I83,G83,E83,C83)</f>
        <v>1339</v>
      </c>
      <c r="Z83" s="66">
        <f aca="true" t="shared" si="14" ref="Z83:Z88">SUM(X83:Y83)</f>
        <v>2671</v>
      </c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</row>
    <row r="84" spans="1:53" ht="12.75">
      <c r="A84" s="26" t="s">
        <v>31</v>
      </c>
      <c r="B84" s="65">
        <v>0</v>
      </c>
      <c r="C84" s="73">
        <v>0</v>
      </c>
      <c r="D84" s="65">
        <v>0</v>
      </c>
      <c r="E84" s="73">
        <v>0</v>
      </c>
      <c r="F84" s="65">
        <v>0</v>
      </c>
      <c r="G84" s="73">
        <v>0</v>
      </c>
      <c r="H84" s="65">
        <v>2</v>
      </c>
      <c r="I84" s="73">
        <v>2</v>
      </c>
      <c r="J84" s="65">
        <v>1576</v>
      </c>
      <c r="K84" s="73">
        <v>1751</v>
      </c>
      <c r="L84" s="65">
        <v>1653</v>
      </c>
      <c r="M84" s="73">
        <v>1453</v>
      </c>
      <c r="N84" s="65">
        <v>468</v>
      </c>
      <c r="O84" s="73">
        <v>388</v>
      </c>
      <c r="P84" s="65">
        <v>119</v>
      </c>
      <c r="Q84" s="73">
        <v>81</v>
      </c>
      <c r="R84" s="65">
        <v>21</v>
      </c>
      <c r="S84" s="73">
        <v>27</v>
      </c>
      <c r="T84" s="65">
        <v>4</v>
      </c>
      <c r="U84" s="73">
        <v>6</v>
      </c>
      <c r="V84" s="65">
        <v>5</v>
      </c>
      <c r="W84" s="73">
        <v>7</v>
      </c>
      <c r="X84" s="68">
        <f t="shared" si="12"/>
        <v>3848</v>
      </c>
      <c r="Y84" s="74">
        <f t="shared" si="13"/>
        <v>3715</v>
      </c>
      <c r="Z84" s="66">
        <f t="shared" si="14"/>
        <v>7563</v>
      </c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</row>
    <row r="85" spans="1:53" ht="12.75">
      <c r="A85" s="26" t="s">
        <v>32</v>
      </c>
      <c r="B85" s="65">
        <v>0</v>
      </c>
      <c r="C85" s="73">
        <v>0</v>
      </c>
      <c r="D85" s="65">
        <v>0</v>
      </c>
      <c r="E85" s="73">
        <v>0</v>
      </c>
      <c r="F85" s="65">
        <v>0</v>
      </c>
      <c r="G85" s="73">
        <v>0</v>
      </c>
      <c r="H85" s="65">
        <v>0</v>
      </c>
      <c r="I85" s="73">
        <v>0</v>
      </c>
      <c r="J85" s="65">
        <v>175</v>
      </c>
      <c r="K85" s="73">
        <v>97</v>
      </c>
      <c r="L85" s="65">
        <v>219</v>
      </c>
      <c r="M85" s="73">
        <v>96</v>
      </c>
      <c r="N85" s="65">
        <v>58</v>
      </c>
      <c r="O85" s="73">
        <v>35</v>
      </c>
      <c r="P85" s="65">
        <v>16</v>
      </c>
      <c r="Q85" s="73">
        <v>15</v>
      </c>
      <c r="R85" s="65">
        <v>10</v>
      </c>
      <c r="S85" s="73">
        <v>6</v>
      </c>
      <c r="T85" s="65">
        <v>6</v>
      </c>
      <c r="U85" s="73">
        <v>1</v>
      </c>
      <c r="V85" s="65">
        <v>3</v>
      </c>
      <c r="W85" s="73">
        <v>1</v>
      </c>
      <c r="X85" s="68">
        <f t="shared" si="12"/>
        <v>487</v>
      </c>
      <c r="Y85" s="74">
        <f t="shared" si="13"/>
        <v>251</v>
      </c>
      <c r="Z85" s="66">
        <f t="shared" si="14"/>
        <v>738</v>
      </c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</row>
    <row r="86" spans="1:53" ht="12.75">
      <c r="A86" s="26" t="s">
        <v>33</v>
      </c>
      <c r="B86" s="65">
        <v>0</v>
      </c>
      <c r="C86" s="73">
        <v>0</v>
      </c>
      <c r="D86" s="65">
        <v>0</v>
      </c>
      <c r="E86" s="73">
        <v>0</v>
      </c>
      <c r="F86" s="65">
        <v>0</v>
      </c>
      <c r="G86" s="73">
        <v>0</v>
      </c>
      <c r="H86" s="65">
        <v>0</v>
      </c>
      <c r="I86" s="73">
        <v>0</v>
      </c>
      <c r="J86" s="65">
        <v>145</v>
      </c>
      <c r="K86" s="73">
        <v>86</v>
      </c>
      <c r="L86" s="65">
        <v>204</v>
      </c>
      <c r="M86" s="73">
        <v>116</v>
      </c>
      <c r="N86" s="65">
        <v>86</v>
      </c>
      <c r="O86" s="73">
        <v>52</v>
      </c>
      <c r="P86" s="65">
        <v>38</v>
      </c>
      <c r="Q86" s="73">
        <v>22</v>
      </c>
      <c r="R86" s="65">
        <v>6</v>
      </c>
      <c r="S86" s="73">
        <v>4</v>
      </c>
      <c r="T86" s="65">
        <v>1</v>
      </c>
      <c r="U86" s="73">
        <v>2</v>
      </c>
      <c r="V86" s="65">
        <v>0</v>
      </c>
      <c r="W86" s="73">
        <v>0</v>
      </c>
      <c r="X86" s="68">
        <f t="shared" si="12"/>
        <v>480</v>
      </c>
      <c r="Y86" s="74">
        <f t="shared" si="13"/>
        <v>282</v>
      </c>
      <c r="Z86" s="66">
        <f t="shared" si="14"/>
        <v>762</v>
      </c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</row>
    <row r="87" spans="1:53" ht="12.75">
      <c r="A87" s="26" t="s">
        <v>34</v>
      </c>
      <c r="B87" s="65">
        <v>0</v>
      </c>
      <c r="C87" s="73">
        <v>0</v>
      </c>
      <c r="D87" s="65">
        <v>0</v>
      </c>
      <c r="E87" s="73">
        <v>0</v>
      </c>
      <c r="F87" s="65">
        <v>0</v>
      </c>
      <c r="G87" s="73">
        <v>0</v>
      </c>
      <c r="H87" s="65">
        <v>0</v>
      </c>
      <c r="I87" s="73">
        <v>0</v>
      </c>
      <c r="J87" s="65">
        <v>3</v>
      </c>
      <c r="K87" s="73">
        <v>3</v>
      </c>
      <c r="L87" s="65">
        <v>7</v>
      </c>
      <c r="M87" s="73">
        <v>2</v>
      </c>
      <c r="N87" s="65">
        <v>1</v>
      </c>
      <c r="O87" s="73">
        <v>0</v>
      </c>
      <c r="P87" s="65">
        <v>0</v>
      </c>
      <c r="Q87" s="73">
        <v>0</v>
      </c>
      <c r="R87" s="65">
        <v>0</v>
      </c>
      <c r="S87" s="73">
        <v>0</v>
      </c>
      <c r="T87" s="65">
        <v>0</v>
      </c>
      <c r="U87" s="73">
        <v>0</v>
      </c>
      <c r="V87" s="65">
        <v>0</v>
      </c>
      <c r="W87" s="73">
        <v>0</v>
      </c>
      <c r="X87" s="68">
        <f t="shared" si="12"/>
        <v>11</v>
      </c>
      <c r="Y87" s="74">
        <f t="shared" si="13"/>
        <v>5</v>
      </c>
      <c r="Z87" s="66">
        <f t="shared" si="14"/>
        <v>16</v>
      </c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</row>
    <row r="88" spans="1:53" s="19" customFormat="1" ht="12.75">
      <c r="A88" s="10" t="s">
        <v>19</v>
      </c>
      <c r="B88" s="72">
        <v>0</v>
      </c>
      <c r="C88" s="71">
        <v>0</v>
      </c>
      <c r="D88" s="72">
        <v>0</v>
      </c>
      <c r="E88" s="71">
        <v>0</v>
      </c>
      <c r="F88" s="72">
        <v>0</v>
      </c>
      <c r="G88" s="71">
        <v>0</v>
      </c>
      <c r="H88" s="72">
        <v>3</v>
      </c>
      <c r="I88" s="71">
        <v>3</v>
      </c>
      <c r="J88" s="72">
        <v>2283</v>
      </c>
      <c r="K88" s="71">
        <v>2386</v>
      </c>
      <c r="L88" s="72">
        <v>2595</v>
      </c>
      <c r="M88" s="71">
        <v>2222</v>
      </c>
      <c r="N88" s="72">
        <v>902</v>
      </c>
      <c r="O88" s="71">
        <v>717</v>
      </c>
      <c r="P88" s="72">
        <v>272</v>
      </c>
      <c r="Q88" s="71">
        <v>178</v>
      </c>
      <c r="R88" s="72">
        <v>68</v>
      </c>
      <c r="S88" s="71">
        <v>53</v>
      </c>
      <c r="T88" s="72">
        <v>20</v>
      </c>
      <c r="U88" s="71">
        <v>16</v>
      </c>
      <c r="V88" s="72">
        <v>15</v>
      </c>
      <c r="W88" s="71">
        <v>17</v>
      </c>
      <c r="X88" s="72">
        <f t="shared" si="12"/>
        <v>6158</v>
      </c>
      <c r="Y88" s="71">
        <f t="shared" si="13"/>
        <v>5592</v>
      </c>
      <c r="Z88" s="71">
        <f t="shared" si="14"/>
        <v>11750</v>
      </c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</row>
    <row r="89" spans="1:53" s="19" customFormat="1" ht="12.75">
      <c r="A89" s="42" t="s">
        <v>29</v>
      </c>
      <c r="B89" s="72"/>
      <c r="C89" s="71"/>
      <c r="D89" s="72"/>
      <c r="E89" s="71"/>
      <c r="F89" s="72"/>
      <c r="G89" s="71"/>
      <c r="H89" s="72"/>
      <c r="I89" s="71"/>
      <c r="J89" s="72"/>
      <c r="K89" s="71"/>
      <c r="L89" s="72"/>
      <c r="M89" s="71"/>
      <c r="N89" s="72"/>
      <c r="O89" s="71"/>
      <c r="P89" s="72"/>
      <c r="Q89" s="71"/>
      <c r="R89" s="72"/>
      <c r="S89" s="71"/>
      <c r="T89" s="72"/>
      <c r="U89" s="71"/>
      <c r="V89" s="72"/>
      <c r="W89" s="71"/>
      <c r="X89" s="72"/>
      <c r="Y89" s="71"/>
      <c r="Z89" s="71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</row>
    <row r="90" spans="1:53" s="7" customFormat="1" ht="12.75">
      <c r="A90" s="27" t="s">
        <v>60</v>
      </c>
      <c r="B90" s="65"/>
      <c r="C90" s="66"/>
      <c r="D90" s="65"/>
      <c r="E90" s="66"/>
      <c r="F90" s="65"/>
      <c r="G90" s="66"/>
      <c r="H90" s="65"/>
      <c r="I90" s="66"/>
      <c r="J90" s="65"/>
      <c r="K90" s="66"/>
      <c r="L90" s="65"/>
      <c r="M90" s="66"/>
      <c r="N90" s="65"/>
      <c r="O90" s="66"/>
      <c r="P90" s="65"/>
      <c r="Q90" s="66"/>
      <c r="R90" s="65"/>
      <c r="S90" s="66"/>
      <c r="T90" s="65"/>
      <c r="U90" s="66"/>
      <c r="V90" s="65"/>
      <c r="W90" s="66"/>
      <c r="X90" s="68"/>
      <c r="Y90" s="67"/>
      <c r="Z90" s="66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</row>
    <row r="91" spans="1:53" ht="12.75">
      <c r="A91" s="7" t="s">
        <v>30</v>
      </c>
      <c r="B91" s="65">
        <f aca="true" t="shared" si="15" ref="B91:Z91">SUM(B8,B14,B21,B27,B36,B42,B49,B55,B65,B71,B77,B83)</f>
        <v>1</v>
      </c>
      <c r="C91" s="66">
        <f t="shared" si="15"/>
        <v>1</v>
      </c>
      <c r="D91" s="65">
        <f t="shared" si="15"/>
        <v>57</v>
      </c>
      <c r="E91" s="66">
        <f t="shared" si="15"/>
        <v>60</v>
      </c>
      <c r="F91" s="65">
        <f t="shared" si="15"/>
        <v>2573</v>
      </c>
      <c r="G91" s="66">
        <f t="shared" si="15"/>
        <v>3025</v>
      </c>
      <c r="H91" s="65">
        <f t="shared" si="15"/>
        <v>4152</v>
      </c>
      <c r="I91" s="66">
        <f t="shared" si="15"/>
        <v>4613</v>
      </c>
      <c r="J91" s="65">
        <f t="shared" si="15"/>
        <v>3086</v>
      </c>
      <c r="K91" s="66">
        <f t="shared" si="15"/>
        <v>2830</v>
      </c>
      <c r="L91" s="65">
        <f t="shared" si="15"/>
        <v>1753</v>
      </c>
      <c r="M91" s="66">
        <f t="shared" si="15"/>
        <v>1369</v>
      </c>
      <c r="N91" s="65">
        <f t="shared" si="15"/>
        <v>698</v>
      </c>
      <c r="O91" s="66">
        <f t="shared" si="15"/>
        <v>486</v>
      </c>
      <c r="P91" s="65">
        <f t="shared" si="15"/>
        <v>204</v>
      </c>
      <c r="Q91" s="66">
        <f t="shared" si="15"/>
        <v>128</v>
      </c>
      <c r="R91" s="65">
        <f t="shared" si="15"/>
        <v>61</v>
      </c>
      <c r="S91" s="66">
        <f t="shared" si="15"/>
        <v>33</v>
      </c>
      <c r="T91" s="65">
        <f t="shared" si="15"/>
        <v>19</v>
      </c>
      <c r="U91" s="66">
        <f t="shared" si="15"/>
        <v>17</v>
      </c>
      <c r="V91" s="65">
        <f>SUM(V8,V14,V21,V27,V36,V42,V49,V55,V65,V71,V77,V83)</f>
        <v>28</v>
      </c>
      <c r="W91" s="66">
        <f t="shared" si="15"/>
        <v>40</v>
      </c>
      <c r="X91" s="68">
        <f t="shared" si="15"/>
        <v>12632</v>
      </c>
      <c r="Y91" s="67">
        <f t="shared" si="15"/>
        <v>12602</v>
      </c>
      <c r="Z91" s="66">
        <f t="shared" si="15"/>
        <v>25234</v>
      </c>
      <c r="AA91" s="73"/>
      <c r="AB91" s="73"/>
      <c r="AC91" s="73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</row>
    <row r="92" spans="1:53" ht="12.75">
      <c r="A92" s="7" t="s">
        <v>31</v>
      </c>
      <c r="B92" s="65">
        <f aca="true" t="shared" si="16" ref="B92:F94">SUM(B9,B15,B22,B28,B37,B43,B50,B56,B66,B72,B78,B84)</f>
        <v>6</v>
      </c>
      <c r="C92" s="73">
        <f t="shared" si="16"/>
        <v>6</v>
      </c>
      <c r="D92" s="65">
        <f t="shared" si="16"/>
        <v>291</v>
      </c>
      <c r="E92" s="73">
        <f t="shared" si="16"/>
        <v>263</v>
      </c>
      <c r="F92" s="65">
        <f t="shared" si="16"/>
        <v>16494</v>
      </c>
      <c r="G92" s="73">
        <f aca="true" t="shared" si="17" ref="G92:U92">SUM(G9,G15,G22,G28,G37,G43,G50,G56,G66,G72,G78,G84)</f>
        <v>19041</v>
      </c>
      <c r="H92" s="65">
        <f t="shared" si="17"/>
        <v>21273</v>
      </c>
      <c r="I92" s="73">
        <f t="shared" si="17"/>
        <v>22539</v>
      </c>
      <c r="J92" s="65">
        <f t="shared" si="17"/>
        <v>9769</v>
      </c>
      <c r="K92" s="73">
        <f t="shared" si="17"/>
        <v>7918</v>
      </c>
      <c r="L92" s="65">
        <f t="shared" si="17"/>
        <v>3988</v>
      </c>
      <c r="M92" s="73">
        <f t="shared" si="17"/>
        <v>2900</v>
      </c>
      <c r="N92" s="65">
        <f t="shared" si="17"/>
        <v>1031</v>
      </c>
      <c r="O92" s="73">
        <f t="shared" si="17"/>
        <v>735</v>
      </c>
      <c r="P92" s="65">
        <f t="shared" si="17"/>
        <v>247</v>
      </c>
      <c r="Q92" s="73">
        <f t="shared" si="17"/>
        <v>180</v>
      </c>
      <c r="R92" s="65">
        <f t="shared" si="17"/>
        <v>65</v>
      </c>
      <c r="S92" s="73">
        <f t="shared" si="17"/>
        <v>57</v>
      </c>
      <c r="T92" s="65">
        <f t="shared" si="17"/>
        <v>12</v>
      </c>
      <c r="U92" s="73">
        <f t="shared" si="17"/>
        <v>20</v>
      </c>
      <c r="V92" s="65">
        <f aca="true" t="shared" si="18" ref="V92:Z94">SUM(V9,V15,V22,V28,V37,V43,V50,V56,V66,V72,V78,V84)</f>
        <v>16</v>
      </c>
      <c r="W92" s="73">
        <f t="shared" si="18"/>
        <v>30</v>
      </c>
      <c r="X92" s="68">
        <f t="shared" si="18"/>
        <v>53192</v>
      </c>
      <c r="Y92" s="74">
        <f t="shared" si="18"/>
        <v>53689</v>
      </c>
      <c r="Z92" s="66">
        <f t="shared" si="18"/>
        <v>106881</v>
      </c>
      <c r="AA92" s="73"/>
      <c r="AB92" s="73"/>
      <c r="AC92" s="73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</row>
    <row r="93" spans="1:53" ht="12.75">
      <c r="A93" s="7" t="s">
        <v>32</v>
      </c>
      <c r="B93" s="65">
        <f t="shared" si="16"/>
        <v>0</v>
      </c>
      <c r="C93" s="73">
        <f t="shared" si="16"/>
        <v>0</v>
      </c>
      <c r="D93" s="65">
        <f t="shared" si="16"/>
        <v>3</v>
      </c>
      <c r="E93" s="73">
        <f t="shared" si="16"/>
        <v>5</v>
      </c>
      <c r="F93" s="65">
        <f t="shared" si="16"/>
        <v>723</v>
      </c>
      <c r="G93" s="73">
        <f aca="true" t="shared" si="19" ref="G93:U93">SUM(G10,G16,G23,G29,G38,G44,G51,G57,G67,G73,G79,G85)</f>
        <v>394</v>
      </c>
      <c r="H93" s="65">
        <f t="shared" si="19"/>
        <v>1143</v>
      </c>
      <c r="I93" s="73">
        <f t="shared" si="19"/>
        <v>637</v>
      </c>
      <c r="J93" s="65">
        <f t="shared" si="19"/>
        <v>872</v>
      </c>
      <c r="K93" s="73">
        <f t="shared" si="19"/>
        <v>462</v>
      </c>
      <c r="L93" s="65">
        <f t="shared" si="19"/>
        <v>448</v>
      </c>
      <c r="M93" s="73">
        <f t="shared" si="19"/>
        <v>256</v>
      </c>
      <c r="N93" s="65">
        <f t="shared" si="19"/>
        <v>133</v>
      </c>
      <c r="O93" s="73">
        <f t="shared" si="19"/>
        <v>92</v>
      </c>
      <c r="P93" s="65">
        <f t="shared" si="19"/>
        <v>43</v>
      </c>
      <c r="Q93" s="73">
        <f t="shared" si="19"/>
        <v>38</v>
      </c>
      <c r="R93" s="65">
        <f t="shared" si="19"/>
        <v>14</v>
      </c>
      <c r="S93" s="73">
        <f t="shared" si="19"/>
        <v>6</v>
      </c>
      <c r="T93" s="65">
        <f t="shared" si="19"/>
        <v>10</v>
      </c>
      <c r="U93" s="73">
        <f t="shared" si="19"/>
        <v>3</v>
      </c>
      <c r="V93" s="65">
        <f>SUM(V10,V16,V23,V29,V38,V44,V51,V57,V67,V73,V79,V85)</f>
        <v>7</v>
      </c>
      <c r="W93" s="73">
        <f t="shared" si="18"/>
        <v>1</v>
      </c>
      <c r="X93" s="68">
        <f t="shared" si="18"/>
        <v>3396</v>
      </c>
      <c r="Y93" s="74">
        <f t="shared" si="18"/>
        <v>1894</v>
      </c>
      <c r="Z93" s="66">
        <f t="shared" si="18"/>
        <v>5290</v>
      </c>
      <c r="AA93" s="73"/>
      <c r="AB93" s="73"/>
      <c r="AC93" s="73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</row>
    <row r="94" spans="1:53" ht="12.75">
      <c r="A94" s="7" t="s">
        <v>33</v>
      </c>
      <c r="B94" s="65">
        <f t="shared" si="16"/>
        <v>0</v>
      </c>
      <c r="C94" s="73">
        <f t="shared" si="16"/>
        <v>0</v>
      </c>
      <c r="D94" s="65">
        <f t="shared" si="16"/>
        <v>8</v>
      </c>
      <c r="E94" s="73">
        <f t="shared" si="16"/>
        <v>12</v>
      </c>
      <c r="F94" s="65">
        <f t="shared" si="16"/>
        <v>779</v>
      </c>
      <c r="G94" s="73">
        <f aca="true" t="shared" si="20" ref="G94:U94">SUM(G11,G17,G24,G30,G39,G45,G52,G58,G68,G74,G80,G86)</f>
        <v>583</v>
      </c>
      <c r="H94" s="65">
        <f t="shared" si="20"/>
        <v>1323</v>
      </c>
      <c r="I94" s="73">
        <f t="shared" si="20"/>
        <v>889</v>
      </c>
      <c r="J94" s="65">
        <f t="shared" si="20"/>
        <v>1044</v>
      </c>
      <c r="K94" s="73">
        <f t="shared" si="20"/>
        <v>604</v>
      </c>
      <c r="L94" s="65">
        <f t="shared" si="20"/>
        <v>561</v>
      </c>
      <c r="M94" s="73">
        <f t="shared" si="20"/>
        <v>319</v>
      </c>
      <c r="N94" s="65">
        <f t="shared" si="20"/>
        <v>190</v>
      </c>
      <c r="O94" s="73">
        <f t="shared" si="20"/>
        <v>126</v>
      </c>
      <c r="P94" s="65">
        <f t="shared" si="20"/>
        <v>63</v>
      </c>
      <c r="Q94" s="73">
        <f t="shared" si="20"/>
        <v>44</v>
      </c>
      <c r="R94" s="65">
        <f t="shared" si="20"/>
        <v>13</v>
      </c>
      <c r="S94" s="73">
        <f t="shared" si="20"/>
        <v>7</v>
      </c>
      <c r="T94" s="65">
        <f t="shared" si="20"/>
        <v>3</v>
      </c>
      <c r="U94" s="73">
        <f t="shared" si="20"/>
        <v>2</v>
      </c>
      <c r="V94" s="65">
        <f>SUM(V11,V17,V24,V30,V39,V45,V52,V58,V68,V74,V80,V86)</f>
        <v>1</v>
      </c>
      <c r="W94" s="73">
        <f t="shared" si="18"/>
        <v>3</v>
      </c>
      <c r="X94" s="68">
        <f t="shared" si="18"/>
        <v>3985</v>
      </c>
      <c r="Y94" s="74">
        <f t="shared" si="18"/>
        <v>2589</v>
      </c>
      <c r="Z94" s="66">
        <f t="shared" si="18"/>
        <v>6574</v>
      </c>
      <c r="AA94" s="73"/>
      <c r="AB94" s="73"/>
      <c r="AC94" s="73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</row>
    <row r="95" spans="1:53" ht="12.75">
      <c r="A95" s="7" t="s">
        <v>34</v>
      </c>
      <c r="B95" s="65">
        <f>SUM(B18,B31,B46,B59,B87)</f>
        <v>0</v>
      </c>
      <c r="C95" s="73">
        <f>SUM(C18,C31,C46,C59,C87)</f>
        <v>0</v>
      </c>
      <c r="D95" s="65">
        <f>SUM(D18,D31,D46,D59,D87)</f>
        <v>0</v>
      </c>
      <c r="E95" s="73">
        <f>SUM(E18,E31,E46,E59,E87)</f>
        <v>0</v>
      </c>
      <c r="F95" s="65">
        <f>SUM(F18,F31,F46,F59,F87)</f>
        <v>6</v>
      </c>
      <c r="G95" s="73">
        <f aca="true" t="shared" si="21" ref="G95:Z95">SUM(G18,G31,G46,G59,G87)</f>
        <v>3</v>
      </c>
      <c r="H95" s="65">
        <f t="shared" si="21"/>
        <v>33</v>
      </c>
      <c r="I95" s="73">
        <f t="shared" si="21"/>
        <v>11</v>
      </c>
      <c r="J95" s="65">
        <f t="shared" si="21"/>
        <v>24</v>
      </c>
      <c r="K95" s="73">
        <f t="shared" si="21"/>
        <v>9</v>
      </c>
      <c r="L95" s="65">
        <f t="shared" si="21"/>
        <v>12</v>
      </c>
      <c r="M95" s="73">
        <f t="shared" si="21"/>
        <v>5</v>
      </c>
      <c r="N95" s="65">
        <f t="shared" si="21"/>
        <v>3</v>
      </c>
      <c r="O95" s="73">
        <f t="shared" si="21"/>
        <v>0</v>
      </c>
      <c r="P95" s="65">
        <f t="shared" si="21"/>
        <v>0</v>
      </c>
      <c r="Q95" s="73">
        <f t="shared" si="21"/>
        <v>1</v>
      </c>
      <c r="R95" s="65">
        <f t="shared" si="21"/>
        <v>0</v>
      </c>
      <c r="S95" s="73">
        <f t="shared" si="21"/>
        <v>0</v>
      </c>
      <c r="T95" s="65">
        <f t="shared" si="21"/>
        <v>0</v>
      </c>
      <c r="U95" s="73">
        <f t="shared" si="21"/>
        <v>0</v>
      </c>
      <c r="V95" s="65">
        <f t="shared" si="21"/>
        <v>0</v>
      </c>
      <c r="W95" s="73">
        <f t="shared" si="21"/>
        <v>0</v>
      </c>
      <c r="X95" s="68">
        <f t="shared" si="21"/>
        <v>78</v>
      </c>
      <c r="Y95" s="74">
        <f t="shared" si="21"/>
        <v>29</v>
      </c>
      <c r="Z95" s="66">
        <f t="shared" si="21"/>
        <v>107</v>
      </c>
      <c r="AA95" s="73"/>
      <c r="AB95" s="73"/>
      <c r="AC95" s="73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</row>
    <row r="96" spans="1:53" s="19" customFormat="1" ht="12.75">
      <c r="A96" s="10" t="s">
        <v>19</v>
      </c>
      <c r="B96" s="72">
        <f>SUM(B91:B95)</f>
        <v>7</v>
      </c>
      <c r="C96" s="71">
        <f>SUM(C91:C95)</f>
        <v>7</v>
      </c>
      <c r="D96" s="72">
        <f>SUM(D91:D95)</f>
        <v>359</v>
      </c>
      <c r="E96" s="71">
        <f>SUM(E91:E95)</f>
        <v>340</v>
      </c>
      <c r="F96" s="72">
        <f>SUM(F91:F95)</f>
        <v>20575</v>
      </c>
      <c r="G96" s="71">
        <f aca="true" t="shared" si="22" ref="G96:Z96">SUM(G91:G95)</f>
        <v>23046</v>
      </c>
      <c r="H96" s="72">
        <f t="shared" si="22"/>
        <v>27924</v>
      </c>
      <c r="I96" s="71">
        <f t="shared" si="22"/>
        <v>28689</v>
      </c>
      <c r="J96" s="72">
        <f t="shared" si="22"/>
        <v>14795</v>
      </c>
      <c r="K96" s="71">
        <f t="shared" si="22"/>
        <v>11823</v>
      </c>
      <c r="L96" s="72">
        <f t="shared" si="22"/>
        <v>6762</v>
      </c>
      <c r="M96" s="71">
        <f t="shared" si="22"/>
        <v>4849</v>
      </c>
      <c r="N96" s="72">
        <f t="shared" si="22"/>
        <v>2055</v>
      </c>
      <c r="O96" s="71">
        <f t="shared" si="22"/>
        <v>1439</v>
      </c>
      <c r="P96" s="72">
        <f t="shared" si="22"/>
        <v>557</v>
      </c>
      <c r="Q96" s="71">
        <f t="shared" si="22"/>
        <v>391</v>
      </c>
      <c r="R96" s="72">
        <f t="shared" si="22"/>
        <v>153</v>
      </c>
      <c r="S96" s="71">
        <f t="shared" si="22"/>
        <v>103</v>
      </c>
      <c r="T96" s="72">
        <f t="shared" si="22"/>
        <v>44</v>
      </c>
      <c r="U96" s="71">
        <f t="shared" si="22"/>
        <v>42</v>
      </c>
      <c r="V96" s="72">
        <f t="shared" si="22"/>
        <v>52</v>
      </c>
      <c r="W96" s="71">
        <f t="shared" si="22"/>
        <v>74</v>
      </c>
      <c r="X96" s="72">
        <f t="shared" si="22"/>
        <v>73283</v>
      </c>
      <c r="Y96" s="71">
        <f t="shared" si="22"/>
        <v>70803</v>
      </c>
      <c r="Z96" s="71">
        <f t="shared" si="22"/>
        <v>144086</v>
      </c>
      <c r="AA96" s="73"/>
      <c r="AB96" s="73"/>
      <c r="AC96" s="73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</row>
  </sheetData>
  <sheetProtection/>
  <mergeCells count="13">
    <mergeCell ref="A2:Z2"/>
    <mergeCell ref="P4:Q4"/>
    <mergeCell ref="N4:O4"/>
    <mergeCell ref="J4:K4"/>
    <mergeCell ref="H4:I4"/>
    <mergeCell ref="X4:Z4"/>
    <mergeCell ref="V4:W4"/>
    <mergeCell ref="T4:U4"/>
    <mergeCell ref="R4:S4"/>
    <mergeCell ref="B4:C4"/>
    <mergeCell ref="D4:E4"/>
    <mergeCell ref="F4:G4"/>
    <mergeCell ref="L4:M4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scale="85" r:id="rId2"/>
  <headerFooter alignWithMargins="0">
    <oddFooter>&amp;R&amp;A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11"/>
  <sheetViews>
    <sheetView zoomScalePageLayoutView="0" workbookViewId="0" topLeftCell="A1">
      <selection activeCell="N42" sqref="N42"/>
    </sheetView>
  </sheetViews>
  <sheetFormatPr defaultColWidth="9.140625" defaultRowHeight="12.75"/>
  <cols>
    <col min="1" max="1" width="26.8515625" style="0" customWidth="1"/>
    <col min="2" max="26" width="7.140625" style="0" customWidth="1"/>
    <col min="27" max="27" width="5.00390625" style="0" customWidth="1"/>
    <col min="28" max="28" width="3.00390625" style="0" customWidth="1"/>
    <col min="29" max="29" width="10.57421875" style="0" customWidth="1"/>
    <col min="30" max="30" width="5.00390625" style="0" customWidth="1"/>
    <col min="31" max="31" width="3.00390625" style="0" customWidth="1"/>
    <col min="32" max="32" width="10.57421875" style="0" customWidth="1"/>
    <col min="33" max="33" width="5.57421875" style="0" customWidth="1"/>
    <col min="34" max="34" width="4.00390625" style="0" customWidth="1"/>
    <col min="35" max="35" width="11.140625" style="0" customWidth="1"/>
    <col min="36" max="36" width="6.28125" style="0" customWidth="1"/>
    <col min="37" max="37" width="7.00390625" style="0" customWidth="1"/>
    <col min="38" max="39" width="9.28125" style="0" customWidth="1"/>
    <col min="40" max="40" width="5.00390625" style="0" customWidth="1"/>
    <col min="41" max="41" width="10.57421875" style="0" customWidth="1"/>
    <col min="42" max="43" width="5.00390625" style="0" customWidth="1"/>
    <col min="44" max="44" width="10.57421875" style="0" customWidth="1"/>
    <col min="45" max="46" width="5.00390625" style="0" customWidth="1"/>
    <col min="47" max="47" width="10.57421875" style="0" customWidth="1"/>
    <col min="48" max="48" width="5.00390625" style="0" customWidth="1"/>
    <col min="49" max="49" width="10.57421875" style="0" customWidth="1"/>
    <col min="50" max="51" width="5.00390625" style="0" customWidth="1"/>
    <col min="52" max="52" width="10.57421875" style="0" customWidth="1"/>
    <col min="53" max="54" width="5.00390625" style="0" customWidth="1"/>
    <col min="55" max="55" width="10.57421875" style="0" customWidth="1"/>
    <col min="56" max="57" width="5.00390625" style="0" customWidth="1"/>
    <col min="58" max="58" width="10.57421875" style="0" customWidth="1"/>
    <col min="59" max="59" width="5.00390625" style="0" customWidth="1"/>
    <col min="60" max="60" width="10.57421875" style="0" customWidth="1"/>
    <col min="61" max="62" width="5.00390625" style="0" customWidth="1"/>
    <col min="63" max="63" width="10.57421875" style="0" customWidth="1"/>
    <col min="64" max="65" width="5.00390625" style="0" customWidth="1"/>
    <col min="66" max="66" width="10.57421875" style="0" customWidth="1"/>
    <col min="67" max="68" width="5.00390625" style="0" customWidth="1"/>
    <col min="69" max="69" width="10.57421875" style="0" customWidth="1"/>
    <col min="70" max="70" width="5.00390625" style="0" customWidth="1"/>
    <col min="71" max="71" width="10.57421875" style="0" customWidth="1"/>
    <col min="72" max="73" width="5.00390625" style="0" customWidth="1"/>
    <col min="74" max="74" width="10.57421875" style="0" customWidth="1"/>
    <col min="75" max="76" width="5.00390625" style="0" customWidth="1"/>
    <col min="77" max="77" width="10.57421875" style="0" customWidth="1"/>
    <col min="78" max="79" width="5.00390625" style="0" customWidth="1"/>
    <col min="80" max="80" width="10.57421875" style="0" customWidth="1"/>
    <col min="81" max="81" width="5.00390625" style="0" customWidth="1"/>
    <col min="82" max="82" width="10.57421875" style="0" customWidth="1"/>
    <col min="83" max="84" width="5.00390625" style="0" customWidth="1"/>
    <col min="85" max="85" width="10.57421875" style="0" customWidth="1"/>
    <col min="86" max="86" width="5.00390625" style="0" customWidth="1"/>
    <col min="87" max="87" width="10.57421875" style="0" customWidth="1"/>
    <col min="88" max="89" width="5.00390625" style="0" customWidth="1"/>
    <col min="90" max="90" width="10.57421875" style="0" customWidth="1"/>
    <col min="91" max="91" width="5.00390625" style="0" customWidth="1"/>
    <col min="92" max="92" width="10.57421875" style="0" customWidth="1"/>
    <col min="93" max="93" width="5.00390625" style="0" customWidth="1"/>
    <col min="94" max="94" width="10.57421875" style="0" customWidth="1"/>
    <col min="95" max="95" width="5.00390625" style="0" customWidth="1"/>
    <col min="96" max="96" width="10.57421875" style="0" customWidth="1"/>
    <col min="97" max="97" width="5.00390625" style="0" customWidth="1"/>
    <col min="98" max="98" width="10.57421875" style="0" customWidth="1"/>
    <col min="99" max="99" width="9.28125" style="0" customWidth="1"/>
    <col min="100" max="100" width="9.57421875" style="0" customWidth="1"/>
    <col min="101" max="102" width="5.00390625" style="0" customWidth="1"/>
    <col min="103" max="103" width="9.57421875" style="0" customWidth="1"/>
    <col min="104" max="104" width="5.00390625" style="0" customWidth="1"/>
    <col min="105" max="105" width="9.57421875" style="0" customWidth="1"/>
    <col min="106" max="107" width="5.00390625" style="0" customWidth="1"/>
    <col min="108" max="108" width="9.57421875" style="0" customWidth="1"/>
    <col min="109" max="109" width="5.00390625" style="0" customWidth="1"/>
    <col min="110" max="110" width="9.57421875" style="0" customWidth="1"/>
    <col min="111" max="112" width="5.00390625" style="0" customWidth="1"/>
    <col min="113" max="113" width="9.57421875" style="0" customWidth="1"/>
    <col min="114" max="114" width="5.00390625" style="0" customWidth="1"/>
    <col min="115" max="115" width="9.57421875" style="0" customWidth="1"/>
    <col min="116" max="116" width="5.00390625" style="0" customWidth="1"/>
    <col min="117" max="117" width="9.57421875" style="0" customWidth="1"/>
    <col min="118" max="118" width="5.00390625" style="0" customWidth="1"/>
    <col min="119" max="119" width="9.57421875" style="0" customWidth="1"/>
    <col min="120" max="120" width="5.00390625" style="0" customWidth="1"/>
    <col min="121" max="121" width="9.57421875" style="0" customWidth="1"/>
    <col min="122" max="122" width="10.57421875" style="0" customWidth="1"/>
  </cols>
  <sheetData>
    <row r="1" ht="12.75">
      <c r="A1" s="6" t="s">
        <v>101</v>
      </c>
    </row>
    <row r="2" spans="1:24" ht="12.75">
      <c r="A2" s="235" t="s">
        <v>13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</row>
    <row r="3" ht="13.5" thickBot="1"/>
    <row r="4" spans="1:26" ht="12.75">
      <c r="A4" s="8"/>
      <c r="B4" s="53">
        <v>1993</v>
      </c>
      <c r="C4" s="54"/>
      <c r="D4" s="53">
        <f>B4-1</f>
        <v>1992</v>
      </c>
      <c r="E4" s="54"/>
      <c r="F4" s="209">
        <f>D4-1</f>
        <v>1991</v>
      </c>
      <c r="G4" s="213"/>
      <c r="H4" s="209">
        <f>F4-1</f>
        <v>1990</v>
      </c>
      <c r="I4" s="213"/>
      <c r="J4" s="209">
        <f>H4-1</f>
        <v>1989</v>
      </c>
      <c r="K4" s="213"/>
      <c r="L4" s="209">
        <f>J4-1</f>
        <v>1988</v>
      </c>
      <c r="M4" s="213"/>
      <c r="N4" s="209">
        <f>L4-1</f>
        <v>1987</v>
      </c>
      <c r="O4" s="213"/>
      <c r="P4" s="209">
        <f>N4-1</f>
        <v>1986</v>
      </c>
      <c r="Q4" s="213"/>
      <c r="R4" s="209">
        <f>P4-1</f>
        <v>1985</v>
      </c>
      <c r="S4" s="213"/>
      <c r="T4" s="209">
        <f>R4-1</f>
        <v>1984</v>
      </c>
      <c r="U4" s="213"/>
      <c r="V4" s="209" t="str">
        <f>T4-1&amp;" "&amp;"en vroeger"</f>
        <v>1983 en vroeger</v>
      </c>
      <c r="W4" s="213"/>
      <c r="X4" s="51" t="s">
        <v>21</v>
      </c>
      <c r="Y4" s="52"/>
      <c r="Z4" s="52"/>
    </row>
    <row r="5" spans="1:26" ht="12.75">
      <c r="A5" s="22"/>
      <c r="B5" s="2" t="s">
        <v>0</v>
      </c>
      <c r="C5" s="3" t="s">
        <v>1</v>
      </c>
      <c r="D5" s="2" t="s">
        <v>0</v>
      </c>
      <c r="E5" s="3" t="s">
        <v>1</v>
      </c>
      <c r="F5" s="2" t="s">
        <v>0</v>
      </c>
      <c r="G5" s="3" t="s">
        <v>1</v>
      </c>
      <c r="H5" s="2" t="s">
        <v>0</v>
      </c>
      <c r="I5" s="3" t="s">
        <v>1</v>
      </c>
      <c r="J5" s="2" t="s">
        <v>0</v>
      </c>
      <c r="K5" s="3" t="s">
        <v>1</v>
      </c>
      <c r="L5" s="2" t="s">
        <v>0</v>
      </c>
      <c r="M5" s="3" t="s">
        <v>1</v>
      </c>
      <c r="N5" s="2" t="s">
        <v>0</v>
      </c>
      <c r="O5" s="3" t="s">
        <v>1</v>
      </c>
      <c r="P5" s="2" t="s">
        <v>0</v>
      </c>
      <c r="Q5" s="3" t="s">
        <v>1</v>
      </c>
      <c r="R5" s="2" t="s">
        <v>0</v>
      </c>
      <c r="S5" s="3" t="s">
        <v>1</v>
      </c>
      <c r="T5" s="2" t="s">
        <v>0</v>
      </c>
      <c r="U5" s="3" t="s">
        <v>1</v>
      </c>
      <c r="V5" s="2" t="s">
        <v>0</v>
      </c>
      <c r="W5" s="3" t="s">
        <v>1</v>
      </c>
      <c r="X5" s="2" t="s">
        <v>0</v>
      </c>
      <c r="Y5" s="3" t="s">
        <v>1</v>
      </c>
      <c r="Z5" s="59" t="s">
        <v>20</v>
      </c>
    </row>
    <row r="6" spans="1:25" s="7" customFormat="1" ht="12.75">
      <c r="A6" s="23" t="s">
        <v>52</v>
      </c>
      <c r="B6" s="2"/>
      <c r="C6" s="3"/>
      <c r="D6" s="2"/>
      <c r="E6" s="3"/>
      <c r="F6" s="2"/>
      <c r="G6" s="3"/>
      <c r="H6" s="2"/>
      <c r="I6" s="3"/>
      <c r="J6" s="2"/>
      <c r="K6" s="3"/>
      <c r="L6" s="2"/>
      <c r="M6" s="3"/>
      <c r="N6" s="2"/>
      <c r="O6" s="3"/>
      <c r="P6" s="2"/>
      <c r="Q6" s="3"/>
      <c r="R6" s="2"/>
      <c r="S6" s="3"/>
      <c r="T6" s="2"/>
      <c r="U6" s="3"/>
      <c r="V6" s="2"/>
      <c r="W6" s="3"/>
      <c r="X6" s="2"/>
      <c r="Y6" s="3"/>
    </row>
    <row r="7" spans="1:26" ht="15" customHeight="1">
      <c r="A7" s="7" t="s">
        <v>48</v>
      </c>
      <c r="B7" s="14">
        <v>0</v>
      </c>
      <c r="C7" s="15">
        <v>25</v>
      </c>
      <c r="D7" s="14">
        <v>17</v>
      </c>
      <c r="E7" s="15">
        <v>34</v>
      </c>
      <c r="F7" s="14">
        <v>5</v>
      </c>
      <c r="G7" s="15">
        <v>32</v>
      </c>
      <c r="H7" s="14">
        <v>2</v>
      </c>
      <c r="I7" s="15">
        <v>6</v>
      </c>
      <c r="J7" s="14">
        <v>0</v>
      </c>
      <c r="K7" s="15">
        <v>3</v>
      </c>
      <c r="L7" s="14">
        <v>0</v>
      </c>
      <c r="M7" s="15">
        <v>2</v>
      </c>
      <c r="N7" s="14">
        <v>1</v>
      </c>
      <c r="O7" s="15">
        <v>1</v>
      </c>
      <c r="P7" s="14">
        <v>0</v>
      </c>
      <c r="Q7" s="15">
        <v>1</v>
      </c>
      <c r="R7" s="14">
        <v>0</v>
      </c>
      <c r="S7" s="15">
        <v>1</v>
      </c>
      <c r="T7" s="14">
        <v>0</v>
      </c>
      <c r="U7" s="15">
        <v>0</v>
      </c>
      <c r="V7" s="14">
        <v>1</v>
      </c>
      <c r="W7" s="15">
        <v>0</v>
      </c>
      <c r="X7" s="32">
        <v>26</v>
      </c>
      <c r="Y7" s="33">
        <v>105</v>
      </c>
      <c r="Z7" s="16">
        <v>131</v>
      </c>
    </row>
    <row r="8" spans="1:26" s="7" customFormat="1" ht="18.75" customHeight="1">
      <c r="A8" s="41" t="s">
        <v>53</v>
      </c>
      <c r="B8" s="14"/>
      <c r="C8" s="16"/>
      <c r="D8" s="14"/>
      <c r="E8" s="16"/>
      <c r="F8" s="14"/>
      <c r="G8" s="16"/>
      <c r="H8" s="14"/>
      <c r="I8" s="16"/>
      <c r="J8" s="14"/>
      <c r="K8" s="16"/>
      <c r="L8" s="14"/>
      <c r="M8" s="16"/>
      <c r="N8" s="14"/>
      <c r="O8" s="16"/>
      <c r="P8" s="14"/>
      <c r="Q8" s="16"/>
      <c r="R8" s="14"/>
      <c r="S8" s="16"/>
      <c r="T8" s="14"/>
      <c r="U8" s="16"/>
      <c r="V8" s="14"/>
      <c r="W8" s="16"/>
      <c r="X8" s="32"/>
      <c r="Y8" s="31"/>
      <c r="Z8" s="16"/>
    </row>
    <row r="9" spans="1:26" ht="16.5" customHeight="1">
      <c r="A9" s="26" t="s">
        <v>48</v>
      </c>
      <c r="B9" s="14">
        <v>0</v>
      </c>
      <c r="C9" s="15">
        <v>1</v>
      </c>
      <c r="D9" s="14">
        <v>3</v>
      </c>
      <c r="E9" s="15">
        <v>15</v>
      </c>
      <c r="F9" s="14">
        <v>6</v>
      </c>
      <c r="G9" s="15">
        <v>21</v>
      </c>
      <c r="H9" s="14">
        <v>3</v>
      </c>
      <c r="I9" s="15">
        <v>13</v>
      </c>
      <c r="J9" s="14">
        <v>4</v>
      </c>
      <c r="K9" s="15">
        <v>4</v>
      </c>
      <c r="L9" s="14">
        <v>0</v>
      </c>
      <c r="M9" s="15">
        <v>3</v>
      </c>
      <c r="N9" s="14">
        <v>2</v>
      </c>
      <c r="O9" s="15">
        <v>0</v>
      </c>
      <c r="P9" s="14">
        <v>0</v>
      </c>
      <c r="Q9" s="15">
        <v>0</v>
      </c>
      <c r="R9" s="14">
        <v>0</v>
      </c>
      <c r="S9" s="15">
        <v>1</v>
      </c>
      <c r="T9" s="14">
        <v>0</v>
      </c>
      <c r="U9" s="15">
        <v>0</v>
      </c>
      <c r="V9" s="14">
        <v>0</v>
      </c>
      <c r="W9" s="15">
        <v>0</v>
      </c>
      <c r="X9" s="32">
        <v>18</v>
      </c>
      <c r="Y9" s="33">
        <v>58</v>
      </c>
      <c r="Z9" s="16">
        <v>76</v>
      </c>
    </row>
    <row r="10" spans="1:26" s="7" customFormat="1" ht="12.75">
      <c r="A10" s="10"/>
      <c r="B10" s="57"/>
      <c r="C10" s="58"/>
      <c r="D10" s="57"/>
      <c r="E10" s="58"/>
      <c r="F10" s="57"/>
      <c r="G10" s="58"/>
      <c r="H10" s="57"/>
      <c r="I10" s="58"/>
      <c r="J10" s="57"/>
      <c r="K10" s="58"/>
      <c r="L10" s="57"/>
      <c r="M10" s="58"/>
      <c r="N10" s="57"/>
      <c r="O10" s="58"/>
      <c r="P10" s="57"/>
      <c r="Q10" s="58"/>
      <c r="R10" s="57"/>
      <c r="S10" s="58"/>
      <c r="T10" s="57"/>
      <c r="U10" s="58"/>
      <c r="V10" s="57"/>
      <c r="W10" s="58"/>
      <c r="X10" s="60"/>
      <c r="Y10" s="61"/>
      <c r="Z10" s="58"/>
    </row>
    <row r="11" spans="1:26" s="6" customFormat="1" ht="12.75">
      <c r="A11" s="10" t="s">
        <v>75</v>
      </c>
      <c r="B11" s="98">
        <v>0</v>
      </c>
      <c r="C11" s="92">
        <v>26</v>
      </c>
      <c r="D11" s="98">
        <v>20</v>
      </c>
      <c r="E11" s="92">
        <v>49</v>
      </c>
      <c r="F11" s="98">
        <v>11</v>
      </c>
      <c r="G11" s="92">
        <v>53</v>
      </c>
      <c r="H11" s="98">
        <v>5</v>
      </c>
      <c r="I11" s="92">
        <v>19</v>
      </c>
      <c r="J11" s="98">
        <v>4</v>
      </c>
      <c r="K11" s="92">
        <v>7</v>
      </c>
      <c r="L11" s="98">
        <v>0</v>
      </c>
      <c r="M11" s="92">
        <v>5</v>
      </c>
      <c r="N11" s="98">
        <v>3</v>
      </c>
      <c r="O11" s="92">
        <v>1</v>
      </c>
      <c r="P11" s="98">
        <v>0</v>
      </c>
      <c r="Q11" s="92">
        <v>1</v>
      </c>
      <c r="R11" s="98">
        <v>0</v>
      </c>
      <c r="S11" s="92">
        <v>2</v>
      </c>
      <c r="T11" s="98">
        <v>0</v>
      </c>
      <c r="U11" s="92">
        <v>0</v>
      </c>
      <c r="V11" s="98">
        <v>1</v>
      </c>
      <c r="W11" s="92">
        <v>0</v>
      </c>
      <c r="X11" s="35">
        <v>44</v>
      </c>
      <c r="Y11" s="34">
        <v>163</v>
      </c>
      <c r="Z11" s="92">
        <v>207</v>
      </c>
    </row>
    <row r="12" ht="16.5" customHeight="1"/>
  </sheetData>
  <sheetProtection/>
  <mergeCells count="10">
    <mergeCell ref="A2:X2"/>
    <mergeCell ref="F4:G4"/>
    <mergeCell ref="H4:I4"/>
    <mergeCell ref="J4:K4"/>
    <mergeCell ref="L4:M4"/>
    <mergeCell ref="N4:O4"/>
    <mergeCell ref="P4:Q4"/>
    <mergeCell ref="R4:S4"/>
    <mergeCell ref="T4:U4"/>
    <mergeCell ref="V4:W4"/>
  </mergeCells>
  <printOptions/>
  <pageMargins left="0" right="0" top="0.5905511811023623" bottom="0.7874015748031497" header="0.5118110236220472" footer="0.5118110236220472"/>
  <pageSetup horizontalDpi="600" verticalDpi="600" orientation="portrait" paperSize="9" scale="85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57"/>
  <sheetViews>
    <sheetView zoomScalePageLayoutView="0" workbookViewId="0" topLeftCell="A1">
      <selection activeCell="D1" sqref="D1"/>
    </sheetView>
  </sheetViews>
  <sheetFormatPr defaultColWidth="7.140625" defaultRowHeight="12.75"/>
  <cols>
    <col min="1" max="1" width="29.8515625" style="7" bestFit="1" customWidth="1"/>
    <col min="2" max="3" width="7.140625" style="0" customWidth="1"/>
    <col min="4" max="4" width="7.140625" style="7" customWidth="1"/>
    <col min="5" max="6" width="7.140625" style="0" customWidth="1"/>
    <col min="7" max="7" width="7.7109375" style="7" customWidth="1"/>
    <col min="8" max="9" width="7.140625" style="0" customWidth="1"/>
    <col min="10" max="10" width="9.00390625" style="7" customWidth="1"/>
    <col min="11" max="12" width="7.140625" style="0" customWidth="1"/>
    <col min="13" max="13" width="7.140625" style="7" customWidth="1"/>
    <col min="14" max="14" width="7.140625" style="0" customWidth="1"/>
    <col min="15" max="15" width="8.8515625" style="0" customWidth="1"/>
    <col min="16" max="16" width="7.140625" style="7" customWidth="1"/>
    <col min="17" max="18" width="7.7109375" style="105" customWidth="1"/>
    <col min="19" max="19" width="7.7109375" style="106" customWidth="1"/>
    <col min="20" max="21" width="7.7109375" style="0" customWidth="1"/>
    <col min="22" max="22" width="7.7109375" style="7" customWidth="1"/>
  </cols>
  <sheetData>
    <row r="1" ht="12.75">
      <c r="A1" s="6" t="s">
        <v>101</v>
      </c>
    </row>
    <row r="2" spans="1:22" ht="12.75">
      <c r="A2" s="190" t="s">
        <v>88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</row>
    <row r="3" ht="13.5" thickBot="1"/>
    <row r="4" spans="1:22" s="7" customFormat="1" ht="12.75">
      <c r="A4" s="36"/>
      <c r="B4" s="191" t="s">
        <v>39</v>
      </c>
      <c r="C4" s="192"/>
      <c r="D4" s="193"/>
      <c r="E4" s="191" t="s">
        <v>14</v>
      </c>
      <c r="F4" s="192"/>
      <c r="G4" s="193"/>
      <c r="H4" s="191" t="s">
        <v>42</v>
      </c>
      <c r="I4" s="192"/>
      <c r="J4" s="193"/>
      <c r="K4" s="191" t="s">
        <v>43</v>
      </c>
      <c r="L4" s="192"/>
      <c r="M4" s="193"/>
      <c r="N4" s="191" t="s">
        <v>44</v>
      </c>
      <c r="O4" s="192"/>
      <c r="P4" s="193"/>
      <c r="Q4" s="197" t="s">
        <v>45</v>
      </c>
      <c r="R4" s="198"/>
      <c r="S4" s="199"/>
      <c r="T4" s="191" t="s">
        <v>19</v>
      </c>
      <c r="U4" s="192"/>
      <c r="V4" s="192"/>
    </row>
    <row r="5" spans="2:20" s="7" customFormat="1" ht="12.75">
      <c r="B5" s="194" t="s">
        <v>40</v>
      </c>
      <c r="C5" s="195"/>
      <c r="D5" s="196"/>
      <c r="E5" s="1"/>
      <c r="H5" s="194" t="s">
        <v>24</v>
      </c>
      <c r="I5" s="195"/>
      <c r="J5" s="196"/>
      <c r="K5" s="194" t="s">
        <v>24</v>
      </c>
      <c r="L5" s="195"/>
      <c r="M5" s="196"/>
      <c r="N5" s="194" t="s">
        <v>24</v>
      </c>
      <c r="O5" s="195"/>
      <c r="P5" s="196"/>
      <c r="Q5" s="200" t="s">
        <v>24</v>
      </c>
      <c r="R5" s="201"/>
      <c r="S5" s="202"/>
      <c r="T5" s="1"/>
    </row>
    <row r="6" spans="2:21" ht="12.75">
      <c r="B6" s="206" t="s">
        <v>41</v>
      </c>
      <c r="C6" s="207"/>
      <c r="D6" s="208"/>
      <c r="E6" s="1"/>
      <c r="F6" s="7"/>
      <c r="H6" s="1"/>
      <c r="I6" s="7"/>
      <c r="K6" s="1"/>
      <c r="L6" s="7"/>
      <c r="N6" s="1"/>
      <c r="O6" s="7"/>
      <c r="Q6" s="203" t="s">
        <v>71</v>
      </c>
      <c r="R6" s="204"/>
      <c r="S6" s="205"/>
      <c r="T6" s="1"/>
      <c r="U6" s="7"/>
    </row>
    <row r="7" spans="1:22" s="4" customFormat="1" ht="12.75">
      <c r="A7" s="40"/>
      <c r="B7" s="30" t="s">
        <v>0</v>
      </c>
      <c r="C7" s="29" t="s">
        <v>1</v>
      </c>
      <c r="D7" s="29" t="s">
        <v>20</v>
      </c>
      <c r="E7" s="30" t="s">
        <v>0</v>
      </c>
      <c r="F7" s="29" t="s">
        <v>1</v>
      </c>
      <c r="G7" s="29" t="s">
        <v>20</v>
      </c>
      <c r="H7" s="30" t="s">
        <v>0</v>
      </c>
      <c r="I7" s="29" t="s">
        <v>1</v>
      </c>
      <c r="J7" s="29" t="s">
        <v>20</v>
      </c>
      <c r="K7" s="30" t="s">
        <v>0</v>
      </c>
      <c r="L7" s="29" t="s">
        <v>1</v>
      </c>
      <c r="M7" s="29" t="s">
        <v>20</v>
      </c>
      <c r="N7" s="30" t="s">
        <v>0</v>
      </c>
      <c r="O7" s="29" t="s">
        <v>1</v>
      </c>
      <c r="P7" s="29" t="s">
        <v>20</v>
      </c>
      <c r="Q7" s="138" t="s">
        <v>0</v>
      </c>
      <c r="R7" s="139" t="s">
        <v>1</v>
      </c>
      <c r="S7" s="139" t="s">
        <v>20</v>
      </c>
      <c r="T7" s="30" t="s">
        <v>0</v>
      </c>
      <c r="U7" s="29" t="s">
        <v>1</v>
      </c>
      <c r="V7" s="29" t="s">
        <v>20</v>
      </c>
    </row>
    <row r="8" spans="1:22" s="25" customFormat="1" ht="12.75">
      <c r="A8" s="23" t="s">
        <v>2</v>
      </c>
      <c r="B8" s="2"/>
      <c r="C8" s="3"/>
      <c r="D8" s="3"/>
      <c r="E8" s="2"/>
      <c r="F8" s="3"/>
      <c r="G8" s="3"/>
      <c r="H8" s="2"/>
      <c r="I8" s="3"/>
      <c r="J8" s="3"/>
      <c r="K8" s="2"/>
      <c r="L8" s="3"/>
      <c r="M8" s="3"/>
      <c r="N8" s="2"/>
      <c r="O8" s="3"/>
      <c r="P8" s="3"/>
      <c r="Q8" s="140"/>
      <c r="R8" s="141"/>
      <c r="S8" s="141"/>
      <c r="T8" s="2"/>
      <c r="U8" s="3"/>
      <c r="V8" s="3"/>
    </row>
    <row r="9" spans="1:22" ht="12.75">
      <c r="A9" s="7" t="s">
        <v>30</v>
      </c>
      <c r="B9" s="14">
        <v>325</v>
      </c>
      <c r="C9" s="16">
        <v>199</v>
      </c>
      <c r="D9" s="31">
        <v>524</v>
      </c>
      <c r="E9" s="14">
        <v>2770</v>
      </c>
      <c r="F9" s="16">
        <v>2568</v>
      </c>
      <c r="G9" s="31">
        <v>5338</v>
      </c>
      <c r="H9" s="14">
        <v>1972</v>
      </c>
      <c r="I9" s="16">
        <v>2153</v>
      </c>
      <c r="J9" s="31">
        <v>4125</v>
      </c>
      <c r="K9" s="14">
        <v>1305</v>
      </c>
      <c r="L9" s="16">
        <v>1206</v>
      </c>
      <c r="M9" s="31">
        <v>2511</v>
      </c>
      <c r="N9" s="14">
        <v>185</v>
      </c>
      <c r="O9" s="16">
        <v>359</v>
      </c>
      <c r="P9" s="31">
        <v>544</v>
      </c>
      <c r="Q9" s="102">
        <v>2019</v>
      </c>
      <c r="R9" s="93">
        <v>1925</v>
      </c>
      <c r="S9" s="97">
        <v>3944</v>
      </c>
      <c r="T9" s="32">
        <v>8576</v>
      </c>
      <c r="U9" s="31">
        <v>8410</v>
      </c>
      <c r="V9" s="31">
        <v>16986</v>
      </c>
    </row>
    <row r="10" spans="1:22" ht="12.75">
      <c r="A10" s="7" t="s">
        <v>31</v>
      </c>
      <c r="B10" s="14">
        <v>216</v>
      </c>
      <c r="C10" s="15">
        <v>162</v>
      </c>
      <c r="D10" s="31">
        <v>378</v>
      </c>
      <c r="E10" s="14">
        <v>13461</v>
      </c>
      <c r="F10" s="15">
        <v>14291</v>
      </c>
      <c r="G10" s="31">
        <v>27752</v>
      </c>
      <c r="H10" s="14">
        <v>10859</v>
      </c>
      <c r="I10" s="15">
        <v>13269</v>
      </c>
      <c r="J10" s="31">
        <v>24128</v>
      </c>
      <c r="K10" s="14">
        <v>9526</v>
      </c>
      <c r="L10" s="15">
        <v>9100</v>
      </c>
      <c r="M10" s="31">
        <v>18626</v>
      </c>
      <c r="N10" s="14">
        <v>288</v>
      </c>
      <c r="O10" s="15">
        <v>737</v>
      </c>
      <c r="P10" s="31">
        <v>1025</v>
      </c>
      <c r="Q10" s="102">
        <v>6603</v>
      </c>
      <c r="R10" s="103">
        <v>6942</v>
      </c>
      <c r="S10" s="97">
        <v>13545</v>
      </c>
      <c r="T10" s="32">
        <v>40953</v>
      </c>
      <c r="U10" s="33">
        <v>44501</v>
      </c>
      <c r="V10" s="16">
        <v>85454</v>
      </c>
    </row>
    <row r="11" spans="1:22" ht="12.75">
      <c r="A11" s="26" t="s">
        <v>32</v>
      </c>
      <c r="B11" s="14">
        <v>0</v>
      </c>
      <c r="C11" s="15">
        <v>0</v>
      </c>
      <c r="D11" s="31">
        <v>0</v>
      </c>
      <c r="E11" s="14">
        <v>827</v>
      </c>
      <c r="F11" s="15">
        <v>404</v>
      </c>
      <c r="G11" s="31">
        <v>1231</v>
      </c>
      <c r="H11" s="14">
        <v>40</v>
      </c>
      <c r="I11" s="15">
        <v>48</v>
      </c>
      <c r="J11" s="31">
        <v>88</v>
      </c>
      <c r="K11" s="14">
        <v>963</v>
      </c>
      <c r="L11" s="15">
        <v>371</v>
      </c>
      <c r="M11" s="31">
        <v>1334</v>
      </c>
      <c r="N11" s="14">
        <v>12</v>
      </c>
      <c r="O11" s="15">
        <v>36</v>
      </c>
      <c r="P11" s="31">
        <v>48</v>
      </c>
      <c r="Q11" s="102">
        <v>1224</v>
      </c>
      <c r="R11" s="103">
        <v>575</v>
      </c>
      <c r="S11" s="97">
        <v>1799</v>
      </c>
      <c r="T11" s="32">
        <v>3066</v>
      </c>
      <c r="U11" s="33">
        <v>1434</v>
      </c>
      <c r="V11" s="16">
        <v>4500</v>
      </c>
    </row>
    <row r="12" spans="1:22" ht="12.75">
      <c r="A12" s="26" t="s">
        <v>33</v>
      </c>
      <c r="B12" s="14">
        <v>223</v>
      </c>
      <c r="C12" s="15">
        <v>140</v>
      </c>
      <c r="D12" s="31">
        <v>363</v>
      </c>
      <c r="E12" s="14">
        <v>1657</v>
      </c>
      <c r="F12" s="15">
        <v>1160</v>
      </c>
      <c r="G12" s="31">
        <v>2817</v>
      </c>
      <c r="H12" s="14">
        <v>530</v>
      </c>
      <c r="I12" s="15">
        <v>568</v>
      </c>
      <c r="J12" s="31">
        <v>1098</v>
      </c>
      <c r="K12" s="14">
        <v>1770</v>
      </c>
      <c r="L12" s="15">
        <v>688</v>
      </c>
      <c r="M12" s="31">
        <v>2458</v>
      </c>
      <c r="N12" s="14">
        <v>129</v>
      </c>
      <c r="O12" s="15">
        <v>167</v>
      </c>
      <c r="P12" s="31">
        <v>296</v>
      </c>
      <c r="Q12" s="102">
        <v>2029</v>
      </c>
      <c r="R12" s="103">
        <v>1334</v>
      </c>
      <c r="S12" s="97">
        <v>3363</v>
      </c>
      <c r="T12" s="32">
        <v>6338</v>
      </c>
      <c r="U12" s="33">
        <v>4057</v>
      </c>
      <c r="V12" s="16">
        <v>10395</v>
      </c>
    </row>
    <row r="13" spans="1:22" s="19" customFormat="1" ht="12.75">
      <c r="A13" s="10" t="s">
        <v>19</v>
      </c>
      <c r="B13" s="20">
        <v>764</v>
      </c>
      <c r="C13" s="21">
        <v>501</v>
      </c>
      <c r="D13" s="21">
        <v>1265</v>
      </c>
      <c r="E13" s="20">
        <v>18715</v>
      </c>
      <c r="F13" s="21">
        <v>18423</v>
      </c>
      <c r="G13" s="21">
        <v>37138</v>
      </c>
      <c r="H13" s="20">
        <v>13401</v>
      </c>
      <c r="I13" s="21">
        <v>16038</v>
      </c>
      <c r="J13" s="21">
        <v>29439</v>
      </c>
      <c r="K13" s="20">
        <v>13564</v>
      </c>
      <c r="L13" s="21">
        <v>11365</v>
      </c>
      <c r="M13" s="21">
        <v>24929</v>
      </c>
      <c r="N13" s="20">
        <v>614</v>
      </c>
      <c r="O13" s="21">
        <v>1299</v>
      </c>
      <c r="P13" s="21">
        <v>1913</v>
      </c>
      <c r="Q13" s="119">
        <v>11875</v>
      </c>
      <c r="R13" s="120">
        <v>10776</v>
      </c>
      <c r="S13" s="120">
        <v>22651</v>
      </c>
      <c r="T13" s="20">
        <v>58933</v>
      </c>
      <c r="U13" s="21">
        <v>58402</v>
      </c>
      <c r="V13" s="21">
        <v>117335</v>
      </c>
    </row>
    <row r="14" spans="1:22" s="7" customFormat="1" ht="12.75">
      <c r="A14" s="41" t="s">
        <v>3</v>
      </c>
      <c r="B14" s="14"/>
      <c r="C14" s="16"/>
      <c r="D14" s="31"/>
      <c r="E14" s="14"/>
      <c r="F14" s="16"/>
      <c r="G14" s="31"/>
      <c r="H14" s="14"/>
      <c r="I14" s="16"/>
      <c r="J14" s="31"/>
      <c r="K14" s="14"/>
      <c r="L14" s="16"/>
      <c r="M14" s="31"/>
      <c r="N14" s="14"/>
      <c r="O14" s="16"/>
      <c r="P14" s="31"/>
      <c r="Q14" s="102"/>
      <c r="R14" s="93"/>
      <c r="S14" s="97"/>
      <c r="T14" s="32"/>
      <c r="U14" s="31"/>
      <c r="V14" s="16"/>
    </row>
    <row r="15" spans="1:22" ht="12.75">
      <c r="A15" s="7" t="s">
        <v>30</v>
      </c>
      <c r="B15" s="14">
        <v>0</v>
      </c>
      <c r="C15" s="16">
        <v>0</v>
      </c>
      <c r="D15" s="31">
        <v>0</v>
      </c>
      <c r="E15" s="14">
        <v>2005</v>
      </c>
      <c r="F15" s="16">
        <v>1798</v>
      </c>
      <c r="G15" s="31">
        <v>3803</v>
      </c>
      <c r="H15" s="14">
        <v>1804</v>
      </c>
      <c r="I15" s="16">
        <v>2036</v>
      </c>
      <c r="J15" s="31">
        <v>3840</v>
      </c>
      <c r="K15" s="14">
        <v>1048</v>
      </c>
      <c r="L15" s="16">
        <v>657</v>
      </c>
      <c r="M15" s="31">
        <v>1705</v>
      </c>
      <c r="N15" s="14">
        <v>10</v>
      </c>
      <c r="O15" s="16">
        <v>16</v>
      </c>
      <c r="P15" s="31">
        <v>26</v>
      </c>
      <c r="Q15" s="102">
        <v>1344</v>
      </c>
      <c r="R15" s="93">
        <v>1016</v>
      </c>
      <c r="S15" s="97">
        <v>2360</v>
      </c>
      <c r="T15" s="32">
        <v>6211</v>
      </c>
      <c r="U15" s="31">
        <v>5523</v>
      </c>
      <c r="V15" s="16">
        <v>11734</v>
      </c>
    </row>
    <row r="16" spans="1:22" ht="12.75">
      <c r="A16" s="7" t="s">
        <v>31</v>
      </c>
      <c r="B16" s="14">
        <v>99</v>
      </c>
      <c r="C16" s="15">
        <v>86</v>
      </c>
      <c r="D16" s="31">
        <v>185</v>
      </c>
      <c r="E16" s="14">
        <v>7388</v>
      </c>
      <c r="F16" s="15">
        <v>7430</v>
      </c>
      <c r="G16" s="31">
        <v>14818</v>
      </c>
      <c r="H16" s="14">
        <v>6949</v>
      </c>
      <c r="I16" s="15">
        <v>8377</v>
      </c>
      <c r="J16" s="31">
        <v>15326</v>
      </c>
      <c r="K16" s="14">
        <v>5124</v>
      </c>
      <c r="L16" s="15">
        <v>3646</v>
      </c>
      <c r="M16" s="31">
        <v>8770</v>
      </c>
      <c r="N16" s="14">
        <v>69</v>
      </c>
      <c r="O16" s="15">
        <v>183</v>
      </c>
      <c r="P16" s="31">
        <v>252</v>
      </c>
      <c r="Q16" s="102">
        <v>2303</v>
      </c>
      <c r="R16" s="103">
        <v>2343</v>
      </c>
      <c r="S16" s="97">
        <v>4646</v>
      </c>
      <c r="T16" s="32">
        <v>21932</v>
      </c>
      <c r="U16" s="33">
        <v>22065</v>
      </c>
      <c r="V16" s="16">
        <v>43997</v>
      </c>
    </row>
    <row r="17" spans="1:22" ht="12.75">
      <c r="A17" s="26" t="s">
        <v>32</v>
      </c>
      <c r="B17" s="14">
        <v>26</v>
      </c>
      <c r="C17" s="15">
        <v>14</v>
      </c>
      <c r="D17" s="31">
        <v>40</v>
      </c>
      <c r="E17" s="14">
        <v>163</v>
      </c>
      <c r="F17" s="15">
        <v>82</v>
      </c>
      <c r="G17" s="31">
        <v>245</v>
      </c>
      <c r="H17" s="14">
        <v>0</v>
      </c>
      <c r="I17" s="15">
        <v>0</v>
      </c>
      <c r="J17" s="31">
        <v>0</v>
      </c>
      <c r="K17" s="14">
        <v>165</v>
      </c>
      <c r="L17" s="15">
        <v>91</v>
      </c>
      <c r="M17" s="31">
        <v>256</v>
      </c>
      <c r="N17" s="14">
        <v>32</v>
      </c>
      <c r="O17" s="15">
        <v>83</v>
      </c>
      <c r="P17" s="31">
        <v>115</v>
      </c>
      <c r="Q17" s="102">
        <v>269</v>
      </c>
      <c r="R17" s="103">
        <v>112</v>
      </c>
      <c r="S17" s="97">
        <v>381</v>
      </c>
      <c r="T17" s="32">
        <v>655</v>
      </c>
      <c r="U17" s="33">
        <v>382</v>
      </c>
      <c r="V17" s="16">
        <v>1037</v>
      </c>
    </row>
    <row r="18" spans="1:22" ht="12.75">
      <c r="A18" s="26" t="s">
        <v>33</v>
      </c>
      <c r="B18" s="14">
        <v>0</v>
      </c>
      <c r="C18" s="15">
        <v>0</v>
      </c>
      <c r="D18" s="31">
        <v>0</v>
      </c>
      <c r="E18" s="14">
        <v>417</v>
      </c>
      <c r="F18" s="15">
        <v>230</v>
      </c>
      <c r="G18" s="31">
        <v>647</v>
      </c>
      <c r="H18" s="14">
        <v>0</v>
      </c>
      <c r="I18" s="15">
        <v>0</v>
      </c>
      <c r="J18" s="31">
        <v>0</v>
      </c>
      <c r="K18" s="14">
        <v>525</v>
      </c>
      <c r="L18" s="15">
        <v>290</v>
      </c>
      <c r="M18" s="31">
        <v>815</v>
      </c>
      <c r="N18" s="14">
        <v>0</v>
      </c>
      <c r="O18" s="15">
        <v>0</v>
      </c>
      <c r="P18" s="31">
        <v>0</v>
      </c>
      <c r="Q18" s="102">
        <v>790</v>
      </c>
      <c r="R18" s="103">
        <v>332</v>
      </c>
      <c r="S18" s="97">
        <v>1122</v>
      </c>
      <c r="T18" s="32">
        <v>1732</v>
      </c>
      <c r="U18" s="33">
        <v>852</v>
      </c>
      <c r="V18" s="16">
        <v>2584</v>
      </c>
    </row>
    <row r="19" spans="1:22" s="19" customFormat="1" ht="12.75">
      <c r="A19" s="10" t="s">
        <v>19</v>
      </c>
      <c r="B19" s="20">
        <v>125</v>
      </c>
      <c r="C19" s="21">
        <v>100</v>
      </c>
      <c r="D19" s="21">
        <v>225</v>
      </c>
      <c r="E19" s="20">
        <v>9973</v>
      </c>
      <c r="F19" s="21">
        <v>9540</v>
      </c>
      <c r="G19" s="21">
        <v>19513</v>
      </c>
      <c r="H19" s="20">
        <v>8753</v>
      </c>
      <c r="I19" s="21">
        <v>10413</v>
      </c>
      <c r="J19" s="21">
        <v>19166</v>
      </c>
      <c r="K19" s="20">
        <v>6862</v>
      </c>
      <c r="L19" s="21">
        <v>4684</v>
      </c>
      <c r="M19" s="21">
        <v>11546</v>
      </c>
      <c r="N19" s="20">
        <v>111</v>
      </c>
      <c r="O19" s="21">
        <v>282</v>
      </c>
      <c r="P19" s="21">
        <v>393</v>
      </c>
      <c r="Q19" s="119">
        <v>4706</v>
      </c>
      <c r="R19" s="120">
        <v>3803</v>
      </c>
      <c r="S19" s="120">
        <v>8509</v>
      </c>
      <c r="T19" s="20">
        <v>30530</v>
      </c>
      <c r="U19" s="21">
        <v>28822</v>
      </c>
      <c r="V19" s="21">
        <v>59352</v>
      </c>
    </row>
    <row r="20" spans="1:22" s="7" customFormat="1" ht="12.75">
      <c r="A20" s="41" t="s">
        <v>4</v>
      </c>
      <c r="B20" s="14"/>
      <c r="C20" s="16"/>
      <c r="D20" s="31"/>
      <c r="E20" s="14"/>
      <c r="F20" s="16"/>
      <c r="G20" s="31"/>
      <c r="H20" s="14"/>
      <c r="I20" s="16"/>
      <c r="J20" s="31"/>
      <c r="K20" s="14"/>
      <c r="L20" s="16"/>
      <c r="M20" s="31"/>
      <c r="N20" s="14"/>
      <c r="O20" s="16"/>
      <c r="P20" s="31"/>
      <c r="Q20" s="102"/>
      <c r="R20" s="93"/>
      <c r="S20" s="97"/>
      <c r="T20" s="32"/>
      <c r="U20" s="31"/>
      <c r="V20" s="16"/>
    </row>
    <row r="21" spans="1:22" ht="12.75">
      <c r="A21" s="26" t="s">
        <v>30</v>
      </c>
      <c r="B21" s="14">
        <v>0</v>
      </c>
      <c r="C21" s="16">
        <v>0</v>
      </c>
      <c r="D21" s="31">
        <v>0</v>
      </c>
      <c r="E21" s="14">
        <v>691</v>
      </c>
      <c r="F21" s="16">
        <v>728</v>
      </c>
      <c r="G21" s="31">
        <v>1419</v>
      </c>
      <c r="H21" s="14">
        <v>638</v>
      </c>
      <c r="I21" s="16">
        <v>702</v>
      </c>
      <c r="J21" s="31">
        <v>1340</v>
      </c>
      <c r="K21" s="14">
        <v>232</v>
      </c>
      <c r="L21" s="16">
        <v>244</v>
      </c>
      <c r="M21" s="31">
        <v>476</v>
      </c>
      <c r="N21" s="14">
        <v>94</v>
      </c>
      <c r="O21" s="16">
        <v>162</v>
      </c>
      <c r="P21" s="31">
        <v>256</v>
      </c>
      <c r="Q21" s="102">
        <v>364</v>
      </c>
      <c r="R21" s="93">
        <v>458</v>
      </c>
      <c r="S21" s="97">
        <v>822</v>
      </c>
      <c r="T21" s="32">
        <v>2019</v>
      </c>
      <c r="U21" s="31">
        <v>2294</v>
      </c>
      <c r="V21" s="16">
        <v>4313</v>
      </c>
    </row>
    <row r="22" spans="1:22" ht="12.75">
      <c r="A22" s="26" t="s">
        <v>31</v>
      </c>
      <c r="B22" s="14">
        <v>48</v>
      </c>
      <c r="C22" s="15">
        <v>53</v>
      </c>
      <c r="D22" s="31">
        <v>101</v>
      </c>
      <c r="E22" s="14">
        <v>1504</v>
      </c>
      <c r="F22" s="15">
        <v>1516</v>
      </c>
      <c r="G22" s="31">
        <v>3020</v>
      </c>
      <c r="H22" s="14">
        <v>1492</v>
      </c>
      <c r="I22" s="15">
        <v>1823</v>
      </c>
      <c r="J22" s="31">
        <v>3315</v>
      </c>
      <c r="K22" s="14">
        <v>329</v>
      </c>
      <c r="L22" s="15">
        <v>423</v>
      </c>
      <c r="M22" s="31">
        <v>752</v>
      </c>
      <c r="N22" s="14">
        <v>132</v>
      </c>
      <c r="O22" s="15">
        <v>188</v>
      </c>
      <c r="P22" s="31">
        <v>320</v>
      </c>
      <c r="Q22" s="102">
        <v>220</v>
      </c>
      <c r="R22" s="103">
        <v>303</v>
      </c>
      <c r="S22" s="97">
        <v>523</v>
      </c>
      <c r="T22" s="32">
        <v>3725</v>
      </c>
      <c r="U22" s="33">
        <v>4306</v>
      </c>
      <c r="V22" s="16">
        <v>8031</v>
      </c>
    </row>
    <row r="23" spans="1:22" ht="12.75">
      <c r="A23" s="26" t="s">
        <v>33</v>
      </c>
      <c r="B23" s="14">
        <v>43</v>
      </c>
      <c r="C23" s="15">
        <v>53</v>
      </c>
      <c r="D23" s="31">
        <v>96</v>
      </c>
      <c r="E23" s="14">
        <v>58</v>
      </c>
      <c r="F23" s="15">
        <v>44</v>
      </c>
      <c r="G23" s="31">
        <v>102</v>
      </c>
      <c r="H23" s="14">
        <v>40</v>
      </c>
      <c r="I23" s="15">
        <v>48</v>
      </c>
      <c r="J23" s="31">
        <v>88</v>
      </c>
      <c r="K23" s="14">
        <v>17</v>
      </c>
      <c r="L23" s="15">
        <v>15</v>
      </c>
      <c r="M23" s="31">
        <v>32</v>
      </c>
      <c r="N23" s="14">
        <v>0</v>
      </c>
      <c r="O23" s="15">
        <v>0</v>
      </c>
      <c r="P23" s="31">
        <v>0</v>
      </c>
      <c r="Q23" s="102">
        <v>112</v>
      </c>
      <c r="R23" s="103">
        <v>78</v>
      </c>
      <c r="S23" s="97">
        <v>190</v>
      </c>
      <c r="T23" s="32">
        <v>270</v>
      </c>
      <c r="U23" s="33">
        <v>238</v>
      </c>
      <c r="V23" s="16">
        <v>508</v>
      </c>
    </row>
    <row r="24" spans="1:22" ht="12.75">
      <c r="A24" s="26" t="s">
        <v>34</v>
      </c>
      <c r="B24" s="14">
        <v>0</v>
      </c>
      <c r="C24" s="15">
        <v>0</v>
      </c>
      <c r="D24" s="31">
        <v>0</v>
      </c>
      <c r="E24" s="14">
        <v>53</v>
      </c>
      <c r="F24" s="15">
        <v>16</v>
      </c>
      <c r="G24" s="31">
        <v>69</v>
      </c>
      <c r="H24" s="14">
        <v>0</v>
      </c>
      <c r="I24" s="15">
        <v>0</v>
      </c>
      <c r="J24" s="31">
        <v>0</v>
      </c>
      <c r="K24" s="14">
        <v>41</v>
      </c>
      <c r="L24" s="15">
        <v>14</v>
      </c>
      <c r="M24" s="31">
        <v>55</v>
      </c>
      <c r="N24" s="14">
        <v>0</v>
      </c>
      <c r="O24" s="15">
        <v>0</v>
      </c>
      <c r="P24" s="31">
        <v>0</v>
      </c>
      <c r="Q24" s="102">
        <v>111</v>
      </c>
      <c r="R24" s="103">
        <v>33</v>
      </c>
      <c r="S24" s="97">
        <v>144</v>
      </c>
      <c r="T24" s="32">
        <v>205</v>
      </c>
      <c r="U24" s="33">
        <v>63</v>
      </c>
      <c r="V24" s="16">
        <v>268</v>
      </c>
    </row>
    <row r="25" spans="1:22" s="19" customFormat="1" ht="12.75">
      <c r="A25" s="10" t="s">
        <v>19</v>
      </c>
      <c r="B25" s="20">
        <v>91</v>
      </c>
      <c r="C25" s="21">
        <v>106</v>
      </c>
      <c r="D25" s="21">
        <v>197</v>
      </c>
      <c r="E25" s="20">
        <v>2306</v>
      </c>
      <c r="F25" s="21">
        <v>2304</v>
      </c>
      <c r="G25" s="21">
        <v>4610</v>
      </c>
      <c r="H25" s="20">
        <v>2170</v>
      </c>
      <c r="I25" s="21">
        <v>2573</v>
      </c>
      <c r="J25" s="21">
        <v>4743</v>
      </c>
      <c r="K25" s="20">
        <v>619</v>
      </c>
      <c r="L25" s="21">
        <v>696</v>
      </c>
      <c r="M25" s="21">
        <v>1315</v>
      </c>
      <c r="N25" s="20">
        <v>226</v>
      </c>
      <c r="O25" s="21">
        <v>350</v>
      </c>
      <c r="P25" s="21">
        <v>576</v>
      </c>
      <c r="Q25" s="119">
        <v>807</v>
      </c>
      <c r="R25" s="120">
        <v>872</v>
      </c>
      <c r="S25" s="120">
        <v>1679</v>
      </c>
      <c r="T25" s="20">
        <v>6219</v>
      </c>
      <c r="U25" s="21">
        <v>6901</v>
      </c>
      <c r="V25" s="21">
        <v>13120</v>
      </c>
    </row>
    <row r="26" spans="1:22" s="7" customFormat="1" ht="12.75">
      <c r="A26" s="41" t="s">
        <v>5</v>
      </c>
      <c r="B26" s="14"/>
      <c r="C26" s="16"/>
      <c r="D26" s="31"/>
      <c r="E26" s="14"/>
      <c r="F26" s="16"/>
      <c r="G26" s="31"/>
      <c r="H26" s="14"/>
      <c r="I26" s="16"/>
      <c r="J26" s="31"/>
      <c r="K26" s="14"/>
      <c r="L26" s="16"/>
      <c r="M26" s="31"/>
      <c r="N26" s="14"/>
      <c r="O26" s="16"/>
      <c r="P26" s="31"/>
      <c r="Q26" s="102"/>
      <c r="R26" s="93"/>
      <c r="S26" s="97"/>
      <c r="T26" s="32"/>
      <c r="U26" s="31"/>
      <c r="V26" s="16"/>
    </row>
    <row r="27" spans="1:22" ht="12.75">
      <c r="A27" s="7" t="s">
        <v>30</v>
      </c>
      <c r="B27" s="14">
        <v>100</v>
      </c>
      <c r="C27" s="16">
        <v>63</v>
      </c>
      <c r="D27" s="31">
        <v>163</v>
      </c>
      <c r="E27" s="14">
        <v>1578</v>
      </c>
      <c r="F27" s="16">
        <v>1510</v>
      </c>
      <c r="G27" s="31">
        <v>3088</v>
      </c>
      <c r="H27" s="14">
        <v>1092</v>
      </c>
      <c r="I27" s="16">
        <v>1244</v>
      </c>
      <c r="J27" s="31">
        <v>2336</v>
      </c>
      <c r="K27" s="14">
        <v>1198</v>
      </c>
      <c r="L27" s="16">
        <v>1008</v>
      </c>
      <c r="M27" s="31">
        <v>2206</v>
      </c>
      <c r="N27" s="14">
        <v>96</v>
      </c>
      <c r="O27" s="16">
        <v>60</v>
      </c>
      <c r="P27" s="31">
        <v>156</v>
      </c>
      <c r="Q27" s="102">
        <v>1509</v>
      </c>
      <c r="R27" s="93">
        <v>1516</v>
      </c>
      <c r="S27" s="97">
        <v>3025</v>
      </c>
      <c r="T27" s="32">
        <v>5573</v>
      </c>
      <c r="U27" s="31">
        <v>5401</v>
      </c>
      <c r="V27" s="16">
        <v>10974</v>
      </c>
    </row>
    <row r="28" spans="1:22" ht="12.75">
      <c r="A28" s="7" t="s">
        <v>31</v>
      </c>
      <c r="B28" s="14">
        <v>118</v>
      </c>
      <c r="C28" s="15">
        <v>107</v>
      </c>
      <c r="D28" s="31">
        <v>225</v>
      </c>
      <c r="E28" s="14">
        <v>10300</v>
      </c>
      <c r="F28" s="15">
        <v>10056</v>
      </c>
      <c r="G28" s="31">
        <v>20356</v>
      </c>
      <c r="H28" s="14">
        <v>7820</v>
      </c>
      <c r="I28" s="15">
        <v>9518</v>
      </c>
      <c r="J28" s="31">
        <v>17338</v>
      </c>
      <c r="K28" s="14">
        <v>8995</v>
      </c>
      <c r="L28" s="15">
        <v>7260</v>
      </c>
      <c r="M28" s="31">
        <v>16255</v>
      </c>
      <c r="N28" s="14">
        <v>118</v>
      </c>
      <c r="O28" s="15">
        <v>227</v>
      </c>
      <c r="P28" s="31">
        <v>345</v>
      </c>
      <c r="Q28" s="102">
        <v>5945</v>
      </c>
      <c r="R28" s="103">
        <v>5089</v>
      </c>
      <c r="S28" s="97">
        <v>11034</v>
      </c>
      <c r="T28" s="32">
        <v>33296</v>
      </c>
      <c r="U28" s="33">
        <v>32257</v>
      </c>
      <c r="V28" s="16">
        <v>65553</v>
      </c>
    </row>
    <row r="29" spans="1:22" ht="12.75">
      <c r="A29" s="26" t="s">
        <v>32</v>
      </c>
      <c r="B29" s="14">
        <v>0</v>
      </c>
      <c r="C29" s="15">
        <v>0</v>
      </c>
      <c r="D29" s="31">
        <v>0</v>
      </c>
      <c r="E29" s="14">
        <v>190</v>
      </c>
      <c r="F29" s="15">
        <v>26</v>
      </c>
      <c r="G29" s="31">
        <v>216</v>
      </c>
      <c r="H29" s="14">
        <v>0</v>
      </c>
      <c r="I29" s="15">
        <v>0</v>
      </c>
      <c r="J29" s="31">
        <v>0</v>
      </c>
      <c r="K29" s="14">
        <v>302</v>
      </c>
      <c r="L29" s="15">
        <v>46</v>
      </c>
      <c r="M29" s="31">
        <v>348</v>
      </c>
      <c r="N29" s="14">
        <v>0</v>
      </c>
      <c r="O29" s="15">
        <v>0</v>
      </c>
      <c r="P29" s="31">
        <v>0</v>
      </c>
      <c r="Q29" s="102">
        <v>162</v>
      </c>
      <c r="R29" s="103">
        <v>31</v>
      </c>
      <c r="S29" s="97">
        <v>193</v>
      </c>
      <c r="T29" s="32">
        <v>654</v>
      </c>
      <c r="U29" s="33">
        <v>103</v>
      </c>
      <c r="V29" s="16">
        <v>757</v>
      </c>
    </row>
    <row r="30" spans="1:22" ht="12.75">
      <c r="A30" s="26" t="s">
        <v>33</v>
      </c>
      <c r="B30" s="14">
        <v>0</v>
      </c>
      <c r="C30" s="15">
        <v>0</v>
      </c>
      <c r="D30" s="31">
        <v>0</v>
      </c>
      <c r="E30" s="14">
        <v>31</v>
      </c>
      <c r="F30" s="15">
        <v>43</v>
      </c>
      <c r="G30" s="31">
        <v>74</v>
      </c>
      <c r="H30" s="14">
        <v>0</v>
      </c>
      <c r="I30" s="15">
        <v>0</v>
      </c>
      <c r="J30" s="31">
        <v>0</v>
      </c>
      <c r="K30" s="14">
        <v>0</v>
      </c>
      <c r="L30" s="15">
        <v>0</v>
      </c>
      <c r="M30" s="31">
        <v>0</v>
      </c>
      <c r="N30" s="14">
        <v>104</v>
      </c>
      <c r="O30" s="15">
        <v>201</v>
      </c>
      <c r="P30" s="31">
        <v>305</v>
      </c>
      <c r="Q30" s="102">
        <v>0</v>
      </c>
      <c r="R30" s="103">
        <v>0</v>
      </c>
      <c r="S30" s="97">
        <v>0</v>
      </c>
      <c r="T30" s="32">
        <v>135</v>
      </c>
      <c r="U30" s="33">
        <v>244</v>
      </c>
      <c r="V30" s="16">
        <v>379</v>
      </c>
    </row>
    <row r="31" spans="1:22" s="19" customFormat="1" ht="12.75">
      <c r="A31" s="10" t="s">
        <v>19</v>
      </c>
      <c r="B31" s="20">
        <v>218</v>
      </c>
      <c r="C31" s="21">
        <v>170</v>
      </c>
      <c r="D31" s="21">
        <v>388</v>
      </c>
      <c r="E31" s="20">
        <v>12099</v>
      </c>
      <c r="F31" s="21">
        <v>11635</v>
      </c>
      <c r="G31" s="21">
        <v>23734</v>
      </c>
      <c r="H31" s="20">
        <v>8912</v>
      </c>
      <c r="I31" s="21">
        <v>10762</v>
      </c>
      <c r="J31" s="21">
        <v>19674</v>
      </c>
      <c r="K31" s="20">
        <v>10495</v>
      </c>
      <c r="L31" s="21">
        <v>8314</v>
      </c>
      <c r="M31" s="21">
        <v>18809</v>
      </c>
      <c r="N31" s="20">
        <v>318</v>
      </c>
      <c r="O31" s="21">
        <v>488</v>
      </c>
      <c r="P31" s="21">
        <v>806</v>
      </c>
      <c r="Q31" s="119">
        <v>7616</v>
      </c>
      <c r="R31" s="120">
        <v>6636</v>
      </c>
      <c r="S31" s="120">
        <v>14252</v>
      </c>
      <c r="T31" s="20">
        <v>39658</v>
      </c>
      <c r="U31" s="21">
        <v>38005</v>
      </c>
      <c r="V31" s="21">
        <v>77663</v>
      </c>
    </row>
    <row r="32" spans="1:22" s="7" customFormat="1" ht="12.75">
      <c r="A32" s="41" t="s">
        <v>6</v>
      </c>
      <c r="B32" s="14"/>
      <c r="C32" s="16"/>
      <c r="D32" s="31"/>
      <c r="E32" s="14"/>
      <c r="F32" s="16"/>
      <c r="G32" s="31"/>
      <c r="H32" s="14"/>
      <c r="I32" s="16"/>
      <c r="J32" s="31"/>
      <c r="K32" s="14"/>
      <c r="L32" s="16"/>
      <c r="M32" s="31"/>
      <c r="N32" s="14"/>
      <c r="O32" s="16"/>
      <c r="P32" s="31"/>
      <c r="Q32" s="102"/>
      <c r="R32" s="93"/>
      <c r="S32" s="97"/>
      <c r="T32" s="32"/>
      <c r="U32" s="31"/>
      <c r="V32" s="16"/>
    </row>
    <row r="33" spans="1:22" ht="12.75">
      <c r="A33" s="7" t="s">
        <v>30</v>
      </c>
      <c r="B33" s="14">
        <v>51</v>
      </c>
      <c r="C33" s="16">
        <v>35</v>
      </c>
      <c r="D33" s="31">
        <v>86</v>
      </c>
      <c r="E33" s="14">
        <v>3118</v>
      </c>
      <c r="F33" s="16">
        <v>3011</v>
      </c>
      <c r="G33" s="31">
        <v>6129</v>
      </c>
      <c r="H33" s="14">
        <v>2453</v>
      </c>
      <c r="I33" s="16">
        <v>2792</v>
      </c>
      <c r="J33" s="31">
        <v>5245</v>
      </c>
      <c r="K33" s="14">
        <v>1660</v>
      </c>
      <c r="L33" s="16">
        <v>1230</v>
      </c>
      <c r="M33" s="31">
        <v>2890</v>
      </c>
      <c r="N33" s="14">
        <v>101</v>
      </c>
      <c r="O33" s="16">
        <v>146</v>
      </c>
      <c r="P33" s="31">
        <v>247</v>
      </c>
      <c r="Q33" s="102">
        <v>2140</v>
      </c>
      <c r="R33" s="93">
        <v>1832</v>
      </c>
      <c r="S33" s="97">
        <v>3972</v>
      </c>
      <c r="T33" s="32">
        <v>9523</v>
      </c>
      <c r="U33" s="31">
        <v>9046</v>
      </c>
      <c r="V33" s="16">
        <v>18569</v>
      </c>
    </row>
    <row r="34" spans="1:22" ht="12.75">
      <c r="A34" s="7" t="s">
        <v>31</v>
      </c>
      <c r="B34" s="14">
        <v>238</v>
      </c>
      <c r="C34" s="15">
        <v>141</v>
      </c>
      <c r="D34" s="31">
        <v>379</v>
      </c>
      <c r="E34" s="14">
        <v>11216</v>
      </c>
      <c r="F34" s="15">
        <v>11528</v>
      </c>
      <c r="G34" s="31">
        <v>22744</v>
      </c>
      <c r="H34" s="14">
        <v>9685</v>
      </c>
      <c r="I34" s="15">
        <v>11997</v>
      </c>
      <c r="J34" s="31">
        <v>21682</v>
      </c>
      <c r="K34" s="14">
        <v>8056</v>
      </c>
      <c r="L34" s="15">
        <v>6755</v>
      </c>
      <c r="M34" s="31">
        <v>14811</v>
      </c>
      <c r="N34" s="14">
        <v>217</v>
      </c>
      <c r="O34" s="15">
        <v>492</v>
      </c>
      <c r="P34" s="31">
        <v>709</v>
      </c>
      <c r="Q34" s="102">
        <v>4823</v>
      </c>
      <c r="R34" s="103">
        <v>4567</v>
      </c>
      <c r="S34" s="97">
        <v>9390</v>
      </c>
      <c r="T34" s="32">
        <v>34235</v>
      </c>
      <c r="U34" s="33">
        <v>35480</v>
      </c>
      <c r="V34" s="16">
        <v>69715</v>
      </c>
    </row>
    <row r="35" spans="1:22" ht="12.75">
      <c r="A35" s="26" t="s">
        <v>32</v>
      </c>
      <c r="B35" s="14">
        <v>46</v>
      </c>
      <c r="C35" s="15">
        <v>18</v>
      </c>
      <c r="D35" s="31">
        <v>64</v>
      </c>
      <c r="E35" s="14">
        <v>529</v>
      </c>
      <c r="F35" s="15">
        <v>131</v>
      </c>
      <c r="G35" s="31">
        <v>660</v>
      </c>
      <c r="H35" s="14">
        <v>0</v>
      </c>
      <c r="I35" s="15">
        <v>0</v>
      </c>
      <c r="J35" s="31">
        <v>0</v>
      </c>
      <c r="K35" s="14">
        <v>775</v>
      </c>
      <c r="L35" s="15">
        <v>303</v>
      </c>
      <c r="M35" s="31">
        <v>1078</v>
      </c>
      <c r="N35" s="14">
        <v>0</v>
      </c>
      <c r="O35" s="15">
        <v>0</v>
      </c>
      <c r="P35" s="31">
        <v>0</v>
      </c>
      <c r="Q35" s="102">
        <v>848</v>
      </c>
      <c r="R35" s="103">
        <v>488</v>
      </c>
      <c r="S35" s="97">
        <v>1336</v>
      </c>
      <c r="T35" s="32">
        <v>2198</v>
      </c>
      <c r="U35" s="33">
        <v>940</v>
      </c>
      <c r="V35" s="16">
        <v>3138</v>
      </c>
    </row>
    <row r="36" spans="1:22" ht="12.75">
      <c r="A36" s="26" t="s">
        <v>33</v>
      </c>
      <c r="B36" s="14">
        <v>79</v>
      </c>
      <c r="C36" s="15">
        <v>61</v>
      </c>
      <c r="D36" s="31">
        <v>140</v>
      </c>
      <c r="E36" s="14">
        <v>514</v>
      </c>
      <c r="F36" s="15">
        <v>357</v>
      </c>
      <c r="G36" s="31">
        <v>871</v>
      </c>
      <c r="H36" s="14">
        <v>270</v>
      </c>
      <c r="I36" s="15">
        <v>388</v>
      </c>
      <c r="J36" s="31">
        <v>658</v>
      </c>
      <c r="K36" s="14">
        <v>357</v>
      </c>
      <c r="L36" s="15">
        <v>76</v>
      </c>
      <c r="M36" s="31">
        <v>433</v>
      </c>
      <c r="N36" s="14">
        <v>187</v>
      </c>
      <c r="O36" s="15">
        <v>353</v>
      </c>
      <c r="P36" s="31">
        <v>540</v>
      </c>
      <c r="Q36" s="102">
        <v>528</v>
      </c>
      <c r="R36" s="103">
        <v>295</v>
      </c>
      <c r="S36" s="97">
        <v>823</v>
      </c>
      <c r="T36" s="32">
        <v>1935</v>
      </c>
      <c r="U36" s="33">
        <v>1530</v>
      </c>
      <c r="V36" s="16">
        <v>3465</v>
      </c>
    </row>
    <row r="37" spans="1:27" s="19" customFormat="1" ht="12.75">
      <c r="A37" s="10" t="s">
        <v>19</v>
      </c>
      <c r="B37" s="20">
        <v>414</v>
      </c>
      <c r="C37" s="21">
        <v>255</v>
      </c>
      <c r="D37" s="21">
        <v>669</v>
      </c>
      <c r="E37" s="20">
        <v>15377</v>
      </c>
      <c r="F37" s="21">
        <v>15027</v>
      </c>
      <c r="G37" s="21">
        <v>30404</v>
      </c>
      <c r="H37" s="20">
        <v>12408</v>
      </c>
      <c r="I37" s="21">
        <v>15177</v>
      </c>
      <c r="J37" s="21">
        <v>27585</v>
      </c>
      <c r="K37" s="20">
        <v>10848</v>
      </c>
      <c r="L37" s="21">
        <v>8364</v>
      </c>
      <c r="M37" s="21">
        <v>19212</v>
      </c>
      <c r="N37" s="20">
        <v>505</v>
      </c>
      <c r="O37" s="21">
        <v>991</v>
      </c>
      <c r="P37" s="21">
        <v>1496</v>
      </c>
      <c r="Q37" s="119">
        <v>8339</v>
      </c>
      <c r="R37" s="120">
        <v>7182</v>
      </c>
      <c r="S37" s="120">
        <v>15521</v>
      </c>
      <c r="T37" s="119">
        <v>47891</v>
      </c>
      <c r="U37" s="120">
        <v>46996</v>
      </c>
      <c r="V37" s="120">
        <v>94887</v>
      </c>
      <c r="W37" s="38"/>
      <c r="X37" s="38"/>
      <c r="Y37" s="38"/>
      <c r="Z37" s="38"/>
      <c r="AA37" s="38"/>
    </row>
    <row r="38" spans="1:27" s="7" customFormat="1" ht="12.75">
      <c r="A38" s="41" t="s">
        <v>7</v>
      </c>
      <c r="B38" s="14"/>
      <c r="C38" s="16"/>
      <c r="D38" s="31"/>
      <c r="E38" s="14"/>
      <c r="F38" s="16"/>
      <c r="G38" s="31"/>
      <c r="H38" s="14"/>
      <c r="I38" s="16"/>
      <c r="J38" s="31"/>
      <c r="K38" s="14"/>
      <c r="L38" s="16"/>
      <c r="M38" s="31"/>
      <c r="N38" s="14"/>
      <c r="O38" s="16"/>
      <c r="P38" s="31"/>
      <c r="Q38" s="102"/>
      <c r="R38" s="93"/>
      <c r="S38" s="97"/>
      <c r="T38" s="116"/>
      <c r="U38" s="97"/>
      <c r="V38" s="93"/>
      <c r="W38" s="106"/>
      <c r="X38" s="106"/>
      <c r="Y38" s="106"/>
      <c r="Z38" s="106"/>
      <c r="AA38" s="106"/>
    </row>
    <row r="39" spans="1:27" ht="12.75">
      <c r="A39" s="7" t="s">
        <v>30</v>
      </c>
      <c r="B39" s="14">
        <v>149</v>
      </c>
      <c r="C39" s="16">
        <v>89</v>
      </c>
      <c r="D39" s="31">
        <v>238</v>
      </c>
      <c r="E39" s="14">
        <v>1247</v>
      </c>
      <c r="F39" s="16">
        <v>1298</v>
      </c>
      <c r="G39" s="31">
        <v>2545</v>
      </c>
      <c r="H39" s="14">
        <v>817</v>
      </c>
      <c r="I39" s="16">
        <v>988</v>
      </c>
      <c r="J39" s="31">
        <v>1805</v>
      </c>
      <c r="K39" s="14">
        <v>1260</v>
      </c>
      <c r="L39" s="16">
        <v>1057</v>
      </c>
      <c r="M39" s="31">
        <v>2317</v>
      </c>
      <c r="N39" s="14">
        <v>0</v>
      </c>
      <c r="O39" s="16">
        <v>0</v>
      </c>
      <c r="P39" s="31">
        <v>0</v>
      </c>
      <c r="Q39" s="102">
        <v>1551</v>
      </c>
      <c r="R39" s="93">
        <v>1695</v>
      </c>
      <c r="S39" s="97">
        <v>3246</v>
      </c>
      <c r="T39" s="116">
        <v>5024</v>
      </c>
      <c r="U39" s="97">
        <v>5127</v>
      </c>
      <c r="V39" s="93">
        <v>10151</v>
      </c>
      <c r="W39" s="105"/>
      <c r="X39" s="105"/>
      <c r="Y39" s="105"/>
      <c r="Z39" s="105"/>
      <c r="AA39" s="105"/>
    </row>
    <row r="40" spans="1:27" ht="12.75">
      <c r="A40" s="7" t="s">
        <v>31</v>
      </c>
      <c r="B40" s="14">
        <v>53</v>
      </c>
      <c r="C40" s="15">
        <v>23</v>
      </c>
      <c r="D40" s="31">
        <v>76</v>
      </c>
      <c r="E40" s="14">
        <v>7095</v>
      </c>
      <c r="F40" s="15">
        <v>6907</v>
      </c>
      <c r="G40" s="31">
        <v>14002</v>
      </c>
      <c r="H40" s="14">
        <v>5014</v>
      </c>
      <c r="I40" s="15">
        <v>6199</v>
      </c>
      <c r="J40" s="31">
        <v>11213</v>
      </c>
      <c r="K40" s="14">
        <v>5634</v>
      </c>
      <c r="L40" s="15">
        <v>3840</v>
      </c>
      <c r="M40" s="31">
        <v>9474</v>
      </c>
      <c r="N40" s="14">
        <v>152</v>
      </c>
      <c r="O40" s="15">
        <v>278</v>
      </c>
      <c r="P40" s="31">
        <v>430</v>
      </c>
      <c r="Q40" s="102">
        <v>4585</v>
      </c>
      <c r="R40" s="103">
        <v>3370</v>
      </c>
      <c r="S40" s="97">
        <v>7955</v>
      </c>
      <c r="T40" s="116">
        <v>22533</v>
      </c>
      <c r="U40" s="117">
        <v>20617</v>
      </c>
      <c r="V40" s="93">
        <v>43150</v>
      </c>
      <c r="W40" s="105"/>
      <c r="X40" s="105"/>
      <c r="Y40" s="105"/>
      <c r="Z40" s="105"/>
      <c r="AA40" s="105"/>
    </row>
    <row r="41" spans="1:27" ht="12.75">
      <c r="A41" s="26" t="s">
        <v>32</v>
      </c>
      <c r="B41" s="14">
        <v>68</v>
      </c>
      <c r="C41" s="15">
        <v>27</v>
      </c>
      <c r="D41" s="31">
        <v>95</v>
      </c>
      <c r="E41" s="14">
        <v>606</v>
      </c>
      <c r="F41" s="15">
        <v>323</v>
      </c>
      <c r="G41" s="31">
        <v>929</v>
      </c>
      <c r="H41" s="14">
        <v>196</v>
      </c>
      <c r="I41" s="15">
        <v>263</v>
      </c>
      <c r="J41" s="31">
        <v>459</v>
      </c>
      <c r="K41" s="14">
        <v>559</v>
      </c>
      <c r="L41" s="15">
        <v>309</v>
      </c>
      <c r="M41" s="31">
        <v>868</v>
      </c>
      <c r="N41" s="14">
        <v>238</v>
      </c>
      <c r="O41" s="15">
        <v>465</v>
      </c>
      <c r="P41" s="31">
        <v>703</v>
      </c>
      <c r="Q41" s="102">
        <v>580</v>
      </c>
      <c r="R41" s="103">
        <v>160</v>
      </c>
      <c r="S41" s="97">
        <v>740</v>
      </c>
      <c r="T41" s="116">
        <v>2247</v>
      </c>
      <c r="U41" s="117">
        <v>1547</v>
      </c>
      <c r="V41" s="93">
        <v>3794</v>
      </c>
      <c r="W41" s="105"/>
      <c r="X41" s="105"/>
      <c r="Y41" s="105"/>
      <c r="Z41" s="105"/>
      <c r="AA41" s="105"/>
    </row>
    <row r="42" spans="1:27" ht="12.75">
      <c r="A42" s="26" t="s">
        <v>33</v>
      </c>
      <c r="B42" s="14">
        <v>0</v>
      </c>
      <c r="C42" s="15">
        <v>0</v>
      </c>
      <c r="D42" s="31">
        <v>0</v>
      </c>
      <c r="E42" s="14">
        <v>234</v>
      </c>
      <c r="F42" s="15">
        <v>225</v>
      </c>
      <c r="G42" s="31">
        <v>459</v>
      </c>
      <c r="H42" s="14">
        <v>197</v>
      </c>
      <c r="I42" s="15">
        <v>243</v>
      </c>
      <c r="J42" s="31">
        <v>440</v>
      </c>
      <c r="K42" s="14">
        <v>118</v>
      </c>
      <c r="L42" s="15">
        <v>57</v>
      </c>
      <c r="M42" s="31">
        <v>175</v>
      </c>
      <c r="N42" s="14">
        <v>0</v>
      </c>
      <c r="O42" s="15">
        <v>0</v>
      </c>
      <c r="P42" s="31">
        <v>0</v>
      </c>
      <c r="Q42" s="102">
        <v>124</v>
      </c>
      <c r="R42" s="103">
        <v>35</v>
      </c>
      <c r="S42" s="97">
        <v>159</v>
      </c>
      <c r="T42" s="116">
        <v>673</v>
      </c>
      <c r="U42" s="117">
        <v>560</v>
      </c>
      <c r="V42" s="93">
        <v>1233</v>
      </c>
      <c r="W42" s="105"/>
      <c r="X42" s="105"/>
      <c r="Y42" s="105"/>
      <c r="Z42" s="105"/>
      <c r="AA42" s="105"/>
    </row>
    <row r="43" spans="1:27" s="19" customFormat="1" ht="12.75">
      <c r="A43" s="10" t="s">
        <v>19</v>
      </c>
      <c r="B43" s="20">
        <v>270</v>
      </c>
      <c r="C43" s="21">
        <v>139</v>
      </c>
      <c r="D43" s="21">
        <v>409</v>
      </c>
      <c r="E43" s="20">
        <v>9182</v>
      </c>
      <c r="F43" s="21">
        <v>8753</v>
      </c>
      <c r="G43" s="21">
        <v>17935</v>
      </c>
      <c r="H43" s="20">
        <v>6224</v>
      </c>
      <c r="I43" s="21">
        <v>7693</v>
      </c>
      <c r="J43" s="21">
        <v>13917</v>
      </c>
      <c r="K43" s="20">
        <v>7571</v>
      </c>
      <c r="L43" s="21">
        <v>5263</v>
      </c>
      <c r="M43" s="21">
        <v>12834</v>
      </c>
      <c r="N43" s="20">
        <v>390</v>
      </c>
      <c r="O43" s="21">
        <v>743</v>
      </c>
      <c r="P43" s="21">
        <v>1133</v>
      </c>
      <c r="Q43" s="119">
        <v>6840</v>
      </c>
      <c r="R43" s="120">
        <v>5260</v>
      </c>
      <c r="S43" s="120">
        <v>12100</v>
      </c>
      <c r="T43" s="119">
        <v>30477</v>
      </c>
      <c r="U43" s="120">
        <v>27851</v>
      </c>
      <c r="V43" s="120">
        <v>58328</v>
      </c>
      <c r="W43" s="38"/>
      <c r="X43" s="38"/>
      <c r="Y43" s="38"/>
      <c r="Z43" s="38"/>
      <c r="AA43" s="38"/>
    </row>
    <row r="44" spans="1:27" s="7" customFormat="1" ht="12.75">
      <c r="A44" s="39" t="s">
        <v>29</v>
      </c>
      <c r="B44" s="12"/>
      <c r="C44" s="13"/>
      <c r="D44" s="37"/>
      <c r="E44" s="12"/>
      <c r="F44" s="13"/>
      <c r="G44" s="37"/>
      <c r="H44" s="12"/>
      <c r="I44" s="13"/>
      <c r="J44" s="37"/>
      <c r="K44" s="12"/>
      <c r="L44" s="13"/>
      <c r="M44" s="37"/>
      <c r="N44" s="12"/>
      <c r="O44" s="13"/>
      <c r="P44" s="37"/>
      <c r="Q44" s="100"/>
      <c r="R44" s="101"/>
      <c r="S44" s="135"/>
      <c r="T44" s="134"/>
      <c r="U44" s="135"/>
      <c r="V44" s="101"/>
      <c r="W44" s="106"/>
      <c r="X44" s="106"/>
      <c r="Y44" s="106"/>
      <c r="Z44" s="106"/>
      <c r="AA44" s="106"/>
    </row>
    <row r="45" spans="1:27" ht="12.75">
      <c r="A45" s="7" t="s">
        <v>30</v>
      </c>
      <c r="B45" s="14">
        <f>SUM(B9,B15,B21,B27,B33,B39)</f>
        <v>625</v>
      </c>
      <c r="C45" s="16">
        <f aca="true" t="shared" si="0" ref="C45:V45">SUM(C9,C15,C21,C27,C33,C39)</f>
        <v>386</v>
      </c>
      <c r="D45" s="31">
        <f t="shared" si="0"/>
        <v>1011</v>
      </c>
      <c r="E45" s="14">
        <f t="shared" si="0"/>
        <v>11409</v>
      </c>
      <c r="F45" s="16">
        <f t="shared" si="0"/>
        <v>10913</v>
      </c>
      <c r="G45" s="31">
        <f t="shared" si="0"/>
        <v>22322</v>
      </c>
      <c r="H45" s="14">
        <f t="shared" si="0"/>
        <v>8776</v>
      </c>
      <c r="I45" s="16">
        <f t="shared" si="0"/>
        <v>9915</v>
      </c>
      <c r="J45" s="31">
        <f t="shared" si="0"/>
        <v>18691</v>
      </c>
      <c r="K45" s="14">
        <f t="shared" si="0"/>
        <v>6703</v>
      </c>
      <c r="L45" s="16">
        <f t="shared" si="0"/>
        <v>5402</v>
      </c>
      <c r="M45" s="31">
        <f t="shared" si="0"/>
        <v>12105</v>
      </c>
      <c r="N45" s="14">
        <f t="shared" si="0"/>
        <v>486</v>
      </c>
      <c r="O45" s="16">
        <f t="shared" si="0"/>
        <v>743</v>
      </c>
      <c r="P45" s="31">
        <f t="shared" si="0"/>
        <v>1229</v>
      </c>
      <c r="Q45" s="102">
        <f t="shared" si="0"/>
        <v>8927</v>
      </c>
      <c r="R45" s="93">
        <f t="shared" si="0"/>
        <v>8442</v>
      </c>
      <c r="S45" s="97">
        <f t="shared" si="0"/>
        <v>17369</v>
      </c>
      <c r="T45" s="116">
        <f t="shared" si="0"/>
        <v>36926</v>
      </c>
      <c r="U45" s="97">
        <f t="shared" si="0"/>
        <v>35801</v>
      </c>
      <c r="V45" s="93">
        <f t="shared" si="0"/>
        <v>72727</v>
      </c>
      <c r="W45" s="105"/>
      <c r="X45" s="105"/>
      <c r="Y45" s="105"/>
      <c r="Z45" s="105"/>
      <c r="AA45" s="105"/>
    </row>
    <row r="46" spans="1:27" ht="12.75">
      <c r="A46" s="7" t="s">
        <v>31</v>
      </c>
      <c r="B46" s="14">
        <f>SUM(B10,B16,B22,B28,B34,B40)</f>
        <v>772</v>
      </c>
      <c r="C46" s="15">
        <f aca="true" t="shared" si="1" ref="C46:V46">SUM(C10,C16,C22,C28,C34,C40)</f>
        <v>572</v>
      </c>
      <c r="D46" s="31">
        <f t="shared" si="1"/>
        <v>1344</v>
      </c>
      <c r="E46" s="14">
        <f t="shared" si="1"/>
        <v>50964</v>
      </c>
      <c r="F46" s="15">
        <f t="shared" si="1"/>
        <v>51728</v>
      </c>
      <c r="G46" s="31">
        <f t="shared" si="1"/>
        <v>102692</v>
      </c>
      <c r="H46" s="14">
        <f t="shared" si="1"/>
        <v>41819</v>
      </c>
      <c r="I46" s="15">
        <f t="shared" si="1"/>
        <v>51183</v>
      </c>
      <c r="J46" s="31">
        <f t="shared" si="1"/>
        <v>93002</v>
      </c>
      <c r="K46" s="14">
        <f t="shared" si="1"/>
        <v>37664</v>
      </c>
      <c r="L46" s="15">
        <f t="shared" si="1"/>
        <v>31024</v>
      </c>
      <c r="M46" s="31">
        <f t="shared" si="1"/>
        <v>68688</v>
      </c>
      <c r="N46" s="14">
        <f t="shared" si="1"/>
        <v>976</v>
      </c>
      <c r="O46" s="15">
        <f t="shared" si="1"/>
        <v>2105</v>
      </c>
      <c r="P46" s="31">
        <f t="shared" si="1"/>
        <v>3081</v>
      </c>
      <c r="Q46" s="102">
        <f t="shared" si="1"/>
        <v>24479</v>
      </c>
      <c r="R46" s="103">
        <f t="shared" si="1"/>
        <v>22614</v>
      </c>
      <c r="S46" s="97">
        <f t="shared" si="1"/>
        <v>47093</v>
      </c>
      <c r="T46" s="116">
        <f t="shared" si="1"/>
        <v>156674</v>
      </c>
      <c r="U46" s="117">
        <f t="shared" si="1"/>
        <v>159226</v>
      </c>
      <c r="V46" s="93">
        <f t="shared" si="1"/>
        <v>315900</v>
      </c>
      <c r="W46" s="105"/>
      <c r="X46" s="105"/>
      <c r="Y46" s="105"/>
      <c r="Z46" s="105"/>
      <c r="AA46" s="105"/>
    </row>
    <row r="47" spans="1:27" ht="12.75">
      <c r="A47" s="26" t="s">
        <v>32</v>
      </c>
      <c r="B47" s="14">
        <f>SUM(B11,B17,B29,B35,B41)</f>
        <v>140</v>
      </c>
      <c r="C47" s="15">
        <f aca="true" t="shared" si="2" ref="C47:V47">SUM(C11,C17,C29,C35,C41)</f>
        <v>59</v>
      </c>
      <c r="D47" s="31">
        <f t="shared" si="2"/>
        <v>199</v>
      </c>
      <c r="E47" s="14">
        <f t="shared" si="2"/>
        <v>2315</v>
      </c>
      <c r="F47" s="15">
        <f t="shared" si="2"/>
        <v>966</v>
      </c>
      <c r="G47" s="31">
        <f t="shared" si="2"/>
        <v>3281</v>
      </c>
      <c r="H47" s="14">
        <f t="shared" si="2"/>
        <v>236</v>
      </c>
      <c r="I47" s="15">
        <f t="shared" si="2"/>
        <v>311</v>
      </c>
      <c r="J47" s="31">
        <f t="shared" si="2"/>
        <v>547</v>
      </c>
      <c r="K47" s="14">
        <f t="shared" si="2"/>
        <v>2764</v>
      </c>
      <c r="L47" s="15">
        <f t="shared" si="2"/>
        <v>1120</v>
      </c>
      <c r="M47" s="31">
        <f t="shared" si="2"/>
        <v>3884</v>
      </c>
      <c r="N47" s="14">
        <f t="shared" si="2"/>
        <v>282</v>
      </c>
      <c r="O47" s="15">
        <f t="shared" si="2"/>
        <v>584</v>
      </c>
      <c r="P47" s="31">
        <f t="shared" si="2"/>
        <v>866</v>
      </c>
      <c r="Q47" s="102">
        <f t="shared" si="2"/>
        <v>3083</v>
      </c>
      <c r="R47" s="103">
        <f t="shared" si="2"/>
        <v>1366</v>
      </c>
      <c r="S47" s="97">
        <f t="shared" si="2"/>
        <v>4449</v>
      </c>
      <c r="T47" s="116">
        <f t="shared" si="2"/>
        <v>8820</v>
      </c>
      <c r="U47" s="117">
        <f t="shared" si="2"/>
        <v>4406</v>
      </c>
      <c r="V47" s="93">
        <f t="shared" si="2"/>
        <v>13226</v>
      </c>
      <c r="W47" s="105"/>
      <c r="X47" s="105"/>
      <c r="Y47" s="105"/>
      <c r="Z47" s="105"/>
      <c r="AA47" s="105"/>
    </row>
    <row r="48" spans="1:27" ht="12.75">
      <c r="A48" s="26" t="s">
        <v>33</v>
      </c>
      <c r="B48" s="14">
        <f>SUM(B12,B18,B23,B30,B36,B42)</f>
        <v>345</v>
      </c>
      <c r="C48" s="15">
        <f aca="true" t="shared" si="3" ref="C48:V48">SUM(C12,C18,C23,C30,C36,C42)</f>
        <v>254</v>
      </c>
      <c r="D48" s="31">
        <f t="shared" si="3"/>
        <v>599</v>
      </c>
      <c r="E48" s="14">
        <f t="shared" si="3"/>
        <v>2911</v>
      </c>
      <c r="F48" s="15">
        <f t="shared" si="3"/>
        <v>2059</v>
      </c>
      <c r="G48" s="31">
        <f t="shared" si="3"/>
        <v>4970</v>
      </c>
      <c r="H48" s="14">
        <f t="shared" si="3"/>
        <v>1037</v>
      </c>
      <c r="I48" s="15">
        <f t="shared" si="3"/>
        <v>1247</v>
      </c>
      <c r="J48" s="31">
        <f t="shared" si="3"/>
        <v>2284</v>
      </c>
      <c r="K48" s="14">
        <f t="shared" si="3"/>
        <v>2787</v>
      </c>
      <c r="L48" s="15">
        <f t="shared" si="3"/>
        <v>1126</v>
      </c>
      <c r="M48" s="31">
        <f t="shared" si="3"/>
        <v>3913</v>
      </c>
      <c r="N48" s="14">
        <f t="shared" si="3"/>
        <v>420</v>
      </c>
      <c r="O48" s="15">
        <f t="shared" si="3"/>
        <v>721</v>
      </c>
      <c r="P48" s="31">
        <f t="shared" si="3"/>
        <v>1141</v>
      </c>
      <c r="Q48" s="102">
        <f t="shared" si="3"/>
        <v>3583</v>
      </c>
      <c r="R48" s="103">
        <f t="shared" si="3"/>
        <v>2074</v>
      </c>
      <c r="S48" s="97">
        <f t="shared" si="3"/>
        <v>5657</v>
      </c>
      <c r="T48" s="116">
        <f t="shared" si="3"/>
        <v>11083</v>
      </c>
      <c r="U48" s="117">
        <f t="shared" si="3"/>
        <v>7481</v>
      </c>
      <c r="V48" s="93">
        <f t="shared" si="3"/>
        <v>18564</v>
      </c>
      <c r="W48" s="105"/>
      <c r="X48" s="105"/>
      <c r="Y48" s="105"/>
      <c r="Z48" s="105"/>
      <c r="AA48" s="105"/>
    </row>
    <row r="49" spans="1:27" ht="12.75">
      <c r="A49" s="7" t="s">
        <v>34</v>
      </c>
      <c r="B49" s="14">
        <f>SUM(B24)</f>
        <v>0</v>
      </c>
      <c r="C49" s="15">
        <f aca="true" t="shared" si="4" ref="C49:V49">SUM(C24)</f>
        <v>0</v>
      </c>
      <c r="D49" s="31">
        <f t="shared" si="4"/>
        <v>0</v>
      </c>
      <c r="E49" s="14">
        <f t="shared" si="4"/>
        <v>53</v>
      </c>
      <c r="F49" s="15">
        <f t="shared" si="4"/>
        <v>16</v>
      </c>
      <c r="G49" s="31">
        <f t="shared" si="4"/>
        <v>69</v>
      </c>
      <c r="H49" s="14">
        <f t="shared" si="4"/>
        <v>0</v>
      </c>
      <c r="I49" s="15">
        <f t="shared" si="4"/>
        <v>0</v>
      </c>
      <c r="J49" s="31">
        <f t="shared" si="4"/>
        <v>0</v>
      </c>
      <c r="K49" s="14">
        <f t="shared" si="4"/>
        <v>41</v>
      </c>
      <c r="L49" s="15">
        <f t="shared" si="4"/>
        <v>14</v>
      </c>
      <c r="M49" s="31">
        <f t="shared" si="4"/>
        <v>55</v>
      </c>
      <c r="N49" s="14">
        <f t="shared" si="4"/>
        <v>0</v>
      </c>
      <c r="O49" s="15">
        <f t="shared" si="4"/>
        <v>0</v>
      </c>
      <c r="P49" s="31">
        <f t="shared" si="4"/>
        <v>0</v>
      </c>
      <c r="Q49" s="102">
        <f t="shared" si="4"/>
        <v>111</v>
      </c>
      <c r="R49" s="103">
        <f t="shared" si="4"/>
        <v>33</v>
      </c>
      <c r="S49" s="97">
        <f t="shared" si="4"/>
        <v>144</v>
      </c>
      <c r="T49" s="116">
        <f t="shared" si="4"/>
        <v>205</v>
      </c>
      <c r="U49" s="117">
        <f t="shared" si="4"/>
        <v>63</v>
      </c>
      <c r="V49" s="93">
        <f t="shared" si="4"/>
        <v>268</v>
      </c>
      <c r="W49" s="105"/>
      <c r="X49" s="105"/>
      <c r="Y49" s="105"/>
      <c r="Z49" s="105"/>
      <c r="AA49" s="105"/>
    </row>
    <row r="50" spans="1:27" s="19" customFormat="1" ht="12.75">
      <c r="A50" s="10" t="s">
        <v>19</v>
      </c>
      <c r="B50" s="20">
        <f>SUM(B45:B49)</f>
        <v>1882</v>
      </c>
      <c r="C50" s="21">
        <f aca="true" t="shared" si="5" ref="C50:V50">SUM(C45:C49)</f>
        <v>1271</v>
      </c>
      <c r="D50" s="21">
        <f t="shared" si="5"/>
        <v>3153</v>
      </c>
      <c r="E50" s="20">
        <f t="shared" si="5"/>
        <v>67652</v>
      </c>
      <c r="F50" s="21">
        <f t="shared" si="5"/>
        <v>65682</v>
      </c>
      <c r="G50" s="21">
        <f t="shared" si="5"/>
        <v>133334</v>
      </c>
      <c r="H50" s="20">
        <f t="shared" si="5"/>
        <v>51868</v>
      </c>
      <c r="I50" s="21">
        <f t="shared" si="5"/>
        <v>62656</v>
      </c>
      <c r="J50" s="21">
        <f t="shared" si="5"/>
        <v>114524</v>
      </c>
      <c r="K50" s="20">
        <f t="shared" si="5"/>
        <v>49959</v>
      </c>
      <c r="L50" s="21">
        <f t="shared" si="5"/>
        <v>38686</v>
      </c>
      <c r="M50" s="21">
        <f t="shared" si="5"/>
        <v>88645</v>
      </c>
      <c r="N50" s="20">
        <f t="shared" si="5"/>
        <v>2164</v>
      </c>
      <c r="O50" s="21">
        <f t="shared" si="5"/>
        <v>4153</v>
      </c>
      <c r="P50" s="21">
        <f t="shared" si="5"/>
        <v>6317</v>
      </c>
      <c r="Q50" s="119">
        <f t="shared" si="5"/>
        <v>40183</v>
      </c>
      <c r="R50" s="120">
        <f t="shared" si="5"/>
        <v>34529</v>
      </c>
      <c r="S50" s="120">
        <f t="shared" si="5"/>
        <v>74712</v>
      </c>
      <c r="T50" s="119">
        <f t="shared" si="5"/>
        <v>213708</v>
      </c>
      <c r="U50" s="120">
        <f t="shared" si="5"/>
        <v>206977</v>
      </c>
      <c r="V50" s="120">
        <f t="shared" si="5"/>
        <v>420685</v>
      </c>
      <c r="W50" s="38"/>
      <c r="X50" s="123"/>
      <c r="Y50" s="38"/>
      <c r="Z50" s="38"/>
      <c r="AA50" s="38"/>
    </row>
    <row r="51" spans="20:27" ht="12.75">
      <c r="T51" s="105"/>
      <c r="U51" s="105"/>
      <c r="V51" s="106"/>
      <c r="W51" s="105"/>
      <c r="X51" s="105"/>
      <c r="Y51" s="105"/>
      <c r="Z51" s="105"/>
      <c r="AA51" s="105"/>
    </row>
    <row r="52" spans="1:27" ht="12.75">
      <c r="A52" s="155"/>
      <c r="H52" s="15"/>
      <c r="I52" s="15"/>
      <c r="J52" s="15"/>
      <c r="O52" s="15"/>
      <c r="S52" s="93"/>
      <c r="T52" s="105"/>
      <c r="U52" s="105"/>
      <c r="V52" s="106"/>
      <c r="W52" s="105"/>
      <c r="X52" s="105"/>
      <c r="Y52" s="105"/>
      <c r="Z52" s="105"/>
      <c r="AA52" s="105"/>
    </row>
    <row r="53" spans="8:22" ht="12.75">
      <c r="H53" s="15"/>
      <c r="I53" s="15"/>
      <c r="J53" s="15"/>
      <c r="V53" s="16"/>
    </row>
    <row r="54" spans="8:10" ht="12.75">
      <c r="H54" s="15"/>
      <c r="I54" s="15"/>
      <c r="J54" s="15"/>
    </row>
    <row r="55" spans="8:10" ht="12.75">
      <c r="H55" s="15"/>
      <c r="I55" s="15"/>
      <c r="J55" s="15"/>
    </row>
    <row r="56" spans="8:10" ht="12.75">
      <c r="H56" s="15"/>
      <c r="I56" s="15"/>
      <c r="J56" s="15"/>
    </row>
    <row r="57" spans="8:10" ht="12.75">
      <c r="H57" s="15"/>
      <c r="I57" s="15"/>
      <c r="J57" s="15"/>
    </row>
  </sheetData>
  <sheetProtection/>
  <mergeCells count="15">
    <mergeCell ref="Q6:S6"/>
    <mergeCell ref="B6:D6"/>
    <mergeCell ref="N4:P4"/>
    <mergeCell ref="N5:P5"/>
    <mergeCell ref="K4:M4"/>
    <mergeCell ref="K5:M5"/>
    <mergeCell ref="H4:J4"/>
    <mergeCell ref="H5:J5"/>
    <mergeCell ref="A2:V2"/>
    <mergeCell ref="E4:G4"/>
    <mergeCell ref="B4:D4"/>
    <mergeCell ref="B5:D5"/>
    <mergeCell ref="T4:V4"/>
    <mergeCell ref="Q4:S4"/>
    <mergeCell ref="Q5:S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78" r:id="rId2"/>
  <headerFooter alignWithMargins="0">
    <oddFooter>&amp;R&amp;A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">
      <selection activeCell="M40" sqref="M40"/>
    </sheetView>
  </sheetViews>
  <sheetFormatPr defaultColWidth="12.28125" defaultRowHeight="12.75"/>
  <cols>
    <col min="1" max="1" width="27.00390625" style="7" customWidth="1"/>
    <col min="2" max="3" width="8.57421875" style="0" customWidth="1"/>
    <col min="4" max="4" width="8.57421875" style="7" customWidth="1"/>
    <col min="5" max="6" width="8.57421875" style="0" customWidth="1"/>
    <col min="7" max="7" width="8.57421875" style="7" customWidth="1"/>
    <col min="8" max="9" width="8.57421875" style="0" customWidth="1"/>
    <col min="10" max="10" width="8.57421875" style="7" customWidth="1"/>
    <col min="11" max="12" width="8.57421875" style="0" customWidth="1"/>
    <col min="13" max="13" width="8.57421875" style="7" customWidth="1"/>
    <col min="14" max="15" width="8.57421875" style="0" customWidth="1"/>
    <col min="16" max="16" width="8.57421875" style="7" customWidth="1"/>
    <col min="17" max="18" width="6.7109375" style="0" customWidth="1"/>
    <col min="19" max="19" width="12.28125" style="0" customWidth="1"/>
    <col min="20" max="21" width="18.7109375" style="0" customWidth="1"/>
    <col min="22" max="22" width="24.28125" style="0" customWidth="1"/>
    <col min="23" max="24" width="9.7109375" style="0" customWidth="1"/>
    <col min="25" max="25" width="15.28125" style="0" customWidth="1"/>
    <col min="26" max="27" width="24.00390625" style="0" customWidth="1"/>
    <col min="28" max="28" width="29.57421875" style="0" customWidth="1"/>
    <col min="29" max="30" width="5.57421875" style="0" customWidth="1"/>
    <col min="31" max="31" width="11.00390625" style="0" customWidth="1"/>
    <col min="32" max="32" width="17.00390625" style="0" customWidth="1"/>
    <col min="33" max="33" width="22.57421875" style="0" customWidth="1"/>
    <col min="34" max="35" width="19.57421875" style="0" customWidth="1"/>
    <col min="36" max="36" width="25.140625" style="0" customWidth="1"/>
    <col min="37" max="38" width="21.57421875" style="0" customWidth="1"/>
    <col min="39" max="39" width="27.140625" style="0" customWidth="1"/>
    <col min="40" max="41" width="15.8515625" style="0" customWidth="1"/>
    <col min="42" max="42" width="21.421875" style="0" customWidth="1"/>
    <col min="43" max="44" width="21.00390625" style="0" customWidth="1"/>
    <col min="45" max="45" width="26.57421875" style="0" customWidth="1"/>
    <col min="46" max="47" width="32.7109375" style="0" customWidth="1"/>
    <col min="48" max="48" width="38.28125" style="0" customWidth="1"/>
    <col min="49" max="50" width="21.8515625" style="0" customWidth="1"/>
    <col min="51" max="51" width="27.421875" style="0" customWidth="1"/>
    <col min="52" max="53" width="12.8515625" style="0" customWidth="1"/>
    <col min="54" max="54" width="18.421875" style="0" customWidth="1"/>
    <col min="55" max="56" width="7.421875" style="0" customWidth="1"/>
    <col min="57" max="57" width="13.00390625" style="0" customWidth="1"/>
    <col min="58" max="58" width="7.57421875" style="0" customWidth="1"/>
    <col min="59" max="59" width="25.7109375" style="0" customWidth="1"/>
    <col min="60" max="60" width="31.00390625" style="0" customWidth="1"/>
    <col min="61" max="62" width="34.421875" style="0" customWidth="1"/>
    <col min="63" max="63" width="40.00390625" style="0" customWidth="1"/>
    <col min="64" max="65" width="34.140625" style="0" customWidth="1"/>
    <col min="66" max="66" width="39.7109375" style="0" customWidth="1"/>
    <col min="67" max="68" width="11.140625" style="0" customWidth="1"/>
    <col min="69" max="69" width="16.7109375" style="0" customWidth="1"/>
    <col min="70" max="71" width="22.7109375" style="0" customWidth="1"/>
    <col min="72" max="72" width="28.28125" style="0" customWidth="1"/>
    <col min="73" max="74" width="32.28125" style="0" customWidth="1"/>
    <col min="75" max="75" width="37.8515625" style="0" customWidth="1"/>
    <col min="76" max="76" width="24.57421875" style="0" customWidth="1"/>
    <col min="77" max="77" width="30.140625" style="0" customWidth="1"/>
    <col min="78" max="79" width="24.57421875" style="0" customWidth="1"/>
    <col min="80" max="80" width="30.140625" style="0" customWidth="1"/>
    <col min="81" max="82" width="30.28125" style="0" customWidth="1"/>
    <col min="83" max="83" width="35.8515625" style="0" customWidth="1"/>
    <col min="84" max="84" width="33.7109375" style="0" customWidth="1"/>
    <col min="85" max="85" width="39.28125" style="0" customWidth="1"/>
    <col min="86" max="87" width="34.57421875" style="0" customWidth="1"/>
    <col min="88" max="88" width="40.140625" style="0" customWidth="1"/>
    <col min="89" max="89" width="15.8515625" style="0" customWidth="1"/>
    <col min="90" max="90" width="21.421875" style="0" customWidth="1"/>
    <col min="91" max="92" width="20.7109375" style="0" customWidth="1"/>
    <col min="93" max="93" width="26.28125" style="0" customWidth="1"/>
    <col min="94" max="94" width="27.8515625" style="0" customWidth="1"/>
    <col min="95" max="95" width="33.421875" style="0" customWidth="1"/>
    <col min="96" max="97" width="17.57421875" style="0" customWidth="1"/>
    <col min="98" max="98" width="23.140625" style="0" customWidth="1"/>
    <col min="99" max="100" width="31.28125" style="0" customWidth="1"/>
    <col min="101" max="101" width="36.8515625" style="0" customWidth="1"/>
    <col min="102" max="103" width="32.421875" style="0" customWidth="1"/>
    <col min="104" max="104" width="38.00390625" style="0" customWidth="1"/>
    <col min="105" max="106" width="28.8515625" style="0" customWidth="1"/>
    <col min="107" max="107" width="34.421875" style="0" customWidth="1"/>
    <col min="108" max="109" width="25.421875" style="0" customWidth="1"/>
    <col min="110" max="110" width="31.00390625" style="0" customWidth="1"/>
    <col min="111" max="112" width="15.7109375" style="0" customWidth="1"/>
    <col min="113" max="115" width="21.28125" style="0" customWidth="1"/>
    <col min="116" max="116" width="26.8515625" style="0" customWidth="1"/>
    <col min="117" max="118" width="30.28125" style="0" customWidth="1"/>
    <col min="119" max="119" width="35.8515625" style="0" customWidth="1"/>
    <col min="120" max="121" width="25.140625" style="0" customWidth="1"/>
    <col min="122" max="122" width="30.7109375" style="0" customWidth="1"/>
    <col min="123" max="124" width="22.8515625" style="0" customWidth="1"/>
    <col min="125" max="125" width="28.421875" style="0" customWidth="1"/>
    <col min="126" max="126" width="13.140625" style="0" customWidth="1"/>
    <col min="127" max="127" width="18.7109375" style="0" customWidth="1"/>
    <col min="128" max="129" width="27.7109375" style="0" customWidth="1"/>
    <col min="130" max="130" width="33.28125" style="0" customWidth="1"/>
    <col min="131" max="132" width="13.140625" style="0" customWidth="1"/>
    <col min="133" max="133" width="18.7109375" style="0" customWidth="1"/>
    <col min="134" max="135" width="22.57421875" style="0" customWidth="1"/>
    <col min="136" max="136" width="28.140625" style="0" customWidth="1"/>
    <col min="137" max="138" width="21.8515625" style="0" customWidth="1"/>
    <col min="139" max="139" width="27.421875" style="0" customWidth="1"/>
    <col min="140" max="140" width="21.57421875" style="0" customWidth="1"/>
    <col min="141" max="141" width="27.140625" style="0" customWidth="1"/>
    <col min="142" max="143" width="12.140625" style="0" customWidth="1"/>
    <col min="144" max="144" width="17.7109375" style="0" customWidth="1"/>
    <col min="145" max="146" width="21.7109375" style="0" customWidth="1"/>
    <col min="147" max="147" width="27.28125" style="0" customWidth="1"/>
    <col min="148" max="149" width="31.140625" style="0" customWidth="1"/>
    <col min="150" max="150" width="36.7109375" style="0" customWidth="1"/>
    <col min="151" max="152" width="27.28125" style="0" customWidth="1"/>
    <col min="153" max="153" width="32.8515625" style="0" customWidth="1"/>
    <col min="154" max="154" width="17.00390625" style="0" customWidth="1"/>
    <col min="155" max="155" width="22.57421875" style="0" customWidth="1"/>
    <col min="156" max="157" width="26.57421875" style="0" customWidth="1"/>
    <col min="158" max="158" width="32.140625" style="0" customWidth="1"/>
    <col min="159" max="160" width="30.28125" style="0" customWidth="1"/>
    <col min="161" max="161" width="35.8515625" style="0" customWidth="1"/>
    <col min="162" max="162" width="34.57421875" style="0" customWidth="1"/>
    <col min="163" max="163" width="40.140625" style="0" customWidth="1"/>
    <col min="164" max="164" width="16.8515625" style="0" customWidth="1"/>
    <col min="165" max="165" width="22.421875" style="0" customWidth="1"/>
    <col min="166" max="167" width="27.00390625" style="0" customWidth="1"/>
    <col min="168" max="168" width="32.57421875" style="0" customWidth="1"/>
    <col min="169" max="169" width="31.28125" style="0" customWidth="1"/>
    <col min="170" max="170" width="36.8515625" style="0" customWidth="1"/>
    <col min="171" max="172" width="32.8515625" style="0" customWidth="1"/>
    <col min="173" max="173" width="38.421875" style="0" customWidth="1"/>
    <col min="174" max="175" width="24.7109375" style="0" customWidth="1"/>
    <col min="176" max="178" width="30.28125" style="0" customWidth="1"/>
    <col min="179" max="179" width="35.8515625" style="0" customWidth="1"/>
    <col min="180" max="180" width="33.57421875" style="0" customWidth="1"/>
    <col min="181" max="181" width="39.140625" style="0" customWidth="1"/>
    <col min="182" max="182" width="24.7109375" style="0" customWidth="1"/>
    <col min="183" max="183" width="30.28125" style="0" customWidth="1"/>
    <col min="184" max="185" width="34.140625" style="0" customWidth="1"/>
    <col min="186" max="186" width="39.7109375" style="0" customWidth="1"/>
    <col min="187" max="187" width="29.57421875" style="0" customWidth="1"/>
    <col min="188" max="188" width="35.140625" style="0" customWidth="1"/>
    <col min="189" max="190" width="24.421875" style="0" customWidth="1"/>
    <col min="191" max="191" width="30.00390625" style="0" customWidth="1"/>
    <col min="192" max="192" width="31.7109375" style="0" customWidth="1"/>
    <col min="193" max="193" width="37.28125" style="0" customWidth="1"/>
    <col min="194" max="195" width="30.00390625" style="0" customWidth="1"/>
    <col min="196" max="196" width="35.57421875" style="0" customWidth="1"/>
    <col min="197" max="198" width="23.28125" style="0" customWidth="1"/>
    <col min="199" max="199" width="28.8515625" style="0" customWidth="1"/>
    <col min="200" max="201" width="32.8515625" style="0" customWidth="1"/>
    <col min="202" max="202" width="38.421875" style="0" customWidth="1"/>
    <col min="203" max="203" width="33.28125" style="0" customWidth="1"/>
    <col min="204" max="204" width="38.8515625" style="0" customWidth="1"/>
    <col min="205" max="206" width="19.140625" style="0" customWidth="1"/>
    <col min="207" max="207" width="24.7109375" style="0" customWidth="1"/>
    <col min="208" max="209" width="32.8515625" style="0" customWidth="1"/>
    <col min="210" max="210" width="38.421875" style="0" customWidth="1"/>
    <col min="211" max="212" width="32.421875" style="0" customWidth="1"/>
    <col min="213" max="213" width="38.00390625" style="0" customWidth="1"/>
    <col min="214" max="214" width="29.00390625" style="0" customWidth="1"/>
    <col min="215" max="215" width="34.57421875" style="0" customWidth="1"/>
    <col min="216" max="217" width="23.28125" style="0" customWidth="1"/>
    <col min="218" max="218" width="28.8515625" style="0" customWidth="1"/>
    <col min="219" max="219" width="29.00390625" style="0" customWidth="1"/>
    <col min="220" max="220" width="34.57421875" style="0" customWidth="1"/>
    <col min="221" max="222" width="33.421875" style="0" customWidth="1"/>
    <col min="223" max="223" width="39.00390625" style="0" customWidth="1"/>
    <col min="224" max="225" width="22.00390625" style="0" customWidth="1"/>
    <col min="226" max="226" width="27.57421875" style="0" customWidth="1"/>
    <col min="227" max="228" width="33.7109375" style="0" customWidth="1"/>
    <col min="229" max="229" width="39.28125" style="0" customWidth="1"/>
    <col min="230" max="230" width="7.57421875" style="0" customWidth="1"/>
    <col min="231" max="232" width="7.00390625" style="0" customWidth="1"/>
    <col min="233" max="233" width="9.28125" style="0" customWidth="1"/>
  </cols>
  <sheetData>
    <row r="1" ht="12.75">
      <c r="A1" s="6" t="s">
        <v>101</v>
      </c>
    </row>
    <row r="2" spans="1:16" ht="12.75">
      <c r="A2" s="190" t="s">
        <v>11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</row>
    <row r="3" ht="13.5" thickBot="1"/>
    <row r="4" spans="1:16" ht="12.75">
      <c r="A4" s="8"/>
      <c r="B4" s="209" t="s">
        <v>22</v>
      </c>
      <c r="C4" s="210"/>
      <c r="D4" s="211"/>
      <c r="E4" s="212" t="s">
        <v>23</v>
      </c>
      <c r="F4" s="210"/>
      <c r="G4" s="213"/>
      <c r="H4" s="209" t="s">
        <v>18</v>
      </c>
      <c r="I4" s="210"/>
      <c r="J4" s="213"/>
      <c r="K4" s="209" t="s">
        <v>69</v>
      </c>
      <c r="L4" s="210"/>
      <c r="M4" s="213"/>
      <c r="N4" s="209" t="s">
        <v>15</v>
      </c>
      <c r="O4" s="210"/>
      <c r="P4" s="210"/>
    </row>
    <row r="5" spans="1:16" s="4" customFormat="1" ht="12.75">
      <c r="A5" s="40"/>
      <c r="B5" s="30" t="s">
        <v>0</v>
      </c>
      <c r="C5" s="29" t="s">
        <v>1</v>
      </c>
      <c r="D5" s="29" t="s">
        <v>20</v>
      </c>
      <c r="E5" s="30" t="s">
        <v>0</v>
      </c>
      <c r="F5" s="29" t="s">
        <v>1</v>
      </c>
      <c r="G5" s="29" t="s">
        <v>20</v>
      </c>
      <c r="H5" s="30" t="s">
        <v>0</v>
      </c>
      <c r="I5" s="29" t="s">
        <v>1</v>
      </c>
      <c r="J5" s="29" t="s">
        <v>20</v>
      </c>
      <c r="K5" s="30" t="s">
        <v>0</v>
      </c>
      <c r="L5" s="29" t="s">
        <v>1</v>
      </c>
      <c r="M5" s="29" t="s">
        <v>20</v>
      </c>
      <c r="N5" s="30" t="s">
        <v>0</v>
      </c>
      <c r="O5" s="29" t="s">
        <v>1</v>
      </c>
      <c r="P5" s="29" t="s">
        <v>20</v>
      </c>
    </row>
    <row r="6" spans="1:14" s="7" customFormat="1" ht="12.75">
      <c r="A6" s="23" t="s">
        <v>2</v>
      </c>
      <c r="B6" s="28"/>
      <c r="C6" s="25"/>
      <c r="E6" s="28"/>
      <c r="F6" s="25"/>
      <c r="H6" s="28"/>
      <c r="I6" s="25"/>
      <c r="K6" s="28"/>
      <c r="L6" s="25"/>
      <c r="N6" s="1"/>
    </row>
    <row r="7" spans="1:16" ht="12.75">
      <c r="A7" s="7" t="s">
        <v>30</v>
      </c>
      <c r="B7" s="32">
        <v>1100</v>
      </c>
      <c r="C7" s="31">
        <v>1050</v>
      </c>
      <c r="D7" s="16">
        <v>2150</v>
      </c>
      <c r="E7" s="32">
        <v>236</v>
      </c>
      <c r="F7" s="31">
        <v>218</v>
      </c>
      <c r="G7" s="16">
        <v>454</v>
      </c>
      <c r="H7" s="32">
        <v>1015</v>
      </c>
      <c r="I7" s="31">
        <v>975</v>
      </c>
      <c r="J7" s="16">
        <v>1990</v>
      </c>
      <c r="K7" s="32">
        <v>419</v>
      </c>
      <c r="L7" s="31">
        <v>325</v>
      </c>
      <c r="M7" s="16">
        <v>744</v>
      </c>
      <c r="N7" s="14">
        <v>2770</v>
      </c>
      <c r="O7" s="16">
        <v>2568</v>
      </c>
      <c r="P7" s="16">
        <v>5338</v>
      </c>
    </row>
    <row r="8" spans="1:16" ht="12.75">
      <c r="A8" s="7" t="s">
        <v>31</v>
      </c>
      <c r="B8" s="32">
        <v>5867</v>
      </c>
      <c r="C8" s="33">
        <v>6283</v>
      </c>
      <c r="D8" s="16">
        <v>12150</v>
      </c>
      <c r="E8" s="32">
        <v>785</v>
      </c>
      <c r="F8" s="33">
        <v>739</v>
      </c>
      <c r="G8" s="16">
        <v>1524</v>
      </c>
      <c r="H8" s="32">
        <v>5833</v>
      </c>
      <c r="I8" s="33">
        <v>6243</v>
      </c>
      <c r="J8" s="16">
        <v>12076</v>
      </c>
      <c r="K8" s="32">
        <v>976</v>
      </c>
      <c r="L8" s="33">
        <v>1026</v>
      </c>
      <c r="M8" s="16">
        <v>2002</v>
      </c>
      <c r="N8" s="14">
        <v>13461</v>
      </c>
      <c r="O8" s="16">
        <v>14291</v>
      </c>
      <c r="P8" s="16">
        <v>27752</v>
      </c>
    </row>
    <row r="9" spans="1:16" ht="12.75">
      <c r="A9" s="7" t="s">
        <v>32</v>
      </c>
      <c r="B9" s="32">
        <v>230</v>
      </c>
      <c r="C9" s="33">
        <v>93</v>
      </c>
      <c r="D9" s="16">
        <v>323</v>
      </c>
      <c r="E9" s="32">
        <v>142</v>
      </c>
      <c r="F9" s="33">
        <v>65</v>
      </c>
      <c r="G9" s="16">
        <v>207</v>
      </c>
      <c r="H9" s="32">
        <v>267</v>
      </c>
      <c r="I9" s="33">
        <v>117</v>
      </c>
      <c r="J9" s="16">
        <v>384</v>
      </c>
      <c r="K9" s="32">
        <v>188</v>
      </c>
      <c r="L9" s="33">
        <v>129</v>
      </c>
      <c r="M9" s="16">
        <v>317</v>
      </c>
      <c r="N9" s="14">
        <v>827</v>
      </c>
      <c r="O9" s="16">
        <v>404</v>
      </c>
      <c r="P9" s="16">
        <v>1231</v>
      </c>
    </row>
    <row r="10" spans="1:16" ht="12.75">
      <c r="A10" s="7" t="s">
        <v>33</v>
      </c>
      <c r="B10" s="32">
        <v>550</v>
      </c>
      <c r="C10" s="33">
        <v>407</v>
      </c>
      <c r="D10" s="16">
        <v>957</v>
      </c>
      <c r="E10" s="32">
        <v>239</v>
      </c>
      <c r="F10" s="33">
        <v>173</v>
      </c>
      <c r="G10" s="16">
        <v>412</v>
      </c>
      <c r="H10" s="32">
        <v>543</v>
      </c>
      <c r="I10" s="33">
        <v>369</v>
      </c>
      <c r="J10" s="16">
        <v>912</v>
      </c>
      <c r="K10" s="32">
        <v>325</v>
      </c>
      <c r="L10" s="33">
        <v>211</v>
      </c>
      <c r="M10" s="16">
        <v>536</v>
      </c>
      <c r="N10" s="99">
        <v>1657</v>
      </c>
      <c r="O10" s="96">
        <v>1160</v>
      </c>
      <c r="P10" s="96">
        <v>2817</v>
      </c>
    </row>
    <row r="11" spans="1:16" s="19" customFormat="1" ht="12.75">
      <c r="A11" s="38" t="s">
        <v>19</v>
      </c>
      <c r="B11" s="20">
        <v>7747</v>
      </c>
      <c r="C11" s="21">
        <v>7833</v>
      </c>
      <c r="D11" s="21">
        <v>15580</v>
      </c>
      <c r="E11" s="20">
        <v>1402</v>
      </c>
      <c r="F11" s="21">
        <v>1195</v>
      </c>
      <c r="G11" s="21">
        <v>2597</v>
      </c>
      <c r="H11" s="20">
        <v>7658</v>
      </c>
      <c r="I11" s="21">
        <v>7704</v>
      </c>
      <c r="J11" s="21">
        <v>15362</v>
      </c>
      <c r="K11" s="20">
        <v>1908</v>
      </c>
      <c r="L11" s="21">
        <v>1691</v>
      </c>
      <c r="M11" s="21">
        <v>3599</v>
      </c>
      <c r="N11" s="98">
        <v>18715</v>
      </c>
      <c r="O11" s="92">
        <v>18423</v>
      </c>
      <c r="P11" s="92">
        <v>37138</v>
      </c>
    </row>
    <row r="12" spans="1:16" s="7" customFormat="1" ht="12.75">
      <c r="A12" s="6" t="s">
        <v>3</v>
      </c>
      <c r="B12" s="32"/>
      <c r="C12" s="31"/>
      <c r="D12" s="16"/>
      <c r="E12" s="32"/>
      <c r="F12" s="31"/>
      <c r="G12" s="16"/>
      <c r="H12" s="32"/>
      <c r="I12" s="31"/>
      <c r="J12" s="16"/>
      <c r="K12" s="32"/>
      <c r="L12" s="31"/>
      <c r="M12" s="16"/>
      <c r="N12" s="14"/>
      <c r="O12" s="16"/>
      <c r="P12" s="16"/>
    </row>
    <row r="13" spans="1:16" ht="12.75">
      <c r="A13" s="7" t="s">
        <v>30</v>
      </c>
      <c r="B13" s="32">
        <v>912</v>
      </c>
      <c r="C13" s="31">
        <v>854</v>
      </c>
      <c r="D13" s="16">
        <v>1766</v>
      </c>
      <c r="E13" s="32">
        <v>116</v>
      </c>
      <c r="F13" s="31">
        <v>71</v>
      </c>
      <c r="G13" s="16">
        <v>187</v>
      </c>
      <c r="H13" s="32">
        <v>813</v>
      </c>
      <c r="I13" s="31">
        <v>746</v>
      </c>
      <c r="J13" s="16">
        <v>1559</v>
      </c>
      <c r="K13" s="32">
        <v>164</v>
      </c>
      <c r="L13" s="31">
        <v>127</v>
      </c>
      <c r="M13" s="16">
        <v>291</v>
      </c>
      <c r="N13" s="14">
        <v>2005</v>
      </c>
      <c r="O13" s="16">
        <v>1798</v>
      </c>
      <c r="P13" s="16">
        <v>3803</v>
      </c>
    </row>
    <row r="14" spans="1:16" ht="12.75">
      <c r="A14" s="7" t="s">
        <v>31</v>
      </c>
      <c r="B14" s="32">
        <v>3361</v>
      </c>
      <c r="C14" s="33">
        <v>3503</v>
      </c>
      <c r="D14" s="16">
        <v>6864</v>
      </c>
      <c r="E14" s="32">
        <v>286</v>
      </c>
      <c r="F14" s="33">
        <v>321</v>
      </c>
      <c r="G14" s="16">
        <v>607</v>
      </c>
      <c r="H14" s="32">
        <v>3328</v>
      </c>
      <c r="I14" s="33">
        <v>3188</v>
      </c>
      <c r="J14" s="16">
        <v>6516</v>
      </c>
      <c r="K14" s="32">
        <v>413</v>
      </c>
      <c r="L14" s="33">
        <v>418</v>
      </c>
      <c r="M14" s="16">
        <v>831</v>
      </c>
      <c r="N14" s="14">
        <v>7388</v>
      </c>
      <c r="O14" s="16">
        <v>7430</v>
      </c>
      <c r="P14" s="16">
        <v>14818</v>
      </c>
    </row>
    <row r="15" spans="1:16" ht="12.75">
      <c r="A15" s="7" t="s">
        <v>32</v>
      </c>
      <c r="B15" s="32">
        <v>37</v>
      </c>
      <c r="C15" s="33">
        <v>24</v>
      </c>
      <c r="D15" s="16">
        <v>61</v>
      </c>
      <c r="E15" s="32">
        <v>34</v>
      </c>
      <c r="F15" s="33">
        <v>18</v>
      </c>
      <c r="G15" s="16">
        <v>52</v>
      </c>
      <c r="H15" s="32">
        <v>37</v>
      </c>
      <c r="I15" s="33">
        <v>23</v>
      </c>
      <c r="J15" s="16">
        <v>60</v>
      </c>
      <c r="K15" s="32">
        <v>55</v>
      </c>
      <c r="L15" s="33">
        <v>17</v>
      </c>
      <c r="M15" s="16">
        <v>72</v>
      </c>
      <c r="N15" s="14">
        <v>163</v>
      </c>
      <c r="O15" s="16">
        <v>82</v>
      </c>
      <c r="P15" s="16">
        <v>245</v>
      </c>
    </row>
    <row r="16" spans="1:16" ht="12.75">
      <c r="A16" s="7" t="s">
        <v>33</v>
      </c>
      <c r="B16" s="32">
        <v>95</v>
      </c>
      <c r="C16" s="33">
        <v>56</v>
      </c>
      <c r="D16" s="16">
        <v>151</v>
      </c>
      <c r="E16" s="32">
        <v>89</v>
      </c>
      <c r="F16" s="33">
        <v>51</v>
      </c>
      <c r="G16" s="16">
        <v>140</v>
      </c>
      <c r="H16" s="32">
        <v>103</v>
      </c>
      <c r="I16" s="33">
        <v>57</v>
      </c>
      <c r="J16" s="16">
        <v>160</v>
      </c>
      <c r="K16" s="32">
        <v>130</v>
      </c>
      <c r="L16" s="33">
        <v>66</v>
      </c>
      <c r="M16" s="16">
        <v>196</v>
      </c>
      <c r="N16" s="99">
        <v>417</v>
      </c>
      <c r="O16" s="96">
        <v>230</v>
      </c>
      <c r="P16" s="96">
        <v>647</v>
      </c>
    </row>
    <row r="17" spans="1:16" s="19" customFormat="1" ht="12.75">
      <c r="A17" s="38" t="s">
        <v>19</v>
      </c>
      <c r="B17" s="20">
        <v>4405</v>
      </c>
      <c r="C17" s="21">
        <v>4437</v>
      </c>
      <c r="D17" s="21">
        <v>8842</v>
      </c>
      <c r="E17" s="20">
        <v>525</v>
      </c>
      <c r="F17" s="21">
        <v>461</v>
      </c>
      <c r="G17" s="21">
        <v>986</v>
      </c>
      <c r="H17" s="20">
        <v>4281</v>
      </c>
      <c r="I17" s="21">
        <v>4014</v>
      </c>
      <c r="J17" s="21">
        <v>8295</v>
      </c>
      <c r="K17" s="20">
        <v>762</v>
      </c>
      <c r="L17" s="21">
        <v>628</v>
      </c>
      <c r="M17" s="21">
        <v>1390</v>
      </c>
      <c r="N17" s="98">
        <v>9973</v>
      </c>
      <c r="O17" s="92">
        <v>9540</v>
      </c>
      <c r="P17" s="92">
        <v>19513</v>
      </c>
    </row>
    <row r="18" spans="1:16" s="7" customFormat="1" ht="12.75">
      <c r="A18" s="6" t="s">
        <v>4</v>
      </c>
      <c r="B18" s="32"/>
      <c r="C18" s="31"/>
      <c r="D18" s="16"/>
      <c r="E18" s="32"/>
      <c r="F18" s="31"/>
      <c r="G18" s="16"/>
      <c r="H18" s="32"/>
      <c r="I18" s="31"/>
      <c r="J18" s="16"/>
      <c r="K18" s="32"/>
      <c r="L18" s="31"/>
      <c r="M18" s="16"/>
      <c r="N18" s="14"/>
      <c r="O18" s="16"/>
      <c r="P18" s="16"/>
    </row>
    <row r="19" spans="1:16" ht="12.75">
      <c r="A19" s="7" t="s">
        <v>30</v>
      </c>
      <c r="B19" s="32">
        <v>302</v>
      </c>
      <c r="C19" s="31">
        <v>267</v>
      </c>
      <c r="D19" s="16">
        <v>569</v>
      </c>
      <c r="E19" s="32">
        <v>68</v>
      </c>
      <c r="F19" s="31">
        <v>74</v>
      </c>
      <c r="G19" s="16">
        <v>142</v>
      </c>
      <c r="H19" s="32">
        <v>244</v>
      </c>
      <c r="I19" s="31">
        <v>292</v>
      </c>
      <c r="J19" s="16">
        <v>536</v>
      </c>
      <c r="K19" s="32">
        <v>77</v>
      </c>
      <c r="L19" s="31">
        <v>95</v>
      </c>
      <c r="M19" s="16">
        <v>172</v>
      </c>
      <c r="N19" s="14">
        <v>691</v>
      </c>
      <c r="O19" s="16">
        <v>728</v>
      </c>
      <c r="P19" s="16">
        <v>1419</v>
      </c>
    </row>
    <row r="20" spans="1:16" ht="12.75">
      <c r="A20" s="7" t="s">
        <v>31</v>
      </c>
      <c r="B20" s="32">
        <v>756</v>
      </c>
      <c r="C20" s="33">
        <v>736</v>
      </c>
      <c r="D20" s="16">
        <v>1492</v>
      </c>
      <c r="E20" s="32">
        <v>46</v>
      </c>
      <c r="F20" s="33">
        <v>53</v>
      </c>
      <c r="G20" s="16">
        <v>99</v>
      </c>
      <c r="H20" s="32">
        <v>654</v>
      </c>
      <c r="I20" s="33">
        <v>664</v>
      </c>
      <c r="J20" s="16">
        <v>1318</v>
      </c>
      <c r="K20" s="32">
        <v>48</v>
      </c>
      <c r="L20" s="33">
        <v>63</v>
      </c>
      <c r="M20" s="16">
        <v>111</v>
      </c>
      <c r="N20" s="14">
        <v>1504</v>
      </c>
      <c r="O20" s="16">
        <v>1516</v>
      </c>
      <c r="P20" s="16">
        <v>3020</v>
      </c>
    </row>
    <row r="21" spans="1:16" ht="12.75">
      <c r="A21" s="7" t="s">
        <v>33</v>
      </c>
      <c r="B21" s="32">
        <v>20</v>
      </c>
      <c r="C21" s="33">
        <v>16</v>
      </c>
      <c r="D21" s="16">
        <v>36</v>
      </c>
      <c r="E21" s="32">
        <v>12</v>
      </c>
      <c r="F21" s="33">
        <v>3</v>
      </c>
      <c r="G21" s="16">
        <v>15</v>
      </c>
      <c r="H21" s="32">
        <v>12</v>
      </c>
      <c r="I21" s="33">
        <v>16</v>
      </c>
      <c r="J21" s="16">
        <v>28</v>
      </c>
      <c r="K21" s="32">
        <v>14</v>
      </c>
      <c r="L21" s="33">
        <v>9</v>
      </c>
      <c r="M21" s="16">
        <v>23</v>
      </c>
      <c r="N21" s="14">
        <v>58</v>
      </c>
      <c r="O21" s="16">
        <v>44</v>
      </c>
      <c r="P21" s="16">
        <v>102</v>
      </c>
    </row>
    <row r="22" spans="1:16" ht="12.75">
      <c r="A22" s="7" t="s">
        <v>34</v>
      </c>
      <c r="B22" s="32">
        <v>10</v>
      </c>
      <c r="C22" s="33">
        <v>4</v>
      </c>
      <c r="D22" s="16">
        <v>14</v>
      </c>
      <c r="E22" s="32">
        <v>10</v>
      </c>
      <c r="F22" s="33">
        <v>6</v>
      </c>
      <c r="G22" s="16">
        <v>16</v>
      </c>
      <c r="H22" s="32">
        <v>16</v>
      </c>
      <c r="I22" s="33">
        <v>2</v>
      </c>
      <c r="J22" s="16">
        <v>18</v>
      </c>
      <c r="K22" s="32">
        <v>17</v>
      </c>
      <c r="L22" s="33">
        <v>4</v>
      </c>
      <c r="M22" s="16">
        <v>21</v>
      </c>
      <c r="N22" s="99">
        <v>53</v>
      </c>
      <c r="O22" s="96">
        <v>16</v>
      </c>
      <c r="P22" s="96">
        <v>69</v>
      </c>
    </row>
    <row r="23" spans="1:16" s="19" customFormat="1" ht="12.75">
      <c r="A23" s="38" t="s">
        <v>19</v>
      </c>
      <c r="B23" s="20">
        <v>1088</v>
      </c>
      <c r="C23" s="21">
        <v>1023</v>
      </c>
      <c r="D23" s="21">
        <v>2111</v>
      </c>
      <c r="E23" s="20">
        <v>136</v>
      </c>
      <c r="F23" s="21">
        <v>136</v>
      </c>
      <c r="G23" s="21">
        <v>272</v>
      </c>
      <c r="H23" s="20">
        <v>926</v>
      </c>
      <c r="I23" s="21">
        <v>974</v>
      </c>
      <c r="J23" s="21">
        <v>1900</v>
      </c>
      <c r="K23" s="20">
        <v>156</v>
      </c>
      <c r="L23" s="21">
        <v>171</v>
      </c>
      <c r="M23" s="21">
        <v>327</v>
      </c>
      <c r="N23" s="98">
        <v>2306</v>
      </c>
      <c r="O23" s="92">
        <v>2304</v>
      </c>
      <c r="P23" s="92">
        <v>4610</v>
      </c>
    </row>
    <row r="24" spans="1:16" s="7" customFormat="1" ht="12.75">
      <c r="A24" s="6" t="s">
        <v>5</v>
      </c>
      <c r="B24" s="32"/>
      <c r="C24" s="31"/>
      <c r="D24" s="16"/>
      <c r="E24" s="32"/>
      <c r="F24" s="31"/>
      <c r="G24" s="16"/>
      <c r="H24" s="32"/>
      <c r="I24" s="31"/>
      <c r="J24" s="16"/>
      <c r="K24" s="32"/>
      <c r="L24" s="31"/>
      <c r="M24" s="16"/>
      <c r="N24" s="14"/>
      <c r="O24" s="16"/>
      <c r="P24" s="16"/>
    </row>
    <row r="25" spans="1:16" ht="12.75">
      <c r="A25" s="7" t="s">
        <v>30</v>
      </c>
      <c r="B25" s="32">
        <v>588</v>
      </c>
      <c r="C25" s="31">
        <v>550</v>
      </c>
      <c r="D25" s="16">
        <v>1138</v>
      </c>
      <c r="E25" s="32">
        <v>141</v>
      </c>
      <c r="F25" s="31">
        <v>181</v>
      </c>
      <c r="G25" s="16">
        <v>322</v>
      </c>
      <c r="H25" s="32">
        <v>615</v>
      </c>
      <c r="I25" s="31">
        <v>540</v>
      </c>
      <c r="J25" s="16">
        <v>1155</v>
      </c>
      <c r="K25" s="32">
        <v>234</v>
      </c>
      <c r="L25" s="31">
        <v>239</v>
      </c>
      <c r="M25" s="16">
        <v>473</v>
      </c>
      <c r="N25" s="14">
        <v>1578</v>
      </c>
      <c r="O25" s="16">
        <v>1510</v>
      </c>
      <c r="P25" s="16">
        <v>3088</v>
      </c>
    </row>
    <row r="26" spans="1:16" ht="12.75">
      <c r="A26" s="7" t="s">
        <v>31</v>
      </c>
      <c r="B26" s="32">
        <v>4426</v>
      </c>
      <c r="C26" s="33">
        <v>4348</v>
      </c>
      <c r="D26" s="16">
        <v>8774</v>
      </c>
      <c r="E26" s="32">
        <v>604</v>
      </c>
      <c r="F26" s="33">
        <v>517</v>
      </c>
      <c r="G26" s="16">
        <v>1121</v>
      </c>
      <c r="H26" s="32">
        <v>4384</v>
      </c>
      <c r="I26" s="33">
        <v>4483</v>
      </c>
      <c r="J26" s="16">
        <v>8867</v>
      </c>
      <c r="K26" s="32">
        <v>886</v>
      </c>
      <c r="L26" s="33">
        <v>708</v>
      </c>
      <c r="M26" s="16">
        <v>1594</v>
      </c>
      <c r="N26" s="14">
        <v>10300</v>
      </c>
      <c r="O26" s="16">
        <v>10056</v>
      </c>
      <c r="P26" s="16">
        <v>20356</v>
      </c>
    </row>
    <row r="27" spans="1:16" ht="12.75">
      <c r="A27" s="7" t="s">
        <v>32</v>
      </c>
      <c r="B27" s="32">
        <v>57</v>
      </c>
      <c r="C27" s="33">
        <v>5</v>
      </c>
      <c r="D27" s="16">
        <v>62</v>
      </c>
      <c r="E27" s="32">
        <v>12</v>
      </c>
      <c r="F27" s="33">
        <v>5</v>
      </c>
      <c r="G27" s="16">
        <v>17</v>
      </c>
      <c r="H27" s="32">
        <v>74</v>
      </c>
      <c r="I27" s="33">
        <v>11</v>
      </c>
      <c r="J27" s="16">
        <v>85</v>
      </c>
      <c r="K27" s="32">
        <v>47</v>
      </c>
      <c r="L27" s="33">
        <v>5</v>
      </c>
      <c r="M27" s="16">
        <v>52</v>
      </c>
      <c r="N27" s="14">
        <v>190</v>
      </c>
      <c r="O27" s="16">
        <v>26</v>
      </c>
      <c r="P27" s="16">
        <v>216</v>
      </c>
    </row>
    <row r="28" spans="1:16" ht="12.75">
      <c r="A28" s="7" t="s">
        <v>33</v>
      </c>
      <c r="B28" s="32">
        <v>15</v>
      </c>
      <c r="C28" s="33">
        <v>17</v>
      </c>
      <c r="D28" s="16">
        <v>32</v>
      </c>
      <c r="E28" s="32">
        <v>0</v>
      </c>
      <c r="F28" s="33">
        <v>0</v>
      </c>
      <c r="G28" s="16">
        <v>0</v>
      </c>
      <c r="H28" s="32">
        <v>16</v>
      </c>
      <c r="I28" s="33">
        <v>26</v>
      </c>
      <c r="J28" s="16">
        <v>42</v>
      </c>
      <c r="K28" s="32">
        <v>0</v>
      </c>
      <c r="L28" s="33">
        <v>0</v>
      </c>
      <c r="M28" s="16">
        <v>0</v>
      </c>
      <c r="N28" s="99">
        <v>31</v>
      </c>
      <c r="O28" s="96">
        <v>43</v>
      </c>
      <c r="P28" s="96">
        <v>74</v>
      </c>
    </row>
    <row r="29" spans="1:16" s="19" customFormat="1" ht="12.75">
      <c r="A29" s="38" t="s">
        <v>19</v>
      </c>
      <c r="B29" s="20">
        <v>5086</v>
      </c>
      <c r="C29" s="21">
        <v>4920</v>
      </c>
      <c r="D29" s="21">
        <v>10006</v>
      </c>
      <c r="E29" s="20">
        <v>757</v>
      </c>
      <c r="F29" s="21">
        <v>703</v>
      </c>
      <c r="G29" s="21">
        <v>1460</v>
      </c>
      <c r="H29" s="20">
        <v>5089</v>
      </c>
      <c r="I29" s="21">
        <v>5060</v>
      </c>
      <c r="J29" s="21">
        <v>10149</v>
      </c>
      <c r="K29" s="20">
        <v>1167</v>
      </c>
      <c r="L29" s="21">
        <v>952</v>
      </c>
      <c r="M29" s="21">
        <v>2119</v>
      </c>
      <c r="N29" s="98">
        <v>12099</v>
      </c>
      <c r="O29" s="92">
        <v>11635</v>
      </c>
      <c r="P29" s="92">
        <v>23734</v>
      </c>
    </row>
    <row r="30" spans="1:16" s="7" customFormat="1" ht="12.75">
      <c r="A30" s="6" t="s">
        <v>6</v>
      </c>
      <c r="B30" s="32"/>
      <c r="C30" s="31"/>
      <c r="D30" s="16"/>
      <c r="E30" s="32"/>
      <c r="F30" s="31"/>
      <c r="G30" s="16"/>
      <c r="H30" s="32"/>
      <c r="I30" s="31"/>
      <c r="J30" s="16"/>
      <c r="K30" s="32"/>
      <c r="L30" s="31"/>
      <c r="M30" s="16"/>
      <c r="N30" s="14"/>
      <c r="O30" s="16"/>
      <c r="P30" s="16"/>
    </row>
    <row r="31" spans="1:16" ht="12.75">
      <c r="A31" s="7" t="s">
        <v>30</v>
      </c>
      <c r="B31" s="32">
        <v>1231</v>
      </c>
      <c r="C31" s="31">
        <v>1225</v>
      </c>
      <c r="D31" s="16">
        <v>2456</v>
      </c>
      <c r="E31" s="32">
        <v>295</v>
      </c>
      <c r="F31" s="31">
        <v>267</v>
      </c>
      <c r="G31" s="16">
        <v>562</v>
      </c>
      <c r="H31" s="32">
        <v>1162</v>
      </c>
      <c r="I31" s="31">
        <v>1183</v>
      </c>
      <c r="J31" s="16">
        <v>2345</v>
      </c>
      <c r="K31" s="32">
        <v>430</v>
      </c>
      <c r="L31" s="31">
        <v>336</v>
      </c>
      <c r="M31" s="16">
        <v>766</v>
      </c>
      <c r="N31" s="14">
        <v>3118</v>
      </c>
      <c r="O31" s="16">
        <v>3011</v>
      </c>
      <c r="P31" s="16">
        <v>6129</v>
      </c>
    </row>
    <row r="32" spans="1:16" ht="12.75">
      <c r="A32" s="7" t="s">
        <v>31</v>
      </c>
      <c r="B32" s="32">
        <v>4962</v>
      </c>
      <c r="C32" s="33">
        <v>5270</v>
      </c>
      <c r="D32" s="16">
        <v>10232</v>
      </c>
      <c r="E32" s="32">
        <v>616</v>
      </c>
      <c r="F32" s="33">
        <v>541</v>
      </c>
      <c r="G32" s="16">
        <v>1157</v>
      </c>
      <c r="H32" s="32">
        <v>4843</v>
      </c>
      <c r="I32" s="33">
        <v>5076</v>
      </c>
      <c r="J32" s="16">
        <v>9919</v>
      </c>
      <c r="K32" s="32">
        <v>795</v>
      </c>
      <c r="L32" s="33">
        <v>641</v>
      </c>
      <c r="M32" s="16">
        <v>1436</v>
      </c>
      <c r="N32" s="14">
        <v>11216</v>
      </c>
      <c r="O32" s="16">
        <v>11528</v>
      </c>
      <c r="P32" s="16">
        <v>22744</v>
      </c>
    </row>
    <row r="33" spans="1:16" ht="12.75">
      <c r="A33" s="7" t="s">
        <v>32</v>
      </c>
      <c r="B33" s="32">
        <v>179</v>
      </c>
      <c r="C33" s="33">
        <v>13</v>
      </c>
      <c r="D33" s="16">
        <v>192</v>
      </c>
      <c r="E33" s="32">
        <v>98</v>
      </c>
      <c r="F33" s="33">
        <v>59</v>
      </c>
      <c r="G33" s="16">
        <v>157</v>
      </c>
      <c r="H33" s="32">
        <v>125</v>
      </c>
      <c r="I33" s="33">
        <v>8</v>
      </c>
      <c r="J33" s="16">
        <v>133</v>
      </c>
      <c r="K33" s="32">
        <v>127</v>
      </c>
      <c r="L33" s="33">
        <v>51</v>
      </c>
      <c r="M33" s="16">
        <v>178</v>
      </c>
      <c r="N33" s="14">
        <v>529</v>
      </c>
      <c r="O33" s="16">
        <v>131</v>
      </c>
      <c r="P33" s="16">
        <v>660</v>
      </c>
    </row>
    <row r="34" spans="1:16" ht="12.75">
      <c r="A34" s="7" t="s">
        <v>33</v>
      </c>
      <c r="B34" s="32">
        <v>180</v>
      </c>
      <c r="C34" s="33">
        <v>152</v>
      </c>
      <c r="D34" s="16">
        <v>332</v>
      </c>
      <c r="E34" s="32">
        <v>76</v>
      </c>
      <c r="F34" s="33">
        <v>45</v>
      </c>
      <c r="G34" s="16">
        <v>121</v>
      </c>
      <c r="H34" s="32">
        <v>156</v>
      </c>
      <c r="I34" s="33">
        <v>106</v>
      </c>
      <c r="J34" s="16">
        <v>262</v>
      </c>
      <c r="K34" s="32">
        <v>102</v>
      </c>
      <c r="L34" s="33">
        <v>54</v>
      </c>
      <c r="M34" s="16">
        <v>156</v>
      </c>
      <c r="N34" s="99">
        <v>514</v>
      </c>
      <c r="O34" s="96">
        <v>357</v>
      </c>
      <c r="P34" s="96">
        <v>871</v>
      </c>
    </row>
    <row r="35" spans="1:16" s="19" customFormat="1" ht="12.75">
      <c r="A35" s="38" t="s">
        <v>19</v>
      </c>
      <c r="B35" s="20">
        <v>6552</v>
      </c>
      <c r="C35" s="21">
        <v>6660</v>
      </c>
      <c r="D35" s="21">
        <v>13212</v>
      </c>
      <c r="E35" s="20">
        <v>1085</v>
      </c>
      <c r="F35" s="21">
        <v>912</v>
      </c>
      <c r="G35" s="21">
        <v>1997</v>
      </c>
      <c r="H35" s="20">
        <v>6286</v>
      </c>
      <c r="I35" s="21">
        <v>6373</v>
      </c>
      <c r="J35" s="21">
        <v>12659</v>
      </c>
      <c r="K35" s="20">
        <v>1454</v>
      </c>
      <c r="L35" s="21">
        <v>1082</v>
      </c>
      <c r="M35" s="21">
        <v>2536</v>
      </c>
      <c r="N35" s="98">
        <v>15377</v>
      </c>
      <c r="O35" s="92">
        <v>15027</v>
      </c>
      <c r="P35" s="92">
        <v>30404</v>
      </c>
    </row>
    <row r="36" spans="1:16" s="7" customFormat="1" ht="12.75">
      <c r="A36" s="6" t="s">
        <v>7</v>
      </c>
      <c r="B36" s="32"/>
      <c r="C36" s="31"/>
      <c r="D36" s="16"/>
      <c r="E36" s="32"/>
      <c r="F36" s="31"/>
      <c r="G36" s="16"/>
      <c r="H36" s="32"/>
      <c r="I36" s="31"/>
      <c r="J36" s="16"/>
      <c r="K36" s="32"/>
      <c r="L36" s="31"/>
      <c r="M36" s="16"/>
      <c r="N36" s="14"/>
      <c r="O36" s="16"/>
      <c r="P36" s="16"/>
    </row>
    <row r="37" spans="1:16" ht="12.75">
      <c r="A37" s="7" t="s">
        <v>30</v>
      </c>
      <c r="B37" s="32">
        <v>443</v>
      </c>
      <c r="C37" s="31">
        <v>448</v>
      </c>
      <c r="D37" s="16">
        <v>891</v>
      </c>
      <c r="E37" s="32">
        <v>160</v>
      </c>
      <c r="F37" s="31">
        <v>155</v>
      </c>
      <c r="G37" s="16">
        <v>315</v>
      </c>
      <c r="H37" s="32">
        <v>423</v>
      </c>
      <c r="I37" s="31">
        <v>484</v>
      </c>
      <c r="J37" s="16">
        <v>907</v>
      </c>
      <c r="K37" s="32">
        <v>221</v>
      </c>
      <c r="L37" s="31">
        <v>211</v>
      </c>
      <c r="M37" s="16">
        <v>432</v>
      </c>
      <c r="N37" s="14">
        <v>1247</v>
      </c>
      <c r="O37" s="16">
        <v>1298</v>
      </c>
      <c r="P37" s="16">
        <v>2545</v>
      </c>
    </row>
    <row r="38" spans="1:16" ht="12.75">
      <c r="A38" s="7" t="s">
        <v>31</v>
      </c>
      <c r="B38" s="32">
        <v>3062</v>
      </c>
      <c r="C38" s="33">
        <v>3027</v>
      </c>
      <c r="D38" s="16">
        <v>6089</v>
      </c>
      <c r="E38" s="32">
        <v>506</v>
      </c>
      <c r="F38" s="33">
        <v>423</v>
      </c>
      <c r="G38" s="16">
        <v>929</v>
      </c>
      <c r="H38" s="32">
        <v>2810</v>
      </c>
      <c r="I38" s="33">
        <v>2908</v>
      </c>
      <c r="J38" s="16">
        <v>5718</v>
      </c>
      <c r="K38" s="32">
        <v>717</v>
      </c>
      <c r="L38" s="33">
        <v>549</v>
      </c>
      <c r="M38" s="16">
        <v>1266</v>
      </c>
      <c r="N38" s="14">
        <v>7095</v>
      </c>
      <c r="O38" s="16">
        <v>6907</v>
      </c>
      <c r="P38" s="16">
        <v>14002</v>
      </c>
    </row>
    <row r="39" spans="1:16" ht="12.75">
      <c r="A39" s="7" t="s">
        <v>32</v>
      </c>
      <c r="B39" s="32">
        <v>174</v>
      </c>
      <c r="C39" s="33">
        <v>147</v>
      </c>
      <c r="D39" s="16">
        <v>321</v>
      </c>
      <c r="E39" s="32">
        <v>98</v>
      </c>
      <c r="F39" s="33">
        <v>16</v>
      </c>
      <c r="G39" s="16">
        <v>114</v>
      </c>
      <c r="H39" s="32">
        <v>218</v>
      </c>
      <c r="I39" s="33">
        <v>141</v>
      </c>
      <c r="J39" s="16">
        <v>359</v>
      </c>
      <c r="K39" s="32">
        <v>116</v>
      </c>
      <c r="L39" s="33">
        <v>19</v>
      </c>
      <c r="M39" s="16">
        <v>135</v>
      </c>
      <c r="N39" s="14">
        <v>606</v>
      </c>
      <c r="O39" s="16">
        <v>323</v>
      </c>
      <c r="P39" s="16">
        <v>929</v>
      </c>
    </row>
    <row r="40" spans="1:16" ht="12.75">
      <c r="A40" s="7" t="s">
        <v>33</v>
      </c>
      <c r="B40" s="32">
        <v>108</v>
      </c>
      <c r="C40" s="33">
        <v>110</v>
      </c>
      <c r="D40" s="16">
        <v>218</v>
      </c>
      <c r="E40" s="32">
        <v>13</v>
      </c>
      <c r="F40" s="33">
        <v>4</v>
      </c>
      <c r="G40" s="16">
        <v>17</v>
      </c>
      <c r="H40" s="32">
        <v>85</v>
      </c>
      <c r="I40" s="33">
        <v>105</v>
      </c>
      <c r="J40" s="16">
        <v>190</v>
      </c>
      <c r="K40" s="32">
        <v>28</v>
      </c>
      <c r="L40" s="33">
        <v>6</v>
      </c>
      <c r="M40" s="16">
        <v>34</v>
      </c>
      <c r="N40" s="99">
        <v>234</v>
      </c>
      <c r="O40" s="96">
        <v>225</v>
      </c>
      <c r="P40" s="96">
        <v>459</v>
      </c>
    </row>
    <row r="41" spans="1:16" s="19" customFormat="1" ht="12.75">
      <c r="A41" s="38" t="s">
        <v>19</v>
      </c>
      <c r="B41" s="20">
        <v>3787</v>
      </c>
      <c r="C41" s="21">
        <v>3732</v>
      </c>
      <c r="D41" s="21">
        <v>7519</v>
      </c>
      <c r="E41" s="20">
        <v>777</v>
      </c>
      <c r="F41" s="21">
        <v>598</v>
      </c>
      <c r="G41" s="21">
        <v>1375</v>
      </c>
      <c r="H41" s="20">
        <v>3536</v>
      </c>
      <c r="I41" s="21">
        <v>3638</v>
      </c>
      <c r="J41" s="21">
        <v>7174</v>
      </c>
      <c r="K41" s="20">
        <v>1082</v>
      </c>
      <c r="L41" s="21">
        <v>785</v>
      </c>
      <c r="M41" s="21">
        <v>1867</v>
      </c>
      <c r="N41" s="98">
        <v>9182</v>
      </c>
      <c r="O41" s="92">
        <v>8753</v>
      </c>
      <c r="P41" s="92">
        <v>17935</v>
      </c>
    </row>
    <row r="42" spans="1:16" s="6" customFormat="1" ht="12.75">
      <c r="A42" s="39" t="s">
        <v>29</v>
      </c>
      <c r="B42" s="20"/>
      <c r="C42" s="21"/>
      <c r="D42" s="18"/>
      <c r="E42" s="20"/>
      <c r="F42" s="21"/>
      <c r="G42" s="18"/>
      <c r="H42" s="20"/>
      <c r="I42" s="21"/>
      <c r="J42" s="18"/>
      <c r="K42" s="20"/>
      <c r="L42" s="21"/>
      <c r="M42" s="18"/>
      <c r="N42" s="17"/>
      <c r="O42" s="18"/>
      <c r="P42" s="18"/>
    </row>
    <row r="43" spans="1:16" ht="12.75">
      <c r="A43" s="7" t="s">
        <v>30</v>
      </c>
      <c r="B43" s="32">
        <f>SUM(B37,B31,B25,B19,B13,B7)</f>
        <v>4576</v>
      </c>
      <c r="C43" s="31">
        <f aca="true" t="shared" si="0" ref="C43:P43">SUM(C37,C31,C25,C19,C13,C7)</f>
        <v>4394</v>
      </c>
      <c r="D43" s="16">
        <f t="shared" si="0"/>
        <v>8970</v>
      </c>
      <c r="E43" s="32">
        <f t="shared" si="0"/>
        <v>1016</v>
      </c>
      <c r="F43" s="31">
        <f t="shared" si="0"/>
        <v>966</v>
      </c>
      <c r="G43" s="16">
        <f t="shared" si="0"/>
        <v>1982</v>
      </c>
      <c r="H43" s="32">
        <f t="shared" si="0"/>
        <v>4272</v>
      </c>
      <c r="I43" s="31">
        <f t="shared" si="0"/>
        <v>4220</v>
      </c>
      <c r="J43" s="16">
        <f t="shared" si="0"/>
        <v>8492</v>
      </c>
      <c r="K43" s="32">
        <f t="shared" si="0"/>
        <v>1545</v>
      </c>
      <c r="L43" s="31">
        <f t="shared" si="0"/>
        <v>1333</v>
      </c>
      <c r="M43" s="16">
        <f t="shared" si="0"/>
        <v>2878</v>
      </c>
      <c r="N43" s="14">
        <f t="shared" si="0"/>
        <v>11409</v>
      </c>
      <c r="O43" s="16">
        <f t="shared" si="0"/>
        <v>10913</v>
      </c>
      <c r="P43" s="16">
        <f t="shared" si="0"/>
        <v>22322</v>
      </c>
    </row>
    <row r="44" spans="1:16" ht="12.75">
      <c r="A44" s="7" t="s">
        <v>31</v>
      </c>
      <c r="B44" s="32">
        <f>SUM(B38,B32,B26,B20,B14,B8)</f>
        <v>22434</v>
      </c>
      <c r="C44" s="33">
        <f aca="true" t="shared" si="1" ref="C44:P44">SUM(C38,C32,C26,C20,C14,C8)</f>
        <v>23167</v>
      </c>
      <c r="D44" s="16">
        <f t="shared" si="1"/>
        <v>45601</v>
      </c>
      <c r="E44" s="32">
        <f t="shared" si="1"/>
        <v>2843</v>
      </c>
      <c r="F44" s="33">
        <f t="shared" si="1"/>
        <v>2594</v>
      </c>
      <c r="G44" s="16">
        <f t="shared" si="1"/>
        <v>5437</v>
      </c>
      <c r="H44" s="32">
        <f t="shared" si="1"/>
        <v>21852</v>
      </c>
      <c r="I44" s="33">
        <f t="shared" si="1"/>
        <v>22562</v>
      </c>
      <c r="J44" s="16">
        <f t="shared" si="1"/>
        <v>44414</v>
      </c>
      <c r="K44" s="32">
        <f t="shared" si="1"/>
        <v>3835</v>
      </c>
      <c r="L44" s="33">
        <f t="shared" si="1"/>
        <v>3405</v>
      </c>
      <c r="M44" s="16">
        <f t="shared" si="1"/>
        <v>7240</v>
      </c>
      <c r="N44" s="14">
        <f t="shared" si="1"/>
        <v>50964</v>
      </c>
      <c r="O44" s="16">
        <f t="shared" si="1"/>
        <v>51728</v>
      </c>
      <c r="P44" s="16">
        <f t="shared" si="1"/>
        <v>102692</v>
      </c>
    </row>
    <row r="45" spans="1:16" ht="12.75">
      <c r="A45" s="7" t="s">
        <v>32</v>
      </c>
      <c r="B45" s="32">
        <f>SUM(B9,B15,B27,B33,B39)</f>
        <v>677</v>
      </c>
      <c r="C45" s="33">
        <f aca="true" t="shared" si="2" ref="C45:P45">SUM(C9,C15,C27,C33,C39)</f>
        <v>282</v>
      </c>
      <c r="D45" s="16">
        <f t="shared" si="2"/>
        <v>959</v>
      </c>
      <c r="E45" s="32">
        <f t="shared" si="2"/>
        <v>384</v>
      </c>
      <c r="F45" s="33">
        <f t="shared" si="2"/>
        <v>163</v>
      </c>
      <c r="G45" s="16">
        <f t="shared" si="2"/>
        <v>547</v>
      </c>
      <c r="H45" s="32">
        <f t="shared" si="2"/>
        <v>721</v>
      </c>
      <c r="I45" s="33">
        <f t="shared" si="2"/>
        <v>300</v>
      </c>
      <c r="J45" s="16">
        <f t="shared" si="2"/>
        <v>1021</v>
      </c>
      <c r="K45" s="32">
        <f t="shared" si="2"/>
        <v>533</v>
      </c>
      <c r="L45" s="33">
        <f t="shared" si="2"/>
        <v>221</v>
      </c>
      <c r="M45" s="16">
        <f t="shared" si="2"/>
        <v>754</v>
      </c>
      <c r="N45" s="14">
        <f t="shared" si="2"/>
        <v>2315</v>
      </c>
      <c r="O45" s="16">
        <f t="shared" si="2"/>
        <v>966</v>
      </c>
      <c r="P45" s="16">
        <f t="shared" si="2"/>
        <v>3281</v>
      </c>
    </row>
    <row r="46" spans="1:16" ht="12.75">
      <c r="A46" s="7" t="s">
        <v>33</v>
      </c>
      <c r="B46" s="32">
        <f>SUM(B40,B34,B28,B21,B16,B10)</f>
        <v>968</v>
      </c>
      <c r="C46" s="33">
        <f aca="true" t="shared" si="3" ref="C46:P46">SUM(C40,C34,C28,C21,C16,C10)</f>
        <v>758</v>
      </c>
      <c r="D46" s="16">
        <f t="shared" si="3"/>
        <v>1726</v>
      </c>
      <c r="E46" s="32">
        <f t="shared" si="3"/>
        <v>429</v>
      </c>
      <c r="F46" s="33">
        <f t="shared" si="3"/>
        <v>276</v>
      </c>
      <c r="G46" s="16">
        <f t="shared" si="3"/>
        <v>705</v>
      </c>
      <c r="H46" s="32">
        <f t="shared" si="3"/>
        <v>915</v>
      </c>
      <c r="I46" s="33">
        <f t="shared" si="3"/>
        <v>679</v>
      </c>
      <c r="J46" s="16">
        <f t="shared" si="3"/>
        <v>1594</v>
      </c>
      <c r="K46" s="32">
        <f t="shared" si="3"/>
        <v>599</v>
      </c>
      <c r="L46" s="33">
        <f t="shared" si="3"/>
        <v>346</v>
      </c>
      <c r="M46" s="16">
        <f t="shared" si="3"/>
        <v>945</v>
      </c>
      <c r="N46" s="14">
        <f t="shared" si="3"/>
        <v>2911</v>
      </c>
      <c r="O46" s="16">
        <f t="shared" si="3"/>
        <v>2059</v>
      </c>
      <c r="P46" s="16">
        <f t="shared" si="3"/>
        <v>4970</v>
      </c>
    </row>
    <row r="47" spans="1:16" ht="12.75">
      <c r="A47" s="7" t="s">
        <v>34</v>
      </c>
      <c r="B47" s="32">
        <f>SUM(B22)</f>
        <v>10</v>
      </c>
      <c r="C47" s="33">
        <f aca="true" t="shared" si="4" ref="C47:P47">SUM(C22)</f>
        <v>4</v>
      </c>
      <c r="D47" s="16">
        <f t="shared" si="4"/>
        <v>14</v>
      </c>
      <c r="E47" s="32">
        <f t="shared" si="4"/>
        <v>10</v>
      </c>
      <c r="F47" s="33">
        <f t="shared" si="4"/>
        <v>6</v>
      </c>
      <c r="G47" s="16">
        <f t="shared" si="4"/>
        <v>16</v>
      </c>
      <c r="H47" s="32">
        <f t="shared" si="4"/>
        <v>16</v>
      </c>
      <c r="I47" s="33">
        <f t="shared" si="4"/>
        <v>2</v>
      </c>
      <c r="J47" s="16">
        <f t="shared" si="4"/>
        <v>18</v>
      </c>
      <c r="K47" s="32">
        <f t="shared" si="4"/>
        <v>17</v>
      </c>
      <c r="L47" s="33">
        <f t="shared" si="4"/>
        <v>4</v>
      </c>
      <c r="M47" s="16">
        <f t="shared" si="4"/>
        <v>21</v>
      </c>
      <c r="N47" s="99">
        <f t="shared" si="4"/>
        <v>53</v>
      </c>
      <c r="O47" s="96">
        <f t="shared" si="4"/>
        <v>16</v>
      </c>
      <c r="P47" s="96">
        <f t="shared" si="4"/>
        <v>69</v>
      </c>
    </row>
    <row r="48" spans="1:16" s="19" customFormat="1" ht="12.75">
      <c r="A48" s="38" t="s">
        <v>19</v>
      </c>
      <c r="B48" s="20">
        <f>SUM(B43:B47)</f>
        <v>28665</v>
      </c>
      <c r="C48" s="21">
        <f aca="true" t="shared" si="5" ref="C48:P48">SUM(C43:C47)</f>
        <v>28605</v>
      </c>
      <c r="D48" s="21">
        <f t="shared" si="5"/>
        <v>57270</v>
      </c>
      <c r="E48" s="20">
        <f t="shared" si="5"/>
        <v>4682</v>
      </c>
      <c r="F48" s="21">
        <f t="shared" si="5"/>
        <v>4005</v>
      </c>
      <c r="G48" s="21">
        <f t="shared" si="5"/>
        <v>8687</v>
      </c>
      <c r="H48" s="20">
        <f t="shared" si="5"/>
        <v>27776</v>
      </c>
      <c r="I48" s="21">
        <f t="shared" si="5"/>
        <v>27763</v>
      </c>
      <c r="J48" s="21">
        <f t="shared" si="5"/>
        <v>55539</v>
      </c>
      <c r="K48" s="20">
        <f t="shared" si="5"/>
        <v>6529</v>
      </c>
      <c r="L48" s="21">
        <f t="shared" si="5"/>
        <v>5309</v>
      </c>
      <c r="M48" s="21">
        <f t="shared" si="5"/>
        <v>11838</v>
      </c>
      <c r="N48" s="98">
        <f t="shared" si="5"/>
        <v>67652</v>
      </c>
      <c r="O48" s="92">
        <f t="shared" si="5"/>
        <v>65682</v>
      </c>
      <c r="P48" s="92">
        <f t="shared" si="5"/>
        <v>133334</v>
      </c>
    </row>
  </sheetData>
  <sheetProtection/>
  <mergeCells count="6">
    <mergeCell ref="A2:P2"/>
    <mergeCell ref="B4:D4"/>
    <mergeCell ref="E4:G4"/>
    <mergeCell ref="H4:J4"/>
    <mergeCell ref="N4:P4"/>
    <mergeCell ref="K4:M4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0" r:id="rId2"/>
  <headerFooter alignWithMargins="0">
    <oddFooter>&amp;R&amp;A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selection activeCell="L41" sqref="L41"/>
    </sheetView>
  </sheetViews>
  <sheetFormatPr defaultColWidth="9.140625" defaultRowHeight="12.75"/>
  <cols>
    <col min="1" max="1" width="25.28125" style="7" customWidth="1"/>
    <col min="2" max="3" width="9.00390625" style="0" customWidth="1"/>
    <col min="4" max="4" width="9.00390625" style="7" customWidth="1"/>
    <col min="5" max="6" width="9.00390625" style="0" customWidth="1"/>
    <col min="7" max="10" width="9.00390625" style="7" customWidth="1"/>
    <col min="11" max="12" width="9.00390625" style="0" customWidth="1"/>
    <col min="13" max="13" width="9.00390625" style="7" customWidth="1"/>
    <col min="14" max="15" width="9.00390625" style="0" customWidth="1"/>
    <col min="16" max="16" width="9.00390625" style="7" customWidth="1"/>
    <col min="17" max="17" width="9.00390625" style="0" customWidth="1"/>
    <col min="18" max="29" width="11.7109375" style="0" customWidth="1"/>
    <col min="30" max="31" width="12.421875" style="0" customWidth="1"/>
    <col min="32" max="32" width="9.57421875" style="0" customWidth="1"/>
    <col min="33" max="34" width="6.00390625" style="0" customWidth="1"/>
    <col min="35" max="35" width="9.57421875" style="0" customWidth="1"/>
    <col min="36" max="37" width="5.00390625" style="0" customWidth="1"/>
    <col min="38" max="38" width="9.57421875" style="0" customWidth="1"/>
    <col min="39" max="40" width="6.00390625" style="0" customWidth="1"/>
    <col min="41" max="41" width="9.28125" style="0" customWidth="1"/>
    <col min="42" max="42" width="17.00390625" style="0" customWidth="1"/>
    <col min="43" max="44" width="11.421875" style="0" customWidth="1"/>
    <col min="45" max="45" width="9.57421875" style="0" customWidth="1"/>
    <col min="46" max="46" width="16.00390625" style="0" customWidth="1"/>
    <col min="47" max="47" width="10.57421875" style="0" customWidth="1"/>
  </cols>
  <sheetData>
    <row r="1" ht="12.75">
      <c r="A1" s="6" t="s">
        <v>101</v>
      </c>
    </row>
    <row r="2" spans="1:16" ht="12.75">
      <c r="A2" s="190" t="s">
        <v>9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</row>
    <row r="3" ht="13.5" thickBot="1"/>
    <row r="4" spans="1:16" ht="12.75">
      <c r="A4" s="36"/>
      <c r="B4" s="191" t="s">
        <v>35</v>
      </c>
      <c r="C4" s="192"/>
      <c r="D4" s="193"/>
      <c r="E4" s="191" t="s">
        <v>36</v>
      </c>
      <c r="F4" s="192"/>
      <c r="G4" s="193"/>
      <c r="H4" s="191" t="s">
        <v>38</v>
      </c>
      <c r="I4" s="192"/>
      <c r="J4" s="193"/>
      <c r="K4" s="191" t="s">
        <v>37</v>
      </c>
      <c r="L4" s="192"/>
      <c r="M4" s="193"/>
      <c r="N4" s="214" t="s">
        <v>26</v>
      </c>
      <c r="O4" s="215"/>
      <c r="P4" s="215"/>
    </row>
    <row r="5" spans="1:16" s="4" customFormat="1" ht="12.75">
      <c r="A5" s="40"/>
      <c r="B5" s="30" t="s">
        <v>0</v>
      </c>
      <c r="C5" s="29" t="s">
        <v>1</v>
      </c>
      <c r="D5" s="29" t="s">
        <v>20</v>
      </c>
      <c r="E5" s="30" t="s">
        <v>0</v>
      </c>
      <c r="F5" s="29" t="s">
        <v>1</v>
      </c>
      <c r="G5" s="29" t="s">
        <v>20</v>
      </c>
      <c r="H5" s="30" t="s">
        <v>0</v>
      </c>
      <c r="I5" s="29" t="s">
        <v>1</v>
      </c>
      <c r="J5" s="29" t="s">
        <v>20</v>
      </c>
      <c r="K5" s="30" t="s">
        <v>0</v>
      </c>
      <c r="L5" s="29" t="s">
        <v>1</v>
      </c>
      <c r="M5" s="29" t="s">
        <v>20</v>
      </c>
      <c r="N5" s="30" t="s">
        <v>0</v>
      </c>
      <c r="O5" s="29" t="s">
        <v>1</v>
      </c>
      <c r="P5" s="29" t="s">
        <v>20</v>
      </c>
    </row>
    <row r="6" spans="1:16" s="25" customFormat="1" ht="12.75">
      <c r="A6" s="23" t="s">
        <v>2</v>
      </c>
      <c r="B6" s="2"/>
      <c r="C6" s="3"/>
      <c r="D6" s="3"/>
      <c r="E6" s="2"/>
      <c r="F6" s="3"/>
      <c r="G6" s="3"/>
      <c r="H6" s="2"/>
      <c r="I6" s="3"/>
      <c r="J6" s="3"/>
      <c r="K6" s="2"/>
      <c r="L6" s="3"/>
      <c r="M6" s="3"/>
      <c r="N6" s="2"/>
      <c r="O6" s="3"/>
      <c r="P6" s="3"/>
    </row>
    <row r="7" spans="1:16" ht="12.75">
      <c r="A7" s="7" t="s">
        <v>30</v>
      </c>
      <c r="B7" s="14">
        <v>1140</v>
      </c>
      <c r="C7" s="16">
        <v>1170</v>
      </c>
      <c r="D7" s="31">
        <v>2310</v>
      </c>
      <c r="E7" s="14">
        <v>627</v>
      </c>
      <c r="F7" s="16">
        <v>495</v>
      </c>
      <c r="G7" s="31">
        <v>1122</v>
      </c>
      <c r="H7" s="14">
        <v>86</v>
      </c>
      <c r="I7" s="16">
        <v>158</v>
      </c>
      <c r="J7" s="31">
        <v>244</v>
      </c>
      <c r="K7" s="14">
        <v>933</v>
      </c>
      <c r="L7" s="16">
        <v>853</v>
      </c>
      <c r="M7" s="31">
        <v>1786</v>
      </c>
      <c r="N7" s="14">
        <v>2786</v>
      </c>
      <c r="O7" s="16">
        <v>2676</v>
      </c>
      <c r="P7" s="16">
        <v>5462</v>
      </c>
    </row>
    <row r="8" spans="1:16" ht="12.75">
      <c r="A8" s="26" t="s">
        <v>31</v>
      </c>
      <c r="B8" s="14">
        <v>6006</v>
      </c>
      <c r="C8" s="15">
        <v>7167</v>
      </c>
      <c r="D8" s="31">
        <v>13173</v>
      </c>
      <c r="E8" s="14">
        <v>4582</v>
      </c>
      <c r="F8" s="15">
        <v>4327</v>
      </c>
      <c r="G8" s="31">
        <v>8909</v>
      </c>
      <c r="H8" s="14">
        <v>140</v>
      </c>
      <c r="I8" s="15">
        <v>388</v>
      </c>
      <c r="J8" s="31">
        <v>528</v>
      </c>
      <c r="K8" s="14">
        <v>2791</v>
      </c>
      <c r="L8" s="15">
        <v>2764</v>
      </c>
      <c r="M8" s="31">
        <v>5555</v>
      </c>
      <c r="N8" s="14">
        <v>13519</v>
      </c>
      <c r="O8" s="15">
        <v>14646</v>
      </c>
      <c r="P8" s="16">
        <v>28165</v>
      </c>
    </row>
    <row r="9" spans="1:16" ht="12.75">
      <c r="A9" s="26" t="s">
        <v>32</v>
      </c>
      <c r="B9" s="14">
        <v>23</v>
      </c>
      <c r="C9" s="15">
        <v>26</v>
      </c>
      <c r="D9" s="31">
        <v>49</v>
      </c>
      <c r="E9" s="14">
        <v>457</v>
      </c>
      <c r="F9" s="15">
        <v>195</v>
      </c>
      <c r="G9" s="31">
        <v>652</v>
      </c>
      <c r="H9" s="14">
        <v>5</v>
      </c>
      <c r="I9" s="15">
        <v>15</v>
      </c>
      <c r="J9" s="31">
        <v>20</v>
      </c>
      <c r="K9" s="14">
        <v>491</v>
      </c>
      <c r="L9" s="15">
        <v>250</v>
      </c>
      <c r="M9" s="31">
        <v>741</v>
      </c>
      <c r="N9" s="14">
        <v>976</v>
      </c>
      <c r="O9" s="15">
        <v>486</v>
      </c>
      <c r="P9" s="16">
        <v>1462</v>
      </c>
    </row>
    <row r="10" spans="1:16" ht="12.75">
      <c r="A10" s="26" t="s">
        <v>33</v>
      </c>
      <c r="B10" s="14">
        <v>304</v>
      </c>
      <c r="C10" s="15">
        <v>336</v>
      </c>
      <c r="D10" s="31">
        <v>640</v>
      </c>
      <c r="E10" s="14">
        <v>773</v>
      </c>
      <c r="F10" s="15">
        <v>268</v>
      </c>
      <c r="G10" s="31">
        <v>1041</v>
      </c>
      <c r="H10" s="14">
        <v>83</v>
      </c>
      <c r="I10" s="15">
        <v>111</v>
      </c>
      <c r="J10" s="31">
        <v>194</v>
      </c>
      <c r="K10" s="14">
        <v>967</v>
      </c>
      <c r="L10" s="15">
        <v>660</v>
      </c>
      <c r="M10" s="31">
        <v>1627</v>
      </c>
      <c r="N10" s="14">
        <v>2127</v>
      </c>
      <c r="O10" s="15">
        <v>1375</v>
      </c>
      <c r="P10" s="16">
        <v>3502</v>
      </c>
    </row>
    <row r="11" spans="1:16" s="6" customFormat="1" ht="12.75">
      <c r="A11" s="10" t="s">
        <v>19</v>
      </c>
      <c r="B11" s="17">
        <v>7473</v>
      </c>
      <c r="C11" s="18">
        <v>8699</v>
      </c>
      <c r="D11" s="21">
        <v>16172</v>
      </c>
      <c r="E11" s="17">
        <v>6439</v>
      </c>
      <c r="F11" s="18">
        <v>5285</v>
      </c>
      <c r="G11" s="21">
        <v>11724</v>
      </c>
      <c r="H11" s="17">
        <v>314</v>
      </c>
      <c r="I11" s="18">
        <v>672</v>
      </c>
      <c r="J11" s="21">
        <v>986</v>
      </c>
      <c r="K11" s="17">
        <v>5182</v>
      </c>
      <c r="L11" s="18">
        <v>4527</v>
      </c>
      <c r="M11" s="21">
        <v>9709</v>
      </c>
      <c r="N11" s="17">
        <v>19408</v>
      </c>
      <c r="O11" s="18">
        <v>19183</v>
      </c>
      <c r="P11" s="18">
        <v>38591</v>
      </c>
    </row>
    <row r="12" spans="1:16" s="7" customFormat="1" ht="12.75">
      <c r="A12" s="41" t="s">
        <v>3</v>
      </c>
      <c r="B12" s="14"/>
      <c r="C12" s="16"/>
      <c r="D12" s="31"/>
      <c r="E12" s="14"/>
      <c r="F12" s="16"/>
      <c r="G12" s="31"/>
      <c r="H12" s="14"/>
      <c r="I12" s="16"/>
      <c r="J12" s="31"/>
      <c r="K12" s="14"/>
      <c r="L12" s="16"/>
      <c r="M12" s="31"/>
      <c r="N12" s="14"/>
      <c r="O12" s="16"/>
      <c r="P12" s="16"/>
    </row>
    <row r="13" spans="1:16" ht="12.75">
      <c r="A13" s="7" t="s">
        <v>30</v>
      </c>
      <c r="B13" s="14">
        <v>1055</v>
      </c>
      <c r="C13" s="16">
        <v>1139</v>
      </c>
      <c r="D13" s="31">
        <v>2194</v>
      </c>
      <c r="E13" s="14">
        <v>449</v>
      </c>
      <c r="F13" s="16">
        <v>319</v>
      </c>
      <c r="G13" s="31">
        <v>768</v>
      </c>
      <c r="H13" s="14">
        <v>5</v>
      </c>
      <c r="I13" s="16">
        <v>4</v>
      </c>
      <c r="J13" s="31">
        <v>9</v>
      </c>
      <c r="K13" s="14">
        <v>491</v>
      </c>
      <c r="L13" s="16">
        <v>416</v>
      </c>
      <c r="M13" s="31">
        <v>907</v>
      </c>
      <c r="N13" s="14">
        <v>2000</v>
      </c>
      <c r="O13" s="16">
        <v>1878</v>
      </c>
      <c r="P13" s="16">
        <v>3878</v>
      </c>
    </row>
    <row r="14" spans="1:16" ht="12.75">
      <c r="A14" s="26" t="s">
        <v>31</v>
      </c>
      <c r="B14" s="14">
        <v>3800</v>
      </c>
      <c r="C14" s="15">
        <v>4510</v>
      </c>
      <c r="D14" s="31">
        <v>8310</v>
      </c>
      <c r="E14" s="14">
        <v>2325</v>
      </c>
      <c r="F14" s="15">
        <v>1715</v>
      </c>
      <c r="G14" s="31">
        <v>4040</v>
      </c>
      <c r="H14" s="14">
        <v>37</v>
      </c>
      <c r="I14" s="15">
        <v>85</v>
      </c>
      <c r="J14" s="31">
        <v>122</v>
      </c>
      <c r="K14" s="14">
        <v>842</v>
      </c>
      <c r="L14" s="15">
        <v>972</v>
      </c>
      <c r="M14" s="31">
        <v>1814</v>
      </c>
      <c r="N14" s="14">
        <v>7004</v>
      </c>
      <c r="O14" s="15">
        <v>7282</v>
      </c>
      <c r="P14" s="16">
        <v>14286</v>
      </c>
    </row>
    <row r="15" spans="1:16" ht="12.75">
      <c r="A15" s="26" t="s">
        <v>32</v>
      </c>
      <c r="B15" s="14">
        <v>0</v>
      </c>
      <c r="C15" s="15">
        <v>0</v>
      </c>
      <c r="D15" s="31">
        <v>0</v>
      </c>
      <c r="E15" s="14">
        <v>76</v>
      </c>
      <c r="F15" s="15">
        <v>35</v>
      </c>
      <c r="G15" s="31">
        <v>111</v>
      </c>
      <c r="H15" s="14">
        <v>16</v>
      </c>
      <c r="I15" s="15">
        <v>39</v>
      </c>
      <c r="J15" s="31">
        <v>55</v>
      </c>
      <c r="K15" s="14">
        <v>128</v>
      </c>
      <c r="L15" s="15">
        <v>59</v>
      </c>
      <c r="M15" s="31">
        <v>187</v>
      </c>
      <c r="N15" s="14">
        <v>220</v>
      </c>
      <c r="O15" s="15">
        <v>133</v>
      </c>
      <c r="P15" s="16">
        <v>353</v>
      </c>
    </row>
    <row r="16" spans="1:16" ht="12.75">
      <c r="A16" s="26" t="s">
        <v>33</v>
      </c>
      <c r="B16" s="14">
        <v>0</v>
      </c>
      <c r="C16" s="15">
        <v>0</v>
      </c>
      <c r="D16" s="31">
        <v>0</v>
      </c>
      <c r="E16" s="14">
        <v>256</v>
      </c>
      <c r="F16" s="15">
        <v>140</v>
      </c>
      <c r="G16" s="31">
        <v>396</v>
      </c>
      <c r="H16" s="14">
        <v>0</v>
      </c>
      <c r="I16" s="15">
        <v>0</v>
      </c>
      <c r="J16" s="31">
        <v>0</v>
      </c>
      <c r="K16" s="14">
        <v>301</v>
      </c>
      <c r="L16" s="15">
        <v>161</v>
      </c>
      <c r="M16" s="31">
        <v>462</v>
      </c>
      <c r="N16" s="14">
        <v>557</v>
      </c>
      <c r="O16" s="15">
        <v>301</v>
      </c>
      <c r="P16" s="16">
        <v>858</v>
      </c>
    </row>
    <row r="17" spans="1:16" s="6" customFormat="1" ht="12.75">
      <c r="A17" s="10" t="s">
        <v>19</v>
      </c>
      <c r="B17" s="17">
        <v>4855</v>
      </c>
      <c r="C17" s="18">
        <v>5649</v>
      </c>
      <c r="D17" s="21">
        <v>10504</v>
      </c>
      <c r="E17" s="17">
        <v>3106</v>
      </c>
      <c r="F17" s="18">
        <v>2209</v>
      </c>
      <c r="G17" s="21">
        <v>5315</v>
      </c>
      <c r="H17" s="17">
        <v>58</v>
      </c>
      <c r="I17" s="18">
        <v>128</v>
      </c>
      <c r="J17" s="21">
        <v>186</v>
      </c>
      <c r="K17" s="17">
        <v>1762</v>
      </c>
      <c r="L17" s="18">
        <v>1608</v>
      </c>
      <c r="M17" s="21">
        <v>3370</v>
      </c>
      <c r="N17" s="17">
        <v>9781</v>
      </c>
      <c r="O17" s="18">
        <v>9594</v>
      </c>
      <c r="P17" s="18">
        <v>19375</v>
      </c>
    </row>
    <row r="18" spans="1:16" s="7" customFormat="1" ht="12.75">
      <c r="A18" s="6" t="s">
        <v>4</v>
      </c>
      <c r="B18" s="14"/>
      <c r="C18" s="16"/>
      <c r="D18" s="31"/>
      <c r="E18" s="14"/>
      <c r="F18" s="16"/>
      <c r="G18" s="31"/>
      <c r="H18" s="14"/>
      <c r="I18" s="16"/>
      <c r="J18" s="31"/>
      <c r="K18" s="14"/>
      <c r="L18" s="16"/>
      <c r="M18" s="31"/>
      <c r="N18" s="14"/>
      <c r="O18" s="16"/>
      <c r="P18" s="16"/>
    </row>
    <row r="19" spans="1:16" ht="12.75">
      <c r="A19" s="7" t="s">
        <v>30</v>
      </c>
      <c r="B19" s="14">
        <v>370</v>
      </c>
      <c r="C19" s="16">
        <v>394</v>
      </c>
      <c r="D19" s="31">
        <v>764</v>
      </c>
      <c r="E19" s="14">
        <v>111</v>
      </c>
      <c r="F19" s="16">
        <v>125</v>
      </c>
      <c r="G19" s="31">
        <v>236</v>
      </c>
      <c r="H19" s="14">
        <v>36</v>
      </c>
      <c r="I19" s="16">
        <v>70</v>
      </c>
      <c r="J19" s="31">
        <v>106</v>
      </c>
      <c r="K19" s="14">
        <v>191</v>
      </c>
      <c r="L19" s="16">
        <v>200</v>
      </c>
      <c r="M19" s="31">
        <v>391</v>
      </c>
      <c r="N19" s="14">
        <v>708</v>
      </c>
      <c r="O19" s="16">
        <v>789</v>
      </c>
      <c r="P19" s="16">
        <v>1497</v>
      </c>
    </row>
    <row r="20" spans="1:16" ht="12.75">
      <c r="A20" s="26" t="s">
        <v>31</v>
      </c>
      <c r="B20" s="14">
        <v>833</v>
      </c>
      <c r="C20" s="15">
        <v>1029</v>
      </c>
      <c r="D20" s="31">
        <v>1862</v>
      </c>
      <c r="E20" s="14">
        <v>157</v>
      </c>
      <c r="F20" s="15">
        <v>176</v>
      </c>
      <c r="G20" s="31">
        <v>333</v>
      </c>
      <c r="H20" s="14">
        <v>50</v>
      </c>
      <c r="I20" s="15">
        <v>68</v>
      </c>
      <c r="J20" s="31">
        <v>118</v>
      </c>
      <c r="K20" s="14">
        <v>101</v>
      </c>
      <c r="L20" s="15">
        <v>150</v>
      </c>
      <c r="M20" s="31">
        <v>251</v>
      </c>
      <c r="N20" s="14">
        <v>1141</v>
      </c>
      <c r="O20" s="15">
        <v>1423</v>
      </c>
      <c r="P20" s="16">
        <v>2564</v>
      </c>
    </row>
    <row r="21" spans="1:16" ht="12.75">
      <c r="A21" s="26" t="s">
        <v>33</v>
      </c>
      <c r="B21" s="14">
        <v>25</v>
      </c>
      <c r="C21" s="15">
        <v>22</v>
      </c>
      <c r="D21" s="31">
        <v>47</v>
      </c>
      <c r="E21" s="14">
        <v>6</v>
      </c>
      <c r="F21" s="15">
        <v>6</v>
      </c>
      <c r="G21" s="31">
        <v>12</v>
      </c>
      <c r="H21" s="14">
        <v>0</v>
      </c>
      <c r="I21" s="15">
        <v>0</v>
      </c>
      <c r="J21" s="31">
        <v>0</v>
      </c>
      <c r="K21" s="14">
        <v>64</v>
      </c>
      <c r="L21" s="15">
        <v>48</v>
      </c>
      <c r="M21" s="31">
        <v>112</v>
      </c>
      <c r="N21" s="14">
        <v>95</v>
      </c>
      <c r="O21" s="15">
        <v>76</v>
      </c>
      <c r="P21" s="16">
        <v>171</v>
      </c>
    </row>
    <row r="22" spans="1:16" ht="12.75">
      <c r="A22" s="26" t="s">
        <v>34</v>
      </c>
      <c r="B22" s="14">
        <v>0</v>
      </c>
      <c r="C22" s="15">
        <v>0</v>
      </c>
      <c r="D22" s="31">
        <v>0</v>
      </c>
      <c r="E22" s="14">
        <v>21</v>
      </c>
      <c r="F22" s="15">
        <v>8</v>
      </c>
      <c r="G22" s="31">
        <v>29</v>
      </c>
      <c r="H22" s="14">
        <v>0</v>
      </c>
      <c r="I22" s="15">
        <v>0</v>
      </c>
      <c r="J22" s="31">
        <v>0</v>
      </c>
      <c r="K22" s="14">
        <v>53</v>
      </c>
      <c r="L22" s="15">
        <v>10</v>
      </c>
      <c r="M22" s="31">
        <v>63</v>
      </c>
      <c r="N22" s="14">
        <v>74</v>
      </c>
      <c r="O22" s="15">
        <v>18</v>
      </c>
      <c r="P22" s="16">
        <v>92</v>
      </c>
    </row>
    <row r="23" spans="1:16" s="6" customFormat="1" ht="12.75">
      <c r="A23" s="10" t="s">
        <v>19</v>
      </c>
      <c r="B23" s="17">
        <v>1228</v>
      </c>
      <c r="C23" s="18">
        <v>1445</v>
      </c>
      <c r="D23" s="21">
        <v>2673</v>
      </c>
      <c r="E23" s="17">
        <v>295</v>
      </c>
      <c r="F23" s="18">
        <v>315</v>
      </c>
      <c r="G23" s="21">
        <v>610</v>
      </c>
      <c r="H23" s="17">
        <v>86</v>
      </c>
      <c r="I23" s="18">
        <v>138</v>
      </c>
      <c r="J23" s="21">
        <v>224</v>
      </c>
      <c r="K23" s="17">
        <v>409</v>
      </c>
      <c r="L23" s="18">
        <v>408</v>
      </c>
      <c r="M23" s="21">
        <v>817</v>
      </c>
      <c r="N23" s="17">
        <v>2018</v>
      </c>
      <c r="O23" s="18">
        <v>2306</v>
      </c>
      <c r="P23" s="18">
        <v>4324</v>
      </c>
    </row>
    <row r="24" spans="1:16" s="7" customFormat="1" ht="12.75">
      <c r="A24" s="6" t="s">
        <v>5</v>
      </c>
      <c r="B24" s="14"/>
      <c r="C24" s="16"/>
      <c r="D24" s="31"/>
      <c r="E24" s="14"/>
      <c r="F24" s="16"/>
      <c r="G24" s="31"/>
      <c r="H24" s="14"/>
      <c r="I24" s="16"/>
      <c r="J24" s="31"/>
      <c r="K24" s="14"/>
      <c r="L24" s="16"/>
      <c r="M24" s="31"/>
      <c r="N24" s="14"/>
      <c r="O24" s="16"/>
      <c r="P24" s="16"/>
    </row>
    <row r="25" spans="1:16" ht="12.75">
      <c r="A25" s="7" t="s">
        <v>30</v>
      </c>
      <c r="B25" s="14">
        <v>592</v>
      </c>
      <c r="C25" s="16">
        <v>660</v>
      </c>
      <c r="D25" s="31">
        <v>1252</v>
      </c>
      <c r="E25" s="14">
        <v>499</v>
      </c>
      <c r="F25" s="16">
        <v>402</v>
      </c>
      <c r="G25" s="31">
        <v>901</v>
      </c>
      <c r="H25" s="14">
        <v>46</v>
      </c>
      <c r="I25" s="16">
        <v>25</v>
      </c>
      <c r="J25" s="31">
        <v>71</v>
      </c>
      <c r="K25" s="14">
        <v>643</v>
      </c>
      <c r="L25" s="16">
        <v>629</v>
      </c>
      <c r="M25" s="31">
        <v>1272</v>
      </c>
      <c r="N25" s="14">
        <v>1780</v>
      </c>
      <c r="O25" s="16">
        <v>1716</v>
      </c>
      <c r="P25" s="16">
        <v>3496</v>
      </c>
    </row>
    <row r="26" spans="1:16" ht="12.75">
      <c r="A26" s="26" t="s">
        <v>31</v>
      </c>
      <c r="B26" s="14">
        <v>4255</v>
      </c>
      <c r="C26" s="15">
        <v>5084</v>
      </c>
      <c r="D26" s="31">
        <v>9339</v>
      </c>
      <c r="E26" s="14">
        <v>4259</v>
      </c>
      <c r="F26" s="15">
        <v>3444</v>
      </c>
      <c r="G26" s="31">
        <v>7703</v>
      </c>
      <c r="H26" s="14">
        <v>62</v>
      </c>
      <c r="I26" s="15">
        <v>103</v>
      </c>
      <c r="J26" s="31">
        <v>165</v>
      </c>
      <c r="K26" s="14">
        <v>2306</v>
      </c>
      <c r="L26" s="15">
        <v>2041</v>
      </c>
      <c r="M26" s="31">
        <v>4347</v>
      </c>
      <c r="N26" s="14">
        <v>10882</v>
      </c>
      <c r="O26" s="15">
        <v>10672</v>
      </c>
      <c r="P26" s="16">
        <v>21554</v>
      </c>
    </row>
    <row r="27" spans="1:16" ht="12.75">
      <c r="A27" s="26" t="s">
        <v>32</v>
      </c>
      <c r="B27" s="14">
        <v>0</v>
      </c>
      <c r="C27" s="15">
        <v>0</v>
      </c>
      <c r="D27" s="31">
        <v>0</v>
      </c>
      <c r="E27" s="14">
        <v>158</v>
      </c>
      <c r="F27" s="15">
        <v>23</v>
      </c>
      <c r="G27" s="31">
        <v>181</v>
      </c>
      <c r="H27" s="14">
        <v>0</v>
      </c>
      <c r="I27" s="15">
        <v>0</v>
      </c>
      <c r="J27" s="31">
        <v>0</v>
      </c>
      <c r="K27" s="14">
        <v>66</v>
      </c>
      <c r="L27" s="15">
        <v>14</v>
      </c>
      <c r="M27" s="31">
        <v>80</v>
      </c>
      <c r="N27" s="14">
        <v>224</v>
      </c>
      <c r="O27" s="15">
        <v>37</v>
      </c>
      <c r="P27" s="16">
        <v>261</v>
      </c>
    </row>
    <row r="28" spans="1:16" ht="12.75">
      <c r="A28" s="26" t="s">
        <v>33</v>
      </c>
      <c r="B28" s="14">
        <v>0</v>
      </c>
      <c r="C28" s="15">
        <v>0</v>
      </c>
      <c r="D28" s="31">
        <v>0</v>
      </c>
      <c r="E28" s="14">
        <v>0</v>
      </c>
      <c r="F28" s="15">
        <v>0</v>
      </c>
      <c r="G28" s="31">
        <v>0</v>
      </c>
      <c r="H28" s="14">
        <v>53</v>
      </c>
      <c r="I28" s="15">
        <v>94</v>
      </c>
      <c r="J28" s="31">
        <v>147</v>
      </c>
      <c r="K28" s="14">
        <v>0</v>
      </c>
      <c r="L28" s="15">
        <v>0</v>
      </c>
      <c r="M28" s="31">
        <v>0</v>
      </c>
      <c r="N28" s="14">
        <v>53</v>
      </c>
      <c r="O28" s="15">
        <v>94</v>
      </c>
      <c r="P28" s="16">
        <v>147</v>
      </c>
    </row>
    <row r="29" spans="1:16" s="6" customFormat="1" ht="12.75">
      <c r="A29" s="10" t="s">
        <v>19</v>
      </c>
      <c r="B29" s="17">
        <v>4847</v>
      </c>
      <c r="C29" s="18">
        <v>5744</v>
      </c>
      <c r="D29" s="21">
        <v>10591</v>
      </c>
      <c r="E29" s="17">
        <v>4916</v>
      </c>
      <c r="F29" s="18">
        <v>3869</v>
      </c>
      <c r="G29" s="21">
        <v>8785</v>
      </c>
      <c r="H29" s="17">
        <v>161</v>
      </c>
      <c r="I29" s="18">
        <v>222</v>
      </c>
      <c r="J29" s="21">
        <v>383</v>
      </c>
      <c r="K29" s="17">
        <v>3015</v>
      </c>
      <c r="L29" s="18">
        <v>2684</v>
      </c>
      <c r="M29" s="21">
        <v>5699</v>
      </c>
      <c r="N29" s="17">
        <v>12939</v>
      </c>
      <c r="O29" s="18">
        <v>12519</v>
      </c>
      <c r="P29" s="18">
        <v>25458</v>
      </c>
    </row>
    <row r="30" spans="1:16" s="7" customFormat="1" ht="12.75">
      <c r="A30" s="6" t="s">
        <v>6</v>
      </c>
      <c r="B30" s="14"/>
      <c r="C30" s="16"/>
      <c r="D30" s="31"/>
      <c r="E30" s="14"/>
      <c r="F30" s="16"/>
      <c r="G30" s="31"/>
      <c r="H30" s="14"/>
      <c r="I30" s="16"/>
      <c r="J30" s="31"/>
      <c r="K30" s="14"/>
      <c r="L30" s="16"/>
      <c r="M30" s="31"/>
      <c r="N30" s="14"/>
      <c r="O30" s="16"/>
      <c r="P30" s="16"/>
    </row>
    <row r="31" spans="1:16" ht="12.75">
      <c r="A31" s="7" t="s">
        <v>30</v>
      </c>
      <c r="B31" s="14">
        <v>1334</v>
      </c>
      <c r="C31" s="16">
        <v>1536</v>
      </c>
      <c r="D31" s="31">
        <v>2870</v>
      </c>
      <c r="E31" s="14">
        <v>708</v>
      </c>
      <c r="F31" s="16">
        <v>615</v>
      </c>
      <c r="G31" s="31">
        <v>1323</v>
      </c>
      <c r="H31" s="14">
        <v>43</v>
      </c>
      <c r="I31" s="16">
        <v>63</v>
      </c>
      <c r="J31" s="31">
        <v>106</v>
      </c>
      <c r="K31" s="14">
        <v>963</v>
      </c>
      <c r="L31" s="16">
        <v>779</v>
      </c>
      <c r="M31" s="31">
        <v>1742</v>
      </c>
      <c r="N31" s="14">
        <v>3048</v>
      </c>
      <c r="O31" s="16">
        <v>2993</v>
      </c>
      <c r="P31" s="16">
        <v>6041</v>
      </c>
    </row>
    <row r="32" spans="1:16" ht="12.75">
      <c r="A32" s="26" t="s">
        <v>31</v>
      </c>
      <c r="B32" s="14">
        <v>5398</v>
      </c>
      <c r="C32" s="15">
        <v>6442</v>
      </c>
      <c r="D32" s="31">
        <v>11840</v>
      </c>
      <c r="E32" s="14">
        <v>3822</v>
      </c>
      <c r="F32" s="15">
        <v>3184</v>
      </c>
      <c r="G32" s="31">
        <v>7006</v>
      </c>
      <c r="H32" s="14">
        <v>91</v>
      </c>
      <c r="I32" s="15">
        <v>205</v>
      </c>
      <c r="J32" s="31">
        <v>296</v>
      </c>
      <c r="K32" s="14">
        <v>2056</v>
      </c>
      <c r="L32" s="15">
        <v>1817</v>
      </c>
      <c r="M32" s="31">
        <v>3873</v>
      </c>
      <c r="N32" s="14">
        <v>11367</v>
      </c>
      <c r="O32" s="15">
        <v>11648</v>
      </c>
      <c r="P32" s="16">
        <v>23015</v>
      </c>
    </row>
    <row r="33" spans="1:16" ht="12.75">
      <c r="A33" s="26" t="s">
        <v>32</v>
      </c>
      <c r="B33" s="14">
        <v>0</v>
      </c>
      <c r="C33" s="15">
        <v>0</v>
      </c>
      <c r="D33" s="31">
        <v>0</v>
      </c>
      <c r="E33" s="14">
        <v>400</v>
      </c>
      <c r="F33" s="15">
        <v>106</v>
      </c>
      <c r="G33" s="31">
        <v>506</v>
      </c>
      <c r="H33" s="14">
        <v>0</v>
      </c>
      <c r="I33" s="15">
        <v>0</v>
      </c>
      <c r="J33" s="31">
        <v>0</v>
      </c>
      <c r="K33" s="14">
        <v>382</v>
      </c>
      <c r="L33" s="15">
        <v>193</v>
      </c>
      <c r="M33" s="31">
        <v>575</v>
      </c>
      <c r="N33" s="14">
        <v>782</v>
      </c>
      <c r="O33" s="15">
        <v>299</v>
      </c>
      <c r="P33" s="16">
        <v>1081</v>
      </c>
    </row>
    <row r="34" spans="1:16" ht="12.75">
      <c r="A34" s="26" t="s">
        <v>33</v>
      </c>
      <c r="B34" s="14">
        <v>158</v>
      </c>
      <c r="C34" s="15">
        <v>192</v>
      </c>
      <c r="D34" s="31">
        <v>350</v>
      </c>
      <c r="E34" s="14">
        <v>181</v>
      </c>
      <c r="F34" s="15">
        <v>40</v>
      </c>
      <c r="G34" s="31">
        <v>221</v>
      </c>
      <c r="H34" s="14">
        <v>81</v>
      </c>
      <c r="I34" s="15">
        <v>148</v>
      </c>
      <c r="J34" s="31">
        <v>229</v>
      </c>
      <c r="K34" s="14">
        <v>255</v>
      </c>
      <c r="L34" s="15">
        <v>150</v>
      </c>
      <c r="M34" s="31">
        <v>405</v>
      </c>
      <c r="N34" s="14">
        <v>675</v>
      </c>
      <c r="O34" s="15">
        <v>530</v>
      </c>
      <c r="P34" s="16">
        <v>1205</v>
      </c>
    </row>
    <row r="35" spans="1:16" s="6" customFormat="1" ht="12.75">
      <c r="A35" s="10" t="s">
        <v>19</v>
      </c>
      <c r="B35" s="17">
        <v>6890</v>
      </c>
      <c r="C35" s="18">
        <v>8170</v>
      </c>
      <c r="D35" s="21">
        <v>15060</v>
      </c>
      <c r="E35" s="17">
        <v>5111</v>
      </c>
      <c r="F35" s="18">
        <v>3945</v>
      </c>
      <c r="G35" s="21">
        <v>9056</v>
      </c>
      <c r="H35" s="17">
        <v>215</v>
      </c>
      <c r="I35" s="18">
        <v>416</v>
      </c>
      <c r="J35" s="21">
        <v>631</v>
      </c>
      <c r="K35" s="17">
        <v>3656</v>
      </c>
      <c r="L35" s="18">
        <v>2939</v>
      </c>
      <c r="M35" s="21">
        <v>6595</v>
      </c>
      <c r="N35" s="17">
        <v>15872</v>
      </c>
      <c r="O35" s="18">
        <v>15470</v>
      </c>
      <c r="P35" s="18">
        <v>31342</v>
      </c>
    </row>
    <row r="36" spans="1:16" s="7" customFormat="1" ht="12.75">
      <c r="A36" s="41" t="s">
        <v>7</v>
      </c>
      <c r="B36" s="14"/>
      <c r="C36" s="16"/>
      <c r="D36" s="31"/>
      <c r="E36" s="14"/>
      <c r="F36" s="16"/>
      <c r="G36" s="31"/>
      <c r="H36" s="14"/>
      <c r="I36" s="16"/>
      <c r="J36" s="31"/>
      <c r="K36" s="14"/>
      <c r="L36" s="16"/>
      <c r="M36" s="31"/>
      <c r="N36" s="14"/>
      <c r="O36" s="16"/>
      <c r="P36" s="16"/>
    </row>
    <row r="37" spans="1:16" ht="12.75">
      <c r="A37" s="7" t="s">
        <v>30</v>
      </c>
      <c r="B37" s="14">
        <v>458</v>
      </c>
      <c r="C37" s="16">
        <v>531</v>
      </c>
      <c r="D37" s="31">
        <v>989</v>
      </c>
      <c r="E37" s="14">
        <v>559</v>
      </c>
      <c r="F37" s="16">
        <v>499</v>
      </c>
      <c r="G37" s="31">
        <v>1058</v>
      </c>
      <c r="H37" s="14">
        <v>0</v>
      </c>
      <c r="I37" s="16">
        <v>0</v>
      </c>
      <c r="J37" s="31">
        <v>0</v>
      </c>
      <c r="K37" s="14">
        <v>723</v>
      </c>
      <c r="L37" s="16">
        <v>745</v>
      </c>
      <c r="M37" s="31">
        <v>1468</v>
      </c>
      <c r="N37" s="14">
        <v>1740</v>
      </c>
      <c r="O37" s="16">
        <v>1775</v>
      </c>
      <c r="P37" s="16">
        <v>3515</v>
      </c>
    </row>
    <row r="38" spans="1:16" ht="12.75">
      <c r="A38" s="26" t="s">
        <v>31</v>
      </c>
      <c r="B38" s="14">
        <v>2744</v>
      </c>
      <c r="C38" s="15">
        <v>3358</v>
      </c>
      <c r="D38" s="31">
        <v>6102</v>
      </c>
      <c r="E38" s="14">
        <v>2620</v>
      </c>
      <c r="F38" s="15">
        <v>1859</v>
      </c>
      <c r="G38" s="31">
        <v>4479</v>
      </c>
      <c r="H38" s="14">
        <v>66</v>
      </c>
      <c r="I38" s="15">
        <v>137</v>
      </c>
      <c r="J38" s="31">
        <v>203</v>
      </c>
      <c r="K38" s="14">
        <v>1972</v>
      </c>
      <c r="L38" s="15">
        <v>1393</v>
      </c>
      <c r="M38" s="31">
        <v>3365</v>
      </c>
      <c r="N38" s="14">
        <v>7402</v>
      </c>
      <c r="O38" s="15">
        <v>6747</v>
      </c>
      <c r="P38" s="16">
        <v>14149</v>
      </c>
    </row>
    <row r="39" spans="1:16" ht="12.75">
      <c r="A39" s="26" t="s">
        <v>32</v>
      </c>
      <c r="B39" s="14">
        <v>115</v>
      </c>
      <c r="C39" s="15">
        <v>131</v>
      </c>
      <c r="D39" s="31">
        <v>246</v>
      </c>
      <c r="E39" s="14">
        <v>233</v>
      </c>
      <c r="F39" s="15">
        <v>109</v>
      </c>
      <c r="G39" s="31">
        <v>342</v>
      </c>
      <c r="H39" s="14">
        <v>98</v>
      </c>
      <c r="I39" s="15">
        <v>235</v>
      </c>
      <c r="J39" s="31">
        <v>333</v>
      </c>
      <c r="K39" s="14">
        <v>184</v>
      </c>
      <c r="L39" s="15">
        <v>55</v>
      </c>
      <c r="M39" s="31">
        <v>239</v>
      </c>
      <c r="N39" s="14">
        <v>630</v>
      </c>
      <c r="O39" s="15">
        <v>530</v>
      </c>
      <c r="P39" s="16">
        <v>1160</v>
      </c>
    </row>
    <row r="40" spans="1:16" ht="12.75">
      <c r="A40" s="26" t="s">
        <v>33</v>
      </c>
      <c r="B40" s="14">
        <v>121</v>
      </c>
      <c r="C40" s="15">
        <v>167</v>
      </c>
      <c r="D40" s="31">
        <v>288</v>
      </c>
      <c r="E40" s="14">
        <v>49</v>
      </c>
      <c r="F40" s="15">
        <v>25</v>
      </c>
      <c r="G40" s="31">
        <v>74</v>
      </c>
      <c r="H40" s="14">
        <v>0</v>
      </c>
      <c r="I40" s="15">
        <v>0</v>
      </c>
      <c r="J40" s="31">
        <v>0</v>
      </c>
      <c r="K40" s="14">
        <v>58</v>
      </c>
      <c r="L40" s="15">
        <v>10</v>
      </c>
      <c r="M40" s="31">
        <v>68</v>
      </c>
      <c r="N40" s="14">
        <v>228</v>
      </c>
      <c r="O40" s="15">
        <v>202</v>
      </c>
      <c r="P40" s="16">
        <v>430</v>
      </c>
    </row>
    <row r="41" spans="1:16" s="6" customFormat="1" ht="12.75">
      <c r="A41" s="10" t="s">
        <v>19</v>
      </c>
      <c r="B41" s="17">
        <v>3438</v>
      </c>
      <c r="C41" s="18">
        <v>4187</v>
      </c>
      <c r="D41" s="21">
        <v>7625</v>
      </c>
      <c r="E41" s="17">
        <v>3461</v>
      </c>
      <c r="F41" s="18">
        <v>2492</v>
      </c>
      <c r="G41" s="21">
        <v>5953</v>
      </c>
      <c r="H41" s="17">
        <v>164</v>
      </c>
      <c r="I41" s="18">
        <v>372</v>
      </c>
      <c r="J41" s="21">
        <v>536</v>
      </c>
      <c r="K41" s="17">
        <v>2937</v>
      </c>
      <c r="L41" s="18">
        <v>2203</v>
      </c>
      <c r="M41" s="21">
        <v>5140</v>
      </c>
      <c r="N41" s="17">
        <v>10000</v>
      </c>
      <c r="O41" s="18">
        <v>9254</v>
      </c>
      <c r="P41" s="18">
        <v>19254</v>
      </c>
    </row>
    <row r="42" spans="1:16" s="7" customFormat="1" ht="12.75">
      <c r="A42" s="39" t="s">
        <v>29</v>
      </c>
      <c r="B42" s="12"/>
      <c r="C42" s="13"/>
      <c r="D42" s="37"/>
      <c r="E42" s="12"/>
      <c r="F42" s="13"/>
      <c r="G42" s="37"/>
      <c r="H42" s="12"/>
      <c r="I42" s="13"/>
      <c r="J42" s="37"/>
      <c r="K42" s="12"/>
      <c r="L42" s="13"/>
      <c r="M42" s="37"/>
      <c r="N42" s="12"/>
      <c r="O42" s="13"/>
      <c r="P42" s="13"/>
    </row>
    <row r="43" spans="1:16" ht="12.75">
      <c r="A43" s="7" t="s">
        <v>30</v>
      </c>
      <c r="B43" s="14">
        <f>SUM(B7,B13,B19,B25,B31,B37)</f>
        <v>4949</v>
      </c>
      <c r="C43" s="16">
        <f aca="true" t="shared" si="0" ref="C43:P43">SUM(C7,C13,C19,C25,C31,C37)</f>
        <v>5430</v>
      </c>
      <c r="D43" s="31">
        <f t="shared" si="0"/>
        <v>10379</v>
      </c>
      <c r="E43" s="14">
        <f t="shared" si="0"/>
        <v>2953</v>
      </c>
      <c r="F43" s="16">
        <f t="shared" si="0"/>
        <v>2455</v>
      </c>
      <c r="G43" s="31">
        <f t="shared" si="0"/>
        <v>5408</v>
      </c>
      <c r="H43" s="14">
        <f t="shared" si="0"/>
        <v>216</v>
      </c>
      <c r="I43" s="16">
        <f t="shared" si="0"/>
        <v>320</v>
      </c>
      <c r="J43" s="31">
        <f t="shared" si="0"/>
        <v>536</v>
      </c>
      <c r="K43" s="14">
        <f t="shared" si="0"/>
        <v>3944</v>
      </c>
      <c r="L43" s="16">
        <f t="shared" si="0"/>
        <v>3622</v>
      </c>
      <c r="M43" s="31">
        <f t="shared" si="0"/>
        <v>7566</v>
      </c>
      <c r="N43" s="14">
        <f t="shared" si="0"/>
        <v>12062</v>
      </c>
      <c r="O43" s="16">
        <f t="shared" si="0"/>
        <v>11827</v>
      </c>
      <c r="P43" s="16">
        <f t="shared" si="0"/>
        <v>23889</v>
      </c>
    </row>
    <row r="44" spans="1:16" ht="12.75">
      <c r="A44" s="26" t="s">
        <v>31</v>
      </c>
      <c r="B44" s="14">
        <f>SUM(B8,B14,B20,B26,B32,B38)</f>
        <v>23036</v>
      </c>
      <c r="C44" s="15">
        <f aca="true" t="shared" si="1" ref="C44:P44">SUM(C8,C14,C20,C26,C32,C38)</f>
        <v>27590</v>
      </c>
      <c r="D44" s="31">
        <f t="shared" si="1"/>
        <v>50626</v>
      </c>
      <c r="E44" s="14">
        <f t="shared" si="1"/>
        <v>17765</v>
      </c>
      <c r="F44" s="15">
        <f t="shared" si="1"/>
        <v>14705</v>
      </c>
      <c r="G44" s="31">
        <f t="shared" si="1"/>
        <v>32470</v>
      </c>
      <c r="H44" s="14">
        <f t="shared" si="1"/>
        <v>446</v>
      </c>
      <c r="I44" s="15">
        <f t="shared" si="1"/>
        <v>986</v>
      </c>
      <c r="J44" s="31">
        <f t="shared" si="1"/>
        <v>1432</v>
      </c>
      <c r="K44" s="14">
        <f t="shared" si="1"/>
        <v>10068</v>
      </c>
      <c r="L44" s="15">
        <f t="shared" si="1"/>
        <v>9137</v>
      </c>
      <c r="M44" s="31">
        <f t="shared" si="1"/>
        <v>19205</v>
      </c>
      <c r="N44" s="14">
        <f t="shared" si="1"/>
        <v>51315</v>
      </c>
      <c r="O44" s="15">
        <f t="shared" si="1"/>
        <v>52418</v>
      </c>
      <c r="P44" s="16">
        <f t="shared" si="1"/>
        <v>103733</v>
      </c>
    </row>
    <row r="45" spans="1:16" ht="12.75">
      <c r="A45" s="26" t="s">
        <v>32</v>
      </c>
      <c r="B45" s="14">
        <f>SUM(B9,B15,B27,B33,B39)</f>
        <v>138</v>
      </c>
      <c r="C45" s="15">
        <f aca="true" t="shared" si="2" ref="C45:P45">SUM(C9,C15,C27,C33,C39)</f>
        <v>157</v>
      </c>
      <c r="D45" s="31">
        <f t="shared" si="2"/>
        <v>295</v>
      </c>
      <c r="E45" s="14">
        <f t="shared" si="2"/>
        <v>1324</v>
      </c>
      <c r="F45" s="15">
        <f t="shared" si="2"/>
        <v>468</v>
      </c>
      <c r="G45" s="31">
        <f t="shared" si="2"/>
        <v>1792</v>
      </c>
      <c r="H45" s="14">
        <f t="shared" si="2"/>
        <v>119</v>
      </c>
      <c r="I45" s="15">
        <f t="shared" si="2"/>
        <v>289</v>
      </c>
      <c r="J45" s="31">
        <f t="shared" si="2"/>
        <v>408</v>
      </c>
      <c r="K45" s="14">
        <f t="shared" si="2"/>
        <v>1251</v>
      </c>
      <c r="L45" s="15">
        <f t="shared" si="2"/>
        <v>571</v>
      </c>
      <c r="M45" s="31">
        <f t="shared" si="2"/>
        <v>1822</v>
      </c>
      <c r="N45" s="14">
        <f t="shared" si="2"/>
        <v>2832</v>
      </c>
      <c r="O45" s="15">
        <f t="shared" si="2"/>
        <v>1485</v>
      </c>
      <c r="P45" s="16">
        <f t="shared" si="2"/>
        <v>4317</v>
      </c>
    </row>
    <row r="46" spans="1:16" ht="12.75">
      <c r="A46" s="26" t="s">
        <v>33</v>
      </c>
      <c r="B46" s="14">
        <f>SUM(B10,B16,B21,B28,B34,B40)</f>
        <v>608</v>
      </c>
      <c r="C46" s="15">
        <f aca="true" t="shared" si="3" ref="C46:P46">SUM(C10,C16,C21,C28,C34,C40)</f>
        <v>717</v>
      </c>
      <c r="D46" s="31">
        <f t="shared" si="3"/>
        <v>1325</v>
      </c>
      <c r="E46" s="14">
        <f t="shared" si="3"/>
        <v>1265</v>
      </c>
      <c r="F46" s="15">
        <f t="shared" si="3"/>
        <v>479</v>
      </c>
      <c r="G46" s="31">
        <f t="shared" si="3"/>
        <v>1744</v>
      </c>
      <c r="H46" s="14">
        <f t="shared" si="3"/>
        <v>217</v>
      </c>
      <c r="I46" s="15">
        <f t="shared" si="3"/>
        <v>353</v>
      </c>
      <c r="J46" s="31">
        <f t="shared" si="3"/>
        <v>570</v>
      </c>
      <c r="K46" s="14">
        <f t="shared" si="3"/>
        <v>1645</v>
      </c>
      <c r="L46" s="15">
        <f t="shared" si="3"/>
        <v>1029</v>
      </c>
      <c r="M46" s="31">
        <f t="shared" si="3"/>
        <v>2674</v>
      </c>
      <c r="N46" s="14">
        <f t="shared" si="3"/>
        <v>3735</v>
      </c>
      <c r="O46" s="15">
        <f t="shared" si="3"/>
        <v>2578</v>
      </c>
      <c r="P46" s="16">
        <f t="shared" si="3"/>
        <v>6313</v>
      </c>
    </row>
    <row r="47" spans="1:16" ht="12.75">
      <c r="A47" s="26" t="s">
        <v>34</v>
      </c>
      <c r="B47" s="14">
        <f>SUM(B22)</f>
        <v>0</v>
      </c>
      <c r="C47" s="15">
        <f aca="true" t="shared" si="4" ref="C47:P47">SUM(C22)</f>
        <v>0</v>
      </c>
      <c r="D47" s="31">
        <f t="shared" si="4"/>
        <v>0</v>
      </c>
      <c r="E47" s="14">
        <f t="shared" si="4"/>
        <v>21</v>
      </c>
      <c r="F47" s="15">
        <f t="shared" si="4"/>
        <v>8</v>
      </c>
      <c r="G47" s="31">
        <f t="shared" si="4"/>
        <v>29</v>
      </c>
      <c r="H47" s="14">
        <f t="shared" si="4"/>
        <v>0</v>
      </c>
      <c r="I47" s="15">
        <f t="shared" si="4"/>
        <v>0</v>
      </c>
      <c r="J47" s="31">
        <f t="shared" si="4"/>
        <v>0</v>
      </c>
      <c r="K47" s="14">
        <f t="shared" si="4"/>
        <v>53</v>
      </c>
      <c r="L47" s="15">
        <f t="shared" si="4"/>
        <v>10</v>
      </c>
      <c r="M47" s="31">
        <f t="shared" si="4"/>
        <v>63</v>
      </c>
      <c r="N47" s="14">
        <f t="shared" si="4"/>
        <v>74</v>
      </c>
      <c r="O47" s="15">
        <f t="shared" si="4"/>
        <v>18</v>
      </c>
      <c r="P47" s="16">
        <f t="shared" si="4"/>
        <v>92</v>
      </c>
    </row>
    <row r="48" spans="1:16" s="19" customFormat="1" ht="12.75">
      <c r="A48" s="10" t="s">
        <v>19</v>
      </c>
      <c r="B48" s="20">
        <f>SUM(B43:B47)</f>
        <v>28731</v>
      </c>
      <c r="C48" s="21">
        <f aca="true" t="shared" si="5" ref="C48:P48">SUM(C43:C47)</f>
        <v>33894</v>
      </c>
      <c r="D48" s="21">
        <f t="shared" si="5"/>
        <v>62625</v>
      </c>
      <c r="E48" s="20">
        <f t="shared" si="5"/>
        <v>23328</v>
      </c>
      <c r="F48" s="21">
        <f t="shared" si="5"/>
        <v>18115</v>
      </c>
      <c r="G48" s="21">
        <f t="shared" si="5"/>
        <v>41443</v>
      </c>
      <c r="H48" s="20">
        <f t="shared" si="5"/>
        <v>998</v>
      </c>
      <c r="I48" s="21">
        <f t="shared" si="5"/>
        <v>1948</v>
      </c>
      <c r="J48" s="21">
        <f t="shared" si="5"/>
        <v>2946</v>
      </c>
      <c r="K48" s="20">
        <f t="shared" si="5"/>
        <v>16961</v>
      </c>
      <c r="L48" s="21">
        <f t="shared" si="5"/>
        <v>14369</v>
      </c>
      <c r="M48" s="21">
        <f t="shared" si="5"/>
        <v>31330</v>
      </c>
      <c r="N48" s="20">
        <f t="shared" si="5"/>
        <v>70018</v>
      </c>
      <c r="O48" s="21">
        <f t="shared" si="5"/>
        <v>68326</v>
      </c>
      <c r="P48" s="21">
        <f t="shared" si="5"/>
        <v>138344</v>
      </c>
    </row>
    <row r="49" ht="12.75">
      <c r="M49" s="97"/>
    </row>
    <row r="50" ht="12.75">
      <c r="M50" s="16"/>
    </row>
  </sheetData>
  <sheetProtection/>
  <mergeCells count="6">
    <mergeCell ref="N4:P4"/>
    <mergeCell ref="A2:P2"/>
    <mergeCell ref="E4:G4"/>
    <mergeCell ref="B4:D4"/>
    <mergeCell ref="K4:M4"/>
    <mergeCell ref="H4:J4"/>
  </mergeCells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landscape" paperSize="9" scale="80" r:id="rId2"/>
  <headerFooter alignWithMargins="0">
    <oddFooter>&amp;R&amp;A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25.421875" style="7" customWidth="1"/>
    <col min="2" max="3" width="8.57421875" style="0" customWidth="1"/>
    <col min="4" max="4" width="8.57421875" style="7" customWidth="1"/>
    <col min="5" max="6" width="8.57421875" style="0" customWidth="1"/>
    <col min="7" max="7" width="8.57421875" style="7" customWidth="1"/>
    <col min="8" max="9" width="8.57421875" style="0" customWidth="1"/>
    <col min="10" max="10" width="8.57421875" style="7" customWidth="1"/>
    <col min="11" max="12" width="8.57421875" style="0" customWidth="1"/>
    <col min="13" max="13" width="8.7109375" style="7" customWidth="1"/>
    <col min="14" max="15" width="8.57421875" style="0" customWidth="1"/>
    <col min="16" max="16" width="8.57421875" style="7" customWidth="1"/>
    <col min="17" max="17" width="9.28125" style="0" customWidth="1"/>
    <col min="18" max="18" width="9.57421875" style="0" customWidth="1"/>
    <col min="19" max="20" width="6.00390625" style="0" customWidth="1"/>
    <col min="21" max="21" width="9.28125" style="0" customWidth="1"/>
    <col min="22" max="22" width="15.57421875" style="0" customWidth="1"/>
    <col min="23" max="24" width="11.57421875" style="0" customWidth="1"/>
    <col min="25" max="25" width="9.57421875" style="0" customWidth="1"/>
    <col min="26" max="27" width="6.00390625" style="0" customWidth="1"/>
    <col min="28" max="28" width="9.7109375" style="0" customWidth="1"/>
    <col min="29" max="29" width="16.140625" style="0" customWidth="1"/>
    <col min="30" max="31" width="12.421875" style="0" customWidth="1"/>
    <col min="32" max="32" width="9.57421875" style="0" customWidth="1"/>
    <col min="33" max="34" width="6.00390625" style="0" customWidth="1"/>
    <col min="35" max="35" width="9.57421875" style="0" customWidth="1"/>
    <col min="36" max="37" width="5.00390625" style="0" customWidth="1"/>
    <col min="38" max="38" width="9.57421875" style="0" customWidth="1"/>
    <col min="39" max="40" width="6.00390625" style="0" customWidth="1"/>
    <col min="41" max="41" width="9.28125" style="0" customWidth="1"/>
    <col min="42" max="42" width="17.00390625" style="0" customWidth="1"/>
    <col min="43" max="44" width="11.421875" style="0" customWidth="1"/>
    <col min="45" max="45" width="9.57421875" style="0" customWidth="1"/>
    <col min="46" max="46" width="16.00390625" style="0" customWidth="1"/>
    <col min="47" max="47" width="10.57421875" style="0" customWidth="1"/>
  </cols>
  <sheetData>
    <row r="1" ht="12.75">
      <c r="A1" s="6" t="s">
        <v>101</v>
      </c>
    </row>
    <row r="2" spans="1:16" ht="12.75">
      <c r="A2" s="190" t="s">
        <v>17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</row>
    <row r="3" ht="13.5" thickBot="1"/>
    <row r="4" spans="1:16" ht="12.75">
      <c r="A4" s="36"/>
      <c r="B4" s="214" t="s">
        <v>35</v>
      </c>
      <c r="C4" s="215"/>
      <c r="D4" s="216"/>
      <c r="E4" s="214" t="s">
        <v>36</v>
      </c>
      <c r="F4" s="215"/>
      <c r="G4" s="216"/>
      <c r="H4" s="214" t="s">
        <v>38</v>
      </c>
      <c r="I4" s="215"/>
      <c r="J4" s="216"/>
      <c r="K4" s="214" t="s">
        <v>37</v>
      </c>
      <c r="L4" s="215"/>
      <c r="M4" s="216"/>
      <c r="N4" s="214" t="s">
        <v>28</v>
      </c>
      <c r="O4" s="215"/>
      <c r="P4" s="215"/>
    </row>
    <row r="5" spans="1:16" ht="12.75">
      <c r="A5" s="22"/>
      <c r="B5" s="30" t="s">
        <v>0</v>
      </c>
      <c r="C5" s="29" t="s">
        <v>1</v>
      </c>
      <c r="D5" s="29" t="s">
        <v>20</v>
      </c>
      <c r="E5" s="30" t="s">
        <v>0</v>
      </c>
      <c r="F5" s="29" t="s">
        <v>1</v>
      </c>
      <c r="G5" s="29" t="s">
        <v>20</v>
      </c>
      <c r="H5" s="30" t="s">
        <v>0</v>
      </c>
      <c r="I5" s="29" t="s">
        <v>1</v>
      </c>
      <c r="J5" s="29" t="s">
        <v>20</v>
      </c>
      <c r="K5" s="30" t="s">
        <v>0</v>
      </c>
      <c r="L5" s="29" t="s">
        <v>1</v>
      </c>
      <c r="M5" s="29" t="s">
        <v>20</v>
      </c>
      <c r="N5" s="30" t="s">
        <v>0</v>
      </c>
      <c r="O5" s="29" t="s">
        <v>1</v>
      </c>
      <c r="P5" s="29" t="s">
        <v>20</v>
      </c>
    </row>
    <row r="6" spans="1:16" s="7" customFormat="1" ht="12.75">
      <c r="A6" s="23" t="s">
        <v>2</v>
      </c>
      <c r="B6" s="2"/>
      <c r="C6" s="3"/>
      <c r="D6" s="3"/>
      <c r="E6" s="2"/>
      <c r="F6" s="3"/>
      <c r="G6" s="3"/>
      <c r="H6" s="2"/>
      <c r="I6" s="3"/>
      <c r="J6" s="3"/>
      <c r="K6" s="2"/>
      <c r="L6" s="3"/>
      <c r="M6" s="3"/>
      <c r="N6" s="2"/>
      <c r="O6" s="3"/>
      <c r="P6" s="3"/>
    </row>
    <row r="7" spans="1:16" ht="12.75">
      <c r="A7" s="26" t="s">
        <v>30</v>
      </c>
      <c r="B7" s="14">
        <v>832</v>
      </c>
      <c r="C7" s="16">
        <v>983</v>
      </c>
      <c r="D7" s="31">
        <v>1815</v>
      </c>
      <c r="E7" s="14">
        <v>678</v>
      </c>
      <c r="F7" s="16">
        <v>711</v>
      </c>
      <c r="G7" s="31">
        <v>1389</v>
      </c>
      <c r="H7" s="14">
        <v>99</v>
      </c>
      <c r="I7" s="16">
        <v>201</v>
      </c>
      <c r="J7" s="31">
        <v>300</v>
      </c>
      <c r="K7" s="14">
        <v>1086</v>
      </c>
      <c r="L7" s="16">
        <v>1072</v>
      </c>
      <c r="M7" s="31">
        <v>2158</v>
      </c>
      <c r="N7" s="32">
        <v>2695</v>
      </c>
      <c r="O7" s="31">
        <v>2967</v>
      </c>
      <c r="P7" s="16">
        <v>5662</v>
      </c>
    </row>
    <row r="8" spans="1:16" ht="12.75">
      <c r="A8" s="26" t="s">
        <v>31</v>
      </c>
      <c r="B8" s="14">
        <v>4853</v>
      </c>
      <c r="C8" s="15">
        <v>6102</v>
      </c>
      <c r="D8" s="31">
        <v>10955</v>
      </c>
      <c r="E8" s="14">
        <v>4944</v>
      </c>
      <c r="F8" s="15">
        <v>4773</v>
      </c>
      <c r="G8" s="31">
        <v>9717</v>
      </c>
      <c r="H8" s="14">
        <v>148</v>
      </c>
      <c r="I8" s="15">
        <v>349</v>
      </c>
      <c r="J8" s="31">
        <v>497</v>
      </c>
      <c r="K8" s="14">
        <v>3733</v>
      </c>
      <c r="L8" s="15">
        <v>3734</v>
      </c>
      <c r="M8" s="31">
        <v>7467</v>
      </c>
      <c r="N8" s="32">
        <v>13678</v>
      </c>
      <c r="O8" s="33">
        <v>14958</v>
      </c>
      <c r="P8" s="16">
        <v>28636</v>
      </c>
    </row>
    <row r="9" spans="1:16" ht="12.75">
      <c r="A9" s="26" t="s">
        <v>32</v>
      </c>
      <c r="B9" s="14">
        <v>17</v>
      </c>
      <c r="C9" s="15">
        <v>22</v>
      </c>
      <c r="D9" s="31">
        <v>39</v>
      </c>
      <c r="E9" s="14">
        <v>506</v>
      </c>
      <c r="F9" s="15">
        <v>176</v>
      </c>
      <c r="G9" s="31">
        <v>682</v>
      </c>
      <c r="H9" s="14">
        <v>7</v>
      </c>
      <c r="I9" s="15">
        <v>21</v>
      </c>
      <c r="J9" s="31">
        <v>28</v>
      </c>
      <c r="K9" s="14">
        <v>733</v>
      </c>
      <c r="L9" s="15">
        <v>325</v>
      </c>
      <c r="M9" s="31">
        <v>1058</v>
      </c>
      <c r="N9" s="32">
        <v>1263</v>
      </c>
      <c r="O9" s="33">
        <v>544</v>
      </c>
      <c r="P9" s="16">
        <v>1807</v>
      </c>
    </row>
    <row r="10" spans="1:16" ht="12.75">
      <c r="A10" s="26" t="s">
        <v>33</v>
      </c>
      <c r="B10" s="14">
        <v>226</v>
      </c>
      <c r="C10" s="15">
        <v>232</v>
      </c>
      <c r="D10" s="31">
        <v>458</v>
      </c>
      <c r="E10" s="14">
        <v>997</v>
      </c>
      <c r="F10" s="15">
        <v>420</v>
      </c>
      <c r="G10" s="31">
        <v>1417</v>
      </c>
      <c r="H10" s="14">
        <v>46</v>
      </c>
      <c r="I10" s="15">
        <v>56</v>
      </c>
      <c r="J10" s="31">
        <v>102</v>
      </c>
      <c r="K10" s="14">
        <v>1062</v>
      </c>
      <c r="L10" s="15">
        <v>674</v>
      </c>
      <c r="M10" s="31">
        <v>1736</v>
      </c>
      <c r="N10" s="32">
        <v>2331</v>
      </c>
      <c r="O10" s="33">
        <v>1382</v>
      </c>
      <c r="P10" s="16">
        <v>3713</v>
      </c>
    </row>
    <row r="11" spans="1:16" s="19" customFormat="1" ht="12.75">
      <c r="A11" s="10" t="s">
        <v>19</v>
      </c>
      <c r="B11" s="20">
        <v>5928</v>
      </c>
      <c r="C11" s="21">
        <v>7339</v>
      </c>
      <c r="D11" s="21">
        <v>13267</v>
      </c>
      <c r="E11" s="20">
        <v>7125</v>
      </c>
      <c r="F11" s="21">
        <v>6080</v>
      </c>
      <c r="G11" s="21">
        <v>13205</v>
      </c>
      <c r="H11" s="20">
        <v>300</v>
      </c>
      <c r="I11" s="21">
        <v>627</v>
      </c>
      <c r="J11" s="21">
        <v>927</v>
      </c>
      <c r="K11" s="20">
        <v>6614</v>
      </c>
      <c r="L11" s="21">
        <v>5805</v>
      </c>
      <c r="M11" s="21">
        <v>12419</v>
      </c>
      <c r="N11" s="20">
        <v>19967</v>
      </c>
      <c r="O11" s="21">
        <v>19851</v>
      </c>
      <c r="P11" s="21">
        <v>39818</v>
      </c>
    </row>
    <row r="12" spans="1:16" s="19" customFormat="1" ht="12.75">
      <c r="A12" s="41" t="s">
        <v>3</v>
      </c>
      <c r="B12" s="35"/>
      <c r="C12" s="34"/>
      <c r="D12" s="34"/>
      <c r="E12" s="35"/>
      <c r="F12" s="34"/>
      <c r="G12" s="34"/>
      <c r="H12" s="35"/>
      <c r="I12" s="34"/>
      <c r="J12" s="34"/>
      <c r="K12" s="35"/>
      <c r="L12" s="34"/>
      <c r="M12" s="34"/>
      <c r="N12" s="35"/>
      <c r="O12" s="34"/>
      <c r="P12" s="34"/>
    </row>
    <row r="13" spans="1:16" ht="12.75">
      <c r="A13" s="26" t="s">
        <v>30</v>
      </c>
      <c r="B13" s="14">
        <v>749</v>
      </c>
      <c r="C13" s="16">
        <v>897</v>
      </c>
      <c r="D13" s="31">
        <v>1646</v>
      </c>
      <c r="E13" s="14">
        <v>599</v>
      </c>
      <c r="F13" s="16">
        <v>338</v>
      </c>
      <c r="G13" s="31">
        <v>937</v>
      </c>
      <c r="H13" s="14">
        <v>5</v>
      </c>
      <c r="I13" s="16">
        <v>12</v>
      </c>
      <c r="J13" s="31">
        <v>17</v>
      </c>
      <c r="K13" s="14">
        <v>662</v>
      </c>
      <c r="L13" s="16">
        <v>599</v>
      </c>
      <c r="M13" s="31">
        <v>1261</v>
      </c>
      <c r="N13" s="32">
        <v>2015</v>
      </c>
      <c r="O13" s="31">
        <v>1846</v>
      </c>
      <c r="P13" s="16">
        <v>3861</v>
      </c>
    </row>
    <row r="14" spans="1:16" ht="12.75">
      <c r="A14" s="26" t="s">
        <v>31</v>
      </c>
      <c r="B14" s="14">
        <v>3149</v>
      </c>
      <c r="C14" s="15">
        <v>3867</v>
      </c>
      <c r="D14" s="31">
        <v>7016</v>
      </c>
      <c r="E14" s="14">
        <v>2799</v>
      </c>
      <c r="F14" s="15">
        <v>1931</v>
      </c>
      <c r="G14" s="31">
        <v>4730</v>
      </c>
      <c r="H14" s="14">
        <v>32</v>
      </c>
      <c r="I14" s="15">
        <v>98</v>
      </c>
      <c r="J14" s="31">
        <v>130</v>
      </c>
      <c r="K14" s="14">
        <v>1150</v>
      </c>
      <c r="L14" s="15">
        <v>1365</v>
      </c>
      <c r="M14" s="31">
        <v>2515</v>
      </c>
      <c r="N14" s="32">
        <v>7130</v>
      </c>
      <c r="O14" s="33">
        <v>7261</v>
      </c>
      <c r="P14" s="16">
        <v>14391</v>
      </c>
    </row>
    <row r="15" spans="1:16" ht="12.75">
      <c r="A15" s="26" t="s">
        <v>32</v>
      </c>
      <c r="B15" s="14">
        <v>0</v>
      </c>
      <c r="C15" s="15">
        <v>0</v>
      </c>
      <c r="D15" s="31">
        <v>0</v>
      </c>
      <c r="E15" s="14">
        <v>89</v>
      </c>
      <c r="F15" s="15">
        <v>56</v>
      </c>
      <c r="G15" s="31">
        <v>145</v>
      </c>
      <c r="H15" s="14">
        <v>16</v>
      </c>
      <c r="I15" s="15">
        <v>44</v>
      </c>
      <c r="J15" s="31">
        <v>60</v>
      </c>
      <c r="K15" s="14">
        <v>141</v>
      </c>
      <c r="L15" s="15">
        <v>53</v>
      </c>
      <c r="M15" s="31">
        <v>194</v>
      </c>
      <c r="N15" s="32">
        <v>246</v>
      </c>
      <c r="O15" s="33">
        <v>153</v>
      </c>
      <c r="P15" s="16">
        <v>399</v>
      </c>
    </row>
    <row r="16" spans="1:16" ht="12.75">
      <c r="A16" s="26" t="s">
        <v>33</v>
      </c>
      <c r="B16" s="14">
        <v>0</v>
      </c>
      <c r="C16" s="15">
        <v>0</v>
      </c>
      <c r="D16" s="31">
        <v>0</v>
      </c>
      <c r="E16" s="14">
        <v>269</v>
      </c>
      <c r="F16" s="15">
        <v>150</v>
      </c>
      <c r="G16" s="31">
        <v>419</v>
      </c>
      <c r="H16" s="14">
        <v>0</v>
      </c>
      <c r="I16" s="15">
        <v>0</v>
      </c>
      <c r="J16" s="31">
        <v>0</v>
      </c>
      <c r="K16" s="14">
        <v>382</v>
      </c>
      <c r="L16" s="15">
        <v>170</v>
      </c>
      <c r="M16" s="31">
        <v>552</v>
      </c>
      <c r="N16" s="32">
        <v>651</v>
      </c>
      <c r="O16" s="33">
        <v>320</v>
      </c>
      <c r="P16" s="16">
        <v>971</v>
      </c>
    </row>
    <row r="17" spans="1:16" s="19" customFormat="1" ht="12.75">
      <c r="A17" s="10" t="s">
        <v>19</v>
      </c>
      <c r="B17" s="20">
        <v>3898</v>
      </c>
      <c r="C17" s="21">
        <v>4764</v>
      </c>
      <c r="D17" s="21">
        <v>8662</v>
      </c>
      <c r="E17" s="20">
        <v>3756</v>
      </c>
      <c r="F17" s="21">
        <v>2475</v>
      </c>
      <c r="G17" s="21">
        <v>6231</v>
      </c>
      <c r="H17" s="20">
        <v>53</v>
      </c>
      <c r="I17" s="21">
        <v>154</v>
      </c>
      <c r="J17" s="21">
        <v>207</v>
      </c>
      <c r="K17" s="20">
        <v>2335</v>
      </c>
      <c r="L17" s="21">
        <v>2187</v>
      </c>
      <c r="M17" s="21">
        <v>4522</v>
      </c>
      <c r="N17" s="20">
        <v>10042</v>
      </c>
      <c r="O17" s="21">
        <v>9580</v>
      </c>
      <c r="P17" s="21">
        <v>19622</v>
      </c>
    </row>
    <row r="18" spans="1:16" s="19" customFormat="1" ht="12.75">
      <c r="A18" s="41" t="s">
        <v>4</v>
      </c>
      <c r="B18" s="35"/>
      <c r="C18" s="34"/>
      <c r="D18" s="34"/>
      <c r="E18" s="35"/>
      <c r="F18" s="34"/>
      <c r="G18" s="34"/>
      <c r="H18" s="35"/>
      <c r="I18" s="34"/>
      <c r="J18" s="34"/>
      <c r="K18" s="35"/>
      <c r="L18" s="34"/>
      <c r="M18" s="34"/>
      <c r="N18" s="35"/>
      <c r="O18" s="34"/>
      <c r="P18" s="34"/>
    </row>
    <row r="19" spans="1:16" ht="12.75">
      <c r="A19" s="26" t="s">
        <v>30</v>
      </c>
      <c r="B19" s="14">
        <v>268</v>
      </c>
      <c r="C19" s="16">
        <v>308</v>
      </c>
      <c r="D19" s="31">
        <v>576</v>
      </c>
      <c r="E19" s="14">
        <v>121</v>
      </c>
      <c r="F19" s="16">
        <v>119</v>
      </c>
      <c r="G19" s="31">
        <v>240</v>
      </c>
      <c r="H19" s="14">
        <v>58</v>
      </c>
      <c r="I19" s="16">
        <v>92</v>
      </c>
      <c r="J19" s="31">
        <v>150</v>
      </c>
      <c r="K19" s="14">
        <v>173</v>
      </c>
      <c r="L19" s="16">
        <v>258</v>
      </c>
      <c r="M19" s="31">
        <v>431</v>
      </c>
      <c r="N19" s="32">
        <v>620</v>
      </c>
      <c r="O19" s="31">
        <v>777</v>
      </c>
      <c r="P19" s="16">
        <v>1397</v>
      </c>
    </row>
    <row r="20" spans="1:16" ht="12.75">
      <c r="A20" s="26" t="s">
        <v>31</v>
      </c>
      <c r="B20" s="14">
        <v>659</v>
      </c>
      <c r="C20" s="15">
        <v>794</v>
      </c>
      <c r="D20" s="31">
        <v>1453</v>
      </c>
      <c r="E20" s="14">
        <v>172</v>
      </c>
      <c r="F20" s="15">
        <v>247</v>
      </c>
      <c r="G20" s="31">
        <v>419</v>
      </c>
      <c r="H20" s="14">
        <v>82</v>
      </c>
      <c r="I20" s="15">
        <v>120</v>
      </c>
      <c r="J20" s="31">
        <v>202</v>
      </c>
      <c r="K20" s="14">
        <v>119</v>
      </c>
      <c r="L20" s="15">
        <v>153</v>
      </c>
      <c r="M20" s="31">
        <v>272</v>
      </c>
      <c r="N20" s="32">
        <v>1032</v>
      </c>
      <c r="O20" s="33">
        <v>1314</v>
      </c>
      <c r="P20" s="16">
        <v>2346</v>
      </c>
    </row>
    <row r="21" spans="1:16" ht="12.75">
      <c r="A21" s="26" t="s">
        <v>33</v>
      </c>
      <c r="B21" s="14">
        <v>15</v>
      </c>
      <c r="C21" s="15">
        <v>26</v>
      </c>
      <c r="D21" s="31">
        <v>41</v>
      </c>
      <c r="E21" s="14">
        <v>11</v>
      </c>
      <c r="F21" s="15">
        <v>9</v>
      </c>
      <c r="G21" s="31">
        <v>20</v>
      </c>
      <c r="H21" s="14">
        <v>0</v>
      </c>
      <c r="I21" s="15">
        <v>0</v>
      </c>
      <c r="J21" s="31">
        <v>0</v>
      </c>
      <c r="K21" s="14">
        <v>48</v>
      </c>
      <c r="L21" s="15">
        <v>30</v>
      </c>
      <c r="M21" s="31">
        <v>78</v>
      </c>
      <c r="N21" s="32">
        <v>74</v>
      </c>
      <c r="O21" s="33">
        <v>65</v>
      </c>
      <c r="P21" s="16">
        <v>139</v>
      </c>
    </row>
    <row r="22" spans="1:16" ht="12.75">
      <c r="A22" s="26" t="s">
        <v>34</v>
      </c>
      <c r="B22" s="14">
        <v>0</v>
      </c>
      <c r="C22" s="15">
        <v>0</v>
      </c>
      <c r="D22" s="31">
        <v>0</v>
      </c>
      <c r="E22" s="14">
        <v>20</v>
      </c>
      <c r="F22" s="15">
        <v>6</v>
      </c>
      <c r="G22" s="31">
        <v>26</v>
      </c>
      <c r="H22" s="14">
        <v>0</v>
      </c>
      <c r="I22" s="15">
        <v>0</v>
      </c>
      <c r="J22" s="31">
        <v>0</v>
      </c>
      <c r="K22" s="14">
        <v>58</v>
      </c>
      <c r="L22" s="15">
        <v>23</v>
      </c>
      <c r="M22" s="31">
        <v>81</v>
      </c>
      <c r="N22" s="32">
        <v>78</v>
      </c>
      <c r="O22" s="33">
        <v>29</v>
      </c>
      <c r="P22" s="16">
        <v>107</v>
      </c>
    </row>
    <row r="23" spans="1:16" s="19" customFormat="1" ht="12.75">
      <c r="A23" s="10" t="s">
        <v>19</v>
      </c>
      <c r="B23" s="20">
        <v>942</v>
      </c>
      <c r="C23" s="21">
        <v>1128</v>
      </c>
      <c r="D23" s="21">
        <v>2070</v>
      </c>
      <c r="E23" s="20">
        <v>324</v>
      </c>
      <c r="F23" s="21">
        <v>381</v>
      </c>
      <c r="G23" s="21">
        <v>705</v>
      </c>
      <c r="H23" s="20">
        <v>140</v>
      </c>
      <c r="I23" s="21">
        <v>212</v>
      </c>
      <c r="J23" s="21">
        <v>352</v>
      </c>
      <c r="K23" s="20">
        <v>398</v>
      </c>
      <c r="L23" s="21">
        <v>464</v>
      </c>
      <c r="M23" s="21">
        <v>862</v>
      </c>
      <c r="N23" s="20">
        <v>1804</v>
      </c>
      <c r="O23" s="21">
        <v>2185</v>
      </c>
      <c r="P23" s="21">
        <v>3989</v>
      </c>
    </row>
    <row r="24" spans="1:16" s="19" customFormat="1" ht="12.75">
      <c r="A24" s="41" t="s">
        <v>5</v>
      </c>
      <c r="B24" s="35"/>
      <c r="C24" s="34"/>
      <c r="D24" s="34"/>
      <c r="E24" s="35"/>
      <c r="F24" s="34"/>
      <c r="G24" s="34"/>
      <c r="H24" s="35"/>
      <c r="I24" s="34"/>
      <c r="J24" s="34"/>
      <c r="K24" s="35"/>
      <c r="L24" s="34"/>
      <c r="M24" s="34"/>
      <c r="N24" s="35"/>
      <c r="O24" s="34"/>
      <c r="P24" s="34"/>
    </row>
    <row r="25" spans="1:16" ht="12.75">
      <c r="A25" s="26" t="s">
        <v>30</v>
      </c>
      <c r="B25" s="14">
        <v>500</v>
      </c>
      <c r="C25" s="16">
        <v>584</v>
      </c>
      <c r="D25" s="31">
        <v>1084</v>
      </c>
      <c r="E25" s="14">
        <v>699</v>
      </c>
      <c r="F25" s="16">
        <v>606</v>
      </c>
      <c r="G25" s="31">
        <v>1305</v>
      </c>
      <c r="H25" s="14">
        <v>50</v>
      </c>
      <c r="I25" s="16">
        <v>35</v>
      </c>
      <c r="J25" s="31">
        <v>85</v>
      </c>
      <c r="K25" s="14">
        <v>866</v>
      </c>
      <c r="L25" s="16">
        <v>887</v>
      </c>
      <c r="M25" s="31">
        <v>1753</v>
      </c>
      <c r="N25" s="32">
        <v>2115</v>
      </c>
      <c r="O25" s="31">
        <v>2112</v>
      </c>
      <c r="P25" s="16">
        <v>4227</v>
      </c>
    </row>
    <row r="26" spans="1:16" ht="12.75">
      <c r="A26" s="26" t="s">
        <v>31</v>
      </c>
      <c r="B26" s="14">
        <v>3565</v>
      </c>
      <c r="C26" s="15">
        <v>4434</v>
      </c>
      <c r="D26" s="31">
        <v>7999</v>
      </c>
      <c r="E26" s="14">
        <v>4736</v>
      </c>
      <c r="F26" s="15">
        <v>3816</v>
      </c>
      <c r="G26" s="31">
        <v>8552</v>
      </c>
      <c r="H26" s="14">
        <v>56</v>
      </c>
      <c r="I26" s="15">
        <v>124</v>
      </c>
      <c r="J26" s="31">
        <v>180</v>
      </c>
      <c r="K26" s="14">
        <v>3639</v>
      </c>
      <c r="L26" s="15">
        <v>3048</v>
      </c>
      <c r="M26" s="31">
        <v>6687</v>
      </c>
      <c r="N26" s="32">
        <v>11996</v>
      </c>
      <c r="O26" s="33">
        <v>11422</v>
      </c>
      <c r="P26" s="16">
        <v>23418</v>
      </c>
    </row>
    <row r="27" spans="1:16" ht="12.75">
      <c r="A27" s="26" t="s">
        <v>32</v>
      </c>
      <c r="B27" s="14">
        <v>0</v>
      </c>
      <c r="C27" s="15">
        <v>0</v>
      </c>
      <c r="D27" s="31">
        <v>0</v>
      </c>
      <c r="E27" s="14">
        <v>144</v>
      </c>
      <c r="F27" s="15">
        <v>23</v>
      </c>
      <c r="G27" s="31">
        <v>167</v>
      </c>
      <c r="H27" s="14">
        <v>0</v>
      </c>
      <c r="I27" s="15">
        <v>0</v>
      </c>
      <c r="J27" s="31">
        <v>0</v>
      </c>
      <c r="K27" s="14">
        <v>85</v>
      </c>
      <c r="L27" s="15">
        <v>16</v>
      </c>
      <c r="M27" s="31">
        <v>101</v>
      </c>
      <c r="N27" s="32">
        <v>229</v>
      </c>
      <c r="O27" s="33">
        <v>39</v>
      </c>
      <c r="P27" s="16">
        <v>268</v>
      </c>
    </row>
    <row r="28" spans="1:16" ht="12.75">
      <c r="A28" s="26" t="s">
        <v>33</v>
      </c>
      <c r="B28" s="14">
        <v>0</v>
      </c>
      <c r="C28" s="15">
        <v>0</v>
      </c>
      <c r="D28" s="31">
        <v>0</v>
      </c>
      <c r="E28" s="14">
        <v>0</v>
      </c>
      <c r="F28" s="15">
        <v>0</v>
      </c>
      <c r="G28" s="31">
        <v>0</v>
      </c>
      <c r="H28" s="14">
        <v>51</v>
      </c>
      <c r="I28" s="15">
        <v>107</v>
      </c>
      <c r="J28" s="31">
        <v>158</v>
      </c>
      <c r="K28" s="14">
        <v>0</v>
      </c>
      <c r="L28" s="15">
        <v>0</v>
      </c>
      <c r="M28" s="31">
        <v>0</v>
      </c>
      <c r="N28" s="32">
        <v>51</v>
      </c>
      <c r="O28" s="33">
        <v>107</v>
      </c>
      <c r="P28" s="16">
        <v>158</v>
      </c>
    </row>
    <row r="29" spans="1:16" s="19" customFormat="1" ht="12.75">
      <c r="A29" s="10" t="s">
        <v>19</v>
      </c>
      <c r="B29" s="20">
        <v>4065</v>
      </c>
      <c r="C29" s="21">
        <v>5018</v>
      </c>
      <c r="D29" s="21">
        <v>9083</v>
      </c>
      <c r="E29" s="20">
        <v>5579</v>
      </c>
      <c r="F29" s="21">
        <v>4445</v>
      </c>
      <c r="G29" s="21">
        <v>10024</v>
      </c>
      <c r="H29" s="20">
        <v>157</v>
      </c>
      <c r="I29" s="21">
        <v>266</v>
      </c>
      <c r="J29" s="21">
        <v>423</v>
      </c>
      <c r="K29" s="20">
        <v>4590</v>
      </c>
      <c r="L29" s="21">
        <v>3951</v>
      </c>
      <c r="M29" s="21">
        <v>8541</v>
      </c>
      <c r="N29" s="20">
        <v>14391</v>
      </c>
      <c r="O29" s="21">
        <v>13680</v>
      </c>
      <c r="P29" s="21">
        <v>28071</v>
      </c>
    </row>
    <row r="30" spans="1:16" s="19" customFormat="1" ht="12.75">
      <c r="A30" s="41" t="s">
        <v>6</v>
      </c>
      <c r="B30" s="35"/>
      <c r="C30" s="34"/>
      <c r="D30" s="34"/>
      <c r="E30" s="35"/>
      <c r="F30" s="34"/>
      <c r="G30" s="34"/>
      <c r="H30" s="35"/>
      <c r="I30" s="34"/>
      <c r="J30" s="34"/>
      <c r="K30" s="35"/>
      <c r="L30" s="34"/>
      <c r="M30" s="34"/>
      <c r="N30" s="35"/>
      <c r="O30" s="34"/>
      <c r="P30" s="34"/>
    </row>
    <row r="31" spans="1:16" ht="12.75">
      <c r="A31" s="26" t="s">
        <v>30</v>
      </c>
      <c r="B31" s="14">
        <v>1119</v>
      </c>
      <c r="C31" s="16">
        <v>1256</v>
      </c>
      <c r="D31" s="31">
        <v>2375</v>
      </c>
      <c r="E31" s="14">
        <v>952</v>
      </c>
      <c r="F31" s="16">
        <v>615</v>
      </c>
      <c r="G31" s="31">
        <v>1567</v>
      </c>
      <c r="H31" s="14">
        <v>58</v>
      </c>
      <c r="I31" s="16">
        <v>83</v>
      </c>
      <c r="J31" s="31">
        <v>141</v>
      </c>
      <c r="K31" s="14">
        <v>1170</v>
      </c>
      <c r="L31" s="16">
        <v>981</v>
      </c>
      <c r="M31" s="31">
        <v>2151</v>
      </c>
      <c r="N31" s="32">
        <v>3299</v>
      </c>
      <c r="O31" s="31">
        <v>2935</v>
      </c>
      <c r="P31" s="16">
        <v>6234</v>
      </c>
    </row>
    <row r="32" spans="1:16" ht="12.75">
      <c r="A32" s="26" t="s">
        <v>31</v>
      </c>
      <c r="B32" s="14">
        <v>4287</v>
      </c>
      <c r="C32" s="15">
        <v>5555</v>
      </c>
      <c r="D32" s="31">
        <v>9842</v>
      </c>
      <c r="E32" s="14">
        <v>4234</v>
      </c>
      <c r="F32" s="15">
        <v>3571</v>
      </c>
      <c r="G32" s="31">
        <v>7805</v>
      </c>
      <c r="H32" s="14">
        <v>126</v>
      </c>
      <c r="I32" s="15">
        <v>287</v>
      </c>
      <c r="J32" s="31">
        <v>413</v>
      </c>
      <c r="K32" s="14">
        <v>2726</v>
      </c>
      <c r="L32" s="15">
        <v>2381</v>
      </c>
      <c r="M32" s="31">
        <v>5107</v>
      </c>
      <c r="N32" s="32">
        <v>11373</v>
      </c>
      <c r="O32" s="33">
        <v>11794</v>
      </c>
      <c r="P32" s="16">
        <v>23167</v>
      </c>
    </row>
    <row r="33" spans="1:16" ht="12.75">
      <c r="A33" s="26" t="s">
        <v>32</v>
      </c>
      <c r="B33" s="14">
        <v>0</v>
      </c>
      <c r="C33" s="15">
        <v>0</v>
      </c>
      <c r="D33" s="31">
        <v>0</v>
      </c>
      <c r="E33" s="14">
        <v>375</v>
      </c>
      <c r="F33" s="15">
        <v>197</v>
      </c>
      <c r="G33" s="31">
        <v>572</v>
      </c>
      <c r="H33" s="14">
        <v>0</v>
      </c>
      <c r="I33" s="15">
        <v>0</v>
      </c>
      <c r="J33" s="31">
        <v>0</v>
      </c>
      <c r="K33" s="14">
        <v>466</v>
      </c>
      <c r="L33" s="15">
        <v>295</v>
      </c>
      <c r="M33" s="31">
        <v>761</v>
      </c>
      <c r="N33" s="32">
        <v>841</v>
      </c>
      <c r="O33" s="33">
        <v>492</v>
      </c>
      <c r="P33" s="16">
        <v>1333</v>
      </c>
    </row>
    <row r="34" spans="1:16" ht="12.75">
      <c r="A34" s="26" t="s">
        <v>33</v>
      </c>
      <c r="B34" s="14">
        <v>112</v>
      </c>
      <c r="C34" s="15">
        <v>196</v>
      </c>
      <c r="D34" s="31">
        <v>308</v>
      </c>
      <c r="E34" s="14">
        <v>176</v>
      </c>
      <c r="F34" s="15">
        <v>36</v>
      </c>
      <c r="G34" s="31">
        <v>212</v>
      </c>
      <c r="H34" s="14">
        <v>106</v>
      </c>
      <c r="I34" s="15">
        <v>205</v>
      </c>
      <c r="J34" s="31">
        <v>311</v>
      </c>
      <c r="K34" s="14">
        <v>273</v>
      </c>
      <c r="L34" s="15">
        <v>145</v>
      </c>
      <c r="M34" s="31">
        <v>418</v>
      </c>
      <c r="N34" s="32">
        <v>667</v>
      </c>
      <c r="O34" s="33">
        <v>582</v>
      </c>
      <c r="P34" s="16">
        <v>1249</v>
      </c>
    </row>
    <row r="35" spans="1:16" s="19" customFormat="1" ht="12.75">
      <c r="A35" s="10" t="s">
        <v>19</v>
      </c>
      <c r="B35" s="20">
        <v>5518</v>
      </c>
      <c r="C35" s="21">
        <v>7007</v>
      </c>
      <c r="D35" s="21">
        <v>12525</v>
      </c>
      <c r="E35" s="20">
        <v>5737</v>
      </c>
      <c r="F35" s="21">
        <v>4419</v>
      </c>
      <c r="G35" s="21">
        <v>10156</v>
      </c>
      <c r="H35" s="20">
        <v>290</v>
      </c>
      <c r="I35" s="21">
        <v>575</v>
      </c>
      <c r="J35" s="21">
        <v>865</v>
      </c>
      <c r="K35" s="20">
        <v>4635</v>
      </c>
      <c r="L35" s="21">
        <v>3802</v>
      </c>
      <c r="M35" s="21">
        <v>8437</v>
      </c>
      <c r="N35" s="20">
        <v>16180</v>
      </c>
      <c r="O35" s="21">
        <v>15803</v>
      </c>
      <c r="P35" s="21">
        <v>31983</v>
      </c>
    </row>
    <row r="36" spans="1:16" s="19" customFormat="1" ht="12.75">
      <c r="A36" s="41" t="s">
        <v>7</v>
      </c>
      <c r="B36" s="35"/>
      <c r="C36" s="34"/>
      <c r="D36" s="34"/>
      <c r="E36" s="35"/>
      <c r="F36" s="34"/>
      <c r="G36" s="34"/>
      <c r="H36" s="35"/>
      <c r="I36" s="34"/>
      <c r="J36" s="34"/>
      <c r="K36" s="35"/>
      <c r="L36" s="34"/>
      <c r="M36" s="34"/>
      <c r="N36" s="35"/>
      <c r="O36" s="34"/>
      <c r="P36" s="34"/>
    </row>
    <row r="37" spans="1:16" ht="12.75">
      <c r="A37" s="26" t="s">
        <v>30</v>
      </c>
      <c r="B37" s="14">
        <v>359</v>
      </c>
      <c r="C37" s="16">
        <v>457</v>
      </c>
      <c r="D37" s="31">
        <v>816</v>
      </c>
      <c r="E37" s="14">
        <v>701</v>
      </c>
      <c r="F37" s="16">
        <v>558</v>
      </c>
      <c r="G37" s="31">
        <v>1259</v>
      </c>
      <c r="H37" s="14">
        <v>0</v>
      </c>
      <c r="I37" s="16">
        <v>0</v>
      </c>
      <c r="J37" s="31">
        <v>0</v>
      </c>
      <c r="K37" s="14">
        <v>828</v>
      </c>
      <c r="L37" s="16">
        <v>950</v>
      </c>
      <c r="M37" s="31">
        <v>1778</v>
      </c>
      <c r="N37" s="32">
        <v>1888</v>
      </c>
      <c r="O37" s="31">
        <v>1965</v>
      </c>
      <c r="P37" s="16">
        <v>3853</v>
      </c>
    </row>
    <row r="38" spans="1:16" ht="12.75">
      <c r="A38" s="26" t="s">
        <v>31</v>
      </c>
      <c r="B38" s="14">
        <v>2270</v>
      </c>
      <c r="C38" s="15">
        <v>2841</v>
      </c>
      <c r="D38" s="31">
        <v>5111</v>
      </c>
      <c r="E38" s="14">
        <v>3014</v>
      </c>
      <c r="F38" s="15">
        <v>1981</v>
      </c>
      <c r="G38" s="31">
        <v>4995</v>
      </c>
      <c r="H38" s="14">
        <v>86</v>
      </c>
      <c r="I38" s="15">
        <v>141</v>
      </c>
      <c r="J38" s="31">
        <v>227</v>
      </c>
      <c r="K38" s="14">
        <v>2613</v>
      </c>
      <c r="L38" s="15">
        <v>1977</v>
      </c>
      <c r="M38" s="31">
        <v>4590</v>
      </c>
      <c r="N38" s="32">
        <v>7983</v>
      </c>
      <c r="O38" s="33">
        <v>6940</v>
      </c>
      <c r="P38" s="16">
        <v>14923</v>
      </c>
    </row>
    <row r="39" spans="1:16" ht="12.75">
      <c r="A39" s="26" t="s">
        <v>32</v>
      </c>
      <c r="B39" s="14">
        <v>81</v>
      </c>
      <c r="C39" s="15">
        <v>132</v>
      </c>
      <c r="D39" s="31">
        <v>213</v>
      </c>
      <c r="E39" s="14">
        <v>326</v>
      </c>
      <c r="F39" s="15">
        <v>200</v>
      </c>
      <c r="G39" s="31">
        <v>526</v>
      </c>
      <c r="H39" s="14">
        <v>140</v>
      </c>
      <c r="I39" s="15">
        <v>230</v>
      </c>
      <c r="J39" s="31">
        <v>370</v>
      </c>
      <c r="K39" s="14">
        <v>270</v>
      </c>
      <c r="L39" s="15">
        <v>104</v>
      </c>
      <c r="M39" s="31">
        <v>374</v>
      </c>
      <c r="N39" s="32">
        <v>817</v>
      </c>
      <c r="O39" s="33">
        <v>666</v>
      </c>
      <c r="P39" s="16">
        <v>1483</v>
      </c>
    </row>
    <row r="40" spans="1:16" ht="12.75">
      <c r="A40" s="26" t="s">
        <v>33</v>
      </c>
      <c r="B40" s="14">
        <v>76</v>
      </c>
      <c r="C40" s="15">
        <v>76</v>
      </c>
      <c r="D40" s="31">
        <v>152</v>
      </c>
      <c r="E40" s="14">
        <v>69</v>
      </c>
      <c r="F40" s="15">
        <v>32</v>
      </c>
      <c r="G40" s="31">
        <v>101</v>
      </c>
      <c r="H40" s="14">
        <v>0</v>
      </c>
      <c r="I40" s="15">
        <v>0</v>
      </c>
      <c r="J40" s="31">
        <v>0</v>
      </c>
      <c r="K40" s="14">
        <v>66</v>
      </c>
      <c r="L40" s="15">
        <v>25</v>
      </c>
      <c r="M40" s="31">
        <v>91</v>
      </c>
      <c r="N40" s="32">
        <v>211</v>
      </c>
      <c r="O40" s="33">
        <v>133</v>
      </c>
      <c r="P40" s="16">
        <v>344</v>
      </c>
    </row>
    <row r="41" spans="1:16" s="19" customFormat="1" ht="12.75">
      <c r="A41" s="10" t="s">
        <v>19</v>
      </c>
      <c r="B41" s="20">
        <v>2786</v>
      </c>
      <c r="C41" s="21">
        <v>3506</v>
      </c>
      <c r="D41" s="21">
        <v>6292</v>
      </c>
      <c r="E41" s="20">
        <v>4110</v>
      </c>
      <c r="F41" s="21">
        <v>2771</v>
      </c>
      <c r="G41" s="21">
        <v>6881</v>
      </c>
      <c r="H41" s="20">
        <v>226</v>
      </c>
      <c r="I41" s="21">
        <v>371</v>
      </c>
      <c r="J41" s="21">
        <v>597</v>
      </c>
      <c r="K41" s="20">
        <v>3777</v>
      </c>
      <c r="L41" s="21">
        <v>3056</v>
      </c>
      <c r="M41" s="21">
        <v>6833</v>
      </c>
      <c r="N41" s="20">
        <v>10899</v>
      </c>
      <c r="O41" s="21">
        <v>9704</v>
      </c>
      <c r="P41" s="21">
        <v>20603</v>
      </c>
    </row>
    <row r="42" spans="1:16" s="19" customFormat="1" ht="12.75">
      <c r="A42" s="42" t="s">
        <v>29</v>
      </c>
      <c r="B42" s="20"/>
      <c r="C42" s="21"/>
      <c r="D42" s="21"/>
      <c r="E42" s="20"/>
      <c r="F42" s="21"/>
      <c r="G42" s="21"/>
      <c r="H42" s="20"/>
      <c r="I42" s="21"/>
      <c r="J42" s="21"/>
      <c r="K42" s="20"/>
      <c r="L42" s="21"/>
      <c r="M42" s="21"/>
      <c r="N42" s="20"/>
      <c r="O42" s="21"/>
      <c r="P42" s="21"/>
    </row>
    <row r="43" spans="1:16" ht="12.75">
      <c r="A43" s="26" t="s">
        <v>30</v>
      </c>
      <c r="B43" s="14">
        <f>SUM(B7,B13,B19,B25,B31,B37)</f>
        <v>3827</v>
      </c>
      <c r="C43" s="16">
        <f aca="true" t="shared" si="0" ref="C43:P43">SUM(C7,C13,C19,C25,C31,C37)</f>
        <v>4485</v>
      </c>
      <c r="D43" s="31">
        <f t="shared" si="0"/>
        <v>8312</v>
      </c>
      <c r="E43" s="14">
        <f t="shared" si="0"/>
        <v>3750</v>
      </c>
      <c r="F43" s="16">
        <f t="shared" si="0"/>
        <v>2947</v>
      </c>
      <c r="G43" s="31">
        <f t="shared" si="0"/>
        <v>6697</v>
      </c>
      <c r="H43" s="14">
        <f t="shared" si="0"/>
        <v>270</v>
      </c>
      <c r="I43" s="16">
        <f t="shared" si="0"/>
        <v>423</v>
      </c>
      <c r="J43" s="31">
        <f t="shared" si="0"/>
        <v>693</v>
      </c>
      <c r="K43" s="14">
        <f t="shared" si="0"/>
        <v>4785</v>
      </c>
      <c r="L43" s="16">
        <f t="shared" si="0"/>
        <v>4747</v>
      </c>
      <c r="M43" s="31">
        <f t="shared" si="0"/>
        <v>9532</v>
      </c>
      <c r="N43" s="32">
        <f t="shared" si="0"/>
        <v>12632</v>
      </c>
      <c r="O43" s="31">
        <f t="shared" si="0"/>
        <v>12602</v>
      </c>
      <c r="P43" s="16">
        <f t="shared" si="0"/>
        <v>25234</v>
      </c>
    </row>
    <row r="44" spans="1:16" ht="12.75">
      <c r="A44" s="26" t="s">
        <v>31</v>
      </c>
      <c r="B44" s="14">
        <f>SUM(B8,B14,B20,B26,B32,B38)</f>
        <v>18783</v>
      </c>
      <c r="C44" s="15">
        <f aca="true" t="shared" si="1" ref="C44:P44">SUM(C8,C14,C20,C26,C32,C38)</f>
        <v>23593</v>
      </c>
      <c r="D44" s="31">
        <f t="shared" si="1"/>
        <v>42376</v>
      </c>
      <c r="E44" s="14">
        <f t="shared" si="1"/>
        <v>19899</v>
      </c>
      <c r="F44" s="15">
        <f t="shared" si="1"/>
        <v>16319</v>
      </c>
      <c r="G44" s="31">
        <f t="shared" si="1"/>
        <v>36218</v>
      </c>
      <c r="H44" s="14">
        <f t="shared" si="1"/>
        <v>530</v>
      </c>
      <c r="I44" s="15">
        <f t="shared" si="1"/>
        <v>1119</v>
      </c>
      <c r="J44" s="31">
        <f t="shared" si="1"/>
        <v>1649</v>
      </c>
      <c r="K44" s="14">
        <f t="shared" si="1"/>
        <v>13980</v>
      </c>
      <c r="L44" s="15">
        <f t="shared" si="1"/>
        <v>12658</v>
      </c>
      <c r="M44" s="31">
        <f t="shared" si="1"/>
        <v>26638</v>
      </c>
      <c r="N44" s="32">
        <f t="shared" si="1"/>
        <v>53192</v>
      </c>
      <c r="O44" s="33">
        <f t="shared" si="1"/>
        <v>53689</v>
      </c>
      <c r="P44" s="16">
        <f t="shared" si="1"/>
        <v>106881</v>
      </c>
    </row>
    <row r="45" spans="1:16" ht="12.75">
      <c r="A45" s="26" t="s">
        <v>32</v>
      </c>
      <c r="B45" s="14">
        <f>SUM(B9,B15,B27,B33,B39)</f>
        <v>98</v>
      </c>
      <c r="C45" s="15">
        <f aca="true" t="shared" si="2" ref="C45:P45">SUM(C9,C15,C27,C33,C39)</f>
        <v>154</v>
      </c>
      <c r="D45" s="31">
        <f t="shared" si="2"/>
        <v>252</v>
      </c>
      <c r="E45" s="14">
        <f t="shared" si="2"/>
        <v>1440</v>
      </c>
      <c r="F45" s="15">
        <f t="shared" si="2"/>
        <v>652</v>
      </c>
      <c r="G45" s="31">
        <f t="shared" si="2"/>
        <v>2092</v>
      </c>
      <c r="H45" s="14">
        <f t="shared" si="2"/>
        <v>163</v>
      </c>
      <c r="I45" s="15">
        <f t="shared" si="2"/>
        <v>295</v>
      </c>
      <c r="J45" s="31">
        <f t="shared" si="2"/>
        <v>458</v>
      </c>
      <c r="K45" s="14">
        <f t="shared" si="2"/>
        <v>1695</v>
      </c>
      <c r="L45" s="15">
        <f t="shared" si="2"/>
        <v>793</v>
      </c>
      <c r="M45" s="31">
        <f t="shared" si="2"/>
        <v>2488</v>
      </c>
      <c r="N45" s="32">
        <f t="shared" si="2"/>
        <v>3396</v>
      </c>
      <c r="O45" s="33">
        <f t="shared" si="2"/>
        <v>1894</v>
      </c>
      <c r="P45" s="16">
        <f t="shared" si="2"/>
        <v>5290</v>
      </c>
    </row>
    <row r="46" spans="1:16" ht="12.75">
      <c r="A46" s="26" t="s">
        <v>33</v>
      </c>
      <c r="B46" s="14">
        <f>SUM(B10,B16,B21,B28,B34,B40)</f>
        <v>429</v>
      </c>
      <c r="C46" s="15">
        <f aca="true" t="shared" si="3" ref="C46:P46">SUM(C10,C16,C21,C28,C34,C40)</f>
        <v>530</v>
      </c>
      <c r="D46" s="31">
        <f t="shared" si="3"/>
        <v>959</v>
      </c>
      <c r="E46" s="14">
        <f t="shared" si="3"/>
        <v>1522</v>
      </c>
      <c r="F46" s="15">
        <f t="shared" si="3"/>
        <v>647</v>
      </c>
      <c r="G46" s="31">
        <f t="shared" si="3"/>
        <v>2169</v>
      </c>
      <c r="H46" s="14">
        <f t="shared" si="3"/>
        <v>203</v>
      </c>
      <c r="I46" s="15">
        <f t="shared" si="3"/>
        <v>368</v>
      </c>
      <c r="J46" s="31">
        <f t="shared" si="3"/>
        <v>571</v>
      </c>
      <c r="K46" s="14">
        <f t="shared" si="3"/>
        <v>1831</v>
      </c>
      <c r="L46" s="15">
        <f t="shared" si="3"/>
        <v>1044</v>
      </c>
      <c r="M46" s="31">
        <f t="shared" si="3"/>
        <v>2875</v>
      </c>
      <c r="N46" s="32">
        <f t="shared" si="3"/>
        <v>3985</v>
      </c>
      <c r="O46" s="33">
        <f t="shared" si="3"/>
        <v>2589</v>
      </c>
      <c r="P46" s="16">
        <f t="shared" si="3"/>
        <v>6574</v>
      </c>
    </row>
    <row r="47" spans="1:16" ht="12.75">
      <c r="A47" s="26" t="s">
        <v>34</v>
      </c>
      <c r="B47" s="14">
        <f>SUM(B22)</f>
        <v>0</v>
      </c>
      <c r="C47" s="15">
        <f aca="true" t="shared" si="4" ref="C47:P47">SUM(C22)</f>
        <v>0</v>
      </c>
      <c r="D47" s="31">
        <f t="shared" si="4"/>
        <v>0</v>
      </c>
      <c r="E47" s="14">
        <f t="shared" si="4"/>
        <v>20</v>
      </c>
      <c r="F47" s="15">
        <f t="shared" si="4"/>
        <v>6</v>
      </c>
      <c r="G47" s="31">
        <f t="shared" si="4"/>
        <v>26</v>
      </c>
      <c r="H47" s="14">
        <f t="shared" si="4"/>
        <v>0</v>
      </c>
      <c r="I47" s="15">
        <f t="shared" si="4"/>
        <v>0</v>
      </c>
      <c r="J47" s="31">
        <f t="shared" si="4"/>
        <v>0</v>
      </c>
      <c r="K47" s="14">
        <f t="shared" si="4"/>
        <v>58</v>
      </c>
      <c r="L47" s="15">
        <f t="shared" si="4"/>
        <v>23</v>
      </c>
      <c r="M47" s="31">
        <f t="shared" si="4"/>
        <v>81</v>
      </c>
      <c r="N47" s="32">
        <f t="shared" si="4"/>
        <v>78</v>
      </c>
      <c r="O47" s="33">
        <f t="shared" si="4"/>
        <v>29</v>
      </c>
      <c r="P47" s="16">
        <f t="shared" si="4"/>
        <v>107</v>
      </c>
    </row>
    <row r="48" spans="1:16" s="19" customFormat="1" ht="12.75">
      <c r="A48" s="10" t="s">
        <v>19</v>
      </c>
      <c r="B48" s="20">
        <f>SUM(B43:B47)</f>
        <v>23137</v>
      </c>
      <c r="C48" s="21">
        <f aca="true" t="shared" si="5" ref="C48:P48">SUM(C43:C47)</f>
        <v>28762</v>
      </c>
      <c r="D48" s="21">
        <f t="shared" si="5"/>
        <v>51899</v>
      </c>
      <c r="E48" s="20">
        <f t="shared" si="5"/>
        <v>26631</v>
      </c>
      <c r="F48" s="21">
        <f t="shared" si="5"/>
        <v>20571</v>
      </c>
      <c r="G48" s="21">
        <f t="shared" si="5"/>
        <v>47202</v>
      </c>
      <c r="H48" s="20">
        <f t="shared" si="5"/>
        <v>1166</v>
      </c>
      <c r="I48" s="21">
        <f t="shared" si="5"/>
        <v>2205</v>
      </c>
      <c r="J48" s="21">
        <f t="shared" si="5"/>
        <v>3371</v>
      </c>
      <c r="K48" s="20">
        <f t="shared" si="5"/>
        <v>22349</v>
      </c>
      <c r="L48" s="21">
        <f t="shared" si="5"/>
        <v>19265</v>
      </c>
      <c r="M48" s="21">
        <f t="shared" si="5"/>
        <v>41614</v>
      </c>
      <c r="N48" s="20">
        <f t="shared" si="5"/>
        <v>73283</v>
      </c>
      <c r="O48" s="21">
        <f t="shared" si="5"/>
        <v>70803</v>
      </c>
      <c r="P48" s="21">
        <f t="shared" si="5"/>
        <v>144086</v>
      </c>
    </row>
  </sheetData>
  <sheetProtection/>
  <mergeCells count="6">
    <mergeCell ref="A2:P2"/>
    <mergeCell ref="H4:J4"/>
    <mergeCell ref="K4:M4"/>
    <mergeCell ref="B4:D4"/>
    <mergeCell ref="N4:P4"/>
    <mergeCell ref="E4:G4"/>
  </mergeCells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landscape" paperSize="9" scale="80" r:id="rId2"/>
  <headerFooter alignWithMargins="0">
    <oddFooter>&amp;R&amp;A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8.140625" style="7" bestFit="1" customWidth="1"/>
    <col min="2" max="3" width="8.28125" style="0" customWidth="1"/>
    <col min="4" max="4" width="8.28125" style="7" customWidth="1"/>
    <col min="5" max="6" width="8.28125" style="0" customWidth="1"/>
    <col min="7" max="7" width="8.28125" style="7" customWidth="1"/>
    <col min="8" max="9" width="8.28125" style="0" customWidth="1"/>
    <col min="10" max="10" width="8.28125" style="7" customWidth="1"/>
    <col min="11" max="12" width="8.28125" style="105" customWidth="1"/>
    <col min="13" max="13" width="8.28125" style="106" customWidth="1"/>
    <col min="14" max="15" width="8.28125" style="105" customWidth="1"/>
    <col min="16" max="16" width="8.28125" style="106" customWidth="1"/>
    <col min="17" max="17" width="8.28125" style="105" customWidth="1"/>
    <col min="18" max="19" width="8.28125" style="106" customWidth="1"/>
    <col min="20" max="20" width="8.7109375" style="0" customWidth="1"/>
    <col min="21" max="22" width="8.28125" style="0" customWidth="1"/>
  </cols>
  <sheetData>
    <row r="1" ht="12.75">
      <c r="A1" s="6" t="s">
        <v>101</v>
      </c>
    </row>
    <row r="2" spans="1:22" ht="12.75">
      <c r="A2" s="190" t="s">
        <v>89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</row>
    <row r="3" ht="13.5" thickBot="1"/>
    <row r="4" spans="1:22" ht="12.75">
      <c r="A4" s="36"/>
      <c r="B4" s="221" t="s">
        <v>39</v>
      </c>
      <c r="C4" s="222"/>
      <c r="D4" s="223"/>
      <c r="E4" s="191" t="s">
        <v>14</v>
      </c>
      <c r="F4" s="192"/>
      <c r="G4" s="193"/>
      <c r="H4" s="191" t="s">
        <v>25</v>
      </c>
      <c r="I4" s="192"/>
      <c r="J4" s="193"/>
      <c r="K4" s="197" t="s">
        <v>27</v>
      </c>
      <c r="L4" s="198"/>
      <c r="M4" s="199"/>
      <c r="N4" s="197" t="s">
        <v>68</v>
      </c>
      <c r="O4" s="198"/>
      <c r="P4" s="199"/>
      <c r="Q4" s="197" t="s">
        <v>70</v>
      </c>
      <c r="R4" s="198"/>
      <c r="S4" s="199"/>
      <c r="T4" s="219" t="s">
        <v>19</v>
      </c>
      <c r="U4" s="220"/>
      <c r="V4" s="220"/>
    </row>
    <row r="5" spans="2:22" s="7" customFormat="1" ht="12.75">
      <c r="B5" s="217" t="s">
        <v>56</v>
      </c>
      <c r="C5" s="218"/>
      <c r="D5" s="218"/>
      <c r="E5" s="11"/>
      <c r="F5" s="9"/>
      <c r="G5" s="9"/>
      <c r="H5" s="11"/>
      <c r="I5" s="9"/>
      <c r="J5" s="9"/>
      <c r="K5" s="136"/>
      <c r="L5" s="137"/>
      <c r="M5" s="137"/>
      <c r="N5" s="136"/>
      <c r="O5" s="137"/>
      <c r="P5" s="137"/>
      <c r="Q5" s="203" t="s">
        <v>73</v>
      </c>
      <c r="R5" s="204"/>
      <c r="S5" s="205"/>
      <c r="T5" s="83"/>
      <c r="U5" s="84"/>
      <c r="V5" s="84"/>
    </row>
    <row r="6" spans="1:22" s="4" customFormat="1" ht="12.75">
      <c r="A6" s="82"/>
      <c r="B6" s="85" t="s">
        <v>0</v>
      </c>
      <c r="C6" s="86" t="s">
        <v>1</v>
      </c>
      <c r="D6" s="86" t="s">
        <v>20</v>
      </c>
      <c r="E6" s="30" t="s">
        <v>0</v>
      </c>
      <c r="F6" s="29" t="s">
        <v>1</v>
      </c>
      <c r="G6" s="29" t="s">
        <v>20</v>
      </c>
      <c r="H6" s="30" t="s">
        <v>0</v>
      </c>
      <c r="I6" s="29" t="s">
        <v>1</v>
      </c>
      <c r="J6" s="29" t="s">
        <v>20</v>
      </c>
      <c r="K6" s="138" t="s">
        <v>0</v>
      </c>
      <c r="L6" s="139" t="s">
        <v>1</v>
      </c>
      <c r="M6" s="139" t="s">
        <v>20</v>
      </c>
      <c r="N6" s="138" t="s">
        <v>0</v>
      </c>
      <c r="O6" s="139" t="s">
        <v>1</v>
      </c>
      <c r="P6" s="139" t="s">
        <v>20</v>
      </c>
      <c r="Q6" s="138" t="s">
        <v>0</v>
      </c>
      <c r="R6" s="139" t="s">
        <v>1</v>
      </c>
      <c r="S6" s="139" t="s">
        <v>20</v>
      </c>
      <c r="T6" s="30" t="s">
        <v>0</v>
      </c>
      <c r="U6" s="29" t="s">
        <v>1</v>
      </c>
      <c r="V6" s="29" t="s">
        <v>20</v>
      </c>
    </row>
    <row r="7" spans="1:22" s="25" customFormat="1" ht="12.75">
      <c r="A7" s="23" t="s">
        <v>2</v>
      </c>
      <c r="B7" s="87"/>
      <c r="C7" s="88"/>
      <c r="D7" s="88"/>
      <c r="E7" s="87"/>
      <c r="F7" s="88"/>
      <c r="G7" s="88"/>
      <c r="H7" s="2"/>
      <c r="I7" s="3"/>
      <c r="J7" s="3"/>
      <c r="K7" s="140"/>
      <c r="L7" s="141"/>
      <c r="M7" s="141"/>
      <c r="N7" s="140"/>
      <c r="O7" s="141"/>
      <c r="P7" s="141"/>
      <c r="Q7" s="140"/>
      <c r="R7" s="141"/>
      <c r="S7" s="141"/>
      <c r="T7" s="2"/>
      <c r="U7" s="3"/>
      <c r="V7" s="3"/>
    </row>
    <row r="8" spans="1:22" ht="12.75">
      <c r="A8" s="7" t="s">
        <v>30</v>
      </c>
      <c r="B8" s="89">
        <v>325</v>
      </c>
      <c r="C8" s="48">
        <v>199</v>
      </c>
      <c r="D8" s="48">
        <v>524</v>
      </c>
      <c r="E8" s="149">
        <v>2770</v>
      </c>
      <c r="F8" s="150">
        <v>2568</v>
      </c>
      <c r="G8" s="150">
        <v>5338</v>
      </c>
      <c r="H8" s="14">
        <v>2786</v>
      </c>
      <c r="I8" s="16">
        <v>2676</v>
      </c>
      <c r="J8" s="31">
        <v>5462</v>
      </c>
      <c r="K8" s="102">
        <v>2695</v>
      </c>
      <c r="L8" s="93">
        <v>2967</v>
      </c>
      <c r="M8" s="97">
        <v>5662</v>
      </c>
      <c r="N8" s="102">
        <v>0</v>
      </c>
      <c r="O8" s="93">
        <v>0</v>
      </c>
      <c r="P8" s="97">
        <v>0</v>
      </c>
      <c r="Q8" s="102">
        <v>0</v>
      </c>
      <c r="R8" s="93">
        <v>0</v>
      </c>
      <c r="S8" s="127">
        <v>0</v>
      </c>
      <c r="T8" s="32">
        <v>8576</v>
      </c>
      <c r="U8" s="31">
        <v>8410</v>
      </c>
      <c r="V8" s="31">
        <v>16986</v>
      </c>
    </row>
    <row r="9" spans="1:22" ht="12.75">
      <c r="A9" s="26" t="s">
        <v>31</v>
      </c>
      <c r="B9" s="48">
        <v>216</v>
      </c>
      <c r="C9" s="48">
        <v>162</v>
      </c>
      <c r="D9" s="48">
        <v>378</v>
      </c>
      <c r="E9" s="149">
        <v>13461</v>
      </c>
      <c r="F9" s="150">
        <v>14291</v>
      </c>
      <c r="G9" s="150">
        <v>27752</v>
      </c>
      <c r="H9" s="14">
        <v>13519</v>
      </c>
      <c r="I9" s="15">
        <v>14646</v>
      </c>
      <c r="J9" s="31">
        <v>28165</v>
      </c>
      <c r="K9" s="102">
        <v>13678</v>
      </c>
      <c r="L9" s="103">
        <v>14958</v>
      </c>
      <c r="M9" s="97">
        <v>28636</v>
      </c>
      <c r="N9" s="102">
        <v>44</v>
      </c>
      <c r="O9" s="103">
        <v>163</v>
      </c>
      <c r="P9" s="97">
        <v>207</v>
      </c>
      <c r="Q9" s="102">
        <v>35</v>
      </c>
      <c r="R9" s="93">
        <v>281</v>
      </c>
      <c r="S9" s="97">
        <v>316</v>
      </c>
      <c r="T9" s="32">
        <v>40953</v>
      </c>
      <c r="U9" s="33">
        <v>44501</v>
      </c>
      <c r="V9" s="16">
        <v>85454</v>
      </c>
    </row>
    <row r="10" spans="1:22" ht="12.75">
      <c r="A10" s="26" t="s">
        <v>32</v>
      </c>
      <c r="B10" s="48">
        <v>0</v>
      </c>
      <c r="C10" s="48">
        <v>0</v>
      </c>
      <c r="D10" s="48">
        <v>0</v>
      </c>
      <c r="E10" s="149">
        <v>827</v>
      </c>
      <c r="F10" s="150">
        <v>404</v>
      </c>
      <c r="G10" s="150">
        <v>1231</v>
      </c>
      <c r="H10" s="14">
        <v>976</v>
      </c>
      <c r="I10" s="15">
        <v>486</v>
      </c>
      <c r="J10" s="31">
        <v>1462</v>
      </c>
      <c r="K10" s="102">
        <v>1263</v>
      </c>
      <c r="L10" s="103">
        <v>544</v>
      </c>
      <c r="M10" s="97">
        <v>1807</v>
      </c>
      <c r="N10" s="102">
        <v>0</v>
      </c>
      <c r="O10" s="103">
        <v>0</v>
      </c>
      <c r="P10" s="97">
        <v>0</v>
      </c>
      <c r="Q10" s="102">
        <v>0</v>
      </c>
      <c r="R10" s="93">
        <v>0</v>
      </c>
      <c r="S10" s="97">
        <v>0</v>
      </c>
      <c r="T10" s="32">
        <v>3066</v>
      </c>
      <c r="U10" s="33">
        <v>1434</v>
      </c>
      <c r="V10" s="16">
        <v>4500</v>
      </c>
    </row>
    <row r="11" spans="1:22" ht="12.75">
      <c r="A11" s="26" t="s">
        <v>33</v>
      </c>
      <c r="B11" s="48">
        <v>223</v>
      </c>
      <c r="C11" s="48">
        <v>140</v>
      </c>
      <c r="D11" s="48">
        <v>363</v>
      </c>
      <c r="E11" s="149">
        <v>1657</v>
      </c>
      <c r="F11" s="150">
        <v>1160</v>
      </c>
      <c r="G11" s="150">
        <v>2817</v>
      </c>
      <c r="H11" s="14">
        <v>2127</v>
      </c>
      <c r="I11" s="15">
        <v>1375</v>
      </c>
      <c r="J11" s="31">
        <v>3502</v>
      </c>
      <c r="K11" s="102">
        <v>2331</v>
      </c>
      <c r="L11" s="103">
        <v>1382</v>
      </c>
      <c r="M11" s="97">
        <v>3713</v>
      </c>
      <c r="N11" s="102">
        <v>0</v>
      </c>
      <c r="O11" s="103">
        <v>0</v>
      </c>
      <c r="P11" s="97">
        <v>0</v>
      </c>
      <c r="Q11" s="102">
        <v>0</v>
      </c>
      <c r="R11" s="93">
        <v>0</v>
      </c>
      <c r="S11" s="97">
        <v>0</v>
      </c>
      <c r="T11" s="32">
        <v>6338</v>
      </c>
      <c r="U11" s="33">
        <v>4057</v>
      </c>
      <c r="V11" s="16">
        <v>10395</v>
      </c>
    </row>
    <row r="12" spans="1:22" s="19" customFormat="1" ht="12.75">
      <c r="A12" s="10" t="s">
        <v>19</v>
      </c>
      <c r="B12" s="49">
        <v>764</v>
      </c>
      <c r="C12" s="50">
        <v>501</v>
      </c>
      <c r="D12" s="50">
        <v>1265</v>
      </c>
      <c r="E12" s="151">
        <v>18715</v>
      </c>
      <c r="F12" s="152">
        <v>18423</v>
      </c>
      <c r="G12" s="152">
        <v>37138</v>
      </c>
      <c r="H12" s="20">
        <v>19408</v>
      </c>
      <c r="I12" s="21">
        <v>19183</v>
      </c>
      <c r="J12" s="21">
        <v>38591</v>
      </c>
      <c r="K12" s="119">
        <v>19967</v>
      </c>
      <c r="L12" s="120">
        <v>19851</v>
      </c>
      <c r="M12" s="120">
        <v>39818</v>
      </c>
      <c r="N12" s="119">
        <v>44</v>
      </c>
      <c r="O12" s="120">
        <v>163</v>
      </c>
      <c r="P12" s="120">
        <v>207</v>
      </c>
      <c r="Q12" s="119">
        <v>35</v>
      </c>
      <c r="R12" s="120">
        <v>281</v>
      </c>
      <c r="S12" s="120">
        <v>316</v>
      </c>
      <c r="T12" s="20">
        <v>58933</v>
      </c>
      <c r="U12" s="21">
        <v>58402</v>
      </c>
      <c r="V12" s="21">
        <v>117335</v>
      </c>
    </row>
    <row r="13" spans="1:22" s="7" customFormat="1" ht="12.75">
      <c r="A13" s="41" t="s">
        <v>3</v>
      </c>
      <c r="B13" s="81"/>
      <c r="C13" s="81"/>
      <c r="D13" s="81"/>
      <c r="E13" s="147"/>
      <c r="F13" s="148"/>
      <c r="G13" s="148"/>
      <c r="H13" s="14"/>
      <c r="I13" s="16"/>
      <c r="J13" s="31"/>
      <c r="K13" s="102"/>
      <c r="L13" s="93"/>
      <c r="M13" s="97"/>
      <c r="N13" s="102"/>
      <c r="O13" s="93"/>
      <c r="P13" s="97"/>
      <c r="Q13" s="102"/>
      <c r="R13" s="93"/>
      <c r="S13" s="97"/>
      <c r="T13" s="32"/>
      <c r="U13" s="31"/>
      <c r="V13" s="16"/>
    </row>
    <row r="14" spans="1:22" ht="12.75">
      <c r="A14" s="26" t="s">
        <v>30</v>
      </c>
      <c r="B14" s="48">
        <v>0</v>
      </c>
      <c r="C14" s="48">
        <v>0</v>
      </c>
      <c r="D14" s="48">
        <v>0</v>
      </c>
      <c r="E14" s="149">
        <v>2005</v>
      </c>
      <c r="F14" s="150">
        <v>1798</v>
      </c>
      <c r="G14" s="150">
        <v>3803</v>
      </c>
      <c r="H14" s="14">
        <v>2000</v>
      </c>
      <c r="I14" s="16">
        <v>1878</v>
      </c>
      <c r="J14" s="31">
        <v>3878</v>
      </c>
      <c r="K14" s="102">
        <v>2015</v>
      </c>
      <c r="L14" s="93">
        <v>1846</v>
      </c>
      <c r="M14" s="97">
        <v>3861</v>
      </c>
      <c r="N14" s="102">
        <v>0</v>
      </c>
      <c r="O14" s="93">
        <v>0</v>
      </c>
      <c r="P14" s="97">
        <v>0</v>
      </c>
      <c r="Q14" s="102">
        <v>191</v>
      </c>
      <c r="R14" s="93">
        <v>1</v>
      </c>
      <c r="S14" s="97">
        <v>192</v>
      </c>
      <c r="T14" s="32">
        <v>6211</v>
      </c>
      <c r="U14" s="31">
        <v>5523</v>
      </c>
      <c r="V14" s="16">
        <v>11734</v>
      </c>
    </row>
    <row r="15" spans="1:22" ht="12.75">
      <c r="A15" s="26" t="s">
        <v>31</v>
      </c>
      <c r="B15" s="48">
        <v>99</v>
      </c>
      <c r="C15" s="48">
        <v>86</v>
      </c>
      <c r="D15" s="48">
        <v>185</v>
      </c>
      <c r="E15" s="149">
        <v>7388</v>
      </c>
      <c r="F15" s="150">
        <v>7430</v>
      </c>
      <c r="G15" s="150">
        <v>14818</v>
      </c>
      <c r="H15" s="14">
        <v>7004</v>
      </c>
      <c r="I15" s="15">
        <v>7282</v>
      </c>
      <c r="J15" s="31">
        <v>14286</v>
      </c>
      <c r="K15" s="102">
        <v>7130</v>
      </c>
      <c r="L15" s="103">
        <v>7261</v>
      </c>
      <c r="M15" s="97">
        <v>14391</v>
      </c>
      <c r="N15" s="102">
        <v>0</v>
      </c>
      <c r="O15" s="103">
        <v>0</v>
      </c>
      <c r="P15" s="97">
        <v>0</v>
      </c>
      <c r="Q15" s="102">
        <v>311</v>
      </c>
      <c r="R15" s="93">
        <v>6</v>
      </c>
      <c r="S15" s="97">
        <v>317</v>
      </c>
      <c r="T15" s="32">
        <v>21932</v>
      </c>
      <c r="U15" s="33">
        <v>22065</v>
      </c>
      <c r="V15" s="16">
        <v>43997</v>
      </c>
    </row>
    <row r="16" spans="1:22" ht="12.75">
      <c r="A16" s="26" t="s">
        <v>32</v>
      </c>
      <c r="B16" s="48">
        <v>26</v>
      </c>
      <c r="C16" s="48">
        <v>14</v>
      </c>
      <c r="D16" s="48">
        <v>40</v>
      </c>
      <c r="E16" s="149">
        <v>163</v>
      </c>
      <c r="F16" s="150">
        <v>82</v>
      </c>
      <c r="G16" s="150">
        <v>245</v>
      </c>
      <c r="H16" s="14">
        <v>220</v>
      </c>
      <c r="I16" s="15">
        <v>133</v>
      </c>
      <c r="J16" s="31">
        <v>353</v>
      </c>
      <c r="K16" s="102">
        <v>246</v>
      </c>
      <c r="L16" s="103">
        <v>153</v>
      </c>
      <c r="M16" s="97">
        <v>399</v>
      </c>
      <c r="N16" s="102">
        <v>0</v>
      </c>
      <c r="O16" s="103">
        <v>0</v>
      </c>
      <c r="P16" s="97">
        <v>0</v>
      </c>
      <c r="Q16" s="102">
        <v>0</v>
      </c>
      <c r="R16" s="93">
        <v>0</v>
      </c>
      <c r="S16" s="97">
        <v>0</v>
      </c>
      <c r="T16" s="32">
        <v>655</v>
      </c>
      <c r="U16" s="33">
        <v>382</v>
      </c>
      <c r="V16" s="16">
        <v>1037</v>
      </c>
    </row>
    <row r="17" spans="1:22" ht="12.75">
      <c r="A17" s="26" t="s">
        <v>33</v>
      </c>
      <c r="B17" s="48">
        <v>0</v>
      </c>
      <c r="C17" s="48">
        <v>0</v>
      </c>
      <c r="D17" s="48">
        <v>0</v>
      </c>
      <c r="E17" s="149">
        <v>417</v>
      </c>
      <c r="F17" s="150">
        <v>230</v>
      </c>
      <c r="G17" s="150">
        <v>647</v>
      </c>
      <c r="H17" s="14">
        <v>557</v>
      </c>
      <c r="I17" s="15">
        <v>301</v>
      </c>
      <c r="J17" s="31">
        <v>858</v>
      </c>
      <c r="K17" s="102">
        <v>651</v>
      </c>
      <c r="L17" s="103">
        <v>320</v>
      </c>
      <c r="M17" s="97">
        <v>971</v>
      </c>
      <c r="N17" s="102">
        <v>0</v>
      </c>
      <c r="O17" s="103">
        <v>0</v>
      </c>
      <c r="P17" s="97">
        <v>0</v>
      </c>
      <c r="Q17" s="102">
        <v>107</v>
      </c>
      <c r="R17" s="93">
        <v>1</v>
      </c>
      <c r="S17" s="97">
        <v>108</v>
      </c>
      <c r="T17" s="32">
        <v>1732</v>
      </c>
      <c r="U17" s="33">
        <v>852</v>
      </c>
      <c r="V17" s="16">
        <v>2584</v>
      </c>
    </row>
    <row r="18" spans="1:22" s="19" customFormat="1" ht="12.75">
      <c r="A18" s="10" t="s">
        <v>19</v>
      </c>
      <c r="B18" s="49">
        <v>125</v>
      </c>
      <c r="C18" s="50">
        <v>100</v>
      </c>
      <c r="D18" s="50">
        <v>225</v>
      </c>
      <c r="E18" s="151">
        <v>9973</v>
      </c>
      <c r="F18" s="152">
        <v>9540</v>
      </c>
      <c r="G18" s="152">
        <v>19513</v>
      </c>
      <c r="H18" s="20">
        <v>9781</v>
      </c>
      <c r="I18" s="21">
        <v>9594</v>
      </c>
      <c r="J18" s="21">
        <v>19375</v>
      </c>
      <c r="K18" s="119">
        <v>10042</v>
      </c>
      <c r="L18" s="120">
        <v>9580</v>
      </c>
      <c r="M18" s="120">
        <v>19622</v>
      </c>
      <c r="N18" s="119">
        <v>0</v>
      </c>
      <c r="O18" s="120">
        <v>0</v>
      </c>
      <c r="P18" s="120">
        <v>0</v>
      </c>
      <c r="Q18" s="119">
        <v>609</v>
      </c>
      <c r="R18" s="120">
        <v>8</v>
      </c>
      <c r="S18" s="120">
        <v>617</v>
      </c>
      <c r="T18" s="20">
        <v>30530</v>
      </c>
      <c r="U18" s="21">
        <v>28822</v>
      </c>
      <c r="V18" s="21">
        <v>59352</v>
      </c>
    </row>
    <row r="19" spans="1:22" s="7" customFormat="1" ht="12.75">
      <c r="A19" s="41" t="s">
        <v>4</v>
      </c>
      <c r="B19" s="81"/>
      <c r="C19" s="81"/>
      <c r="D19" s="81"/>
      <c r="E19" s="147"/>
      <c r="F19" s="148"/>
      <c r="G19" s="148"/>
      <c r="H19" s="14"/>
      <c r="I19" s="16"/>
      <c r="J19" s="31"/>
      <c r="K19" s="102"/>
      <c r="L19" s="93"/>
      <c r="M19" s="97"/>
      <c r="N19" s="102"/>
      <c r="O19" s="93"/>
      <c r="P19" s="97"/>
      <c r="Q19" s="102"/>
      <c r="R19" s="93"/>
      <c r="S19" s="97"/>
      <c r="T19" s="32"/>
      <c r="U19" s="31"/>
      <c r="V19" s="16"/>
    </row>
    <row r="20" spans="1:22" ht="12.75">
      <c r="A20" s="26" t="s">
        <v>30</v>
      </c>
      <c r="B20" s="48">
        <v>0</v>
      </c>
      <c r="C20" s="48">
        <v>0</v>
      </c>
      <c r="D20" s="48">
        <v>0</v>
      </c>
      <c r="E20" s="149">
        <v>691</v>
      </c>
      <c r="F20" s="150">
        <v>728</v>
      </c>
      <c r="G20" s="150">
        <v>1419</v>
      </c>
      <c r="H20" s="14">
        <v>708</v>
      </c>
      <c r="I20" s="16">
        <v>789</v>
      </c>
      <c r="J20" s="31">
        <v>1497</v>
      </c>
      <c r="K20" s="102">
        <v>620</v>
      </c>
      <c r="L20" s="93">
        <v>777</v>
      </c>
      <c r="M20" s="97">
        <v>1397</v>
      </c>
      <c r="N20" s="102">
        <v>0</v>
      </c>
      <c r="O20" s="93">
        <v>0</v>
      </c>
      <c r="P20" s="97">
        <v>0</v>
      </c>
      <c r="Q20" s="102">
        <v>0</v>
      </c>
      <c r="R20" s="93">
        <v>0</v>
      </c>
      <c r="S20" s="97">
        <v>0</v>
      </c>
      <c r="T20" s="32">
        <v>2019</v>
      </c>
      <c r="U20" s="31">
        <v>2294</v>
      </c>
      <c r="V20" s="16">
        <v>4313</v>
      </c>
    </row>
    <row r="21" spans="1:22" ht="12.75">
      <c r="A21" s="26" t="s">
        <v>31</v>
      </c>
      <c r="B21" s="48">
        <v>48</v>
      </c>
      <c r="C21" s="48">
        <v>53</v>
      </c>
      <c r="D21" s="48">
        <v>101</v>
      </c>
      <c r="E21" s="149">
        <v>1504</v>
      </c>
      <c r="F21" s="150">
        <v>1516</v>
      </c>
      <c r="G21" s="150">
        <v>3020</v>
      </c>
      <c r="H21" s="14">
        <v>1141</v>
      </c>
      <c r="I21" s="15">
        <v>1423</v>
      </c>
      <c r="J21" s="31">
        <v>2564</v>
      </c>
      <c r="K21" s="102">
        <v>1032</v>
      </c>
      <c r="L21" s="103">
        <v>1314</v>
      </c>
      <c r="M21" s="97">
        <v>2346</v>
      </c>
      <c r="N21" s="102">
        <v>0</v>
      </c>
      <c r="O21" s="103">
        <v>0</v>
      </c>
      <c r="P21" s="97">
        <v>0</v>
      </c>
      <c r="Q21" s="102">
        <v>0</v>
      </c>
      <c r="R21" s="93">
        <v>0</v>
      </c>
      <c r="S21" s="97">
        <v>0</v>
      </c>
      <c r="T21" s="32">
        <v>3725</v>
      </c>
      <c r="U21" s="33">
        <v>4306</v>
      </c>
      <c r="V21" s="16">
        <v>8031</v>
      </c>
    </row>
    <row r="22" spans="1:22" ht="12.75">
      <c r="A22" s="26" t="s">
        <v>33</v>
      </c>
      <c r="B22" s="48">
        <v>43</v>
      </c>
      <c r="C22" s="48">
        <v>53</v>
      </c>
      <c r="D22" s="48">
        <v>96</v>
      </c>
      <c r="E22" s="149">
        <v>58</v>
      </c>
      <c r="F22" s="150">
        <v>44</v>
      </c>
      <c r="G22" s="150">
        <v>102</v>
      </c>
      <c r="H22" s="14">
        <v>95</v>
      </c>
      <c r="I22" s="15">
        <v>76</v>
      </c>
      <c r="J22" s="31">
        <v>171</v>
      </c>
      <c r="K22" s="102">
        <v>74</v>
      </c>
      <c r="L22" s="103">
        <v>65</v>
      </c>
      <c r="M22" s="97">
        <v>139</v>
      </c>
      <c r="N22" s="102">
        <v>0</v>
      </c>
      <c r="O22" s="103">
        <v>0</v>
      </c>
      <c r="P22" s="97">
        <v>0</v>
      </c>
      <c r="Q22" s="102">
        <v>0</v>
      </c>
      <c r="R22" s="93">
        <v>0</v>
      </c>
      <c r="S22" s="97">
        <v>0</v>
      </c>
      <c r="T22" s="32">
        <v>270</v>
      </c>
      <c r="U22" s="33">
        <v>238</v>
      </c>
      <c r="V22" s="16">
        <v>508</v>
      </c>
    </row>
    <row r="23" spans="1:22" ht="12.75">
      <c r="A23" s="26" t="s">
        <v>34</v>
      </c>
      <c r="B23" s="48">
        <v>0</v>
      </c>
      <c r="C23" s="48">
        <v>0</v>
      </c>
      <c r="D23" s="48">
        <v>0</v>
      </c>
      <c r="E23" s="149">
        <v>53</v>
      </c>
      <c r="F23" s="150">
        <v>16</v>
      </c>
      <c r="G23" s="150">
        <v>69</v>
      </c>
      <c r="H23" s="14">
        <v>74</v>
      </c>
      <c r="I23" s="15">
        <v>18</v>
      </c>
      <c r="J23" s="31">
        <v>92</v>
      </c>
      <c r="K23" s="102">
        <v>78</v>
      </c>
      <c r="L23" s="103">
        <v>29</v>
      </c>
      <c r="M23" s="97">
        <v>107</v>
      </c>
      <c r="N23" s="102">
        <v>0</v>
      </c>
      <c r="O23" s="103">
        <v>0</v>
      </c>
      <c r="P23" s="97">
        <v>0</v>
      </c>
      <c r="Q23" s="102">
        <v>0</v>
      </c>
      <c r="R23" s="93">
        <v>0</v>
      </c>
      <c r="S23" s="97">
        <v>0</v>
      </c>
      <c r="T23" s="32">
        <v>205</v>
      </c>
      <c r="U23" s="33">
        <v>63</v>
      </c>
      <c r="V23" s="16">
        <v>268</v>
      </c>
    </row>
    <row r="24" spans="1:22" s="19" customFormat="1" ht="12.75">
      <c r="A24" s="10" t="s">
        <v>19</v>
      </c>
      <c r="B24" s="49">
        <v>91</v>
      </c>
      <c r="C24" s="50">
        <v>106</v>
      </c>
      <c r="D24" s="50">
        <v>197</v>
      </c>
      <c r="E24" s="151">
        <v>2306</v>
      </c>
      <c r="F24" s="152">
        <v>2304</v>
      </c>
      <c r="G24" s="152">
        <v>4610</v>
      </c>
      <c r="H24" s="20">
        <v>2018</v>
      </c>
      <c r="I24" s="21">
        <v>2306</v>
      </c>
      <c r="J24" s="21">
        <v>4324</v>
      </c>
      <c r="K24" s="119">
        <v>1804</v>
      </c>
      <c r="L24" s="120">
        <v>2185</v>
      </c>
      <c r="M24" s="120">
        <v>3989</v>
      </c>
      <c r="N24" s="119">
        <v>0</v>
      </c>
      <c r="O24" s="120">
        <v>0</v>
      </c>
      <c r="P24" s="120">
        <v>0</v>
      </c>
      <c r="Q24" s="119">
        <v>0</v>
      </c>
      <c r="R24" s="120">
        <v>0</v>
      </c>
      <c r="S24" s="120">
        <v>0</v>
      </c>
      <c r="T24" s="20">
        <v>6219</v>
      </c>
      <c r="U24" s="21">
        <v>6901</v>
      </c>
      <c r="V24" s="21">
        <v>13120</v>
      </c>
    </row>
    <row r="25" spans="1:22" s="7" customFormat="1" ht="12.75">
      <c r="A25" s="41" t="s">
        <v>5</v>
      </c>
      <c r="B25" s="81"/>
      <c r="C25" s="81"/>
      <c r="D25" s="81"/>
      <c r="E25" s="147"/>
      <c r="F25" s="148"/>
      <c r="G25" s="148"/>
      <c r="H25" s="14"/>
      <c r="I25" s="16"/>
      <c r="J25" s="31"/>
      <c r="K25" s="102"/>
      <c r="L25" s="93"/>
      <c r="M25" s="97"/>
      <c r="N25" s="102"/>
      <c r="O25" s="93"/>
      <c r="P25" s="97"/>
      <c r="Q25" s="102"/>
      <c r="R25" s="93"/>
      <c r="S25" s="97"/>
      <c r="T25" s="32"/>
      <c r="U25" s="31"/>
      <c r="V25" s="16"/>
    </row>
    <row r="26" spans="1:22" ht="12.75">
      <c r="A26" s="26" t="s">
        <v>30</v>
      </c>
      <c r="B26" s="48">
        <v>100</v>
      </c>
      <c r="C26" s="48">
        <v>63</v>
      </c>
      <c r="D26" s="48">
        <v>163</v>
      </c>
      <c r="E26" s="149">
        <v>1578</v>
      </c>
      <c r="F26" s="150">
        <v>1510</v>
      </c>
      <c r="G26" s="150">
        <v>3088</v>
      </c>
      <c r="H26" s="14">
        <v>1780</v>
      </c>
      <c r="I26" s="16">
        <v>1716</v>
      </c>
      <c r="J26" s="31">
        <v>3496</v>
      </c>
      <c r="K26" s="102">
        <v>2115</v>
      </c>
      <c r="L26" s="93">
        <v>2112</v>
      </c>
      <c r="M26" s="97">
        <v>4227</v>
      </c>
      <c r="N26" s="102">
        <v>0</v>
      </c>
      <c r="O26" s="93">
        <v>0</v>
      </c>
      <c r="P26" s="97">
        <v>0</v>
      </c>
      <c r="Q26" s="102">
        <v>0</v>
      </c>
      <c r="R26" s="93">
        <v>0</v>
      </c>
      <c r="S26" s="97">
        <v>0</v>
      </c>
      <c r="T26" s="32">
        <v>5573</v>
      </c>
      <c r="U26" s="31">
        <v>5401</v>
      </c>
      <c r="V26" s="16">
        <v>10974</v>
      </c>
    </row>
    <row r="27" spans="1:22" ht="12.75">
      <c r="A27" s="26" t="s">
        <v>31</v>
      </c>
      <c r="B27" s="48">
        <v>118</v>
      </c>
      <c r="C27" s="48">
        <v>107</v>
      </c>
      <c r="D27" s="48">
        <v>225</v>
      </c>
      <c r="E27" s="149">
        <v>10300</v>
      </c>
      <c r="F27" s="150">
        <v>10056</v>
      </c>
      <c r="G27" s="150">
        <v>20356</v>
      </c>
      <c r="H27" s="14">
        <v>10882</v>
      </c>
      <c r="I27" s="15">
        <v>10672</v>
      </c>
      <c r="J27" s="31">
        <v>21554</v>
      </c>
      <c r="K27" s="102">
        <v>11996</v>
      </c>
      <c r="L27" s="103">
        <v>11422</v>
      </c>
      <c r="M27" s="97">
        <v>23418</v>
      </c>
      <c r="N27" s="102">
        <v>0</v>
      </c>
      <c r="O27" s="103">
        <v>0</v>
      </c>
      <c r="P27" s="97">
        <v>0</v>
      </c>
      <c r="Q27" s="102">
        <v>0</v>
      </c>
      <c r="R27" s="93">
        <v>0</v>
      </c>
      <c r="S27" s="97">
        <v>0</v>
      </c>
      <c r="T27" s="32">
        <v>33296</v>
      </c>
      <c r="U27" s="33">
        <v>32257</v>
      </c>
      <c r="V27" s="16">
        <v>65553</v>
      </c>
    </row>
    <row r="28" spans="1:22" ht="12.75">
      <c r="A28" s="26" t="s">
        <v>32</v>
      </c>
      <c r="B28" s="48">
        <v>0</v>
      </c>
      <c r="C28" s="48">
        <v>0</v>
      </c>
      <c r="D28" s="48">
        <v>0</v>
      </c>
      <c r="E28" s="149">
        <v>190</v>
      </c>
      <c r="F28" s="150">
        <v>26</v>
      </c>
      <c r="G28" s="150">
        <v>216</v>
      </c>
      <c r="H28" s="14">
        <v>224</v>
      </c>
      <c r="I28" s="15">
        <v>37</v>
      </c>
      <c r="J28" s="31">
        <v>261</v>
      </c>
      <c r="K28" s="102">
        <v>229</v>
      </c>
      <c r="L28" s="103">
        <v>39</v>
      </c>
      <c r="M28" s="97">
        <v>268</v>
      </c>
      <c r="N28" s="102">
        <v>0</v>
      </c>
      <c r="O28" s="103">
        <v>0</v>
      </c>
      <c r="P28" s="97">
        <v>0</v>
      </c>
      <c r="Q28" s="102">
        <v>11</v>
      </c>
      <c r="R28" s="93">
        <v>1</v>
      </c>
      <c r="S28" s="97">
        <v>12</v>
      </c>
      <c r="T28" s="32">
        <v>654</v>
      </c>
      <c r="U28" s="33">
        <v>103</v>
      </c>
      <c r="V28" s="16">
        <v>757</v>
      </c>
    </row>
    <row r="29" spans="1:22" ht="12.75">
      <c r="A29" s="26" t="s">
        <v>33</v>
      </c>
      <c r="B29" s="48">
        <v>0</v>
      </c>
      <c r="C29" s="48">
        <v>0</v>
      </c>
      <c r="D29" s="48">
        <v>0</v>
      </c>
      <c r="E29" s="149">
        <v>31</v>
      </c>
      <c r="F29" s="150">
        <v>43</v>
      </c>
      <c r="G29" s="150">
        <v>74</v>
      </c>
      <c r="H29" s="14">
        <v>53</v>
      </c>
      <c r="I29" s="15">
        <v>94</v>
      </c>
      <c r="J29" s="31">
        <v>147</v>
      </c>
      <c r="K29" s="102">
        <v>51</v>
      </c>
      <c r="L29" s="103">
        <v>107</v>
      </c>
      <c r="M29" s="97">
        <v>158</v>
      </c>
      <c r="N29" s="102">
        <v>0</v>
      </c>
      <c r="O29" s="103">
        <v>0</v>
      </c>
      <c r="P29" s="97">
        <v>0</v>
      </c>
      <c r="Q29" s="102">
        <v>0</v>
      </c>
      <c r="R29" s="93">
        <v>0</v>
      </c>
      <c r="S29" s="97">
        <v>0</v>
      </c>
      <c r="T29" s="32">
        <v>135</v>
      </c>
      <c r="U29" s="33">
        <v>244</v>
      </c>
      <c r="V29" s="16">
        <v>379</v>
      </c>
    </row>
    <row r="30" spans="1:22" s="19" customFormat="1" ht="12.75">
      <c r="A30" s="10" t="s">
        <v>19</v>
      </c>
      <c r="B30" s="49">
        <v>218</v>
      </c>
      <c r="C30" s="50">
        <v>170</v>
      </c>
      <c r="D30" s="50">
        <v>388</v>
      </c>
      <c r="E30" s="151">
        <v>12099</v>
      </c>
      <c r="F30" s="152">
        <v>11635</v>
      </c>
      <c r="G30" s="152">
        <v>23734</v>
      </c>
      <c r="H30" s="20">
        <v>12939</v>
      </c>
      <c r="I30" s="21">
        <v>12519</v>
      </c>
      <c r="J30" s="21">
        <v>25458</v>
      </c>
      <c r="K30" s="119">
        <v>14391</v>
      </c>
      <c r="L30" s="120">
        <v>13680</v>
      </c>
      <c r="M30" s="120">
        <v>28071</v>
      </c>
      <c r="N30" s="119">
        <v>0</v>
      </c>
      <c r="O30" s="120">
        <v>0</v>
      </c>
      <c r="P30" s="120">
        <v>0</v>
      </c>
      <c r="Q30" s="119">
        <v>11</v>
      </c>
      <c r="R30" s="120">
        <v>1</v>
      </c>
      <c r="S30" s="120">
        <v>12</v>
      </c>
      <c r="T30" s="20">
        <v>39658</v>
      </c>
      <c r="U30" s="21">
        <v>38005</v>
      </c>
      <c r="V30" s="21">
        <v>77663</v>
      </c>
    </row>
    <row r="31" spans="1:22" s="7" customFormat="1" ht="12.75">
      <c r="A31" s="41" t="s">
        <v>6</v>
      </c>
      <c r="B31" s="81"/>
      <c r="C31" s="81"/>
      <c r="D31" s="81"/>
      <c r="E31" s="147"/>
      <c r="F31" s="148"/>
      <c r="G31" s="148"/>
      <c r="H31" s="14"/>
      <c r="I31" s="16"/>
      <c r="J31" s="31"/>
      <c r="K31" s="102"/>
      <c r="L31" s="93"/>
      <c r="M31" s="97"/>
      <c r="N31" s="102"/>
      <c r="O31" s="93"/>
      <c r="P31" s="97"/>
      <c r="Q31" s="102"/>
      <c r="R31" s="93"/>
      <c r="S31" s="97"/>
      <c r="T31" s="32"/>
      <c r="U31" s="31"/>
      <c r="V31" s="16"/>
    </row>
    <row r="32" spans="1:22" ht="12.75">
      <c r="A32" s="26" t="s">
        <v>30</v>
      </c>
      <c r="B32" s="48">
        <v>51</v>
      </c>
      <c r="C32" s="48">
        <v>35</v>
      </c>
      <c r="D32" s="48">
        <v>86</v>
      </c>
      <c r="E32" s="149">
        <v>3118</v>
      </c>
      <c r="F32" s="150">
        <v>3011</v>
      </c>
      <c r="G32" s="150">
        <v>6129</v>
      </c>
      <c r="H32" s="14">
        <v>3048</v>
      </c>
      <c r="I32" s="16">
        <v>2993</v>
      </c>
      <c r="J32" s="31">
        <v>6041</v>
      </c>
      <c r="K32" s="102">
        <v>3299</v>
      </c>
      <c r="L32" s="93">
        <v>2935</v>
      </c>
      <c r="M32" s="97">
        <v>6234</v>
      </c>
      <c r="N32" s="102">
        <v>0</v>
      </c>
      <c r="O32" s="93">
        <v>0</v>
      </c>
      <c r="P32" s="97">
        <v>0</v>
      </c>
      <c r="Q32" s="102">
        <v>7</v>
      </c>
      <c r="R32" s="93">
        <v>72</v>
      </c>
      <c r="S32" s="97">
        <v>79</v>
      </c>
      <c r="T32" s="32">
        <v>9523</v>
      </c>
      <c r="U32" s="31">
        <v>9046</v>
      </c>
      <c r="V32" s="16">
        <v>18569</v>
      </c>
    </row>
    <row r="33" spans="1:22" ht="12.75">
      <c r="A33" s="26" t="s">
        <v>31</v>
      </c>
      <c r="B33" s="48">
        <v>238</v>
      </c>
      <c r="C33" s="48">
        <v>141</v>
      </c>
      <c r="D33" s="48">
        <v>379</v>
      </c>
      <c r="E33" s="149">
        <v>11216</v>
      </c>
      <c r="F33" s="150">
        <v>11528</v>
      </c>
      <c r="G33" s="150">
        <v>22744</v>
      </c>
      <c r="H33" s="14">
        <v>11367</v>
      </c>
      <c r="I33" s="15">
        <v>11648</v>
      </c>
      <c r="J33" s="31">
        <v>23015</v>
      </c>
      <c r="K33" s="102">
        <v>11373</v>
      </c>
      <c r="L33" s="103">
        <v>11794</v>
      </c>
      <c r="M33" s="97">
        <v>23167</v>
      </c>
      <c r="N33" s="102">
        <v>0</v>
      </c>
      <c r="O33" s="103">
        <v>0</v>
      </c>
      <c r="P33" s="97">
        <v>0</v>
      </c>
      <c r="Q33" s="102">
        <v>41</v>
      </c>
      <c r="R33" s="93">
        <v>369</v>
      </c>
      <c r="S33" s="97">
        <v>410</v>
      </c>
      <c r="T33" s="32">
        <v>34235</v>
      </c>
      <c r="U33" s="33">
        <v>35480</v>
      </c>
      <c r="V33" s="16">
        <v>69715</v>
      </c>
    </row>
    <row r="34" spans="1:22" ht="12.75">
      <c r="A34" s="26" t="s">
        <v>32</v>
      </c>
      <c r="B34" s="48">
        <v>46</v>
      </c>
      <c r="C34" s="48">
        <v>18</v>
      </c>
      <c r="D34" s="48">
        <v>64</v>
      </c>
      <c r="E34" s="149">
        <v>529</v>
      </c>
      <c r="F34" s="150">
        <v>131</v>
      </c>
      <c r="G34" s="150">
        <v>660</v>
      </c>
      <c r="H34" s="14">
        <v>782</v>
      </c>
      <c r="I34" s="15">
        <v>299</v>
      </c>
      <c r="J34" s="31">
        <v>1081</v>
      </c>
      <c r="K34" s="102">
        <v>841</v>
      </c>
      <c r="L34" s="103">
        <v>492</v>
      </c>
      <c r="M34" s="97">
        <v>1333</v>
      </c>
      <c r="N34" s="102">
        <v>0</v>
      </c>
      <c r="O34" s="103">
        <v>0</v>
      </c>
      <c r="P34" s="97">
        <v>0</v>
      </c>
      <c r="Q34" s="102">
        <v>0</v>
      </c>
      <c r="R34" s="93">
        <v>0</v>
      </c>
      <c r="S34" s="97">
        <v>0</v>
      </c>
      <c r="T34" s="32">
        <v>2198</v>
      </c>
      <c r="U34" s="33">
        <v>940</v>
      </c>
      <c r="V34" s="16">
        <v>3138</v>
      </c>
    </row>
    <row r="35" spans="1:22" ht="12.75">
      <c r="A35" s="26" t="s">
        <v>33</v>
      </c>
      <c r="B35" s="48">
        <v>79</v>
      </c>
      <c r="C35" s="48">
        <v>61</v>
      </c>
      <c r="D35" s="48">
        <v>140</v>
      </c>
      <c r="E35" s="149">
        <v>514</v>
      </c>
      <c r="F35" s="150">
        <v>357</v>
      </c>
      <c r="G35" s="150">
        <v>871</v>
      </c>
      <c r="H35" s="14">
        <v>675</v>
      </c>
      <c r="I35" s="15">
        <v>530</v>
      </c>
      <c r="J35" s="31">
        <v>1205</v>
      </c>
      <c r="K35" s="102">
        <v>667</v>
      </c>
      <c r="L35" s="103">
        <v>582</v>
      </c>
      <c r="M35" s="97">
        <v>1249</v>
      </c>
      <c r="N35" s="102">
        <v>0</v>
      </c>
      <c r="O35" s="103">
        <v>0</v>
      </c>
      <c r="P35" s="97">
        <v>0</v>
      </c>
      <c r="Q35" s="102">
        <v>0</v>
      </c>
      <c r="R35" s="93">
        <v>0</v>
      </c>
      <c r="S35" s="97">
        <v>0</v>
      </c>
      <c r="T35" s="32">
        <v>1935</v>
      </c>
      <c r="U35" s="33">
        <v>1530</v>
      </c>
      <c r="V35" s="16">
        <v>3465</v>
      </c>
    </row>
    <row r="36" spans="1:22" s="19" customFormat="1" ht="12.75">
      <c r="A36" s="10" t="s">
        <v>19</v>
      </c>
      <c r="B36" s="49">
        <v>414</v>
      </c>
      <c r="C36" s="50">
        <v>255</v>
      </c>
      <c r="D36" s="50">
        <v>669</v>
      </c>
      <c r="E36" s="151">
        <v>15377</v>
      </c>
      <c r="F36" s="152">
        <v>15027</v>
      </c>
      <c r="G36" s="152">
        <v>30404</v>
      </c>
      <c r="H36" s="20">
        <v>15872</v>
      </c>
      <c r="I36" s="21">
        <v>15470</v>
      </c>
      <c r="J36" s="21">
        <v>31342</v>
      </c>
      <c r="K36" s="119">
        <v>16180</v>
      </c>
      <c r="L36" s="120">
        <v>15803</v>
      </c>
      <c r="M36" s="120">
        <v>31983</v>
      </c>
      <c r="N36" s="119">
        <v>0</v>
      </c>
      <c r="O36" s="120">
        <v>0</v>
      </c>
      <c r="P36" s="120">
        <v>0</v>
      </c>
      <c r="Q36" s="119">
        <v>48</v>
      </c>
      <c r="R36" s="120">
        <v>441</v>
      </c>
      <c r="S36" s="120">
        <v>489</v>
      </c>
      <c r="T36" s="20">
        <v>47891</v>
      </c>
      <c r="U36" s="21">
        <v>46996</v>
      </c>
      <c r="V36" s="21">
        <v>94887</v>
      </c>
    </row>
    <row r="37" spans="1:22" s="7" customFormat="1" ht="12.75">
      <c r="A37" s="41" t="s">
        <v>7</v>
      </c>
      <c r="B37" s="81"/>
      <c r="C37" s="81"/>
      <c r="D37" s="81"/>
      <c r="E37" s="147"/>
      <c r="F37" s="148"/>
      <c r="G37" s="148"/>
      <c r="H37" s="14"/>
      <c r="I37" s="16"/>
      <c r="J37" s="31"/>
      <c r="K37" s="102"/>
      <c r="L37" s="93"/>
      <c r="M37" s="97"/>
      <c r="N37" s="102"/>
      <c r="O37" s="93"/>
      <c r="P37" s="97"/>
      <c r="Q37" s="102"/>
      <c r="R37" s="93"/>
      <c r="S37" s="97"/>
      <c r="T37" s="116"/>
      <c r="U37" s="97"/>
      <c r="V37" s="93"/>
    </row>
    <row r="38" spans="1:22" ht="12.75">
      <c r="A38" s="26" t="s">
        <v>30</v>
      </c>
      <c r="B38" s="48">
        <v>149</v>
      </c>
      <c r="C38" s="48">
        <v>89</v>
      </c>
      <c r="D38" s="48">
        <v>238</v>
      </c>
      <c r="E38" s="149">
        <v>1247</v>
      </c>
      <c r="F38" s="150">
        <v>1298</v>
      </c>
      <c r="G38" s="150">
        <v>2545</v>
      </c>
      <c r="H38" s="14">
        <v>1740</v>
      </c>
      <c r="I38" s="16">
        <v>1775</v>
      </c>
      <c r="J38" s="31">
        <v>3515</v>
      </c>
      <c r="K38" s="102">
        <v>1888</v>
      </c>
      <c r="L38" s="93">
        <v>1965</v>
      </c>
      <c r="M38" s="97">
        <v>3853</v>
      </c>
      <c r="N38" s="102">
        <v>0</v>
      </c>
      <c r="O38" s="93">
        <v>0</v>
      </c>
      <c r="P38" s="97">
        <v>0</v>
      </c>
      <c r="Q38" s="102">
        <v>0</v>
      </c>
      <c r="R38" s="93">
        <v>0</v>
      </c>
      <c r="S38" s="97">
        <v>0</v>
      </c>
      <c r="T38" s="116">
        <v>5024</v>
      </c>
      <c r="U38" s="97">
        <v>5127</v>
      </c>
      <c r="V38" s="93">
        <v>10151</v>
      </c>
    </row>
    <row r="39" spans="1:22" ht="12.75">
      <c r="A39" s="26" t="s">
        <v>31</v>
      </c>
      <c r="B39" s="48">
        <v>53</v>
      </c>
      <c r="C39" s="48">
        <v>23</v>
      </c>
      <c r="D39" s="48">
        <v>76</v>
      </c>
      <c r="E39" s="149">
        <v>7095</v>
      </c>
      <c r="F39" s="150">
        <v>6907</v>
      </c>
      <c r="G39" s="150">
        <v>14002</v>
      </c>
      <c r="H39" s="14">
        <v>7402</v>
      </c>
      <c r="I39" s="15">
        <v>6747</v>
      </c>
      <c r="J39" s="31">
        <v>14149</v>
      </c>
      <c r="K39" s="102">
        <v>7983</v>
      </c>
      <c r="L39" s="103">
        <v>6940</v>
      </c>
      <c r="M39" s="97">
        <v>14923</v>
      </c>
      <c r="N39" s="102">
        <v>0</v>
      </c>
      <c r="O39" s="103">
        <v>0</v>
      </c>
      <c r="P39" s="97">
        <v>0</v>
      </c>
      <c r="Q39" s="102">
        <v>0</v>
      </c>
      <c r="R39" s="93">
        <v>0</v>
      </c>
      <c r="S39" s="97">
        <v>0</v>
      </c>
      <c r="T39" s="116">
        <v>22533</v>
      </c>
      <c r="U39" s="117">
        <v>20617</v>
      </c>
      <c r="V39" s="93">
        <v>43150</v>
      </c>
    </row>
    <row r="40" spans="1:22" ht="12.75">
      <c r="A40" s="26" t="s">
        <v>32</v>
      </c>
      <c r="B40" s="48">
        <v>68</v>
      </c>
      <c r="C40" s="48">
        <v>27</v>
      </c>
      <c r="D40" s="48">
        <v>95</v>
      </c>
      <c r="E40" s="149">
        <v>606</v>
      </c>
      <c r="F40" s="150">
        <v>323</v>
      </c>
      <c r="G40" s="150">
        <v>929</v>
      </c>
      <c r="H40" s="14">
        <v>630</v>
      </c>
      <c r="I40" s="15">
        <v>530</v>
      </c>
      <c r="J40" s="31">
        <v>1160</v>
      </c>
      <c r="K40" s="102">
        <v>817</v>
      </c>
      <c r="L40" s="103">
        <v>666</v>
      </c>
      <c r="M40" s="97">
        <v>1483</v>
      </c>
      <c r="N40" s="102">
        <v>0</v>
      </c>
      <c r="O40" s="103">
        <v>0</v>
      </c>
      <c r="P40" s="97">
        <v>0</v>
      </c>
      <c r="Q40" s="102">
        <v>126</v>
      </c>
      <c r="R40" s="93">
        <v>1</v>
      </c>
      <c r="S40" s="97">
        <v>127</v>
      </c>
      <c r="T40" s="116">
        <v>2247</v>
      </c>
      <c r="U40" s="117">
        <v>1547</v>
      </c>
      <c r="V40" s="93">
        <v>3794</v>
      </c>
    </row>
    <row r="41" spans="1:22" ht="12.75">
      <c r="A41" s="26" t="s">
        <v>33</v>
      </c>
      <c r="B41" s="48">
        <v>0</v>
      </c>
      <c r="C41" s="48">
        <v>0</v>
      </c>
      <c r="D41" s="48">
        <v>0</v>
      </c>
      <c r="E41" s="149">
        <v>234</v>
      </c>
      <c r="F41" s="150">
        <v>225</v>
      </c>
      <c r="G41" s="150">
        <v>459</v>
      </c>
      <c r="H41" s="14">
        <v>228</v>
      </c>
      <c r="I41" s="15">
        <v>202</v>
      </c>
      <c r="J41" s="31">
        <v>430</v>
      </c>
      <c r="K41" s="102">
        <v>211</v>
      </c>
      <c r="L41" s="103">
        <v>133</v>
      </c>
      <c r="M41" s="97">
        <v>344</v>
      </c>
      <c r="N41" s="102">
        <v>0</v>
      </c>
      <c r="O41" s="103">
        <v>0</v>
      </c>
      <c r="P41" s="97">
        <v>0</v>
      </c>
      <c r="Q41" s="102">
        <v>0</v>
      </c>
      <c r="R41" s="93">
        <v>0</v>
      </c>
      <c r="S41" s="97">
        <v>0</v>
      </c>
      <c r="T41" s="116">
        <v>673</v>
      </c>
      <c r="U41" s="117">
        <v>560</v>
      </c>
      <c r="V41" s="93">
        <v>1233</v>
      </c>
    </row>
    <row r="42" spans="1:22" s="19" customFormat="1" ht="12.75">
      <c r="A42" s="10" t="s">
        <v>19</v>
      </c>
      <c r="B42" s="49">
        <v>270</v>
      </c>
      <c r="C42" s="50">
        <v>139</v>
      </c>
      <c r="D42" s="50">
        <v>409</v>
      </c>
      <c r="E42" s="151">
        <v>9182</v>
      </c>
      <c r="F42" s="152">
        <v>8753</v>
      </c>
      <c r="G42" s="152">
        <v>17935</v>
      </c>
      <c r="H42" s="20">
        <v>10000</v>
      </c>
      <c r="I42" s="21">
        <v>9254</v>
      </c>
      <c r="J42" s="21">
        <v>19254</v>
      </c>
      <c r="K42" s="119">
        <v>10899</v>
      </c>
      <c r="L42" s="120">
        <v>9704</v>
      </c>
      <c r="M42" s="120">
        <v>20603</v>
      </c>
      <c r="N42" s="119">
        <v>0</v>
      </c>
      <c r="O42" s="120">
        <v>0</v>
      </c>
      <c r="P42" s="120">
        <v>0</v>
      </c>
      <c r="Q42" s="119">
        <v>126</v>
      </c>
      <c r="R42" s="120">
        <v>1</v>
      </c>
      <c r="S42" s="120">
        <v>127</v>
      </c>
      <c r="T42" s="119">
        <v>30477</v>
      </c>
      <c r="U42" s="120">
        <v>27851</v>
      </c>
      <c r="V42" s="120">
        <v>58328</v>
      </c>
    </row>
    <row r="43" spans="1:22" s="7" customFormat="1" ht="12.75">
      <c r="A43" s="23" t="s">
        <v>29</v>
      </c>
      <c r="B43" s="87"/>
      <c r="C43" s="88"/>
      <c r="D43" s="88"/>
      <c r="E43" s="153"/>
      <c r="F43" s="154"/>
      <c r="G43" s="154"/>
      <c r="H43" s="12"/>
      <c r="I43" s="13"/>
      <c r="J43" s="37"/>
      <c r="K43" s="100"/>
      <c r="L43" s="101"/>
      <c r="M43" s="135"/>
      <c r="N43" s="100"/>
      <c r="O43" s="101"/>
      <c r="P43" s="135"/>
      <c r="Q43" s="100"/>
      <c r="R43" s="101"/>
      <c r="S43" s="135"/>
      <c r="T43" s="134"/>
      <c r="U43" s="135"/>
      <c r="V43" s="101"/>
    </row>
    <row r="44" spans="1:22" ht="12.75">
      <c r="A44" s="7" t="s">
        <v>30</v>
      </c>
      <c r="B44" s="89">
        <f>SUM(B8,B14,B20,B26,B32,B38)</f>
        <v>625</v>
      </c>
      <c r="C44" s="48">
        <f aca="true" t="shared" si="0" ref="C44:V44">SUM(C8,C14,C20,C26,C32,C38)</f>
        <v>386</v>
      </c>
      <c r="D44" s="48">
        <f t="shared" si="0"/>
        <v>1011</v>
      </c>
      <c r="E44" s="149">
        <f t="shared" si="0"/>
        <v>11409</v>
      </c>
      <c r="F44" s="150">
        <f t="shared" si="0"/>
        <v>10913</v>
      </c>
      <c r="G44" s="150">
        <f t="shared" si="0"/>
        <v>22322</v>
      </c>
      <c r="H44" s="14">
        <f t="shared" si="0"/>
        <v>12062</v>
      </c>
      <c r="I44" s="16">
        <f t="shared" si="0"/>
        <v>11827</v>
      </c>
      <c r="J44" s="31">
        <f t="shared" si="0"/>
        <v>23889</v>
      </c>
      <c r="K44" s="102">
        <f t="shared" si="0"/>
        <v>12632</v>
      </c>
      <c r="L44" s="93">
        <f t="shared" si="0"/>
        <v>12602</v>
      </c>
      <c r="M44" s="97">
        <f t="shared" si="0"/>
        <v>25234</v>
      </c>
      <c r="N44" s="102">
        <f t="shared" si="0"/>
        <v>0</v>
      </c>
      <c r="O44" s="93">
        <f t="shared" si="0"/>
        <v>0</v>
      </c>
      <c r="P44" s="97">
        <f t="shared" si="0"/>
        <v>0</v>
      </c>
      <c r="Q44" s="102">
        <f t="shared" si="0"/>
        <v>198</v>
      </c>
      <c r="R44" s="93">
        <f t="shared" si="0"/>
        <v>73</v>
      </c>
      <c r="S44" s="93">
        <f t="shared" si="0"/>
        <v>271</v>
      </c>
      <c r="T44" s="116">
        <f t="shared" si="0"/>
        <v>36926</v>
      </c>
      <c r="U44" s="97">
        <f t="shared" si="0"/>
        <v>35801</v>
      </c>
      <c r="V44" s="93">
        <f t="shared" si="0"/>
        <v>72727</v>
      </c>
    </row>
    <row r="45" spans="1:22" ht="12.75">
      <c r="A45" s="7" t="s">
        <v>31</v>
      </c>
      <c r="B45" s="89">
        <f>SUM(B9,B15,B21,B27,B33,B39)</f>
        <v>772</v>
      </c>
      <c r="C45" s="48">
        <f aca="true" t="shared" si="1" ref="C45:V45">SUM(C9,C15,C21,C27,C33,C39)</f>
        <v>572</v>
      </c>
      <c r="D45" s="48">
        <f t="shared" si="1"/>
        <v>1344</v>
      </c>
      <c r="E45" s="149">
        <f t="shared" si="1"/>
        <v>50964</v>
      </c>
      <c r="F45" s="150">
        <f t="shared" si="1"/>
        <v>51728</v>
      </c>
      <c r="G45" s="150">
        <f t="shared" si="1"/>
        <v>102692</v>
      </c>
      <c r="H45" s="14">
        <f t="shared" si="1"/>
        <v>51315</v>
      </c>
      <c r="I45" s="15">
        <f t="shared" si="1"/>
        <v>52418</v>
      </c>
      <c r="J45" s="31">
        <f t="shared" si="1"/>
        <v>103733</v>
      </c>
      <c r="K45" s="102">
        <f t="shared" si="1"/>
        <v>53192</v>
      </c>
      <c r="L45" s="103">
        <f t="shared" si="1"/>
        <v>53689</v>
      </c>
      <c r="M45" s="97">
        <f t="shared" si="1"/>
        <v>106881</v>
      </c>
      <c r="N45" s="102">
        <f t="shared" si="1"/>
        <v>44</v>
      </c>
      <c r="O45" s="103">
        <f t="shared" si="1"/>
        <v>163</v>
      </c>
      <c r="P45" s="97">
        <f t="shared" si="1"/>
        <v>207</v>
      </c>
      <c r="Q45" s="102">
        <f t="shared" si="1"/>
        <v>387</v>
      </c>
      <c r="R45" s="93">
        <f t="shared" si="1"/>
        <v>656</v>
      </c>
      <c r="S45" s="93">
        <f t="shared" si="1"/>
        <v>1043</v>
      </c>
      <c r="T45" s="116">
        <f t="shared" si="1"/>
        <v>156674</v>
      </c>
      <c r="U45" s="117">
        <f t="shared" si="1"/>
        <v>159226</v>
      </c>
      <c r="V45" s="93">
        <f t="shared" si="1"/>
        <v>315900</v>
      </c>
    </row>
    <row r="46" spans="1:22" ht="12.75">
      <c r="A46" s="7" t="s">
        <v>32</v>
      </c>
      <c r="B46" s="89">
        <f>SUM(B10,B16,B28,B34,B40)</f>
        <v>140</v>
      </c>
      <c r="C46" s="48">
        <f aca="true" t="shared" si="2" ref="C46:V46">SUM(C10,C16,C28,C34,C40)</f>
        <v>59</v>
      </c>
      <c r="D46" s="48">
        <f t="shared" si="2"/>
        <v>199</v>
      </c>
      <c r="E46" s="149">
        <f t="shared" si="2"/>
        <v>2315</v>
      </c>
      <c r="F46" s="150">
        <f t="shared" si="2"/>
        <v>966</v>
      </c>
      <c r="G46" s="150">
        <f t="shared" si="2"/>
        <v>3281</v>
      </c>
      <c r="H46" s="14">
        <f t="shared" si="2"/>
        <v>2832</v>
      </c>
      <c r="I46" s="15">
        <f t="shared" si="2"/>
        <v>1485</v>
      </c>
      <c r="J46" s="31">
        <f t="shared" si="2"/>
        <v>4317</v>
      </c>
      <c r="K46" s="102">
        <f t="shared" si="2"/>
        <v>3396</v>
      </c>
      <c r="L46" s="103">
        <f t="shared" si="2"/>
        <v>1894</v>
      </c>
      <c r="M46" s="97">
        <f t="shared" si="2"/>
        <v>5290</v>
      </c>
      <c r="N46" s="102">
        <f t="shared" si="2"/>
        <v>0</v>
      </c>
      <c r="O46" s="103">
        <f t="shared" si="2"/>
        <v>0</v>
      </c>
      <c r="P46" s="97">
        <f t="shared" si="2"/>
        <v>0</v>
      </c>
      <c r="Q46" s="102">
        <f t="shared" si="2"/>
        <v>137</v>
      </c>
      <c r="R46" s="93">
        <f t="shared" si="2"/>
        <v>2</v>
      </c>
      <c r="S46" s="93">
        <f t="shared" si="2"/>
        <v>139</v>
      </c>
      <c r="T46" s="116">
        <f t="shared" si="2"/>
        <v>8820</v>
      </c>
      <c r="U46" s="117">
        <f t="shared" si="2"/>
        <v>4406</v>
      </c>
      <c r="V46" s="93">
        <f t="shared" si="2"/>
        <v>13226</v>
      </c>
    </row>
    <row r="47" spans="1:22" ht="12.75">
      <c r="A47" s="7" t="s">
        <v>33</v>
      </c>
      <c r="B47" s="89">
        <f>SUM(B11,B17,B22,B29,B35,B41)</f>
        <v>345</v>
      </c>
      <c r="C47" s="48">
        <f aca="true" t="shared" si="3" ref="C47:V47">SUM(C11,C17,C22,C29,C35,C41)</f>
        <v>254</v>
      </c>
      <c r="D47" s="48">
        <f t="shared" si="3"/>
        <v>599</v>
      </c>
      <c r="E47" s="149">
        <f t="shared" si="3"/>
        <v>2911</v>
      </c>
      <c r="F47" s="150">
        <f t="shared" si="3"/>
        <v>2059</v>
      </c>
      <c r="G47" s="150">
        <f t="shared" si="3"/>
        <v>4970</v>
      </c>
      <c r="H47" s="14">
        <f t="shared" si="3"/>
        <v>3735</v>
      </c>
      <c r="I47" s="15">
        <f t="shared" si="3"/>
        <v>2578</v>
      </c>
      <c r="J47" s="31">
        <f t="shared" si="3"/>
        <v>6313</v>
      </c>
      <c r="K47" s="102">
        <f t="shared" si="3"/>
        <v>3985</v>
      </c>
      <c r="L47" s="103">
        <f t="shared" si="3"/>
        <v>2589</v>
      </c>
      <c r="M47" s="97">
        <f t="shared" si="3"/>
        <v>6574</v>
      </c>
      <c r="N47" s="102">
        <f t="shared" si="3"/>
        <v>0</v>
      </c>
      <c r="O47" s="103">
        <f t="shared" si="3"/>
        <v>0</v>
      </c>
      <c r="P47" s="97">
        <f t="shared" si="3"/>
        <v>0</v>
      </c>
      <c r="Q47" s="102">
        <f t="shared" si="3"/>
        <v>107</v>
      </c>
      <c r="R47" s="93">
        <f t="shared" si="3"/>
        <v>1</v>
      </c>
      <c r="S47" s="93">
        <f t="shared" si="3"/>
        <v>108</v>
      </c>
      <c r="T47" s="116">
        <f t="shared" si="3"/>
        <v>11083</v>
      </c>
      <c r="U47" s="117">
        <f t="shared" si="3"/>
        <v>7481</v>
      </c>
      <c r="V47" s="93">
        <f t="shared" si="3"/>
        <v>18564</v>
      </c>
    </row>
    <row r="48" spans="1:22" ht="12.75">
      <c r="A48" s="7" t="s">
        <v>34</v>
      </c>
      <c r="B48" s="89">
        <f>SUM(B23)</f>
        <v>0</v>
      </c>
      <c r="C48" s="48">
        <f aca="true" t="shared" si="4" ref="C48:V48">SUM(C23)</f>
        <v>0</v>
      </c>
      <c r="D48" s="48">
        <f t="shared" si="4"/>
        <v>0</v>
      </c>
      <c r="E48" s="149">
        <f t="shared" si="4"/>
        <v>53</v>
      </c>
      <c r="F48" s="150">
        <f t="shared" si="4"/>
        <v>16</v>
      </c>
      <c r="G48" s="150">
        <f t="shared" si="4"/>
        <v>69</v>
      </c>
      <c r="H48" s="14">
        <f t="shared" si="4"/>
        <v>74</v>
      </c>
      <c r="I48" s="15">
        <f t="shared" si="4"/>
        <v>18</v>
      </c>
      <c r="J48" s="31">
        <f t="shared" si="4"/>
        <v>92</v>
      </c>
      <c r="K48" s="102">
        <f t="shared" si="4"/>
        <v>78</v>
      </c>
      <c r="L48" s="103">
        <f t="shared" si="4"/>
        <v>29</v>
      </c>
      <c r="M48" s="97">
        <f t="shared" si="4"/>
        <v>107</v>
      </c>
      <c r="N48" s="102">
        <f t="shared" si="4"/>
        <v>0</v>
      </c>
      <c r="O48" s="103">
        <f t="shared" si="4"/>
        <v>0</v>
      </c>
      <c r="P48" s="97">
        <f t="shared" si="4"/>
        <v>0</v>
      </c>
      <c r="Q48" s="102">
        <f t="shared" si="4"/>
        <v>0</v>
      </c>
      <c r="R48" s="93">
        <f t="shared" si="4"/>
        <v>0</v>
      </c>
      <c r="S48" s="93">
        <f t="shared" si="4"/>
        <v>0</v>
      </c>
      <c r="T48" s="116">
        <f t="shared" si="4"/>
        <v>205</v>
      </c>
      <c r="U48" s="117">
        <f t="shared" si="4"/>
        <v>63</v>
      </c>
      <c r="V48" s="93">
        <f t="shared" si="4"/>
        <v>268</v>
      </c>
    </row>
    <row r="49" spans="1:22" s="19" customFormat="1" ht="12.75">
      <c r="A49" s="19" t="s">
        <v>19</v>
      </c>
      <c r="B49" s="90">
        <f>SUM(B44:B48)</f>
        <v>1882</v>
      </c>
      <c r="C49" s="50">
        <f aca="true" t="shared" si="5" ref="C49:V49">SUM(C44:C48)</f>
        <v>1271</v>
      </c>
      <c r="D49" s="50">
        <f t="shared" si="5"/>
        <v>3153</v>
      </c>
      <c r="E49" s="151">
        <f t="shared" si="5"/>
        <v>67652</v>
      </c>
      <c r="F49" s="152">
        <f t="shared" si="5"/>
        <v>65682</v>
      </c>
      <c r="G49" s="152">
        <f t="shared" si="5"/>
        <v>133334</v>
      </c>
      <c r="H49" s="20">
        <f t="shared" si="5"/>
        <v>70018</v>
      </c>
      <c r="I49" s="21">
        <f t="shared" si="5"/>
        <v>68326</v>
      </c>
      <c r="J49" s="21">
        <f t="shared" si="5"/>
        <v>138344</v>
      </c>
      <c r="K49" s="119">
        <f t="shared" si="5"/>
        <v>73283</v>
      </c>
      <c r="L49" s="120">
        <f t="shared" si="5"/>
        <v>70803</v>
      </c>
      <c r="M49" s="120">
        <f t="shared" si="5"/>
        <v>144086</v>
      </c>
      <c r="N49" s="119">
        <f t="shared" si="5"/>
        <v>44</v>
      </c>
      <c r="O49" s="120">
        <f t="shared" si="5"/>
        <v>163</v>
      </c>
      <c r="P49" s="120">
        <f t="shared" si="5"/>
        <v>207</v>
      </c>
      <c r="Q49" s="119">
        <f t="shared" si="5"/>
        <v>829</v>
      </c>
      <c r="R49" s="120">
        <f t="shared" si="5"/>
        <v>732</v>
      </c>
      <c r="S49" s="120">
        <f t="shared" si="5"/>
        <v>1561</v>
      </c>
      <c r="T49" s="119">
        <f t="shared" si="5"/>
        <v>213708</v>
      </c>
      <c r="U49" s="120">
        <f t="shared" si="5"/>
        <v>206977</v>
      </c>
      <c r="V49" s="120">
        <f t="shared" si="5"/>
        <v>420685</v>
      </c>
    </row>
    <row r="50" spans="20:22" ht="12.75">
      <c r="T50" s="105"/>
      <c r="U50" s="105"/>
      <c r="V50" s="105"/>
    </row>
    <row r="51" spans="1:22" ht="12.75">
      <c r="A51" s="155"/>
      <c r="T51" s="105"/>
      <c r="U51" s="105"/>
      <c r="V51" s="103"/>
    </row>
    <row r="52" spans="20:22" ht="12.75">
      <c r="T52" s="105"/>
      <c r="U52" s="105"/>
      <c r="V52" s="105"/>
    </row>
    <row r="53" spans="2:22" ht="12.75">
      <c r="B53" s="5"/>
      <c r="T53" s="105"/>
      <c r="U53" s="105"/>
      <c r="V53" s="105"/>
    </row>
    <row r="54" spans="20:22" ht="12.75">
      <c r="T54" s="105"/>
      <c r="U54" s="105"/>
      <c r="V54" s="105"/>
    </row>
    <row r="55" ht="12.75">
      <c r="E55" s="47"/>
    </row>
  </sheetData>
  <sheetProtection/>
  <mergeCells count="10">
    <mergeCell ref="B5:D5"/>
    <mergeCell ref="E4:G4"/>
    <mergeCell ref="A2:V2"/>
    <mergeCell ref="T4:V4"/>
    <mergeCell ref="Q4:S4"/>
    <mergeCell ref="N4:P4"/>
    <mergeCell ref="H4:J4"/>
    <mergeCell ref="K4:M4"/>
    <mergeCell ref="B4:D4"/>
    <mergeCell ref="Q5:S5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landscape" paperSize="9" scale="70" r:id="rId2"/>
  <headerFooter alignWithMargins="0">
    <oddFooter>&amp;R&amp;A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81"/>
  <sheetViews>
    <sheetView zoomScalePageLayoutView="0" workbookViewId="0" topLeftCell="A1">
      <selection activeCell="H30" sqref="H30"/>
    </sheetView>
  </sheetViews>
  <sheetFormatPr defaultColWidth="9.57421875" defaultRowHeight="12.75"/>
  <cols>
    <col min="1" max="1" width="26.421875" style="106" customWidth="1"/>
    <col min="2" max="3" width="7.00390625" style="105" customWidth="1"/>
    <col min="4" max="7" width="8.00390625" style="105" customWidth="1"/>
    <col min="8" max="25" width="9.140625" style="105" customWidth="1"/>
    <col min="26" max="26" width="9.140625" style="106" customWidth="1"/>
    <col min="27" max="27" width="10.57421875" style="105" customWidth="1"/>
    <col min="28" max="28" width="10.00390625" style="105" customWidth="1"/>
    <col min="29" max="29" width="10.57421875" style="105" customWidth="1"/>
    <col min="30" max="31" width="5.57421875" style="105" customWidth="1"/>
    <col min="32" max="32" width="10.57421875" style="105" customWidth="1"/>
    <col min="33" max="34" width="5.57421875" style="105" customWidth="1"/>
    <col min="35" max="35" width="11.140625" style="105" customWidth="1"/>
    <col min="36" max="37" width="7.57421875" style="105" customWidth="1"/>
    <col min="38" max="39" width="9.28125" style="105" customWidth="1"/>
    <col min="40" max="40" width="5.00390625" style="105" customWidth="1"/>
    <col min="41" max="41" width="10.57421875" style="105" customWidth="1"/>
    <col min="42" max="42" width="5.00390625" style="105" customWidth="1"/>
    <col min="43" max="43" width="10.57421875" style="105" customWidth="1"/>
    <col min="44" max="44" width="5.00390625" style="105" customWidth="1"/>
    <col min="45" max="45" width="10.57421875" style="105" customWidth="1"/>
    <col min="46" max="46" width="5.00390625" style="105" customWidth="1"/>
    <col min="47" max="47" width="10.57421875" style="105" customWidth="1"/>
    <col min="48" max="48" width="5.00390625" style="105" customWidth="1"/>
    <col min="49" max="49" width="10.57421875" style="105" customWidth="1"/>
    <col min="50" max="50" width="5.00390625" style="105" customWidth="1"/>
    <col min="51" max="51" width="10.57421875" style="105" customWidth="1"/>
    <col min="52" max="52" width="5.00390625" style="105" customWidth="1"/>
    <col min="53" max="53" width="10.57421875" style="105" customWidth="1"/>
    <col min="54" max="54" width="5.00390625" style="105" customWidth="1"/>
    <col min="55" max="55" width="10.57421875" style="105" customWidth="1"/>
    <col min="56" max="56" width="5.00390625" style="105" customWidth="1"/>
    <col min="57" max="57" width="10.57421875" style="105" customWidth="1"/>
    <col min="58" max="58" width="5.00390625" style="105" customWidth="1"/>
    <col min="59" max="59" width="10.57421875" style="105" customWidth="1"/>
    <col min="60" max="60" width="5.00390625" style="105" customWidth="1"/>
    <col min="61" max="61" width="10.57421875" style="105" customWidth="1"/>
    <col min="62" max="62" width="5.00390625" style="105" customWidth="1"/>
    <col min="63" max="63" width="10.57421875" style="105" customWidth="1"/>
    <col min="64" max="64" width="5.00390625" style="105" customWidth="1"/>
    <col min="65" max="65" width="10.57421875" style="105" customWidth="1"/>
    <col min="66" max="66" width="5.00390625" style="105" customWidth="1"/>
    <col min="67" max="67" width="10.57421875" style="105" customWidth="1"/>
    <col min="68" max="68" width="5.00390625" style="105" customWidth="1"/>
    <col min="69" max="69" width="10.57421875" style="105" customWidth="1"/>
    <col min="70" max="70" width="5.00390625" style="105" customWidth="1"/>
    <col min="71" max="71" width="10.57421875" style="105" customWidth="1"/>
    <col min="72" max="72" width="5.00390625" style="105" customWidth="1"/>
    <col min="73" max="73" width="10.57421875" style="105" customWidth="1"/>
    <col min="74" max="74" width="5.00390625" style="105" customWidth="1"/>
    <col min="75" max="75" width="10.57421875" style="105" customWidth="1"/>
    <col min="76" max="76" width="5.00390625" style="105" customWidth="1"/>
    <col min="77" max="77" width="10.57421875" style="105" customWidth="1"/>
    <col min="78" max="78" width="5.00390625" style="105" customWidth="1"/>
    <col min="79" max="79" width="10.57421875" style="105" customWidth="1"/>
    <col min="80" max="80" width="5.00390625" style="105" customWidth="1"/>
    <col min="81" max="81" width="10.57421875" style="105" customWidth="1"/>
    <col min="82" max="82" width="5.00390625" style="105" customWidth="1"/>
    <col min="83" max="83" width="10.57421875" style="105" customWidth="1"/>
    <col min="84" max="84" width="5.00390625" style="105" customWidth="1"/>
    <col min="85" max="85" width="10.57421875" style="105" customWidth="1"/>
    <col min="86" max="86" width="5.00390625" style="105" customWidth="1"/>
    <col min="87" max="87" width="10.57421875" style="105" customWidth="1"/>
    <col min="88" max="88" width="5.00390625" style="105" customWidth="1"/>
    <col min="89" max="89" width="10.57421875" style="105" customWidth="1"/>
    <col min="90" max="90" width="5.00390625" style="105" customWidth="1"/>
    <col min="91" max="91" width="10.57421875" style="105" customWidth="1"/>
    <col min="92" max="92" width="5.00390625" style="105" customWidth="1"/>
    <col min="93" max="93" width="10.57421875" style="105" customWidth="1"/>
    <col min="94" max="94" width="5.00390625" style="105" customWidth="1"/>
    <col min="95" max="95" width="10.57421875" style="105" customWidth="1"/>
    <col min="96" max="96" width="5.00390625" style="105" customWidth="1"/>
    <col min="97" max="97" width="10.57421875" style="105" customWidth="1"/>
    <col min="98" max="98" width="5.00390625" style="105" customWidth="1"/>
    <col min="99" max="99" width="10.57421875" style="105" customWidth="1"/>
    <col min="100" max="100" width="5.00390625" style="105" customWidth="1"/>
    <col min="101" max="101" width="10.57421875" style="105" customWidth="1"/>
    <col min="102" max="102" width="5.00390625" style="105" customWidth="1"/>
    <col min="103" max="103" width="10.57421875" style="105" customWidth="1"/>
    <col min="104" max="104" width="5.00390625" style="105" customWidth="1"/>
    <col min="105" max="105" width="10.57421875" style="105" customWidth="1"/>
    <col min="106" max="106" width="5.00390625" style="105" customWidth="1"/>
    <col min="107" max="107" width="10.57421875" style="105" customWidth="1"/>
    <col min="108" max="108" width="5.00390625" style="105" customWidth="1"/>
    <col min="109" max="109" width="10.57421875" style="105" customWidth="1"/>
    <col min="110" max="110" width="5.00390625" style="105" customWidth="1"/>
    <col min="111" max="111" width="10.57421875" style="105" customWidth="1"/>
    <col min="112" max="112" width="5.00390625" style="105" customWidth="1"/>
    <col min="113" max="113" width="10.57421875" style="105" customWidth="1"/>
    <col min="114" max="114" width="5.00390625" style="105" customWidth="1"/>
    <col min="115" max="115" width="10.57421875" style="105" customWidth="1"/>
    <col min="116" max="116" width="5.00390625" style="105" customWidth="1"/>
    <col min="117" max="117" width="10.57421875" style="105" customWidth="1"/>
    <col min="118" max="118" width="5.00390625" style="105" customWidth="1"/>
    <col min="119" max="119" width="10.57421875" style="105" customWidth="1"/>
    <col min="120" max="120" width="5.00390625" style="105" customWidth="1"/>
    <col min="121" max="121" width="10.57421875" style="105" customWidth="1"/>
    <col min="122" max="122" width="5.00390625" style="105" customWidth="1"/>
    <col min="123" max="123" width="10.57421875" style="105" customWidth="1"/>
    <col min="124" max="124" width="5.00390625" style="105" customWidth="1"/>
    <col min="125" max="125" width="10.57421875" style="105" customWidth="1"/>
    <col min="126" max="126" width="5.00390625" style="105" customWidth="1"/>
    <col min="127" max="127" width="10.57421875" style="105" customWidth="1"/>
    <col min="128" max="128" width="5.00390625" style="105" customWidth="1"/>
    <col min="129" max="129" width="10.57421875" style="105" customWidth="1"/>
    <col min="130" max="130" width="5.00390625" style="105" customWidth="1"/>
    <col min="131" max="131" width="10.57421875" style="105" customWidth="1"/>
    <col min="132" max="132" width="5.00390625" style="105" customWidth="1"/>
    <col min="133" max="133" width="10.57421875" style="105" customWidth="1"/>
    <col min="134" max="134" width="5.00390625" style="105" customWidth="1"/>
    <col min="135" max="135" width="10.57421875" style="105" customWidth="1"/>
    <col min="136" max="136" width="5.00390625" style="105" customWidth="1"/>
    <col min="137" max="137" width="10.57421875" style="105" customWidth="1"/>
    <col min="138" max="138" width="5.00390625" style="105" customWidth="1"/>
    <col min="139" max="139" width="10.57421875" style="105" customWidth="1"/>
    <col min="140" max="141" width="5.00390625" style="105" customWidth="1"/>
    <col min="142" max="142" width="10.57421875" style="105" customWidth="1"/>
    <col min="143" max="143" width="5.00390625" style="105" customWidth="1"/>
    <col min="144" max="144" width="10.57421875" style="105" customWidth="1"/>
    <col min="145" max="145" width="5.00390625" style="105" customWidth="1"/>
    <col min="146" max="146" width="10.57421875" style="105" customWidth="1"/>
    <col min="147" max="147" width="5.00390625" style="105" customWidth="1"/>
    <col min="148" max="148" width="10.57421875" style="105" customWidth="1"/>
    <col min="149" max="149" width="5.00390625" style="105" customWidth="1"/>
    <col min="150" max="150" width="10.57421875" style="105" customWidth="1"/>
    <col min="151" max="151" width="5.00390625" style="105" customWidth="1"/>
    <col min="152" max="152" width="10.57421875" style="105" customWidth="1"/>
    <col min="153" max="153" width="5.00390625" style="105" customWidth="1"/>
    <col min="154" max="154" width="10.57421875" style="105" customWidth="1"/>
    <col min="155" max="155" width="5.00390625" style="105" customWidth="1"/>
    <col min="156" max="156" width="10.57421875" style="105" customWidth="1"/>
    <col min="157" max="157" width="5.00390625" style="105" customWidth="1"/>
    <col min="158" max="158" width="10.57421875" style="105" customWidth="1"/>
    <col min="159" max="159" width="5.00390625" style="105" customWidth="1"/>
    <col min="160" max="160" width="10.57421875" style="105" customWidth="1"/>
    <col min="161" max="161" width="5.00390625" style="105" customWidth="1"/>
    <col min="162" max="162" width="10.57421875" style="105" customWidth="1"/>
    <col min="163" max="163" width="5.00390625" style="105" customWidth="1"/>
    <col min="164" max="164" width="10.57421875" style="105" customWidth="1"/>
    <col min="165" max="165" width="5.00390625" style="105" customWidth="1"/>
    <col min="166" max="166" width="10.57421875" style="105" customWidth="1"/>
    <col min="167" max="167" width="4.00390625" style="105" customWidth="1"/>
    <col min="168" max="168" width="9.57421875" style="105" customWidth="1"/>
    <col min="169" max="169" width="4.00390625" style="105" customWidth="1"/>
    <col min="170" max="170" width="9.57421875" style="105" customWidth="1"/>
    <col min="171" max="171" width="4.00390625" style="105" customWidth="1"/>
    <col min="172" max="172" width="9.57421875" style="105" customWidth="1"/>
    <col min="173" max="173" width="4.00390625" style="105" customWidth="1"/>
    <col min="174" max="174" width="9.57421875" style="105" customWidth="1"/>
    <col min="175" max="175" width="4.00390625" style="105" customWidth="1"/>
    <col min="176" max="176" width="9.57421875" style="105" customWidth="1"/>
    <col min="177" max="178" width="5.00390625" style="105" customWidth="1"/>
    <col min="179" max="179" width="9.57421875" style="105" customWidth="1"/>
    <col min="180" max="180" width="4.00390625" style="105" customWidth="1"/>
    <col min="181" max="181" width="9.57421875" style="105" customWidth="1"/>
    <col min="182" max="182" width="4.00390625" style="105" customWidth="1"/>
    <col min="183" max="183" width="9.57421875" style="105" customWidth="1"/>
    <col min="184" max="184" width="4.00390625" style="105" customWidth="1"/>
    <col min="185" max="185" width="9.57421875" style="105" customWidth="1"/>
    <col min="186" max="186" width="4.00390625" style="105" customWidth="1"/>
    <col min="187" max="187" width="9.57421875" style="105" customWidth="1"/>
    <col min="188" max="188" width="4.00390625" style="105" customWidth="1"/>
    <col min="189" max="189" width="9.57421875" style="105" customWidth="1"/>
    <col min="190" max="190" width="4.00390625" style="105" customWidth="1"/>
    <col min="191" max="191" width="9.57421875" style="105" customWidth="1"/>
    <col min="192" max="192" width="4.00390625" style="105" customWidth="1"/>
    <col min="193" max="193" width="9.57421875" style="105" customWidth="1"/>
    <col min="194" max="194" width="4.00390625" style="105" customWidth="1"/>
    <col min="195" max="195" width="9.57421875" style="105" customWidth="1"/>
    <col min="196" max="196" width="4.00390625" style="105" customWidth="1"/>
    <col min="197" max="197" width="9.57421875" style="105" customWidth="1"/>
    <col min="198" max="198" width="4.00390625" style="105" customWidth="1"/>
    <col min="199" max="199" width="9.57421875" style="105" customWidth="1"/>
    <col min="200" max="200" width="4.00390625" style="105" customWidth="1"/>
    <col min="201" max="201" width="9.57421875" style="105" customWidth="1"/>
    <col min="202" max="202" width="4.00390625" style="105" customWidth="1"/>
    <col min="203" max="203" width="9.57421875" style="105" customWidth="1"/>
    <col min="204" max="204" width="4.00390625" style="105" customWidth="1"/>
    <col min="205" max="205" width="9.57421875" style="105" customWidth="1"/>
    <col min="206" max="206" width="4.00390625" style="105" customWidth="1"/>
    <col min="207" max="207" width="9.57421875" style="105" customWidth="1"/>
    <col min="208" max="208" width="4.00390625" style="105" customWidth="1"/>
    <col min="209" max="209" width="9.57421875" style="105" customWidth="1"/>
    <col min="210" max="210" width="4.00390625" style="105" customWidth="1"/>
    <col min="211" max="211" width="9.57421875" style="105" customWidth="1"/>
    <col min="212" max="212" width="4.00390625" style="105" customWidth="1"/>
    <col min="213" max="213" width="9.57421875" style="105" customWidth="1"/>
    <col min="214" max="214" width="4.00390625" style="105" customWidth="1"/>
    <col min="215" max="215" width="9.57421875" style="105" customWidth="1"/>
    <col min="216" max="216" width="4.00390625" style="105" customWidth="1"/>
    <col min="217" max="217" width="9.57421875" style="105" customWidth="1"/>
    <col min="218" max="218" width="4.00390625" style="105" customWidth="1"/>
    <col min="219" max="219" width="9.57421875" style="105" customWidth="1"/>
    <col min="220" max="220" width="4.00390625" style="105" customWidth="1"/>
    <col min="221" max="221" width="9.57421875" style="105" customWidth="1"/>
    <col min="222" max="222" width="4.00390625" style="105" customWidth="1"/>
    <col min="223" max="223" width="9.57421875" style="105" customWidth="1"/>
    <col min="224" max="224" width="4.00390625" style="105" customWidth="1"/>
    <col min="225" max="225" width="9.57421875" style="105" customWidth="1"/>
    <col min="226" max="226" width="4.00390625" style="105" customWidth="1"/>
    <col min="227" max="227" width="9.57421875" style="105" customWidth="1"/>
    <col min="228" max="228" width="4.00390625" style="105" customWidth="1"/>
    <col min="229" max="229" width="9.57421875" style="105" customWidth="1"/>
    <col min="230" max="230" width="4.00390625" style="105" customWidth="1"/>
    <col min="231" max="231" width="9.57421875" style="105" customWidth="1"/>
    <col min="232" max="232" width="4.00390625" style="105" customWidth="1"/>
    <col min="233" max="233" width="9.57421875" style="105" customWidth="1"/>
    <col min="234" max="234" width="4.00390625" style="105" customWidth="1"/>
    <col min="235" max="235" width="9.57421875" style="105" customWidth="1"/>
    <col min="236" max="236" width="4.00390625" style="105" customWidth="1"/>
    <col min="237" max="237" width="9.57421875" style="105" customWidth="1"/>
    <col min="238" max="238" width="4.00390625" style="105" customWidth="1"/>
    <col min="239" max="239" width="9.57421875" style="105" customWidth="1"/>
    <col min="240" max="240" width="4.00390625" style="105" customWidth="1"/>
    <col min="241" max="241" width="9.57421875" style="105" customWidth="1"/>
    <col min="242" max="242" width="4.00390625" style="105" customWidth="1"/>
    <col min="243" max="243" width="9.57421875" style="105" customWidth="1"/>
    <col min="244" max="244" width="4.00390625" style="105" customWidth="1"/>
    <col min="245" max="245" width="9.57421875" style="105" customWidth="1"/>
    <col min="246" max="246" width="4.00390625" style="105" customWidth="1"/>
    <col min="247" max="247" width="9.57421875" style="105" customWidth="1"/>
    <col min="248" max="248" width="4.00390625" style="105" customWidth="1"/>
    <col min="249" max="249" width="9.57421875" style="105" customWidth="1"/>
    <col min="250" max="250" width="4.00390625" style="105" customWidth="1"/>
    <col min="251" max="16384" width="9.57421875" style="105" customWidth="1"/>
  </cols>
  <sheetData>
    <row r="1" ht="12.75">
      <c r="A1" s="6" t="s">
        <v>101</v>
      </c>
    </row>
    <row r="2" spans="1:26" ht="12.75">
      <c r="A2" s="226" t="s">
        <v>90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</row>
    <row r="3" ht="13.5" thickBot="1">
      <c r="A3" s="107"/>
    </row>
    <row r="4" spans="1:26" ht="12.75">
      <c r="A4" s="108"/>
      <c r="B4" s="224" t="str">
        <f>D4+1&amp;" en later"</f>
        <v>2001 en later</v>
      </c>
      <c r="C4" s="225"/>
      <c r="D4" s="224">
        <v>2000</v>
      </c>
      <c r="E4" s="225"/>
      <c r="F4" s="224">
        <f>D4-1</f>
        <v>1999</v>
      </c>
      <c r="G4" s="225"/>
      <c r="H4" s="224">
        <f>F4-1</f>
        <v>1998</v>
      </c>
      <c r="I4" s="225"/>
      <c r="J4" s="224">
        <f>H4-1</f>
        <v>1997</v>
      </c>
      <c r="K4" s="225"/>
      <c r="L4" s="224">
        <f>J4-1</f>
        <v>1996</v>
      </c>
      <c r="M4" s="225"/>
      <c r="N4" s="224">
        <f>L4-1</f>
        <v>1995</v>
      </c>
      <c r="O4" s="225"/>
      <c r="P4" s="224">
        <f>N4-1</f>
        <v>1994</v>
      </c>
      <c r="Q4" s="225"/>
      <c r="R4" s="224">
        <f>P4-1</f>
        <v>1993</v>
      </c>
      <c r="S4" s="225"/>
      <c r="T4" s="224">
        <f>R4-1</f>
        <v>1992</v>
      </c>
      <c r="U4" s="225"/>
      <c r="V4" s="224" t="str">
        <f>T4-1&amp;" "&amp;"en vroeger"</f>
        <v>1991 en vroeger</v>
      </c>
      <c r="W4" s="225"/>
      <c r="X4" s="197" t="s">
        <v>21</v>
      </c>
      <c r="Y4" s="198"/>
      <c r="Z4" s="198"/>
    </row>
    <row r="5" spans="1:26" ht="12.75">
      <c r="A5" s="109"/>
      <c r="B5" s="110" t="s">
        <v>0</v>
      </c>
      <c r="C5" s="111" t="s">
        <v>1</v>
      </c>
      <c r="D5" s="110" t="s">
        <v>0</v>
      </c>
      <c r="E5" s="111" t="s">
        <v>1</v>
      </c>
      <c r="F5" s="110" t="s">
        <v>0</v>
      </c>
      <c r="G5" s="111" t="s">
        <v>1</v>
      </c>
      <c r="H5" s="110" t="s">
        <v>0</v>
      </c>
      <c r="I5" s="111" t="s">
        <v>1</v>
      </c>
      <c r="J5" s="110" t="s">
        <v>0</v>
      </c>
      <c r="K5" s="111" t="s">
        <v>1</v>
      </c>
      <c r="L5" s="110" t="s">
        <v>0</v>
      </c>
      <c r="M5" s="111" t="s">
        <v>1</v>
      </c>
      <c r="N5" s="110" t="s">
        <v>0</v>
      </c>
      <c r="O5" s="111" t="s">
        <v>1</v>
      </c>
      <c r="P5" s="110" t="s">
        <v>0</v>
      </c>
      <c r="Q5" s="111" t="s">
        <v>1</v>
      </c>
      <c r="R5" s="110" t="s">
        <v>0</v>
      </c>
      <c r="S5" s="111" t="s">
        <v>1</v>
      </c>
      <c r="T5" s="110" t="s">
        <v>0</v>
      </c>
      <c r="U5" s="111" t="s">
        <v>1</v>
      </c>
      <c r="V5" s="110" t="s">
        <v>0</v>
      </c>
      <c r="W5" s="111" t="s">
        <v>1</v>
      </c>
      <c r="X5" s="110" t="s">
        <v>0</v>
      </c>
      <c r="Y5" s="111" t="s">
        <v>1</v>
      </c>
      <c r="Z5" s="112" t="s">
        <v>20</v>
      </c>
    </row>
    <row r="6" spans="1:26" s="106" customFormat="1" ht="12.75">
      <c r="A6" s="104" t="s">
        <v>65</v>
      </c>
      <c r="B6" s="113"/>
      <c r="C6" s="114"/>
      <c r="D6" s="113"/>
      <c r="E6" s="114"/>
      <c r="F6" s="113"/>
      <c r="G6" s="114"/>
      <c r="H6" s="113"/>
      <c r="I6" s="114"/>
      <c r="J6" s="113"/>
      <c r="K6" s="114"/>
      <c r="L6" s="113"/>
      <c r="M6" s="114"/>
      <c r="N6" s="113"/>
      <c r="O6" s="114"/>
      <c r="P6" s="113"/>
      <c r="Q6" s="114"/>
      <c r="R6" s="113"/>
      <c r="S6" s="114"/>
      <c r="T6" s="113"/>
      <c r="U6" s="114"/>
      <c r="V6" s="113"/>
      <c r="W6" s="114"/>
      <c r="X6" s="113"/>
      <c r="Y6" s="114"/>
      <c r="Z6" s="114"/>
    </row>
    <row r="7" spans="1:26" ht="12.75">
      <c r="A7" s="115" t="s">
        <v>30</v>
      </c>
      <c r="B7" s="102">
        <v>0</v>
      </c>
      <c r="C7" s="93">
        <v>0</v>
      </c>
      <c r="D7" s="102">
        <v>0</v>
      </c>
      <c r="E7" s="93">
        <v>2</v>
      </c>
      <c r="F7" s="102">
        <v>60</v>
      </c>
      <c r="G7" s="93">
        <v>55</v>
      </c>
      <c r="H7" s="102">
        <v>83</v>
      </c>
      <c r="I7" s="93">
        <v>62</v>
      </c>
      <c r="J7" s="102">
        <v>83</v>
      </c>
      <c r="K7" s="93">
        <v>76</v>
      </c>
      <c r="L7" s="102">
        <v>101</v>
      </c>
      <c r="M7" s="93">
        <v>70</v>
      </c>
      <c r="N7" s="102">
        <v>163</v>
      </c>
      <c r="O7" s="93">
        <v>61</v>
      </c>
      <c r="P7" s="102">
        <v>128</v>
      </c>
      <c r="Q7" s="93">
        <v>57</v>
      </c>
      <c r="R7" s="102">
        <v>6</v>
      </c>
      <c r="S7" s="93">
        <v>3</v>
      </c>
      <c r="T7" s="102">
        <v>1</v>
      </c>
      <c r="U7" s="93">
        <v>0</v>
      </c>
      <c r="V7" s="102">
        <v>0</v>
      </c>
      <c r="W7" s="93">
        <v>0</v>
      </c>
      <c r="X7" s="116">
        <f>SUM(V7,T7,R7,P7,N7,L7,J7,H7,F7,D7,B7)</f>
        <v>625</v>
      </c>
      <c r="Y7" s="97">
        <f>SUM(W7,U7,S7,Q7,O7,M7,K7,I7,G7,E7,C7)</f>
        <v>386</v>
      </c>
      <c r="Z7" s="93">
        <f>SUM(X7:Y7)</f>
        <v>1011</v>
      </c>
    </row>
    <row r="8" spans="1:26" ht="12.75">
      <c r="A8" s="115" t="s">
        <v>31</v>
      </c>
      <c r="B8" s="102">
        <v>0</v>
      </c>
      <c r="C8" s="103">
        <v>0</v>
      </c>
      <c r="D8" s="102">
        <v>3</v>
      </c>
      <c r="E8" s="103">
        <v>2</v>
      </c>
      <c r="F8" s="102">
        <v>88</v>
      </c>
      <c r="G8" s="103">
        <v>80</v>
      </c>
      <c r="H8" s="102">
        <v>95</v>
      </c>
      <c r="I8" s="103">
        <v>102</v>
      </c>
      <c r="J8" s="102">
        <v>137</v>
      </c>
      <c r="K8" s="103">
        <v>97</v>
      </c>
      <c r="L8" s="102">
        <v>136</v>
      </c>
      <c r="M8" s="103">
        <v>95</v>
      </c>
      <c r="N8" s="102">
        <v>155</v>
      </c>
      <c r="O8" s="103">
        <v>94</v>
      </c>
      <c r="P8" s="102">
        <v>144</v>
      </c>
      <c r="Q8" s="103">
        <v>93</v>
      </c>
      <c r="R8" s="102">
        <v>14</v>
      </c>
      <c r="S8" s="103">
        <v>8</v>
      </c>
      <c r="T8" s="102">
        <v>0</v>
      </c>
      <c r="U8" s="103">
        <v>0</v>
      </c>
      <c r="V8" s="102">
        <v>0</v>
      </c>
      <c r="W8" s="103">
        <v>1</v>
      </c>
      <c r="X8" s="116">
        <f>SUM(V8,T8,R8,P8,N8,L8,J8,H8,F8,D8,B8)</f>
        <v>772</v>
      </c>
      <c r="Y8" s="117">
        <f>SUM(W8,U8,S8,Q8,O8,M8,K8,I8,G8,E8,C8)</f>
        <v>572</v>
      </c>
      <c r="Z8" s="93">
        <f>SUM(X8:Y8)</f>
        <v>1344</v>
      </c>
    </row>
    <row r="9" spans="1:26" ht="12.75">
      <c r="A9" s="115" t="s">
        <v>32</v>
      </c>
      <c r="B9" s="102">
        <v>0</v>
      </c>
      <c r="C9" s="103">
        <v>0</v>
      </c>
      <c r="D9" s="102">
        <v>0</v>
      </c>
      <c r="E9" s="103">
        <v>1</v>
      </c>
      <c r="F9" s="102">
        <v>8</v>
      </c>
      <c r="G9" s="103">
        <v>6</v>
      </c>
      <c r="H9" s="102">
        <v>13</v>
      </c>
      <c r="I9" s="103">
        <v>10</v>
      </c>
      <c r="J9" s="102">
        <v>16</v>
      </c>
      <c r="K9" s="103">
        <v>14</v>
      </c>
      <c r="L9" s="102">
        <v>27</v>
      </c>
      <c r="M9" s="103">
        <v>9</v>
      </c>
      <c r="N9" s="102">
        <v>44</v>
      </c>
      <c r="O9" s="103">
        <v>7</v>
      </c>
      <c r="P9" s="102">
        <v>29</v>
      </c>
      <c r="Q9" s="103">
        <v>10</v>
      </c>
      <c r="R9" s="102">
        <v>2</v>
      </c>
      <c r="S9" s="103">
        <v>2</v>
      </c>
      <c r="T9" s="102">
        <v>0</v>
      </c>
      <c r="U9" s="103">
        <v>0</v>
      </c>
      <c r="V9" s="102">
        <v>1</v>
      </c>
      <c r="W9" s="103">
        <v>0</v>
      </c>
      <c r="X9" s="116">
        <f>SUM(V9,T9,R9,P9,N9,L9,J9,H9,F9,D9,B9)</f>
        <v>140</v>
      </c>
      <c r="Y9" s="117">
        <f>SUM(W9,U9,S9,Q9,O9,M9,K9,I9,G9,E9,C9)</f>
        <v>59</v>
      </c>
      <c r="Z9" s="93">
        <f>SUM(X9:Y9)</f>
        <v>199</v>
      </c>
    </row>
    <row r="10" spans="1:26" ht="12.75">
      <c r="A10" s="115" t="s">
        <v>33</v>
      </c>
      <c r="B10" s="102">
        <v>0</v>
      </c>
      <c r="C10" s="103">
        <v>1</v>
      </c>
      <c r="D10" s="102">
        <v>1</v>
      </c>
      <c r="E10" s="103">
        <v>1</v>
      </c>
      <c r="F10" s="102">
        <v>52</v>
      </c>
      <c r="G10" s="103">
        <v>36</v>
      </c>
      <c r="H10" s="102">
        <v>52</v>
      </c>
      <c r="I10" s="103">
        <v>50</v>
      </c>
      <c r="J10" s="102">
        <v>49</v>
      </c>
      <c r="K10" s="103">
        <v>40</v>
      </c>
      <c r="L10" s="102">
        <v>61</v>
      </c>
      <c r="M10" s="103">
        <v>42</v>
      </c>
      <c r="N10" s="102">
        <v>57</v>
      </c>
      <c r="O10" s="103">
        <v>40</v>
      </c>
      <c r="P10" s="102">
        <v>49</v>
      </c>
      <c r="Q10" s="103">
        <v>35</v>
      </c>
      <c r="R10" s="102">
        <v>24</v>
      </c>
      <c r="S10" s="103">
        <v>9</v>
      </c>
      <c r="T10" s="102">
        <v>0</v>
      </c>
      <c r="U10" s="103">
        <v>0</v>
      </c>
      <c r="V10" s="102">
        <v>0</v>
      </c>
      <c r="W10" s="103">
        <v>0</v>
      </c>
      <c r="X10" s="116">
        <f>SUM(V10,T10,R10,P10,N10,L10,J10,H10,F10,D10,B10)</f>
        <v>345</v>
      </c>
      <c r="Y10" s="117">
        <f>SUM(W10,U10,S10,Q10,O10,M10,K10,I10,G10,E10,C10)</f>
        <v>254</v>
      </c>
      <c r="Z10" s="93">
        <f>SUM(X10:Y10)</f>
        <v>599</v>
      </c>
    </row>
    <row r="11" spans="1:26" s="38" customFormat="1" ht="12.75">
      <c r="A11" s="118" t="s">
        <v>19</v>
      </c>
      <c r="B11" s="119">
        <v>0</v>
      </c>
      <c r="C11" s="120">
        <v>1</v>
      </c>
      <c r="D11" s="119">
        <v>4</v>
      </c>
      <c r="E11" s="120">
        <v>6</v>
      </c>
      <c r="F11" s="119">
        <v>208</v>
      </c>
      <c r="G11" s="120">
        <v>177</v>
      </c>
      <c r="H11" s="119">
        <v>243</v>
      </c>
      <c r="I11" s="120">
        <v>224</v>
      </c>
      <c r="J11" s="119">
        <v>285</v>
      </c>
      <c r="K11" s="120">
        <v>227</v>
      </c>
      <c r="L11" s="119">
        <v>325</v>
      </c>
      <c r="M11" s="120">
        <v>216</v>
      </c>
      <c r="N11" s="119">
        <v>419</v>
      </c>
      <c r="O11" s="120">
        <v>202</v>
      </c>
      <c r="P11" s="119">
        <v>350</v>
      </c>
      <c r="Q11" s="120">
        <v>195</v>
      </c>
      <c r="R11" s="119">
        <v>46</v>
      </c>
      <c r="S11" s="120">
        <v>22</v>
      </c>
      <c r="T11" s="119">
        <v>1</v>
      </c>
      <c r="U11" s="120">
        <v>0</v>
      </c>
      <c r="V11" s="119">
        <v>1</v>
      </c>
      <c r="W11" s="120">
        <v>1</v>
      </c>
      <c r="X11" s="119">
        <f>SUM(V11,T11,R11,P11,N11,L11,J11,H11,F11,D11,B11)</f>
        <v>1882</v>
      </c>
      <c r="Y11" s="120">
        <f>SUM(W11,U11,S11,Q11,O11,M11,K11,I11,G11,E11,C11)</f>
        <v>1271</v>
      </c>
      <c r="Z11" s="120">
        <f>SUM(X11:Y11)</f>
        <v>3153</v>
      </c>
    </row>
    <row r="12" spans="1:26" s="38" customFormat="1" ht="12.75">
      <c r="A12" s="121" t="s">
        <v>51</v>
      </c>
      <c r="B12" s="122"/>
      <c r="C12" s="123"/>
      <c r="D12" s="122"/>
      <c r="E12" s="123"/>
      <c r="F12" s="122"/>
      <c r="G12" s="123"/>
      <c r="H12" s="122"/>
      <c r="I12" s="123"/>
      <c r="J12" s="122"/>
      <c r="K12" s="123"/>
      <c r="L12" s="122"/>
      <c r="M12" s="123"/>
      <c r="N12" s="122"/>
      <c r="O12" s="123"/>
      <c r="P12" s="122"/>
      <c r="Q12" s="123"/>
      <c r="R12" s="122"/>
      <c r="S12" s="123"/>
      <c r="T12" s="122"/>
      <c r="U12" s="123"/>
      <c r="V12" s="122"/>
      <c r="W12" s="123"/>
      <c r="X12" s="122"/>
      <c r="Y12" s="123"/>
      <c r="Z12" s="123"/>
    </row>
    <row r="13" spans="1:26" s="38" customFormat="1" ht="13.5" thickBot="1">
      <c r="A13" s="124" t="s">
        <v>66</v>
      </c>
      <c r="B13" s="122"/>
      <c r="C13" s="123"/>
      <c r="D13" s="122"/>
      <c r="E13" s="123"/>
      <c r="F13" s="122"/>
      <c r="G13" s="123"/>
      <c r="H13" s="122"/>
      <c r="I13" s="123"/>
      <c r="J13" s="122"/>
      <c r="K13" s="123"/>
      <c r="L13" s="122"/>
      <c r="M13" s="123"/>
      <c r="N13" s="122"/>
      <c r="O13" s="123"/>
      <c r="P13" s="122"/>
      <c r="Q13" s="123"/>
      <c r="R13" s="122"/>
      <c r="S13" s="123"/>
      <c r="T13" s="122"/>
      <c r="U13" s="123"/>
      <c r="V13" s="122"/>
      <c r="W13" s="123"/>
      <c r="X13" s="122"/>
      <c r="Y13" s="123"/>
      <c r="Z13" s="123"/>
    </row>
    <row r="14" spans="1:26" ht="12.75">
      <c r="A14" s="115" t="s">
        <v>30</v>
      </c>
      <c r="B14" s="102">
        <v>1</v>
      </c>
      <c r="C14" s="93">
        <v>1</v>
      </c>
      <c r="D14" s="102">
        <v>66</v>
      </c>
      <c r="E14" s="93">
        <v>69</v>
      </c>
      <c r="F14" s="125">
        <v>3609</v>
      </c>
      <c r="G14" s="126">
        <v>3604</v>
      </c>
      <c r="H14" s="102">
        <v>1614</v>
      </c>
      <c r="I14" s="127">
        <v>1471</v>
      </c>
      <c r="J14" s="102">
        <v>286</v>
      </c>
      <c r="K14" s="93">
        <v>195</v>
      </c>
      <c r="L14" s="102">
        <v>15</v>
      </c>
      <c r="M14" s="93">
        <v>20</v>
      </c>
      <c r="N14" s="102">
        <v>1</v>
      </c>
      <c r="O14" s="93">
        <v>0</v>
      </c>
      <c r="P14" s="102">
        <v>0</v>
      </c>
      <c r="Q14" s="93">
        <v>0</v>
      </c>
      <c r="R14" s="102">
        <v>0</v>
      </c>
      <c r="S14" s="93">
        <v>0</v>
      </c>
      <c r="T14" s="102">
        <v>0</v>
      </c>
      <c r="U14" s="93">
        <v>0</v>
      </c>
      <c r="V14" s="102">
        <v>0</v>
      </c>
      <c r="W14" s="93">
        <v>0</v>
      </c>
      <c r="X14" s="116">
        <f aca="true" t="shared" si="0" ref="X14:X19">SUM(V14,T14,R14,P14,N14,L14,J14,H14,F14,D14,B14)</f>
        <v>5592</v>
      </c>
      <c r="Y14" s="97">
        <f aca="true" t="shared" si="1" ref="Y14:Y19">SUM(W14,U14,S14,Q14,O14,M14,K14,I14,G14,E14,C14)</f>
        <v>5360</v>
      </c>
      <c r="Z14" s="93">
        <f aca="true" t="shared" si="2" ref="Z14:Z19">SUM(X14:Y14)</f>
        <v>10952</v>
      </c>
    </row>
    <row r="15" spans="1:26" ht="12.75">
      <c r="A15" s="115" t="s">
        <v>31</v>
      </c>
      <c r="B15" s="102">
        <v>12</v>
      </c>
      <c r="C15" s="103">
        <v>4</v>
      </c>
      <c r="D15" s="102">
        <v>405</v>
      </c>
      <c r="E15" s="103">
        <v>401</v>
      </c>
      <c r="F15" s="102">
        <v>20204</v>
      </c>
      <c r="G15" s="127">
        <v>21203</v>
      </c>
      <c r="H15" s="102">
        <v>4226</v>
      </c>
      <c r="I15" s="127">
        <v>3814</v>
      </c>
      <c r="J15" s="102">
        <v>413</v>
      </c>
      <c r="K15" s="103">
        <v>326</v>
      </c>
      <c r="L15" s="102">
        <v>16</v>
      </c>
      <c r="M15" s="103">
        <v>11</v>
      </c>
      <c r="N15" s="102">
        <v>1</v>
      </c>
      <c r="O15" s="103">
        <v>1</v>
      </c>
      <c r="P15" s="102">
        <v>0</v>
      </c>
      <c r="Q15" s="103">
        <v>0</v>
      </c>
      <c r="R15" s="102">
        <v>0</v>
      </c>
      <c r="S15" s="103">
        <v>0</v>
      </c>
      <c r="T15" s="102">
        <v>0</v>
      </c>
      <c r="U15" s="103">
        <v>0</v>
      </c>
      <c r="V15" s="102">
        <v>0</v>
      </c>
      <c r="W15" s="103">
        <v>1</v>
      </c>
      <c r="X15" s="116">
        <f t="shared" si="0"/>
        <v>25277</v>
      </c>
      <c r="Y15" s="117">
        <f t="shared" si="1"/>
        <v>25761</v>
      </c>
      <c r="Z15" s="93">
        <f t="shared" si="2"/>
        <v>51038</v>
      </c>
    </row>
    <row r="16" spans="1:26" ht="12.75">
      <c r="A16" s="115" t="s">
        <v>32</v>
      </c>
      <c r="B16" s="102">
        <v>0</v>
      </c>
      <c r="C16" s="103">
        <v>0</v>
      </c>
      <c r="D16" s="102">
        <v>4</v>
      </c>
      <c r="E16" s="103">
        <v>4</v>
      </c>
      <c r="F16" s="102">
        <v>634</v>
      </c>
      <c r="G16" s="127">
        <v>258</v>
      </c>
      <c r="H16" s="102">
        <v>401</v>
      </c>
      <c r="I16" s="127">
        <v>159</v>
      </c>
      <c r="J16" s="102">
        <v>22</v>
      </c>
      <c r="K16" s="103">
        <v>23</v>
      </c>
      <c r="L16" s="102">
        <v>0</v>
      </c>
      <c r="M16" s="103">
        <v>1</v>
      </c>
      <c r="N16" s="102">
        <v>0</v>
      </c>
      <c r="O16" s="103">
        <v>0</v>
      </c>
      <c r="P16" s="102">
        <v>0</v>
      </c>
      <c r="Q16" s="103">
        <v>0</v>
      </c>
      <c r="R16" s="102">
        <v>0</v>
      </c>
      <c r="S16" s="103">
        <v>0</v>
      </c>
      <c r="T16" s="102">
        <v>0</v>
      </c>
      <c r="U16" s="103">
        <v>0</v>
      </c>
      <c r="V16" s="102">
        <v>0</v>
      </c>
      <c r="W16" s="103">
        <v>0</v>
      </c>
      <c r="X16" s="116">
        <f t="shared" si="0"/>
        <v>1061</v>
      </c>
      <c r="Y16" s="117">
        <f t="shared" si="1"/>
        <v>445</v>
      </c>
      <c r="Z16" s="93">
        <f t="shared" si="2"/>
        <v>1506</v>
      </c>
    </row>
    <row r="17" spans="1:26" ht="12.75">
      <c r="A17" s="115" t="s">
        <v>33</v>
      </c>
      <c r="B17" s="102">
        <v>0</v>
      </c>
      <c r="C17" s="103">
        <v>0</v>
      </c>
      <c r="D17" s="102">
        <v>10</v>
      </c>
      <c r="E17" s="103">
        <v>11</v>
      </c>
      <c r="F17" s="102">
        <v>874</v>
      </c>
      <c r="G17" s="127">
        <v>664</v>
      </c>
      <c r="H17" s="102">
        <v>443</v>
      </c>
      <c r="I17" s="127">
        <v>308</v>
      </c>
      <c r="J17" s="102">
        <v>64</v>
      </c>
      <c r="K17" s="103">
        <v>46</v>
      </c>
      <c r="L17" s="102">
        <v>4</v>
      </c>
      <c r="M17" s="103">
        <v>4</v>
      </c>
      <c r="N17" s="102">
        <v>2</v>
      </c>
      <c r="O17" s="103">
        <v>0</v>
      </c>
      <c r="P17" s="102">
        <v>0</v>
      </c>
      <c r="Q17" s="103">
        <v>1</v>
      </c>
      <c r="R17" s="102">
        <v>0</v>
      </c>
      <c r="S17" s="103">
        <v>0</v>
      </c>
      <c r="T17" s="102">
        <v>0</v>
      </c>
      <c r="U17" s="103">
        <v>0</v>
      </c>
      <c r="V17" s="102">
        <v>0</v>
      </c>
      <c r="W17" s="103">
        <v>0</v>
      </c>
      <c r="X17" s="116">
        <f t="shared" si="0"/>
        <v>1397</v>
      </c>
      <c r="Y17" s="117">
        <f t="shared" si="1"/>
        <v>1034</v>
      </c>
      <c r="Z17" s="93">
        <f t="shared" si="2"/>
        <v>2431</v>
      </c>
    </row>
    <row r="18" spans="1:26" ht="12.75">
      <c r="A18" s="115" t="s">
        <v>34</v>
      </c>
      <c r="B18" s="102">
        <v>0</v>
      </c>
      <c r="C18" s="103">
        <v>0</v>
      </c>
      <c r="D18" s="102">
        <v>0</v>
      </c>
      <c r="E18" s="103">
        <v>0</v>
      </c>
      <c r="F18" s="102">
        <v>11</v>
      </c>
      <c r="G18" s="127">
        <v>6</v>
      </c>
      <c r="H18" s="102">
        <v>9</v>
      </c>
      <c r="I18" s="127">
        <v>4</v>
      </c>
      <c r="J18" s="102">
        <v>0</v>
      </c>
      <c r="K18" s="103">
        <v>0</v>
      </c>
      <c r="L18" s="102">
        <v>0</v>
      </c>
      <c r="M18" s="103">
        <v>0</v>
      </c>
      <c r="N18" s="102">
        <v>0</v>
      </c>
      <c r="O18" s="103">
        <v>0</v>
      </c>
      <c r="P18" s="102">
        <v>0</v>
      </c>
      <c r="Q18" s="103">
        <v>0</v>
      </c>
      <c r="R18" s="102">
        <v>0</v>
      </c>
      <c r="S18" s="103">
        <v>0</v>
      </c>
      <c r="T18" s="102">
        <v>0</v>
      </c>
      <c r="U18" s="103">
        <v>0</v>
      </c>
      <c r="V18" s="102">
        <v>0</v>
      </c>
      <c r="W18" s="103">
        <v>0</v>
      </c>
      <c r="X18" s="116">
        <f t="shared" si="0"/>
        <v>20</v>
      </c>
      <c r="Y18" s="117">
        <f t="shared" si="1"/>
        <v>10</v>
      </c>
      <c r="Z18" s="93">
        <f t="shared" si="2"/>
        <v>30</v>
      </c>
    </row>
    <row r="19" spans="1:26" s="38" customFormat="1" ht="13.5" thickBot="1">
      <c r="A19" s="118" t="s">
        <v>19</v>
      </c>
      <c r="B19" s="119">
        <v>13</v>
      </c>
      <c r="C19" s="120">
        <v>5</v>
      </c>
      <c r="D19" s="119">
        <v>485</v>
      </c>
      <c r="E19" s="120">
        <v>485</v>
      </c>
      <c r="F19" s="128">
        <v>25332</v>
      </c>
      <c r="G19" s="129">
        <v>25735</v>
      </c>
      <c r="H19" s="119">
        <v>6693</v>
      </c>
      <c r="I19" s="179">
        <v>5756</v>
      </c>
      <c r="J19" s="119">
        <v>785</v>
      </c>
      <c r="K19" s="120">
        <v>590</v>
      </c>
      <c r="L19" s="119">
        <v>35</v>
      </c>
      <c r="M19" s="120">
        <v>36</v>
      </c>
      <c r="N19" s="119">
        <v>4</v>
      </c>
      <c r="O19" s="120">
        <v>1</v>
      </c>
      <c r="P19" s="119">
        <v>0</v>
      </c>
      <c r="Q19" s="120">
        <v>1</v>
      </c>
      <c r="R19" s="119">
        <v>0</v>
      </c>
      <c r="S19" s="120">
        <v>0</v>
      </c>
      <c r="T19" s="119">
        <v>0</v>
      </c>
      <c r="U19" s="120">
        <v>0</v>
      </c>
      <c r="V19" s="119">
        <v>0</v>
      </c>
      <c r="W19" s="120">
        <v>1</v>
      </c>
      <c r="X19" s="119">
        <f t="shared" si="0"/>
        <v>33347</v>
      </c>
      <c r="Y19" s="120">
        <f t="shared" si="1"/>
        <v>32610</v>
      </c>
      <c r="Z19" s="120">
        <f t="shared" si="2"/>
        <v>65957</v>
      </c>
    </row>
    <row r="20" spans="1:26" s="38" customFormat="1" ht="13.5" thickBot="1">
      <c r="A20" s="124" t="s">
        <v>67</v>
      </c>
      <c r="B20" s="122"/>
      <c r="C20" s="123"/>
      <c r="D20" s="122"/>
      <c r="E20" s="123"/>
      <c r="F20" s="122"/>
      <c r="G20" s="123"/>
      <c r="H20" s="122"/>
      <c r="I20" s="123"/>
      <c r="J20" s="122"/>
      <c r="K20" s="123"/>
      <c r="L20" s="122"/>
      <c r="M20" s="123"/>
      <c r="N20" s="122"/>
      <c r="O20" s="123"/>
      <c r="P20" s="122"/>
      <c r="Q20" s="123"/>
      <c r="R20" s="122"/>
      <c r="S20" s="123"/>
      <c r="T20" s="122"/>
      <c r="U20" s="123"/>
      <c r="V20" s="122"/>
      <c r="W20" s="123"/>
      <c r="X20" s="122"/>
      <c r="Y20" s="123"/>
      <c r="Z20" s="123"/>
    </row>
    <row r="21" spans="1:26" ht="12.75">
      <c r="A21" s="115" t="s">
        <v>30</v>
      </c>
      <c r="B21" s="102">
        <v>0</v>
      </c>
      <c r="C21" s="93">
        <v>0</v>
      </c>
      <c r="D21" s="102">
        <v>1</v>
      </c>
      <c r="E21" s="93">
        <v>0</v>
      </c>
      <c r="F21" s="102">
        <v>75</v>
      </c>
      <c r="G21" s="93">
        <v>76</v>
      </c>
      <c r="H21" s="125">
        <v>3470</v>
      </c>
      <c r="I21" s="126">
        <v>3513</v>
      </c>
      <c r="J21" s="102">
        <v>1874</v>
      </c>
      <c r="K21" s="127">
        <v>1648</v>
      </c>
      <c r="L21" s="102">
        <v>373</v>
      </c>
      <c r="M21" s="93">
        <v>287</v>
      </c>
      <c r="N21" s="102">
        <v>22</v>
      </c>
      <c r="O21" s="93">
        <v>27</v>
      </c>
      <c r="P21" s="102">
        <v>2</v>
      </c>
      <c r="Q21" s="93">
        <v>1</v>
      </c>
      <c r="R21" s="102">
        <v>0</v>
      </c>
      <c r="S21" s="93">
        <v>1</v>
      </c>
      <c r="T21" s="102">
        <v>0</v>
      </c>
      <c r="U21" s="93">
        <v>0</v>
      </c>
      <c r="V21" s="102">
        <v>0</v>
      </c>
      <c r="W21" s="93">
        <v>0</v>
      </c>
      <c r="X21" s="116">
        <f aca="true" t="shared" si="3" ref="X21:X26">SUM(V21,T21,R21,P21,N21,L21,J21,H21,F21,D21,B21)</f>
        <v>5817</v>
      </c>
      <c r="Y21" s="97">
        <f aca="true" t="shared" si="4" ref="Y21:Y26">SUM(W21,U21,S21,Q21,O21,M21,K21,I21,G21,E21,C21)</f>
        <v>5553</v>
      </c>
      <c r="Z21" s="93">
        <f aca="true" t="shared" si="5" ref="Z21:Z26">SUM(X21:Y21)</f>
        <v>11370</v>
      </c>
    </row>
    <row r="22" spans="1:26" ht="12.75">
      <c r="A22" s="115" t="s">
        <v>31</v>
      </c>
      <c r="B22" s="102">
        <v>0</v>
      </c>
      <c r="C22" s="103">
        <v>0</v>
      </c>
      <c r="D22" s="102">
        <v>7</v>
      </c>
      <c r="E22" s="103">
        <v>6</v>
      </c>
      <c r="F22" s="102">
        <v>318</v>
      </c>
      <c r="G22" s="103">
        <v>322</v>
      </c>
      <c r="H22" s="102">
        <v>19984</v>
      </c>
      <c r="I22" s="127">
        <v>21051</v>
      </c>
      <c r="J22" s="102">
        <v>4807</v>
      </c>
      <c r="K22" s="127">
        <v>4111</v>
      </c>
      <c r="L22" s="102">
        <v>539</v>
      </c>
      <c r="M22" s="103">
        <v>439</v>
      </c>
      <c r="N22" s="102">
        <v>30</v>
      </c>
      <c r="O22" s="103">
        <v>34</v>
      </c>
      <c r="P22" s="102">
        <v>1</v>
      </c>
      <c r="Q22" s="103">
        <v>2</v>
      </c>
      <c r="R22" s="102">
        <v>0</v>
      </c>
      <c r="S22" s="103">
        <v>1</v>
      </c>
      <c r="T22" s="102">
        <v>1</v>
      </c>
      <c r="U22" s="103">
        <v>0</v>
      </c>
      <c r="V22" s="102">
        <v>0</v>
      </c>
      <c r="W22" s="103">
        <v>1</v>
      </c>
      <c r="X22" s="116">
        <f t="shared" si="3"/>
        <v>25687</v>
      </c>
      <c r="Y22" s="117">
        <f t="shared" si="4"/>
        <v>25967</v>
      </c>
      <c r="Z22" s="93">
        <f t="shared" si="5"/>
        <v>51654</v>
      </c>
    </row>
    <row r="23" spans="1:26" ht="12.75">
      <c r="A23" s="115" t="s">
        <v>32</v>
      </c>
      <c r="B23" s="102">
        <v>0</v>
      </c>
      <c r="C23" s="103">
        <v>0</v>
      </c>
      <c r="D23" s="102">
        <v>0</v>
      </c>
      <c r="E23" s="103">
        <v>0</v>
      </c>
      <c r="F23" s="102">
        <v>4</v>
      </c>
      <c r="G23" s="103">
        <v>0</v>
      </c>
      <c r="H23" s="102">
        <v>738</v>
      </c>
      <c r="I23" s="127">
        <v>277</v>
      </c>
      <c r="J23" s="102">
        <v>463</v>
      </c>
      <c r="K23" s="127">
        <v>208</v>
      </c>
      <c r="L23" s="102">
        <v>45</v>
      </c>
      <c r="M23" s="103">
        <v>34</v>
      </c>
      <c r="N23" s="102">
        <v>4</v>
      </c>
      <c r="O23" s="103">
        <v>2</v>
      </c>
      <c r="P23" s="102">
        <v>0</v>
      </c>
      <c r="Q23" s="103">
        <v>0</v>
      </c>
      <c r="R23" s="102">
        <v>0</v>
      </c>
      <c r="S23" s="103">
        <v>0</v>
      </c>
      <c r="T23" s="102">
        <v>0</v>
      </c>
      <c r="U23" s="103">
        <v>0</v>
      </c>
      <c r="V23" s="102">
        <v>0</v>
      </c>
      <c r="W23" s="103">
        <v>0</v>
      </c>
      <c r="X23" s="116">
        <f t="shared" si="3"/>
        <v>1254</v>
      </c>
      <c r="Y23" s="117">
        <f t="shared" si="4"/>
        <v>521</v>
      </c>
      <c r="Z23" s="93">
        <f t="shared" si="5"/>
        <v>1775</v>
      </c>
    </row>
    <row r="24" spans="1:26" ht="12.75">
      <c r="A24" s="115" t="s">
        <v>33</v>
      </c>
      <c r="B24" s="102">
        <v>0</v>
      </c>
      <c r="C24" s="103">
        <v>0</v>
      </c>
      <c r="D24" s="102">
        <v>0</v>
      </c>
      <c r="E24" s="103">
        <v>0</v>
      </c>
      <c r="F24" s="102">
        <v>9</v>
      </c>
      <c r="G24" s="103">
        <v>7</v>
      </c>
      <c r="H24" s="102">
        <v>865</v>
      </c>
      <c r="I24" s="127">
        <v>591</v>
      </c>
      <c r="J24" s="102">
        <v>537</v>
      </c>
      <c r="K24" s="127">
        <v>332</v>
      </c>
      <c r="L24" s="102">
        <v>92</v>
      </c>
      <c r="M24" s="103">
        <v>79</v>
      </c>
      <c r="N24" s="102">
        <v>7</v>
      </c>
      <c r="O24" s="103">
        <v>10</v>
      </c>
      <c r="P24" s="102">
        <v>0</v>
      </c>
      <c r="Q24" s="103">
        <v>4</v>
      </c>
      <c r="R24" s="102">
        <v>3</v>
      </c>
      <c r="S24" s="103">
        <v>2</v>
      </c>
      <c r="T24" s="102">
        <v>1</v>
      </c>
      <c r="U24" s="103">
        <v>0</v>
      </c>
      <c r="V24" s="102">
        <v>0</v>
      </c>
      <c r="W24" s="103">
        <v>0</v>
      </c>
      <c r="X24" s="116">
        <f t="shared" si="3"/>
        <v>1514</v>
      </c>
      <c r="Y24" s="117">
        <f t="shared" si="4"/>
        <v>1025</v>
      </c>
      <c r="Z24" s="93">
        <f t="shared" si="5"/>
        <v>2539</v>
      </c>
    </row>
    <row r="25" spans="1:26" ht="12.75">
      <c r="A25" s="115" t="s">
        <v>34</v>
      </c>
      <c r="B25" s="102">
        <v>0</v>
      </c>
      <c r="C25" s="103">
        <v>0</v>
      </c>
      <c r="D25" s="102">
        <v>0</v>
      </c>
      <c r="E25" s="103">
        <v>0</v>
      </c>
      <c r="F25" s="102">
        <v>0</v>
      </c>
      <c r="G25" s="103">
        <v>0</v>
      </c>
      <c r="H25" s="102">
        <v>14</v>
      </c>
      <c r="I25" s="127">
        <v>1</v>
      </c>
      <c r="J25" s="102">
        <v>19</v>
      </c>
      <c r="K25" s="127">
        <v>5</v>
      </c>
      <c r="L25" s="102">
        <v>0</v>
      </c>
      <c r="M25" s="103">
        <v>0</v>
      </c>
      <c r="N25" s="102">
        <v>0</v>
      </c>
      <c r="O25" s="103">
        <v>0</v>
      </c>
      <c r="P25" s="102">
        <v>0</v>
      </c>
      <c r="Q25" s="103">
        <v>0</v>
      </c>
      <c r="R25" s="102">
        <v>0</v>
      </c>
      <c r="S25" s="103">
        <v>0</v>
      </c>
      <c r="T25" s="102">
        <v>0</v>
      </c>
      <c r="U25" s="103">
        <v>0</v>
      </c>
      <c r="V25" s="102">
        <v>0</v>
      </c>
      <c r="W25" s="103">
        <v>0</v>
      </c>
      <c r="X25" s="116">
        <f t="shared" si="3"/>
        <v>33</v>
      </c>
      <c r="Y25" s="117">
        <f t="shared" si="4"/>
        <v>6</v>
      </c>
      <c r="Z25" s="93">
        <f t="shared" si="5"/>
        <v>39</v>
      </c>
    </row>
    <row r="26" spans="1:26" s="38" customFormat="1" ht="13.5" thickBot="1">
      <c r="A26" s="118" t="s">
        <v>19</v>
      </c>
      <c r="B26" s="119">
        <v>0</v>
      </c>
      <c r="C26" s="120">
        <v>0</v>
      </c>
      <c r="D26" s="119">
        <v>8</v>
      </c>
      <c r="E26" s="120">
        <v>6</v>
      </c>
      <c r="F26" s="119">
        <v>406</v>
      </c>
      <c r="G26" s="120">
        <v>405</v>
      </c>
      <c r="H26" s="128">
        <v>25071</v>
      </c>
      <c r="I26" s="129">
        <v>25433</v>
      </c>
      <c r="J26" s="119">
        <v>7700</v>
      </c>
      <c r="K26" s="179">
        <v>6304</v>
      </c>
      <c r="L26" s="119">
        <v>1049</v>
      </c>
      <c r="M26" s="120">
        <v>839</v>
      </c>
      <c r="N26" s="119">
        <v>63</v>
      </c>
      <c r="O26" s="120">
        <v>73</v>
      </c>
      <c r="P26" s="119">
        <v>3</v>
      </c>
      <c r="Q26" s="120">
        <v>7</v>
      </c>
      <c r="R26" s="119">
        <v>3</v>
      </c>
      <c r="S26" s="120">
        <v>4</v>
      </c>
      <c r="T26" s="119">
        <v>2</v>
      </c>
      <c r="U26" s="120">
        <v>0</v>
      </c>
      <c r="V26" s="119">
        <v>0</v>
      </c>
      <c r="W26" s="120">
        <v>1</v>
      </c>
      <c r="X26" s="119">
        <f t="shared" si="3"/>
        <v>34305</v>
      </c>
      <c r="Y26" s="120">
        <f t="shared" si="4"/>
        <v>33072</v>
      </c>
      <c r="Z26" s="120">
        <f t="shared" si="5"/>
        <v>67377</v>
      </c>
    </row>
    <row r="27" spans="1:26" s="38" customFormat="1" ht="12.75">
      <c r="A27" s="121" t="s">
        <v>62</v>
      </c>
      <c r="B27" s="122"/>
      <c r="C27" s="123"/>
      <c r="D27" s="122"/>
      <c r="E27" s="123"/>
      <c r="F27" s="122"/>
      <c r="G27" s="123"/>
      <c r="H27" s="122"/>
      <c r="I27" s="123"/>
      <c r="J27" s="122"/>
      <c r="K27" s="123"/>
      <c r="L27" s="122"/>
      <c r="M27" s="123"/>
      <c r="N27" s="122"/>
      <c r="O27" s="123"/>
      <c r="P27" s="122"/>
      <c r="Q27" s="123"/>
      <c r="R27" s="122"/>
      <c r="S27" s="123"/>
      <c r="T27" s="122"/>
      <c r="U27" s="123"/>
      <c r="V27" s="122"/>
      <c r="W27" s="123"/>
      <c r="X27" s="122"/>
      <c r="Y27" s="123"/>
      <c r="Z27" s="123"/>
    </row>
    <row r="28" spans="1:26" s="106" customFormat="1" ht="13.5" thickBot="1">
      <c r="A28" s="124" t="s">
        <v>12</v>
      </c>
      <c r="B28" s="102"/>
      <c r="C28" s="93"/>
      <c r="D28" s="102"/>
      <c r="E28" s="93"/>
      <c r="F28" s="102"/>
      <c r="G28" s="93"/>
      <c r="H28" s="102"/>
      <c r="I28" s="93"/>
      <c r="J28" s="102"/>
      <c r="K28" s="93"/>
      <c r="L28" s="102"/>
      <c r="M28" s="93"/>
      <c r="N28" s="102"/>
      <c r="O28" s="93"/>
      <c r="P28" s="102"/>
      <c r="Q28" s="93"/>
      <c r="R28" s="102"/>
      <c r="S28" s="93"/>
      <c r="T28" s="102"/>
      <c r="U28" s="93"/>
      <c r="V28" s="102"/>
      <c r="W28" s="93"/>
      <c r="X28" s="116"/>
      <c r="Y28" s="97"/>
      <c r="Z28" s="93"/>
    </row>
    <row r="29" spans="1:26" ht="12.75">
      <c r="A29" s="115" t="s">
        <v>30</v>
      </c>
      <c r="B29" s="102">
        <v>0</v>
      </c>
      <c r="C29" s="93">
        <v>0</v>
      </c>
      <c r="D29" s="102">
        <v>0</v>
      </c>
      <c r="E29" s="93">
        <v>0</v>
      </c>
      <c r="F29" s="102">
        <v>1</v>
      </c>
      <c r="G29" s="93">
        <v>1</v>
      </c>
      <c r="H29" s="102">
        <v>73</v>
      </c>
      <c r="I29" s="93">
        <v>68</v>
      </c>
      <c r="J29" s="125">
        <v>3323</v>
      </c>
      <c r="K29" s="126">
        <v>3574</v>
      </c>
      <c r="L29" s="102">
        <v>2102</v>
      </c>
      <c r="M29" s="127">
        <v>1852</v>
      </c>
      <c r="N29" s="102">
        <v>708</v>
      </c>
      <c r="O29" s="93">
        <v>557</v>
      </c>
      <c r="P29" s="102">
        <v>189</v>
      </c>
      <c r="Q29" s="93">
        <v>124</v>
      </c>
      <c r="R29" s="102">
        <v>30</v>
      </c>
      <c r="S29" s="93">
        <v>29</v>
      </c>
      <c r="T29" s="102">
        <v>4</v>
      </c>
      <c r="U29" s="93">
        <v>4</v>
      </c>
      <c r="V29" s="102">
        <v>1</v>
      </c>
      <c r="W29" s="93">
        <v>1</v>
      </c>
      <c r="X29" s="116">
        <f aca="true" t="shared" si="6" ref="X29:X34">SUM(V29,T29,R29,P29,N29,L29,J29,H29,F29,D29,B29)</f>
        <v>6431</v>
      </c>
      <c r="Y29" s="97">
        <f aca="true" t="shared" si="7" ref="Y29:Y34">SUM(W29,U29,S29,Q29,O29,M29,K29,I29,G29,E29,C29)</f>
        <v>6210</v>
      </c>
      <c r="Z29" s="93">
        <f aca="true" t="shared" si="8" ref="Z29:Z34">SUM(X29:Y29)</f>
        <v>12641</v>
      </c>
    </row>
    <row r="30" spans="1:26" ht="12.75">
      <c r="A30" s="115" t="s">
        <v>31</v>
      </c>
      <c r="B30" s="102">
        <v>0</v>
      </c>
      <c r="C30" s="103">
        <v>0</v>
      </c>
      <c r="D30" s="102">
        <v>0</v>
      </c>
      <c r="E30" s="103">
        <v>0</v>
      </c>
      <c r="F30" s="102">
        <v>9</v>
      </c>
      <c r="G30" s="103">
        <v>5</v>
      </c>
      <c r="H30" s="102">
        <v>321</v>
      </c>
      <c r="I30" s="103">
        <v>272</v>
      </c>
      <c r="J30" s="102">
        <v>19045</v>
      </c>
      <c r="K30" s="127">
        <v>20819</v>
      </c>
      <c r="L30" s="102">
        <v>5534</v>
      </c>
      <c r="M30" s="127">
        <v>4602</v>
      </c>
      <c r="N30" s="102">
        <v>1006</v>
      </c>
      <c r="O30" s="103">
        <v>763</v>
      </c>
      <c r="P30" s="102">
        <v>136</v>
      </c>
      <c r="Q30" s="103">
        <v>151</v>
      </c>
      <c r="R30" s="102">
        <v>22</v>
      </c>
      <c r="S30" s="103">
        <v>20</v>
      </c>
      <c r="T30" s="102">
        <v>3</v>
      </c>
      <c r="U30" s="103">
        <v>2</v>
      </c>
      <c r="V30" s="102">
        <v>1</v>
      </c>
      <c r="W30" s="103">
        <v>0</v>
      </c>
      <c r="X30" s="116">
        <f t="shared" si="6"/>
        <v>26077</v>
      </c>
      <c r="Y30" s="117">
        <f t="shared" si="7"/>
        <v>26634</v>
      </c>
      <c r="Z30" s="93">
        <f t="shared" si="8"/>
        <v>52711</v>
      </c>
    </row>
    <row r="31" spans="1:26" ht="12.75">
      <c r="A31" s="115" t="s">
        <v>32</v>
      </c>
      <c r="B31" s="102">
        <v>0</v>
      </c>
      <c r="C31" s="103">
        <v>0</v>
      </c>
      <c r="D31" s="102">
        <v>0</v>
      </c>
      <c r="E31" s="103">
        <v>0</v>
      </c>
      <c r="F31" s="102">
        <v>0</v>
      </c>
      <c r="G31" s="103">
        <v>0</v>
      </c>
      <c r="H31" s="102">
        <v>3</v>
      </c>
      <c r="I31" s="103">
        <v>1</v>
      </c>
      <c r="J31" s="102">
        <v>783</v>
      </c>
      <c r="K31" s="127">
        <v>350</v>
      </c>
      <c r="L31" s="102">
        <v>496</v>
      </c>
      <c r="M31" s="127">
        <v>277</v>
      </c>
      <c r="N31" s="102">
        <v>137</v>
      </c>
      <c r="O31" s="103">
        <v>91</v>
      </c>
      <c r="P31" s="102">
        <v>28</v>
      </c>
      <c r="Q31" s="103">
        <v>23</v>
      </c>
      <c r="R31" s="102">
        <v>3</v>
      </c>
      <c r="S31" s="103">
        <v>4</v>
      </c>
      <c r="T31" s="102">
        <v>1</v>
      </c>
      <c r="U31" s="103">
        <v>0</v>
      </c>
      <c r="V31" s="102">
        <v>0</v>
      </c>
      <c r="W31" s="103">
        <v>0</v>
      </c>
      <c r="X31" s="116">
        <f t="shared" si="6"/>
        <v>1451</v>
      </c>
      <c r="Y31" s="117">
        <f t="shared" si="7"/>
        <v>746</v>
      </c>
      <c r="Z31" s="93">
        <f t="shared" si="8"/>
        <v>2197</v>
      </c>
    </row>
    <row r="32" spans="1:26" ht="12.75">
      <c r="A32" s="115" t="s">
        <v>33</v>
      </c>
      <c r="B32" s="102">
        <v>0</v>
      </c>
      <c r="C32" s="103">
        <v>0</v>
      </c>
      <c r="D32" s="102">
        <v>0</v>
      </c>
      <c r="E32" s="103">
        <v>0</v>
      </c>
      <c r="F32" s="102">
        <v>0</v>
      </c>
      <c r="G32" s="103">
        <v>0</v>
      </c>
      <c r="H32" s="102">
        <v>8</v>
      </c>
      <c r="I32" s="103">
        <v>10</v>
      </c>
      <c r="J32" s="102">
        <v>960</v>
      </c>
      <c r="K32" s="127">
        <v>681</v>
      </c>
      <c r="L32" s="102">
        <v>664</v>
      </c>
      <c r="M32" s="127">
        <v>450</v>
      </c>
      <c r="N32" s="102">
        <v>212</v>
      </c>
      <c r="O32" s="103">
        <v>155</v>
      </c>
      <c r="P32" s="102">
        <v>64</v>
      </c>
      <c r="Q32" s="103">
        <v>45</v>
      </c>
      <c r="R32" s="102">
        <v>19</v>
      </c>
      <c r="S32" s="103">
        <v>15</v>
      </c>
      <c r="T32" s="102">
        <v>2</v>
      </c>
      <c r="U32" s="103">
        <v>3</v>
      </c>
      <c r="V32" s="102">
        <v>1</v>
      </c>
      <c r="W32" s="103">
        <v>0</v>
      </c>
      <c r="X32" s="116">
        <f t="shared" si="6"/>
        <v>1930</v>
      </c>
      <c r="Y32" s="117">
        <f t="shared" si="7"/>
        <v>1359</v>
      </c>
      <c r="Z32" s="93">
        <f t="shared" si="8"/>
        <v>3289</v>
      </c>
    </row>
    <row r="33" spans="1:26" ht="12.75">
      <c r="A33" s="115" t="s">
        <v>34</v>
      </c>
      <c r="B33" s="102">
        <v>0</v>
      </c>
      <c r="C33" s="103">
        <v>0</v>
      </c>
      <c r="D33" s="102">
        <v>0</v>
      </c>
      <c r="E33" s="103">
        <v>0</v>
      </c>
      <c r="F33" s="102">
        <v>0</v>
      </c>
      <c r="G33" s="103">
        <v>0</v>
      </c>
      <c r="H33" s="102">
        <v>0</v>
      </c>
      <c r="I33" s="103">
        <v>0</v>
      </c>
      <c r="J33" s="102">
        <v>15</v>
      </c>
      <c r="K33" s="127">
        <v>3</v>
      </c>
      <c r="L33" s="102">
        <v>22</v>
      </c>
      <c r="M33" s="127">
        <v>7</v>
      </c>
      <c r="N33" s="102">
        <v>7</v>
      </c>
      <c r="O33" s="103">
        <v>1</v>
      </c>
      <c r="P33" s="102">
        <v>0</v>
      </c>
      <c r="Q33" s="103">
        <v>0</v>
      </c>
      <c r="R33" s="102">
        <v>0</v>
      </c>
      <c r="S33" s="103">
        <v>0</v>
      </c>
      <c r="T33" s="102">
        <v>0</v>
      </c>
      <c r="U33" s="103">
        <v>0</v>
      </c>
      <c r="V33" s="102">
        <v>0</v>
      </c>
      <c r="W33" s="103">
        <v>0</v>
      </c>
      <c r="X33" s="116">
        <f t="shared" si="6"/>
        <v>44</v>
      </c>
      <c r="Y33" s="117">
        <f t="shared" si="7"/>
        <v>11</v>
      </c>
      <c r="Z33" s="93">
        <f t="shared" si="8"/>
        <v>55</v>
      </c>
    </row>
    <row r="34" spans="1:26" s="38" customFormat="1" ht="13.5" thickBot="1">
      <c r="A34" s="118" t="s">
        <v>19</v>
      </c>
      <c r="B34" s="119">
        <v>0</v>
      </c>
      <c r="C34" s="120">
        <v>0</v>
      </c>
      <c r="D34" s="119">
        <v>0</v>
      </c>
      <c r="E34" s="120">
        <v>0</v>
      </c>
      <c r="F34" s="119">
        <v>10</v>
      </c>
      <c r="G34" s="120">
        <v>6</v>
      </c>
      <c r="H34" s="119">
        <v>405</v>
      </c>
      <c r="I34" s="120">
        <v>351</v>
      </c>
      <c r="J34" s="128">
        <v>24126</v>
      </c>
      <c r="K34" s="129">
        <v>25427</v>
      </c>
      <c r="L34" s="119">
        <v>8818</v>
      </c>
      <c r="M34" s="179">
        <v>7188</v>
      </c>
      <c r="N34" s="119">
        <v>2070</v>
      </c>
      <c r="O34" s="120">
        <v>1567</v>
      </c>
      <c r="P34" s="119">
        <v>417</v>
      </c>
      <c r="Q34" s="120">
        <v>343</v>
      </c>
      <c r="R34" s="119">
        <v>74</v>
      </c>
      <c r="S34" s="120">
        <v>68</v>
      </c>
      <c r="T34" s="119">
        <v>10</v>
      </c>
      <c r="U34" s="120">
        <v>9</v>
      </c>
      <c r="V34" s="119">
        <v>3</v>
      </c>
      <c r="W34" s="120">
        <v>1</v>
      </c>
      <c r="X34" s="119">
        <f t="shared" si="6"/>
        <v>35933</v>
      </c>
      <c r="Y34" s="120">
        <f t="shared" si="7"/>
        <v>34960</v>
      </c>
      <c r="Z34" s="120">
        <f t="shared" si="8"/>
        <v>70893</v>
      </c>
    </row>
    <row r="35" spans="1:26" s="38" customFormat="1" ht="13.5" thickBot="1">
      <c r="A35" s="124" t="s">
        <v>72</v>
      </c>
      <c r="B35" s="122"/>
      <c r="C35" s="123"/>
      <c r="D35" s="122"/>
      <c r="E35" s="123"/>
      <c r="F35" s="122"/>
      <c r="G35" s="123"/>
      <c r="H35" s="122"/>
      <c r="I35" s="123"/>
      <c r="J35" s="122"/>
      <c r="K35" s="123"/>
      <c r="L35" s="122"/>
      <c r="M35" s="123"/>
      <c r="N35" s="122"/>
      <c r="O35" s="123"/>
      <c r="P35" s="122"/>
      <c r="Q35" s="123"/>
      <c r="R35" s="122"/>
      <c r="S35" s="123"/>
      <c r="T35" s="122"/>
      <c r="U35" s="123"/>
      <c r="V35" s="122"/>
      <c r="W35" s="123"/>
      <c r="X35" s="122"/>
      <c r="Y35" s="123"/>
      <c r="Z35" s="123"/>
    </row>
    <row r="36" spans="1:26" ht="12.75">
      <c r="A36" s="115" t="s">
        <v>30</v>
      </c>
      <c r="B36" s="102">
        <v>0</v>
      </c>
      <c r="C36" s="93">
        <v>0</v>
      </c>
      <c r="D36" s="102">
        <v>0</v>
      </c>
      <c r="E36" s="93">
        <v>0</v>
      </c>
      <c r="F36" s="102">
        <v>0</v>
      </c>
      <c r="G36" s="93">
        <v>0</v>
      </c>
      <c r="H36" s="102">
        <v>2</v>
      </c>
      <c r="I36" s="93">
        <v>0</v>
      </c>
      <c r="J36" s="102">
        <v>78</v>
      </c>
      <c r="K36" s="93">
        <v>65</v>
      </c>
      <c r="L36" s="125">
        <v>2756</v>
      </c>
      <c r="M36" s="126">
        <v>3151</v>
      </c>
      <c r="N36" s="102">
        <v>1768</v>
      </c>
      <c r="O36" s="127">
        <v>1693</v>
      </c>
      <c r="P36" s="102">
        <v>802</v>
      </c>
      <c r="Q36" s="93">
        <v>568</v>
      </c>
      <c r="R36" s="102">
        <v>188</v>
      </c>
      <c r="S36" s="93">
        <v>114</v>
      </c>
      <c r="T36" s="102">
        <v>28</v>
      </c>
      <c r="U36" s="93">
        <v>19</v>
      </c>
      <c r="V36" s="102">
        <v>9</v>
      </c>
      <c r="W36" s="93">
        <v>7</v>
      </c>
      <c r="X36" s="116">
        <f aca="true" t="shared" si="9" ref="X36:X41">SUM(V36,T36,R36,P36,N36,L36,J36,H36,F36,D36,B36)</f>
        <v>5631</v>
      </c>
      <c r="Y36" s="97">
        <f aca="true" t="shared" si="10" ref="Y36:Y41">SUM(W36,U36,S36,Q36,O36,M36,K36,I36,G36,E36,C36)</f>
        <v>5617</v>
      </c>
      <c r="Z36" s="93">
        <f aca="true" t="shared" si="11" ref="Z36:Z41">SUM(X36:Y36)</f>
        <v>11248</v>
      </c>
    </row>
    <row r="37" spans="1:26" ht="12.75">
      <c r="A37" s="115" t="s">
        <v>31</v>
      </c>
      <c r="B37" s="102">
        <v>0</v>
      </c>
      <c r="C37" s="103">
        <v>0</v>
      </c>
      <c r="D37" s="102">
        <v>0</v>
      </c>
      <c r="E37" s="103">
        <v>0</v>
      </c>
      <c r="F37" s="102">
        <v>0</v>
      </c>
      <c r="G37" s="103">
        <v>0</v>
      </c>
      <c r="H37" s="102">
        <v>9</v>
      </c>
      <c r="I37" s="103">
        <v>4</v>
      </c>
      <c r="J37" s="102">
        <v>321</v>
      </c>
      <c r="K37" s="103">
        <v>310</v>
      </c>
      <c r="L37" s="102">
        <v>17735</v>
      </c>
      <c r="M37" s="127">
        <v>19740</v>
      </c>
      <c r="N37" s="102">
        <v>5727</v>
      </c>
      <c r="O37" s="127">
        <v>4638</v>
      </c>
      <c r="P37" s="102">
        <v>1221</v>
      </c>
      <c r="Q37" s="103">
        <v>938</v>
      </c>
      <c r="R37" s="102">
        <v>198</v>
      </c>
      <c r="S37" s="103">
        <v>123</v>
      </c>
      <c r="T37" s="102">
        <v>25</v>
      </c>
      <c r="U37" s="103">
        <v>23</v>
      </c>
      <c r="V37" s="102">
        <v>2</v>
      </c>
      <c r="W37" s="103">
        <v>8</v>
      </c>
      <c r="X37" s="116">
        <f t="shared" si="9"/>
        <v>25238</v>
      </c>
      <c r="Y37" s="117">
        <f t="shared" si="10"/>
        <v>25784</v>
      </c>
      <c r="Z37" s="93">
        <f t="shared" si="11"/>
        <v>51022</v>
      </c>
    </row>
    <row r="38" spans="1:26" ht="12.75">
      <c r="A38" s="115" t="s">
        <v>32</v>
      </c>
      <c r="B38" s="102">
        <v>0</v>
      </c>
      <c r="C38" s="103">
        <v>0</v>
      </c>
      <c r="D38" s="102">
        <v>0</v>
      </c>
      <c r="E38" s="103">
        <v>0</v>
      </c>
      <c r="F38" s="102">
        <v>0</v>
      </c>
      <c r="G38" s="103">
        <v>0</v>
      </c>
      <c r="H38" s="102">
        <v>0</v>
      </c>
      <c r="I38" s="103">
        <v>0</v>
      </c>
      <c r="J38" s="102">
        <v>3</v>
      </c>
      <c r="K38" s="103">
        <v>3</v>
      </c>
      <c r="L38" s="102">
        <v>706</v>
      </c>
      <c r="M38" s="127">
        <v>357</v>
      </c>
      <c r="N38" s="102">
        <v>511</v>
      </c>
      <c r="O38" s="127">
        <v>261</v>
      </c>
      <c r="P38" s="102">
        <v>127</v>
      </c>
      <c r="Q38" s="103">
        <v>89</v>
      </c>
      <c r="R38" s="102">
        <v>28</v>
      </c>
      <c r="S38" s="103">
        <v>25</v>
      </c>
      <c r="T38" s="102">
        <v>5</v>
      </c>
      <c r="U38" s="103">
        <v>4</v>
      </c>
      <c r="V38" s="102">
        <v>1</v>
      </c>
      <c r="W38" s="103">
        <v>0</v>
      </c>
      <c r="X38" s="116">
        <f t="shared" si="9"/>
        <v>1381</v>
      </c>
      <c r="Y38" s="117">
        <f t="shared" si="10"/>
        <v>739</v>
      </c>
      <c r="Z38" s="93">
        <f t="shared" si="11"/>
        <v>2120</v>
      </c>
    </row>
    <row r="39" spans="1:26" ht="12.75">
      <c r="A39" s="115" t="s">
        <v>33</v>
      </c>
      <c r="B39" s="102">
        <v>0</v>
      </c>
      <c r="C39" s="103">
        <v>0</v>
      </c>
      <c r="D39" s="102">
        <v>0</v>
      </c>
      <c r="E39" s="103">
        <v>0</v>
      </c>
      <c r="F39" s="102">
        <v>0</v>
      </c>
      <c r="G39" s="103">
        <v>0</v>
      </c>
      <c r="H39" s="102">
        <v>0</v>
      </c>
      <c r="I39" s="103">
        <v>0</v>
      </c>
      <c r="J39" s="102">
        <v>13</v>
      </c>
      <c r="K39" s="103">
        <v>9</v>
      </c>
      <c r="L39" s="102">
        <v>808</v>
      </c>
      <c r="M39" s="127">
        <v>574</v>
      </c>
      <c r="N39" s="102">
        <v>647</v>
      </c>
      <c r="O39" s="127">
        <v>383</v>
      </c>
      <c r="P39" s="102">
        <v>247</v>
      </c>
      <c r="Q39" s="103">
        <v>182</v>
      </c>
      <c r="R39" s="102">
        <v>63</v>
      </c>
      <c r="S39" s="103">
        <v>52</v>
      </c>
      <c r="T39" s="102">
        <v>22</v>
      </c>
      <c r="U39" s="103">
        <v>14</v>
      </c>
      <c r="V39" s="102">
        <v>5</v>
      </c>
      <c r="W39" s="103">
        <v>5</v>
      </c>
      <c r="X39" s="116">
        <f t="shared" si="9"/>
        <v>1805</v>
      </c>
      <c r="Y39" s="117">
        <f t="shared" si="10"/>
        <v>1219</v>
      </c>
      <c r="Z39" s="93">
        <f t="shared" si="11"/>
        <v>3024</v>
      </c>
    </row>
    <row r="40" spans="1:26" ht="12.75">
      <c r="A40" s="115" t="s">
        <v>34</v>
      </c>
      <c r="B40" s="102">
        <v>0</v>
      </c>
      <c r="C40" s="103">
        <v>0</v>
      </c>
      <c r="D40" s="102">
        <v>0</v>
      </c>
      <c r="E40" s="103">
        <v>0</v>
      </c>
      <c r="F40" s="102">
        <v>0</v>
      </c>
      <c r="G40" s="103">
        <v>0</v>
      </c>
      <c r="H40" s="102">
        <v>0</v>
      </c>
      <c r="I40" s="103">
        <v>0</v>
      </c>
      <c r="J40" s="102">
        <v>0</v>
      </c>
      <c r="K40" s="103">
        <v>0</v>
      </c>
      <c r="L40" s="102">
        <v>9</v>
      </c>
      <c r="M40" s="127">
        <v>3</v>
      </c>
      <c r="N40" s="102">
        <v>14</v>
      </c>
      <c r="O40" s="127">
        <v>3</v>
      </c>
      <c r="P40" s="102">
        <v>7</v>
      </c>
      <c r="Q40" s="103">
        <v>1</v>
      </c>
      <c r="R40" s="102">
        <v>0</v>
      </c>
      <c r="S40" s="103">
        <v>0</v>
      </c>
      <c r="T40" s="102">
        <v>0</v>
      </c>
      <c r="U40" s="103">
        <v>0</v>
      </c>
      <c r="V40" s="102">
        <v>0</v>
      </c>
      <c r="W40" s="103">
        <v>0</v>
      </c>
      <c r="X40" s="116">
        <f t="shared" si="9"/>
        <v>30</v>
      </c>
      <c r="Y40" s="117">
        <f t="shared" si="10"/>
        <v>7</v>
      </c>
      <c r="Z40" s="93">
        <f t="shared" si="11"/>
        <v>37</v>
      </c>
    </row>
    <row r="41" spans="1:29" s="38" customFormat="1" ht="13.5" thickBot="1">
      <c r="A41" s="118" t="s">
        <v>19</v>
      </c>
      <c r="B41" s="119">
        <v>0</v>
      </c>
      <c r="C41" s="120">
        <v>0</v>
      </c>
      <c r="D41" s="119">
        <v>0</v>
      </c>
      <c r="E41" s="120">
        <v>0</v>
      </c>
      <c r="F41" s="119">
        <v>0</v>
      </c>
      <c r="G41" s="120">
        <v>0</v>
      </c>
      <c r="H41" s="119">
        <v>11</v>
      </c>
      <c r="I41" s="120">
        <v>4</v>
      </c>
      <c r="J41" s="119">
        <v>415</v>
      </c>
      <c r="K41" s="120">
        <v>387</v>
      </c>
      <c r="L41" s="128">
        <v>22014</v>
      </c>
      <c r="M41" s="129">
        <v>23825</v>
      </c>
      <c r="N41" s="119">
        <v>8667</v>
      </c>
      <c r="O41" s="179">
        <v>6978</v>
      </c>
      <c r="P41" s="119">
        <v>2404</v>
      </c>
      <c r="Q41" s="120">
        <v>1778</v>
      </c>
      <c r="R41" s="119">
        <v>477</v>
      </c>
      <c r="S41" s="120">
        <v>314</v>
      </c>
      <c r="T41" s="119">
        <v>80</v>
      </c>
      <c r="U41" s="120">
        <v>60</v>
      </c>
      <c r="V41" s="119">
        <v>17</v>
      </c>
      <c r="W41" s="120">
        <v>20</v>
      </c>
      <c r="X41" s="119">
        <f t="shared" si="9"/>
        <v>34085</v>
      </c>
      <c r="Y41" s="120">
        <f t="shared" si="10"/>
        <v>33366</v>
      </c>
      <c r="Z41" s="120">
        <f t="shared" si="11"/>
        <v>67451</v>
      </c>
      <c r="AB41" s="123"/>
      <c r="AC41" s="123"/>
    </row>
    <row r="42" spans="1:26" s="38" customFormat="1" ht="12.75">
      <c r="A42" s="121" t="s">
        <v>60</v>
      </c>
      <c r="B42" s="122"/>
      <c r="C42" s="123"/>
      <c r="D42" s="122"/>
      <c r="E42" s="123"/>
      <c r="F42" s="122"/>
      <c r="G42" s="123"/>
      <c r="H42" s="122"/>
      <c r="I42" s="123"/>
      <c r="J42" s="130"/>
      <c r="K42" s="131"/>
      <c r="L42" s="123"/>
      <c r="M42" s="123"/>
      <c r="N42" s="122"/>
      <c r="O42" s="132"/>
      <c r="P42" s="123"/>
      <c r="Q42" s="123"/>
      <c r="R42" s="130"/>
      <c r="S42" s="131"/>
      <c r="T42" s="123"/>
      <c r="U42" s="123"/>
      <c r="V42" s="122"/>
      <c r="W42" s="123"/>
      <c r="X42" s="130"/>
      <c r="Y42" s="123"/>
      <c r="Z42" s="123"/>
    </row>
    <row r="43" spans="1:26" s="106" customFormat="1" ht="13.5" thickBot="1">
      <c r="A43" s="124" t="s">
        <v>12</v>
      </c>
      <c r="B43" s="102"/>
      <c r="C43" s="93"/>
      <c r="D43" s="102"/>
      <c r="E43" s="93"/>
      <c r="F43" s="102"/>
      <c r="G43" s="93"/>
      <c r="H43" s="102"/>
      <c r="I43" s="93"/>
      <c r="J43" s="102"/>
      <c r="K43" s="93"/>
      <c r="L43" s="102"/>
      <c r="M43" s="93"/>
      <c r="N43" s="102"/>
      <c r="O43" s="93"/>
      <c r="P43" s="102"/>
      <c r="Q43" s="93"/>
      <c r="R43" s="102"/>
      <c r="S43" s="93"/>
      <c r="T43" s="102"/>
      <c r="U43" s="93"/>
      <c r="V43" s="102"/>
      <c r="W43" s="93"/>
      <c r="X43" s="116"/>
      <c r="Y43" s="97"/>
      <c r="Z43" s="93"/>
    </row>
    <row r="44" spans="1:26" ht="12.75">
      <c r="A44" s="115" t="s">
        <v>30</v>
      </c>
      <c r="B44" s="102">
        <v>0</v>
      </c>
      <c r="C44" s="93">
        <v>0</v>
      </c>
      <c r="D44" s="102">
        <v>0</v>
      </c>
      <c r="E44" s="93">
        <v>0</v>
      </c>
      <c r="F44" s="102">
        <v>0</v>
      </c>
      <c r="G44" s="93">
        <v>0</v>
      </c>
      <c r="H44" s="102">
        <v>0</v>
      </c>
      <c r="I44" s="93">
        <v>1</v>
      </c>
      <c r="J44" s="102">
        <v>1</v>
      </c>
      <c r="K44" s="93">
        <v>0</v>
      </c>
      <c r="L44" s="102">
        <v>57</v>
      </c>
      <c r="M44" s="93">
        <v>60</v>
      </c>
      <c r="N44" s="125">
        <v>2534</v>
      </c>
      <c r="O44" s="126">
        <v>2979</v>
      </c>
      <c r="P44" s="102">
        <v>1935</v>
      </c>
      <c r="Q44" s="127">
        <v>1731</v>
      </c>
      <c r="R44" s="102">
        <v>911</v>
      </c>
      <c r="S44" s="93">
        <v>631</v>
      </c>
      <c r="T44" s="102">
        <v>297</v>
      </c>
      <c r="U44" s="93">
        <v>158</v>
      </c>
      <c r="V44" s="102">
        <v>109</v>
      </c>
      <c r="W44" s="93">
        <v>60</v>
      </c>
      <c r="X44" s="116">
        <f aca="true" t="shared" si="12" ref="X44:X49">SUM(V44,T44,R44,P44,N44,L44,J44,H44,F44,D44,B44)</f>
        <v>5844</v>
      </c>
      <c r="Y44" s="97">
        <f aca="true" t="shared" si="13" ref="Y44:Y49">SUM(W44,U44,S44,Q44,O44,M44,K44,I44,G44,E44,C44)</f>
        <v>5620</v>
      </c>
      <c r="Z44" s="93">
        <f aca="true" t="shared" si="14" ref="Z44:Z49">SUM(X44:Y44)</f>
        <v>11464</v>
      </c>
    </row>
    <row r="45" spans="1:26" ht="12.75">
      <c r="A45" s="115" t="s">
        <v>31</v>
      </c>
      <c r="B45" s="102">
        <v>0</v>
      </c>
      <c r="C45" s="103">
        <v>0</v>
      </c>
      <c r="D45" s="102">
        <v>0</v>
      </c>
      <c r="E45" s="103">
        <v>0</v>
      </c>
      <c r="F45" s="102">
        <v>0</v>
      </c>
      <c r="G45" s="103">
        <v>0</v>
      </c>
      <c r="H45" s="102">
        <v>0</v>
      </c>
      <c r="I45" s="103">
        <v>0</v>
      </c>
      <c r="J45" s="102">
        <v>6</v>
      </c>
      <c r="K45" s="103">
        <v>6</v>
      </c>
      <c r="L45" s="102">
        <v>290</v>
      </c>
      <c r="M45" s="103">
        <v>262</v>
      </c>
      <c r="N45" s="102">
        <v>16230</v>
      </c>
      <c r="O45" s="127">
        <v>18797</v>
      </c>
      <c r="P45" s="102">
        <v>6663</v>
      </c>
      <c r="Q45" s="127">
        <v>5080</v>
      </c>
      <c r="R45" s="102">
        <v>1703</v>
      </c>
      <c r="S45" s="103">
        <v>1105</v>
      </c>
      <c r="T45" s="102">
        <v>302</v>
      </c>
      <c r="U45" s="103">
        <v>205</v>
      </c>
      <c r="V45" s="102">
        <v>59</v>
      </c>
      <c r="W45" s="103">
        <v>57</v>
      </c>
      <c r="X45" s="116">
        <f t="shared" si="12"/>
        <v>25253</v>
      </c>
      <c r="Y45" s="117">
        <f t="shared" si="13"/>
        <v>25512</v>
      </c>
      <c r="Z45" s="93">
        <f t="shared" si="14"/>
        <v>50765</v>
      </c>
    </row>
    <row r="46" spans="1:26" ht="12.75">
      <c r="A46" s="115" t="s">
        <v>32</v>
      </c>
      <c r="B46" s="102">
        <v>0</v>
      </c>
      <c r="C46" s="103">
        <v>0</v>
      </c>
      <c r="D46" s="102">
        <v>0</v>
      </c>
      <c r="E46" s="103">
        <v>0</v>
      </c>
      <c r="F46" s="102">
        <v>0</v>
      </c>
      <c r="G46" s="103">
        <v>0</v>
      </c>
      <c r="H46" s="102">
        <v>0</v>
      </c>
      <c r="I46" s="103">
        <v>0</v>
      </c>
      <c r="J46" s="102">
        <v>0</v>
      </c>
      <c r="K46" s="103">
        <v>0</v>
      </c>
      <c r="L46" s="102">
        <v>3</v>
      </c>
      <c r="M46" s="103">
        <v>5</v>
      </c>
      <c r="N46" s="102">
        <v>721</v>
      </c>
      <c r="O46" s="127">
        <v>393</v>
      </c>
      <c r="P46" s="102">
        <v>554</v>
      </c>
      <c r="Q46" s="127">
        <v>288</v>
      </c>
      <c r="R46" s="102">
        <v>203</v>
      </c>
      <c r="S46" s="103">
        <v>105</v>
      </c>
      <c r="T46" s="102">
        <v>29</v>
      </c>
      <c r="U46" s="103">
        <v>37</v>
      </c>
      <c r="V46" s="102">
        <v>16</v>
      </c>
      <c r="W46" s="103">
        <v>7</v>
      </c>
      <c r="X46" s="116">
        <f t="shared" si="12"/>
        <v>1526</v>
      </c>
      <c r="Y46" s="117">
        <f t="shared" si="13"/>
        <v>835</v>
      </c>
      <c r="Z46" s="93">
        <f t="shared" si="14"/>
        <v>2361</v>
      </c>
    </row>
    <row r="47" spans="1:26" ht="12.75">
      <c r="A47" s="115" t="s">
        <v>33</v>
      </c>
      <c r="B47" s="102">
        <v>0</v>
      </c>
      <c r="C47" s="103">
        <v>0</v>
      </c>
      <c r="D47" s="102">
        <v>0</v>
      </c>
      <c r="E47" s="103">
        <v>0</v>
      </c>
      <c r="F47" s="102">
        <v>0</v>
      </c>
      <c r="G47" s="103">
        <v>0</v>
      </c>
      <c r="H47" s="102">
        <v>0</v>
      </c>
      <c r="I47" s="103">
        <v>0</v>
      </c>
      <c r="J47" s="102">
        <v>0</v>
      </c>
      <c r="K47" s="103">
        <v>0</v>
      </c>
      <c r="L47" s="102">
        <v>7</v>
      </c>
      <c r="M47" s="103">
        <v>12</v>
      </c>
      <c r="N47" s="102">
        <v>774</v>
      </c>
      <c r="O47" s="127">
        <v>576</v>
      </c>
      <c r="P47" s="102">
        <v>653</v>
      </c>
      <c r="Q47" s="127">
        <v>391</v>
      </c>
      <c r="R47" s="102">
        <v>283</v>
      </c>
      <c r="S47" s="103">
        <v>173</v>
      </c>
      <c r="T47" s="102">
        <v>104</v>
      </c>
      <c r="U47" s="103">
        <v>56</v>
      </c>
      <c r="V47" s="102">
        <v>27</v>
      </c>
      <c r="W47" s="103">
        <v>23</v>
      </c>
      <c r="X47" s="116">
        <f t="shared" si="12"/>
        <v>1848</v>
      </c>
      <c r="Y47" s="117">
        <f t="shared" si="13"/>
        <v>1231</v>
      </c>
      <c r="Z47" s="93">
        <f t="shared" si="14"/>
        <v>3079</v>
      </c>
    </row>
    <row r="48" spans="1:26" ht="12.75">
      <c r="A48" s="115" t="s">
        <v>34</v>
      </c>
      <c r="B48" s="102">
        <v>0</v>
      </c>
      <c r="C48" s="103">
        <v>0</v>
      </c>
      <c r="D48" s="102">
        <v>0</v>
      </c>
      <c r="E48" s="103">
        <v>0</v>
      </c>
      <c r="F48" s="102">
        <v>0</v>
      </c>
      <c r="G48" s="103">
        <v>0</v>
      </c>
      <c r="H48" s="102">
        <v>0</v>
      </c>
      <c r="I48" s="103">
        <v>0</v>
      </c>
      <c r="J48" s="102">
        <v>0</v>
      </c>
      <c r="K48" s="103">
        <v>0</v>
      </c>
      <c r="L48" s="102">
        <v>0</v>
      </c>
      <c r="M48" s="103">
        <v>0</v>
      </c>
      <c r="N48" s="102">
        <v>6</v>
      </c>
      <c r="O48" s="127">
        <v>3</v>
      </c>
      <c r="P48" s="102">
        <v>20</v>
      </c>
      <c r="Q48" s="127">
        <v>7</v>
      </c>
      <c r="R48" s="102">
        <v>9</v>
      </c>
      <c r="S48" s="103">
        <v>1</v>
      </c>
      <c r="T48" s="102">
        <v>0</v>
      </c>
      <c r="U48" s="103">
        <v>1</v>
      </c>
      <c r="V48" s="102">
        <v>0</v>
      </c>
      <c r="W48" s="103">
        <v>0</v>
      </c>
      <c r="X48" s="116">
        <f t="shared" si="12"/>
        <v>35</v>
      </c>
      <c r="Y48" s="117">
        <f t="shared" si="13"/>
        <v>12</v>
      </c>
      <c r="Z48" s="93">
        <f t="shared" si="14"/>
        <v>47</v>
      </c>
    </row>
    <row r="49" spans="1:26" s="38" customFormat="1" ht="13.5" thickBot="1">
      <c r="A49" s="118" t="s">
        <v>19</v>
      </c>
      <c r="B49" s="119">
        <v>0</v>
      </c>
      <c r="C49" s="120">
        <v>0</v>
      </c>
      <c r="D49" s="119">
        <v>0</v>
      </c>
      <c r="E49" s="120">
        <v>0</v>
      </c>
      <c r="F49" s="119">
        <v>0</v>
      </c>
      <c r="G49" s="120">
        <v>0</v>
      </c>
      <c r="H49" s="119">
        <v>0</v>
      </c>
      <c r="I49" s="120">
        <v>1</v>
      </c>
      <c r="J49" s="119">
        <v>7</v>
      </c>
      <c r="K49" s="120">
        <v>6</v>
      </c>
      <c r="L49" s="119">
        <v>357</v>
      </c>
      <c r="M49" s="120">
        <v>339</v>
      </c>
      <c r="N49" s="128">
        <v>20265</v>
      </c>
      <c r="O49" s="129">
        <v>22748</v>
      </c>
      <c r="P49" s="119">
        <v>9825</v>
      </c>
      <c r="Q49" s="179">
        <v>7497</v>
      </c>
      <c r="R49" s="119">
        <v>3109</v>
      </c>
      <c r="S49" s="120">
        <v>2015</v>
      </c>
      <c r="T49" s="119">
        <v>732</v>
      </c>
      <c r="U49" s="120">
        <v>457</v>
      </c>
      <c r="V49" s="119">
        <v>211</v>
      </c>
      <c r="W49" s="120">
        <v>147</v>
      </c>
      <c r="X49" s="119">
        <f t="shared" si="12"/>
        <v>34506</v>
      </c>
      <c r="Y49" s="120">
        <f t="shared" si="13"/>
        <v>33210</v>
      </c>
      <c r="Z49" s="120">
        <f t="shared" si="14"/>
        <v>67716</v>
      </c>
    </row>
    <row r="50" spans="1:26" s="38" customFormat="1" ht="13.5" thickBot="1">
      <c r="A50" s="121" t="s">
        <v>18</v>
      </c>
      <c r="B50" s="122"/>
      <c r="C50" s="123"/>
      <c r="D50" s="122"/>
      <c r="E50" s="123"/>
      <c r="F50" s="122"/>
      <c r="G50" s="123"/>
      <c r="H50" s="122"/>
      <c r="I50" s="123"/>
      <c r="J50" s="122"/>
      <c r="K50" s="123"/>
      <c r="L50" s="122"/>
      <c r="M50" s="123"/>
      <c r="N50" s="122"/>
      <c r="O50" s="123"/>
      <c r="P50" s="122"/>
      <c r="Q50" s="123"/>
      <c r="R50" s="122"/>
      <c r="S50" s="123"/>
      <c r="T50" s="122"/>
      <c r="U50" s="123"/>
      <c r="V50" s="122"/>
      <c r="W50" s="123"/>
      <c r="X50" s="122"/>
      <c r="Y50" s="123"/>
      <c r="Z50" s="123"/>
    </row>
    <row r="51" spans="1:26" ht="12.75">
      <c r="A51" s="115" t="s">
        <v>30</v>
      </c>
      <c r="B51" s="102">
        <v>0</v>
      </c>
      <c r="C51" s="93">
        <v>0</v>
      </c>
      <c r="D51" s="102">
        <v>0</v>
      </c>
      <c r="E51" s="93">
        <v>0</v>
      </c>
      <c r="F51" s="102">
        <v>0</v>
      </c>
      <c r="G51" s="93">
        <v>0</v>
      </c>
      <c r="H51" s="102">
        <v>0</v>
      </c>
      <c r="I51" s="93">
        <v>0</v>
      </c>
      <c r="J51" s="102">
        <v>0</v>
      </c>
      <c r="K51" s="93">
        <v>0</v>
      </c>
      <c r="L51" s="102">
        <v>0</v>
      </c>
      <c r="M51" s="93">
        <v>0</v>
      </c>
      <c r="N51" s="102">
        <v>39</v>
      </c>
      <c r="O51" s="93">
        <v>45</v>
      </c>
      <c r="P51" s="125">
        <v>2214</v>
      </c>
      <c r="Q51" s="126">
        <v>2881</v>
      </c>
      <c r="R51" s="102">
        <v>1693</v>
      </c>
      <c r="S51" s="127">
        <v>1637</v>
      </c>
      <c r="T51" s="102">
        <v>832</v>
      </c>
      <c r="U51" s="93">
        <v>564</v>
      </c>
      <c r="V51" s="102">
        <v>337</v>
      </c>
      <c r="W51" s="93">
        <v>181</v>
      </c>
      <c r="X51" s="116">
        <f aca="true" t="shared" si="15" ref="X51:X56">SUM(V51,T51,R51,P51,N51,L51,J51,H51,F51,D51,B51)</f>
        <v>5115</v>
      </c>
      <c r="Y51" s="97">
        <f aca="true" t="shared" si="16" ref="Y51:Y56">SUM(W51,U51,S51,Q51,O51,M51,K51,I51,G51,E51,C51)</f>
        <v>5308</v>
      </c>
      <c r="Z51" s="93">
        <f aca="true" t="shared" si="17" ref="Z51:Z56">SUM(X51:Y51)</f>
        <v>10423</v>
      </c>
    </row>
    <row r="52" spans="1:26" ht="12.75">
      <c r="A52" s="115" t="s">
        <v>31</v>
      </c>
      <c r="B52" s="102">
        <v>0</v>
      </c>
      <c r="C52" s="103">
        <v>0</v>
      </c>
      <c r="D52" s="102">
        <v>0</v>
      </c>
      <c r="E52" s="103">
        <v>0</v>
      </c>
      <c r="F52" s="102">
        <v>0</v>
      </c>
      <c r="G52" s="103">
        <v>0</v>
      </c>
      <c r="H52" s="102">
        <v>0</v>
      </c>
      <c r="I52" s="103">
        <v>0</v>
      </c>
      <c r="J52" s="102">
        <v>0</v>
      </c>
      <c r="K52" s="103">
        <v>0</v>
      </c>
      <c r="L52" s="102">
        <v>1</v>
      </c>
      <c r="M52" s="103">
        <v>1</v>
      </c>
      <c r="N52" s="102">
        <v>264</v>
      </c>
      <c r="O52" s="103">
        <v>244</v>
      </c>
      <c r="P52" s="102">
        <v>14606</v>
      </c>
      <c r="Q52" s="127">
        <v>17457</v>
      </c>
      <c r="R52" s="102">
        <v>6073</v>
      </c>
      <c r="S52" s="127">
        <v>4875</v>
      </c>
      <c r="T52" s="102">
        <v>1662</v>
      </c>
      <c r="U52" s="103">
        <v>1037</v>
      </c>
      <c r="V52" s="102">
        <v>396</v>
      </c>
      <c r="W52" s="103">
        <v>205</v>
      </c>
      <c r="X52" s="116">
        <f t="shared" si="15"/>
        <v>23002</v>
      </c>
      <c r="Y52" s="117">
        <f t="shared" si="16"/>
        <v>23819</v>
      </c>
      <c r="Z52" s="93">
        <f t="shared" si="17"/>
        <v>46821</v>
      </c>
    </row>
    <row r="53" spans="1:26" ht="12.75">
      <c r="A53" s="115" t="s">
        <v>32</v>
      </c>
      <c r="B53" s="102">
        <v>0</v>
      </c>
      <c r="C53" s="103">
        <v>0</v>
      </c>
      <c r="D53" s="102">
        <v>0</v>
      </c>
      <c r="E53" s="103">
        <v>0</v>
      </c>
      <c r="F53" s="102">
        <v>0</v>
      </c>
      <c r="G53" s="103">
        <v>0</v>
      </c>
      <c r="H53" s="102">
        <v>0</v>
      </c>
      <c r="I53" s="103">
        <v>0</v>
      </c>
      <c r="J53" s="102">
        <v>0</v>
      </c>
      <c r="K53" s="103">
        <v>0</v>
      </c>
      <c r="L53" s="102">
        <v>0</v>
      </c>
      <c r="M53" s="103">
        <v>0</v>
      </c>
      <c r="N53" s="102">
        <v>2</v>
      </c>
      <c r="O53" s="103">
        <v>1</v>
      </c>
      <c r="P53" s="102">
        <v>589</v>
      </c>
      <c r="Q53" s="127">
        <v>349</v>
      </c>
      <c r="R53" s="102">
        <v>464</v>
      </c>
      <c r="S53" s="127">
        <v>231</v>
      </c>
      <c r="T53" s="102">
        <v>179</v>
      </c>
      <c r="U53" s="103">
        <v>86</v>
      </c>
      <c r="V53" s="102">
        <v>57</v>
      </c>
      <c r="W53" s="103">
        <v>23</v>
      </c>
      <c r="X53" s="116">
        <f t="shared" si="15"/>
        <v>1291</v>
      </c>
      <c r="Y53" s="117">
        <f t="shared" si="16"/>
        <v>690</v>
      </c>
      <c r="Z53" s="93">
        <f t="shared" si="17"/>
        <v>1981</v>
      </c>
    </row>
    <row r="54" spans="1:26" ht="12.75">
      <c r="A54" s="115" t="s">
        <v>33</v>
      </c>
      <c r="B54" s="102">
        <v>0</v>
      </c>
      <c r="C54" s="103">
        <v>0</v>
      </c>
      <c r="D54" s="102">
        <v>0</v>
      </c>
      <c r="E54" s="103">
        <v>0</v>
      </c>
      <c r="F54" s="102">
        <v>0</v>
      </c>
      <c r="G54" s="103">
        <v>0</v>
      </c>
      <c r="H54" s="102">
        <v>0</v>
      </c>
      <c r="I54" s="103">
        <v>0</v>
      </c>
      <c r="J54" s="102">
        <v>0</v>
      </c>
      <c r="K54" s="103">
        <v>0</v>
      </c>
      <c r="L54" s="102">
        <v>1</v>
      </c>
      <c r="M54" s="103">
        <v>0</v>
      </c>
      <c r="N54" s="102">
        <v>5</v>
      </c>
      <c r="O54" s="103">
        <v>7</v>
      </c>
      <c r="P54" s="102">
        <v>670</v>
      </c>
      <c r="Q54" s="127">
        <v>497</v>
      </c>
      <c r="R54" s="102">
        <v>595</v>
      </c>
      <c r="S54" s="127">
        <v>328</v>
      </c>
      <c r="T54" s="102">
        <v>227</v>
      </c>
      <c r="U54" s="103">
        <v>134</v>
      </c>
      <c r="V54" s="102">
        <v>96</v>
      </c>
      <c r="W54" s="103">
        <v>63</v>
      </c>
      <c r="X54" s="116">
        <f t="shared" si="15"/>
        <v>1594</v>
      </c>
      <c r="Y54" s="117">
        <f t="shared" si="16"/>
        <v>1029</v>
      </c>
      <c r="Z54" s="93">
        <f t="shared" si="17"/>
        <v>2623</v>
      </c>
    </row>
    <row r="55" spans="1:26" ht="12.75">
      <c r="A55" s="115" t="s">
        <v>34</v>
      </c>
      <c r="B55" s="102">
        <v>0</v>
      </c>
      <c r="C55" s="103">
        <v>0</v>
      </c>
      <c r="D55" s="102">
        <v>0</v>
      </c>
      <c r="E55" s="103">
        <v>0</v>
      </c>
      <c r="F55" s="102">
        <v>0</v>
      </c>
      <c r="G55" s="103">
        <v>0</v>
      </c>
      <c r="H55" s="102">
        <v>0</v>
      </c>
      <c r="I55" s="103">
        <v>0</v>
      </c>
      <c r="J55" s="102">
        <v>0</v>
      </c>
      <c r="K55" s="103">
        <v>0</v>
      </c>
      <c r="L55" s="102">
        <v>0</v>
      </c>
      <c r="M55" s="103">
        <v>0</v>
      </c>
      <c r="N55" s="102">
        <v>0</v>
      </c>
      <c r="O55" s="103">
        <v>0</v>
      </c>
      <c r="P55" s="102">
        <v>13</v>
      </c>
      <c r="Q55" s="127">
        <v>4</v>
      </c>
      <c r="R55" s="102">
        <v>12</v>
      </c>
      <c r="S55" s="127">
        <v>5</v>
      </c>
      <c r="T55" s="102">
        <v>5</v>
      </c>
      <c r="U55" s="103">
        <v>2</v>
      </c>
      <c r="V55" s="102">
        <v>2</v>
      </c>
      <c r="W55" s="103">
        <v>1</v>
      </c>
      <c r="X55" s="116">
        <f t="shared" si="15"/>
        <v>32</v>
      </c>
      <c r="Y55" s="117">
        <f t="shared" si="16"/>
        <v>12</v>
      </c>
      <c r="Z55" s="93">
        <f t="shared" si="17"/>
        <v>44</v>
      </c>
    </row>
    <row r="56" spans="1:26" s="38" customFormat="1" ht="13.5" thickBot="1">
      <c r="A56" s="118" t="s">
        <v>19</v>
      </c>
      <c r="B56" s="119">
        <v>0</v>
      </c>
      <c r="C56" s="120">
        <v>0</v>
      </c>
      <c r="D56" s="119">
        <v>0</v>
      </c>
      <c r="E56" s="120">
        <v>0</v>
      </c>
      <c r="F56" s="119">
        <v>0</v>
      </c>
      <c r="G56" s="120">
        <v>0</v>
      </c>
      <c r="H56" s="119">
        <v>0</v>
      </c>
      <c r="I56" s="120">
        <v>0</v>
      </c>
      <c r="J56" s="119">
        <v>0</v>
      </c>
      <c r="K56" s="120">
        <v>0</v>
      </c>
      <c r="L56" s="119">
        <v>2</v>
      </c>
      <c r="M56" s="120">
        <v>1</v>
      </c>
      <c r="N56" s="119">
        <v>310</v>
      </c>
      <c r="O56" s="120">
        <v>297</v>
      </c>
      <c r="P56" s="128">
        <v>18092</v>
      </c>
      <c r="Q56" s="129">
        <v>21188</v>
      </c>
      <c r="R56" s="119">
        <v>8837</v>
      </c>
      <c r="S56" s="179">
        <v>7076</v>
      </c>
      <c r="T56" s="119">
        <v>2905</v>
      </c>
      <c r="U56" s="120">
        <v>1823</v>
      </c>
      <c r="V56" s="119">
        <v>888</v>
      </c>
      <c r="W56" s="120">
        <v>473</v>
      </c>
      <c r="X56" s="119">
        <f t="shared" si="15"/>
        <v>31034</v>
      </c>
      <c r="Y56" s="120">
        <f t="shared" si="16"/>
        <v>30858</v>
      </c>
      <c r="Z56" s="120">
        <f t="shared" si="17"/>
        <v>61892</v>
      </c>
    </row>
    <row r="57" spans="1:26" s="38" customFormat="1" ht="13.5" thickBot="1">
      <c r="A57" s="121" t="s">
        <v>74</v>
      </c>
      <c r="B57" s="122"/>
      <c r="C57" s="123"/>
      <c r="D57" s="122"/>
      <c r="E57" s="123"/>
      <c r="F57" s="122"/>
      <c r="G57" s="123"/>
      <c r="H57" s="122"/>
      <c r="I57" s="123"/>
      <c r="J57" s="122"/>
      <c r="K57" s="123"/>
      <c r="L57" s="122"/>
      <c r="M57" s="123"/>
      <c r="N57" s="122"/>
      <c r="O57" s="123"/>
      <c r="P57" s="122"/>
      <c r="Q57" s="123"/>
      <c r="R57" s="122"/>
      <c r="S57" s="123"/>
      <c r="T57" s="122"/>
      <c r="U57" s="123"/>
      <c r="V57" s="122"/>
      <c r="W57" s="123"/>
      <c r="X57" s="122"/>
      <c r="Y57" s="123"/>
      <c r="Z57" s="123"/>
    </row>
    <row r="58" spans="1:26" ht="12.75">
      <c r="A58" s="115" t="s">
        <v>30</v>
      </c>
      <c r="B58" s="102">
        <v>0</v>
      </c>
      <c r="C58" s="93">
        <v>0</v>
      </c>
      <c r="D58" s="102">
        <v>0</v>
      </c>
      <c r="E58" s="93">
        <v>0</v>
      </c>
      <c r="F58" s="102">
        <v>0</v>
      </c>
      <c r="G58" s="93">
        <v>0</v>
      </c>
      <c r="H58" s="102">
        <v>0</v>
      </c>
      <c r="I58" s="93">
        <v>0</v>
      </c>
      <c r="J58" s="102">
        <v>0</v>
      </c>
      <c r="K58" s="93">
        <v>0</v>
      </c>
      <c r="L58" s="102">
        <v>0</v>
      </c>
      <c r="M58" s="93">
        <v>0</v>
      </c>
      <c r="N58" s="102">
        <v>0</v>
      </c>
      <c r="O58" s="93">
        <v>1</v>
      </c>
      <c r="P58" s="102">
        <v>3</v>
      </c>
      <c r="Q58" s="93">
        <v>1</v>
      </c>
      <c r="R58" s="125">
        <v>482</v>
      </c>
      <c r="S58" s="126">
        <v>562</v>
      </c>
      <c r="T58" s="102">
        <v>624</v>
      </c>
      <c r="U58" s="127">
        <v>647</v>
      </c>
      <c r="V58" s="102">
        <v>564</v>
      </c>
      <c r="W58" s="93">
        <v>463</v>
      </c>
      <c r="X58" s="116">
        <f aca="true" t="shared" si="18" ref="X58:X63">SUM(V58,T58,R58,P58,N58,L58,J58,H58,F58,D58,B58)</f>
        <v>1673</v>
      </c>
      <c r="Y58" s="97">
        <f aca="true" t="shared" si="19" ref="Y58:Y63">SUM(W58,U58,S58,Q58,O58,M58,K58,I58,G58,E58,C58)</f>
        <v>1674</v>
      </c>
      <c r="Z58" s="93">
        <f aca="true" t="shared" si="20" ref="Z58:Z63">SUM(X58:Y58)</f>
        <v>3347</v>
      </c>
    </row>
    <row r="59" spans="1:26" ht="12.75">
      <c r="A59" s="115" t="s">
        <v>31</v>
      </c>
      <c r="B59" s="102">
        <v>0</v>
      </c>
      <c r="C59" s="103">
        <v>0</v>
      </c>
      <c r="D59" s="102">
        <v>0</v>
      </c>
      <c r="E59" s="103">
        <v>0</v>
      </c>
      <c r="F59" s="102">
        <v>0</v>
      </c>
      <c r="G59" s="103">
        <v>0</v>
      </c>
      <c r="H59" s="102">
        <v>0</v>
      </c>
      <c r="I59" s="103">
        <v>0</v>
      </c>
      <c r="J59" s="102">
        <v>0</v>
      </c>
      <c r="K59" s="103">
        <v>0</v>
      </c>
      <c r="L59" s="102">
        <v>0</v>
      </c>
      <c r="M59" s="103">
        <v>0</v>
      </c>
      <c r="N59" s="102">
        <v>0</v>
      </c>
      <c r="O59" s="103">
        <v>0</v>
      </c>
      <c r="P59" s="102">
        <v>4</v>
      </c>
      <c r="Q59" s="103">
        <v>2</v>
      </c>
      <c r="R59" s="102">
        <v>1993</v>
      </c>
      <c r="S59" s="127">
        <v>1938</v>
      </c>
      <c r="T59" s="102">
        <v>2024</v>
      </c>
      <c r="U59" s="127">
        <v>1658</v>
      </c>
      <c r="V59" s="102">
        <v>916</v>
      </c>
      <c r="W59" s="103">
        <v>760</v>
      </c>
      <c r="X59" s="116">
        <f t="shared" si="18"/>
        <v>4937</v>
      </c>
      <c r="Y59" s="117">
        <f t="shared" si="19"/>
        <v>4358</v>
      </c>
      <c r="Z59" s="93">
        <f t="shared" si="20"/>
        <v>9295</v>
      </c>
    </row>
    <row r="60" spans="1:26" ht="12.75">
      <c r="A60" s="115" t="s">
        <v>32</v>
      </c>
      <c r="B60" s="102">
        <v>0</v>
      </c>
      <c r="C60" s="103">
        <v>0</v>
      </c>
      <c r="D60" s="102">
        <v>0</v>
      </c>
      <c r="E60" s="103">
        <v>0</v>
      </c>
      <c r="F60" s="102">
        <v>0</v>
      </c>
      <c r="G60" s="103">
        <v>0</v>
      </c>
      <c r="H60" s="102">
        <v>0</v>
      </c>
      <c r="I60" s="103">
        <v>0</v>
      </c>
      <c r="J60" s="102">
        <v>0</v>
      </c>
      <c r="K60" s="103">
        <v>0</v>
      </c>
      <c r="L60" s="102">
        <v>0</v>
      </c>
      <c r="M60" s="103">
        <v>0</v>
      </c>
      <c r="N60" s="102">
        <v>0</v>
      </c>
      <c r="O60" s="103">
        <v>0</v>
      </c>
      <c r="P60" s="102">
        <v>0</v>
      </c>
      <c r="Q60" s="103">
        <v>0</v>
      </c>
      <c r="R60" s="102">
        <v>205</v>
      </c>
      <c r="S60" s="127">
        <v>126</v>
      </c>
      <c r="T60" s="102">
        <v>240</v>
      </c>
      <c r="U60" s="127">
        <v>133</v>
      </c>
      <c r="V60" s="102">
        <v>134</v>
      </c>
      <c r="W60" s="103">
        <v>110</v>
      </c>
      <c r="X60" s="116">
        <f t="shared" si="18"/>
        <v>579</v>
      </c>
      <c r="Y60" s="117">
        <f t="shared" si="19"/>
        <v>369</v>
      </c>
      <c r="Z60" s="93">
        <f t="shared" si="20"/>
        <v>948</v>
      </c>
    </row>
    <row r="61" spans="1:26" ht="12.75">
      <c r="A61" s="115" t="s">
        <v>33</v>
      </c>
      <c r="B61" s="102">
        <v>0</v>
      </c>
      <c r="C61" s="103">
        <v>0</v>
      </c>
      <c r="D61" s="102">
        <v>0</v>
      </c>
      <c r="E61" s="103">
        <v>0</v>
      </c>
      <c r="F61" s="102">
        <v>0</v>
      </c>
      <c r="G61" s="103">
        <v>0</v>
      </c>
      <c r="H61" s="102">
        <v>0</v>
      </c>
      <c r="I61" s="103">
        <v>0</v>
      </c>
      <c r="J61" s="102">
        <v>0</v>
      </c>
      <c r="K61" s="103">
        <v>0</v>
      </c>
      <c r="L61" s="102">
        <v>0</v>
      </c>
      <c r="M61" s="103">
        <v>0</v>
      </c>
      <c r="N61" s="102">
        <v>0</v>
      </c>
      <c r="O61" s="103">
        <v>0</v>
      </c>
      <c r="P61" s="102">
        <v>0</v>
      </c>
      <c r="Q61" s="103">
        <v>1</v>
      </c>
      <c r="R61" s="102">
        <v>166</v>
      </c>
      <c r="S61" s="127">
        <v>103</v>
      </c>
      <c r="T61" s="102">
        <v>230</v>
      </c>
      <c r="U61" s="127">
        <v>129</v>
      </c>
      <c r="V61" s="102">
        <v>147</v>
      </c>
      <c r="W61" s="103">
        <v>96</v>
      </c>
      <c r="X61" s="116">
        <f t="shared" si="18"/>
        <v>543</v>
      </c>
      <c r="Y61" s="117">
        <f t="shared" si="19"/>
        <v>329</v>
      </c>
      <c r="Z61" s="93">
        <f t="shared" si="20"/>
        <v>872</v>
      </c>
    </row>
    <row r="62" spans="1:26" ht="12.75">
      <c r="A62" s="115" t="s">
        <v>34</v>
      </c>
      <c r="B62" s="102">
        <v>0</v>
      </c>
      <c r="C62" s="103">
        <v>0</v>
      </c>
      <c r="D62" s="102">
        <v>0</v>
      </c>
      <c r="E62" s="103">
        <v>0</v>
      </c>
      <c r="F62" s="102">
        <v>0</v>
      </c>
      <c r="G62" s="103">
        <v>0</v>
      </c>
      <c r="H62" s="102">
        <v>0</v>
      </c>
      <c r="I62" s="103">
        <v>0</v>
      </c>
      <c r="J62" s="142">
        <v>0</v>
      </c>
      <c r="K62" s="103">
        <v>0</v>
      </c>
      <c r="L62" s="102">
        <v>0</v>
      </c>
      <c r="M62" s="103">
        <v>0</v>
      </c>
      <c r="N62" s="102">
        <v>0</v>
      </c>
      <c r="O62" s="103">
        <v>0</v>
      </c>
      <c r="P62" s="102">
        <v>0</v>
      </c>
      <c r="Q62" s="103">
        <v>0</v>
      </c>
      <c r="R62" s="102">
        <v>3</v>
      </c>
      <c r="S62" s="127">
        <v>3</v>
      </c>
      <c r="T62" s="102">
        <v>7</v>
      </c>
      <c r="U62" s="127">
        <v>2</v>
      </c>
      <c r="V62" s="102">
        <v>1</v>
      </c>
      <c r="W62" s="103">
        <v>0</v>
      </c>
      <c r="X62" s="116">
        <f t="shared" si="18"/>
        <v>11</v>
      </c>
      <c r="Y62" s="117">
        <f t="shared" si="19"/>
        <v>5</v>
      </c>
      <c r="Z62" s="93">
        <f t="shared" si="20"/>
        <v>16</v>
      </c>
    </row>
    <row r="63" spans="1:26" s="38" customFormat="1" ht="13.5" thickBot="1">
      <c r="A63" s="118" t="s">
        <v>19</v>
      </c>
      <c r="B63" s="119">
        <v>0</v>
      </c>
      <c r="C63" s="120">
        <v>0</v>
      </c>
      <c r="D63" s="119">
        <v>0</v>
      </c>
      <c r="E63" s="120">
        <v>0</v>
      </c>
      <c r="F63" s="119">
        <v>0</v>
      </c>
      <c r="G63" s="120">
        <v>0</v>
      </c>
      <c r="H63" s="119">
        <v>0</v>
      </c>
      <c r="I63" s="120">
        <v>0</v>
      </c>
      <c r="J63" s="119">
        <v>0</v>
      </c>
      <c r="K63" s="120">
        <v>0</v>
      </c>
      <c r="L63" s="119">
        <v>0</v>
      </c>
      <c r="M63" s="120">
        <v>0</v>
      </c>
      <c r="N63" s="119">
        <v>0</v>
      </c>
      <c r="O63" s="120">
        <v>1</v>
      </c>
      <c r="P63" s="119">
        <v>7</v>
      </c>
      <c r="Q63" s="120">
        <v>4</v>
      </c>
      <c r="R63" s="128">
        <v>2849</v>
      </c>
      <c r="S63" s="129">
        <v>2732</v>
      </c>
      <c r="T63" s="119">
        <v>3125</v>
      </c>
      <c r="U63" s="179">
        <v>2569</v>
      </c>
      <c r="V63" s="119">
        <v>1762</v>
      </c>
      <c r="W63" s="120">
        <v>1429</v>
      </c>
      <c r="X63" s="119">
        <f t="shared" si="18"/>
        <v>7743</v>
      </c>
      <c r="Y63" s="120">
        <f t="shared" si="19"/>
        <v>6735</v>
      </c>
      <c r="Z63" s="120">
        <f t="shared" si="20"/>
        <v>14478</v>
      </c>
    </row>
    <row r="64" spans="1:26" s="38" customFormat="1" ht="12.75">
      <c r="A64" s="121" t="s">
        <v>54</v>
      </c>
      <c r="B64" s="122"/>
      <c r="C64" s="123"/>
      <c r="D64" s="122"/>
      <c r="E64" s="123"/>
      <c r="F64" s="122"/>
      <c r="G64" s="123"/>
      <c r="H64" s="122"/>
      <c r="I64" s="123"/>
      <c r="J64" s="122"/>
      <c r="K64" s="123"/>
      <c r="L64" s="122"/>
      <c r="M64" s="123"/>
      <c r="N64" s="122"/>
      <c r="O64" s="123"/>
      <c r="P64" s="122"/>
      <c r="Q64" s="123"/>
      <c r="R64" s="94"/>
      <c r="S64" s="95"/>
      <c r="T64" s="94"/>
      <c r="U64" s="143"/>
      <c r="V64" s="144"/>
      <c r="W64" s="143"/>
      <c r="X64" s="145"/>
      <c r="Y64" s="146"/>
      <c r="Z64" s="143"/>
    </row>
    <row r="65" spans="1:26" s="106" customFormat="1" ht="12.75">
      <c r="A65" s="115" t="s">
        <v>31</v>
      </c>
      <c r="B65" s="102">
        <v>0</v>
      </c>
      <c r="C65" s="93">
        <v>0</v>
      </c>
      <c r="D65" s="102">
        <v>0</v>
      </c>
      <c r="E65" s="93">
        <v>0</v>
      </c>
      <c r="F65" s="102">
        <v>0</v>
      </c>
      <c r="G65" s="93">
        <v>0</v>
      </c>
      <c r="H65" s="102">
        <v>0</v>
      </c>
      <c r="I65" s="93">
        <v>0</v>
      </c>
      <c r="J65" s="102">
        <v>0</v>
      </c>
      <c r="K65" s="93">
        <v>0</v>
      </c>
      <c r="L65" s="102">
        <v>0</v>
      </c>
      <c r="M65" s="93">
        <v>0</v>
      </c>
      <c r="N65" s="102">
        <v>0</v>
      </c>
      <c r="O65" s="93">
        <v>0</v>
      </c>
      <c r="P65" s="102">
        <v>0</v>
      </c>
      <c r="Q65" s="93">
        <v>0</v>
      </c>
      <c r="R65" s="102">
        <v>0</v>
      </c>
      <c r="S65" s="93">
        <v>26</v>
      </c>
      <c r="T65" s="102">
        <v>20</v>
      </c>
      <c r="U65" s="93">
        <v>49</v>
      </c>
      <c r="V65" s="102">
        <v>24</v>
      </c>
      <c r="W65" s="93">
        <v>88</v>
      </c>
      <c r="X65" s="116">
        <f>SUM(V65,T65,R65,P65,N65,L65,J65,H65,F65,D65,B65)</f>
        <v>44</v>
      </c>
      <c r="Y65" s="97">
        <f>SUM(W65,U65,S65,Q65,O65,M65,K65,I65,G65,E65,C65)</f>
        <v>163</v>
      </c>
      <c r="Z65" s="93">
        <f>SUM(X65:Y65)</f>
        <v>207</v>
      </c>
    </row>
    <row r="66" spans="1:26" s="38" customFormat="1" ht="12.75">
      <c r="A66" s="118" t="s">
        <v>19</v>
      </c>
      <c r="B66" s="119">
        <v>0</v>
      </c>
      <c r="C66" s="120">
        <v>0</v>
      </c>
      <c r="D66" s="119">
        <v>0</v>
      </c>
      <c r="E66" s="120">
        <v>0</v>
      </c>
      <c r="F66" s="119">
        <v>0</v>
      </c>
      <c r="G66" s="120">
        <v>0</v>
      </c>
      <c r="H66" s="119">
        <v>0</v>
      </c>
      <c r="I66" s="120">
        <v>0</v>
      </c>
      <c r="J66" s="119">
        <v>0</v>
      </c>
      <c r="K66" s="120">
        <v>0</v>
      </c>
      <c r="L66" s="119">
        <v>0</v>
      </c>
      <c r="M66" s="120">
        <v>0</v>
      </c>
      <c r="N66" s="119">
        <v>0</v>
      </c>
      <c r="O66" s="120">
        <v>0</v>
      </c>
      <c r="P66" s="119">
        <v>0</v>
      </c>
      <c r="Q66" s="120">
        <v>0</v>
      </c>
      <c r="R66" s="119">
        <v>0</v>
      </c>
      <c r="S66" s="120">
        <v>26</v>
      </c>
      <c r="T66" s="119">
        <v>20</v>
      </c>
      <c r="U66" s="120">
        <v>49</v>
      </c>
      <c r="V66" s="119">
        <v>24</v>
      </c>
      <c r="W66" s="120">
        <v>88</v>
      </c>
      <c r="X66" s="119">
        <f>SUM(V66,T66,R66,P66,N66,L66,J66,H66,F66,D66,B66)</f>
        <v>44</v>
      </c>
      <c r="Y66" s="120">
        <f>SUM(W66,U66,S66,Q66,O66,M66,K66,I66,G66,E66,C66)</f>
        <v>163</v>
      </c>
      <c r="Z66" s="120">
        <f>SUM(X66:Y66)</f>
        <v>207</v>
      </c>
    </row>
    <row r="67" spans="1:26" s="106" customFormat="1" ht="12.75">
      <c r="A67" s="124" t="s">
        <v>55</v>
      </c>
      <c r="B67" s="102"/>
      <c r="C67" s="93"/>
      <c r="D67" s="102"/>
      <c r="E67" s="93"/>
      <c r="F67" s="102"/>
      <c r="G67" s="93"/>
      <c r="H67" s="102"/>
      <c r="I67" s="93"/>
      <c r="J67" s="102"/>
      <c r="K67" s="93"/>
      <c r="L67" s="102"/>
      <c r="M67" s="93"/>
      <c r="N67" s="102"/>
      <c r="O67" s="93"/>
      <c r="P67" s="102"/>
      <c r="Q67" s="93"/>
      <c r="R67" s="102"/>
      <c r="S67" s="93"/>
      <c r="T67" s="102"/>
      <c r="U67" s="93"/>
      <c r="V67" s="102"/>
      <c r="W67" s="93"/>
      <c r="X67" s="116"/>
      <c r="Y67" s="97"/>
      <c r="Z67" s="93"/>
    </row>
    <row r="68" spans="1:26" ht="12.75">
      <c r="A68" s="115" t="s">
        <v>30</v>
      </c>
      <c r="B68" s="102">
        <v>0</v>
      </c>
      <c r="C68" s="93">
        <v>0</v>
      </c>
      <c r="D68" s="102">
        <v>0</v>
      </c>
      <c r="E68" s="93">
        <v>0</v>
      </c>
      <c r="F68" s="102">
        <v>0</v>
      </c>
      <c r="G68" s="93">
        <v>0</v>
      </c>
      <c r="H68" s="102">
        <v>0</v>
      </c>
      <c r="I68" s="93">
        <v>0</v>
      </c>
      <c r="J68" s="102">
        <v>28</v>
      </c>
      <c r="K68" s="93">
        <v>1</v>
      </c>
      <c r="L68" s="102">
        <v>30</v>
      </c>
      <c r="M68" s="93">
        <v>17</v>
      </c>
      <c r="N68" s="102">
        <v>33</v>
      </c>
      <c r="O68" s="93">
        <v>11</v>
      </c>
      <c r="P68" s="102">
        <v>41</v>
      </c>
      <c r="Q68" s="93">
        <v>12</v>
      </c>
      <c r="R68" s="102">
        <v>31</v>
      </c>
      <c r="S68" s="93">
        <v>13</v>
      </c>
      <c r="T68" s="102">
        <v>29</v>
      </c>
      <c r="U68" s="93">
        <v>7</v>
      </c>
      <c r="V68" s="102">
        <v>6</v>
      </c>
      <c r="W68" s="93">
        <v>12</v>
      </c>
      <c r="X68" s="116">
        <f>SUM(V68,T68,R68,P68,N68,L68,J68,H68,F68,D68,B68)</f>
        <v>198</v>
      </c>
      <c r="Y68" s="97">
        <f>SUM(W68,U68,S68,Q68,O68,M68,K68,I68,G68,E68,C68)</f>
        <v>73</v>
      </c>
      <c r="Z68" s="93">
        <f>SUM(X68:Y68)</f>
        <v>271</v>
      </c>
    </row>
    <row r="69" spans="1:26" ht="12.75">
      <c r="A69" s="115" t="s">
        <v>31</v>
      </c>
      <c r="B69" s="102">
        <v>0</v>
      </c>
      <c r="C69" s="103">
        <v>0</v>
      </c>
      <c r="D69" s="102">
        <v>0</v>
      </c>
      <c r="E69" s="103">
        <v>0</v>
      </c>
      <c r="F69" s="102">
        <v>0</v>
      </c>
      <c r="G69" s="103">
        <v>0</v>
      </c>
      <c r="H69" s="102">
        <v>0</v>
      </c>
      <c r="I69" s="103">
        <v>0</v>
      </c>
      <c r="J69" s="102">
        <v>15</v>
      </c>
      <c r="K69" s="103">
        <v>44</v>
      </c>
      <c r="L69" s="102">
        <v>51</v>
      </c>
      <c r="M69" s="103">
        <v>76</v>
      </c>
      <c r="N69" s="102">
        <v>85</v>
      </c>
      <c r="O69" s="103">
        <v>100</v>
      </c>
      <c r="P69" s="102">
        <v>85</v>
      </c>
      <c r="Q69" s="103">
        <v>113</v>
      </c>
      <c r="R69" s="102">
        <v>87</v>
      </c>
      <c r="S69" s="103">
        <v>146</v>
      </c>
      <c r="T69" s="102">
        <v>48</v>
      </c>
      <c r="U69" s="103">
        <v>96</v>
      </c>
      <c r="V69" s="102">
        <v>16</v>
      </c>
      <c r="W69" s="103">
        <v>81</v>
      </c>
      <c r="X69" s="116">
        <f>SUM(V69,T69,R69,P69,N69,L69,J69,H69,F69,D69,B69)</f>
        <v>387</v>
      </c>
      <c r="Y69" s="117">
        <f>SUM(W69,U69,S69,Q69,O69,M69,K69,I69,G69,E69,C69)</f>
        <v>656</v>
      </c>
      <c r="Z69" s="93">
        <f>SUM(X69:Y69)</f>
        <v>1043</v>
      </c>
    </row>
    <row r="70" spans="1:26" ht="12.75">
      <c r="A70" s="115" t="s">
        <v>32</v>
      </c>
      <c r="B70" s="102">
        <v>0</v>
      </c>
      <c r="C70" s="103">
        <v>0</v>
      </c>
      <c r="D70" s="102">
        <v>0</v>
      </c>
      <c r="E70" s="103">
        <v>0</v>
      </c>
      <c r="F70" s="102">
        <v>0</v>
      </c>
      <c r="G70" s="103">
        <v>0</v>
      </c>
      <c r="H70" s="102">
        <v>0</v>
      </c>
      <c r="I70" s="103">
        <v>0</v>
      </c>
      <c r="J70" s="102">
        <v>8</v>
      </c>
      <c r="K70" s="103">
        <v>0</v>
      </c>
      <c r="L70" s="102">
        <v>30</v>
      </c>
      <c r="M70" s="103">
        <v>1</v>
      </c>
      <c r="N70" s="102">
        <v>32</v>
      </c>
      <c r="O70" s="103">
        <v>1</v>
      </c>
      <c r="P70" s="102">
        <v>27</v>
      </c>
      <c r="Q70" s="103">
        <v>0</v>
      </c>
      <c r="R70" s="102">
        <v>22</v>
      </c>
      <c r="S70" s="103">
        <v>0</v>
      </c>
      <c r="T70" s="102">
        <v>13</v>
      </c>
      <c r="U70" s="103">
        <v>0</v>
      </c>
      <c r="V70" s="102">
        <v>5</v>
      </c>
      <c r="W70" s="103">
        <v>0</v>
      </c>
      <c r="X70" s="116">
        <f>SUM(V70,T70,R70,P70,N70,L70,J70,H70,F70,D70,B70)</f>
        <v>137</v>
      </c>
      <c r="Y70" s="117">
        <f>SUM(W70,U70,S70,Q70,O70,M70,K70,I70,G70,E70,C70)</f>
        <v>2</v>
      </c>
      <c r="Z70" s="93">
        <f>SUM(X70:Y70)</f>
        <v>139</v>
      </c>
    </row>
    <row r="71" spans="1:26" ht="12.75">
      <c r="A71" s="115" t="s">
        <v>33</v>
      </c>
      <c r="B71" s="102">
        <v>0</v>
      </c>
      <c r="C71" s="103">
        <v>0</v>
      </c>
      <c r="D71" s="102">
        <v>0</v>
      </c>
      <c r="E71" s="103">
        <v>0</v>
      </c>
      <c r="F71" s="102">
        <v>0</v>
      </c>
      <c r="G71" s="103">
        <v>0</v>
      </c>
      <c r="H71" s="102">
        <v>0</v>
      </c>
      <c r="I71" s="103">
        <v>0</v>
      </c>
      <c r="J71" s="102">
        <v>5</v>
      </c>
      <c r="K71" s="103">
        <v>0</v>
      </c>
      <c r="L71" s="102">
        <v>18</v>
      </c>
      <c r="M71" s="103">
        <v>1</v>
      </c>
      <c r="N71" s="102">
        <v>25</v>
      </c>
      <c r="O71" s="103">
        <v>0</v>
      </c>
      <c r="P71" s="102">
        <v>24</v>
      </c>
      <c r="Q71" s="103">
        <v>0</v>
      </c>
      <c r="R71" s="102">
        <v>11</v>
      </c>
      <c r="S71" s="103">
        <v>0</v>
      </c>
      <c r="T71" s="102">
        <v>13</v>
      </c>
      <c r="U71" s="103">
        <v>0</v>
      </c>
      <c r="V71" s="102">
        <v>11</v>
      </c>
      <c r="W71" s="103">
        <v>0</v>
      </c>
      <c r="X71" s="116">
        <f>SUM(V71,T71,R71,P71,N71,L71,J71,H71,F71,D71,B71)</f>
        <v>107</v>
      </c>
      <c r="Y71" s="117">
        <f>SUM(W71,U71,S71,Q71,O71,M71,K71,I71,G71,E71,C71)</f>
        <v>1</v>
      </c>
      <c r="Z71" s="93">
        <f>SUM(X71:Y71)</f>
        <v>108</v>
      </c>
    </row>
    <row r="72" spans="1:26" s="38" customFormat="1" ht="12.75">
      <c r="A72" s="118" t="s">
        <v>19</v>
      </c>
      <c r="B72" s="119">
        <v>0</v>
      </c>
      <c r="C72" s="120">
        <v>0</v>
      </c>
      <c r="D72" s="119">
        <v>0</v>
      </c>
      <c r="E72" s="120">
        <v>0</v>
      </c>
      <c r="F72" s="119">
        <v>0</v>
      </c>
      <c r="G72" s="120">
        <v>0</v>
      </c>
      <c r="H72" s="119">
        <v>0</v>
      </c>
      <c r="I72" s="120">
        <v>0</v>
      </c>
      <c r="J72" s="119">
        <v>56</v>
      </c>
      <c r="K72" s="120">
        <v>45</v>
      </c>
      <c r="L72" s="119">
        <v>129</v>
      </c>
      <c r="M72" s="120">
        <v>95</v>
      </c>
      <c r="N72" s="119">
        <v>175</v>
      </c>
      <c r="O72" s="120">
        <v>112</v>
      </c>
      <c r="P72" s="119">
        <v>177</v>
      </c>
      <c r="Q72" s="120">
        <v>125</v>
      </c>
      <c r="R72" s="119">
        <v>151</v>
      </c>
      <c r="S72" s="120">
        <v>159</v>
      </c>
      <c r="T72" s="119">
        <v>103</v>
      </c>
      <c r="U72" s="120">
        <v>103</v>
      </c>
      <c r="V72" s="119">
        <v>38</v>
      </c>
      <c r="W72" s="120">
        <v>93</v>
      </c>
      <c r="X72" s="119">
        <f>SUM(V72,T72,R72,P72,N72,L72,J72,H72,F72,D72,B72)</f>
        <v>829</v>
      </c>
      <c r="Y72" s="120">
        <f>SUM(W72,U72,S72,Q72,O72,M72,K72,I72,G72,E72,C72)</f>
        <v>732</v>
      </c>
      <c r="Z72" s="120">
        <f>SUM(X72:Y72)</f>
        <v>1561</v>
      </c>
    </row>
    <row r="73" spans="1:26" s="106" customFormat="1" ht="12.75">
      <c r="A73" s="133" t="s">
        <v>29</v>
      </c>
      <c r="B73" s="100"/>
      <c r="C73" s="101"/>
      <c r="D73" s="100"/>
      <c r="E73" s="101"/>
      <c r="F73" s="100"/>
      <c r="G73" s="101"/>
      <c r="H73" s="100"/>
      <c r="I73" s="101"/>
      <c r="J73" s="100"/>
      <c r="K73" s="101"/>
      <c r="L73" s="100"/>
      <c r="M73" s="101"/>
      <c r="N73" s="100"/>
      <c r="O73" s="101"/>
      <c r="P73" s="100"/>
      <c r="Q73" s="101"/>
      <c r="R73" s="100"/>
      <c r="S73" s="101"/>
      <c r="T73" s="100"/>
      <c r="U73" s="101"/>
      <c r="V73" s="100"/>
      <c r="W73" s="101"/>
      <c r="X73" s="134">
        <f>SUM(V73,T73,R73,P73,N73,L73,J73,H73,F73,D73,B73)</f>
        <v>0</v>
      </c>
      <c r="Y73" s="135">
        <f>SUM(W73,U73,S73,Q73,O73,M73,K73,I73,G73,E73,C73)</f>
        <v>0</v>
      </c>
      <c r="Z73" s="101">
        <f>SUM(X73:Y73)</f>
        <v>0</v>
      </c>
    </row>
    <row r="74" spans="1:29" ht="12.75">
      <c r="A74" s="106" t="s">
        <v>30</v>
      </c>
      <c r="B74" s="102">
        <f>SUM(B7,B14,B21,B29,B36,B44,B51,B58,B68)</f>
        <v>1</v>
      </c>
      <c r="C74" s="93">
        <f aca="true" t="shared" si="21" ref="C74:V74">SUM(C7,C14,C21,C29,C36,C44,C51,C58,C68)</f>
        <v>1</v>
      </c>
      <c r="D74" s="102">
        <f t="shared" si="21"/>
        <v>67</v>
      </c>
      <c r="E74" s="93">
        <f t="shared" si="21"/>
        <v>71</v>
      </c>
      <c r="F74" s="102">
        <f t="shared" si="21"/>
        <v>3745</v>
      </c>
      <c r="G74" s="93">
        <f t="shared" si="21"/>
        <v>3736</v>
      </c>
      <c r="H74" s="102">
        <f t="shared" si="21"/>
        <v>5242</v>
      </c>
      <c r="I74" s="93">
        <f t="shared" si="21"/>
        <v>5115</v>
      </c>
      <c r="J74" s="102">
        <f t="shared" si="21"/>
        <v>5673</v>
      </c>
      <c r="K74" s="93">
        <f t="shared" si="21"/>
        <v>5559</v>
      </c>
      <c r="L74" s="102">
        <f t="shared" si="21"/>
        <v>5434</v>
      </c>
      <c r="M74" s="93">
        <f t="shared" si="21"/>
        <v>5457</v>
      </c>
      <c r="N74" s="102">
        <f t="shared" si="21"/>
        <v>5268</v>
      </c>
      <c r="O74" s="93">
        <f t="shared" si="21"/>
        <v>5374</v>
      </c>
      <c r="P74" s="102">
        <f t="shared" si="21"/>
        <v>5314</v>
      </c>
      <c r="Q74" s="93">
        <f t="shared" si="21"/>
        <v>5375</v>
      </c>
      <c r="R74" s="102">
        <f t="shared" si="21"/>
        <v>3341</v>
      </c>
      <c r="S74" s="93">
        <f t="shared" si="21"/>
        <v>2990</v>
      </c>
      <c r="T74" s="102">
        <f t="shared" si="21"/>
        <v>1815</v>
      </c>
      <c r="U74" s="93">
        <f t="shared" si="21"/>
        <v>1399</v>
      </c>
      <c r="V74" s="102">
        <f t="shared" si="21"/>
        <v>1026</v>
      </c>
      <c r="W74" s="93">
        <f>SUM(W7,W14,W21,W29,W36,W44,W51,W58,W68)</f>
        <v>724</v>
      </c>
      <c r="X74" s="116">
        <f>SUM(X7,X14,X21,X29,X36,X44,X51,X58,X68)</f>
        <v>36926</v>
      </c>
      <c r="Y74" s="97">
        <f>SUM(Y7,Y14,Y21,Y29,Y36,Y44,Y51,Y58,Y68)</f>
        <v>35801</v>
      </c>
      <c r="Z74" s="93">
        <f>SUM(Z7,Z14,Z21,Z29,Z36,Z44,Z51,Z58,Z68)</f>
        <v>72727</v>
      </c>
      <c r="AA74" s="103"/>
      <c r="AB74" s="103"/>
      <c r="AC74" s="103"/>
    </row>
    <row r="75" spans="1:29" ht="12.75">
      <c r="A75" s="106" t="s">
        <v>31</v>
      </c>
      <c r="B75" s="102">
        <f>SUM(B8,B15,B22,B30,B37,B45,B52,B59,B65,B69)</f>
        <v>12</v>
      </c>
      <c r="C75" s="103">
        <f aca="true" t="shared" si="22" ref="C75:V75">SUM(C8,C15,C22,C30,C37,C45,C52,C59,C65,C69)</f>
        <v>4</v>
      </c>
      <c r="D75" s="102">
        <f t="shared" si="22"/>
        <v>415</v>
      </c>
      <c r="E75" s="103">
        <f t="shared" si="22"/>
        <v>409</v>
      </c>
      <c r="F75" s="102">
        <f t="shared" si="22"/>
        <v>20619</v>
      </c>
      <c r="G75" s="103">
        <f t="shared" si="22"/>
        <v>21610</v>
      </c>
      <c r="H75" s="102">
        <f t="shared" si="22"/>
        <v>24635</v>
      </c>
      <c r="I75" s="103">
        <f t="shared" si="22"/>
        <v>25243</v>
      </c>
      <c r="J75" s="102">
        <f t="shared" si="22"/>
        <v>24744</v>
      </c>
      <c r="K75" s="103">
        <f t="shared" si="22"/>
        <v>25713</v>
      </c>
      <c r="L75" s="102">
        <f t="shared" si="22"/>
        <v>24302</v>
      </c>
      <c r="M75" s="103">
        <f t="shared" si="22"/>
        <v>25226</v>
      </c>
      <c r="N75" s="102">
        <f t="shared" si="22"/>
        <v>23498</v>
      </c>
      <c r="O75" s="103">
        <f t="shared" si="22"/>
        <v>24671</v>
      </c>
      <c r="P75" s="102">
        <f t="shared" si="22"/>
        <v>22860</v>
      </c>
      <c r="Q75" s="103">
        <f t="shared" si="22"/>
        <v>23836</v>
      </c>
      <c r="R75" s="102">
        <f t="shared" si="22"/>
        <v>10090</v>
      </c>
      <c r="S75" s="103">
        <f t="shared" si="22"/>
        <v>8242</v>
      </c>
      <c r="T75" s="102">
        <f t="shared" si="22"/>
        <v>4085</v>
      </c>
      <c r="U75" s="103">
        <f t="shared" si="22"/>
        <v>3070</v>
      </c>
      <c r="V75" s="102">
        <f t="shared" si="22"/>
        <v>1414</v>
      </c>
      <c r="W75" s="103">
        <f>SUM(W8,W15,W22,W30,W37,W45,W52,W59,W65,W69)</f>
        <v>1202</v>
      </c>
      <c r="X75" s="116">
        <f>SUM(X8,X15,X22,X30,X37,X45,X52,X59,X65,X69)</f>
        <v>156674</v>
      </c>
      <c r="Y75" s="117">
        <f>SUM(Y8,Y15,Y22,Y30,Y37,Y45,Y52,Y59,Y65,Y69)</f>
        <v>159226</v>
      </c>
      <c r="Z75" s="93">
        <f>SUM(Z8,Z15,Z22,Z30,Z37,Z45,Z52,Z59,Z65,Z69)</f>
        <v>315900</v>
      </c>
      <c r="AA75" s="103"/>
      <c r="AB75" s="103"/>
      <c r="AC75" s="103"/>
    </row>
    <row r="76" spans="1:29" ht="12.75">
      <c r="A76" s="106" t="s">
        <v>32</v>
      </c>
      <c r="B76" s="102">
        <f>SUM(B9,B16,B23,B31,B38,B46,B53,B60,B70)</f>
        <v>0</v>
      </c>
      <c r="C76" s="103">
        <f aca="true" t="shared" si="23" ref="C76:V76">SUM(C9,C16,C23,C31,C38,C46,C53,C60,C70)</f>
        <v>0</v>
      </c>
      <c r="D76" s="102">
        <f t="shared" si="23"/>
        <v>4</v>
      </c>
      <c r="E76" s="103">
        <f t="shared" si="23"/>
        <v>5</v>
      </c>
      <c r="F76" s="102">
        <f t="shared" si="23"/>
        <v>646</v>
      </c>
      <c r="G76" s="103">
        <f t="shared" si="23"/>
        <v>264</v>
      </c>
      <c r="H76" s="102">
        <f t="shared" si="23"/>
        <v>1155</v>
      </c>
      <c r="I76" s="103">
        <f t="shared" si="23"/>
        <v>447</v>
      </c>
      <c r="J76" s="102">
        <f t="shared" si="23"/>
        <v>1295</v>
      </c>
      <c r="K76" s="103">
        <f t="shared" si="23"/>
        <v>598</v>
      </c>
      <c r="L76" s="102">
        <f t="shared" si="23"/>
        <v>1307</v>
      </c>
      <c r="M76" s="103">
        <f t="shared" si="23"/>
        <v>684</v>
      </c>
      <c r="N76" s="102">
        <f t="shared" si="23"/>
        <v>1451</v>
      </c>
      <c r="O76" s="103">
        <f t="shared" si="23"/>
        <v>756</v>
      </c>
      <c r="P76" s="102">
        <f t="shared" si="23"/>
        <v>1354</v>
      </c>
      <c r="Q76" s="103">
        <f t="shared" si="23"/>
        <v>759</v>
      </c>
      <c r="R76" s="102">
        <f t="shared" si="23"/>
        <v>927</v>
      </c>
      <c r="S76" s="103">
        <f t="shared" si="23"/>
        <v>493</v>
      </c>
      <c r="T76" s="102">
        <f t="shared" si="23"/>
        <v>467</v>
      </c>
      <c r="U76" s="103">
        <f t="shared" si="23"/>
        <v>260</v>
      </c>
      <c r="V76" s="102">
        <f t="shared" si="23"/>
        <v>214</v>
      </c>
      <c r="W76" s="103">
        <f>SUM(W9,W16,W23,W31,W38,W46,W53,W60,W70)</f>
        <v>140</v>
      </c>
      <c r="X76" s="116">
        <f aca="true" t="shared" si="24" ref="W76:Z77">SUM(X9,X16,X23,X31,X38,X46,X53,X60,X70)</f>
        <v>8820</v>
      </c>
      <c r="Y76" s="117">
        <f t="shared" si="24"/>
        <v>4406</v>
      </c>
      <c r="Z76" s="93">
        <f t="shared" si="24"/>
        <v>13226</v>
      </c>
      <c r="AA76" s="103"/>
      <c r="AB76" s="103"/>
      <c r="AC76" s="103"/>
    </row>
    <row r="77" spans="1:29" ht="12.75">
      <c r="A77" s="106" t="s">
        <v>33</v>
      </c>
      <c r="B77" s="102">
        <f>SUM(B10,B17,B24,B32,B39,B47,B54,B61,B71)</f>
        <v>0</v>
      </c>
      <c r="C77" s="103">
        <f aca="true" t="shared" si="25" ref="C77:V77">SUM(C10,C17,C24,C32,C39,C47,C54,C61,C71)</f>
        <v>1</v>
      </c>
      <c r="D77" s="102">
        <f t="shared" si="25"/>
        <v>11</v>
      </c>
      <c r="E77" s="103">
        <f t="shared" si="25"/>
        <v>12</v>
      </c>
      <c r="F77" s="102">
        <f t="shared" si="25"/>
        <v>935</v>
      </c>
      <c r="G77" s="103">
        <f t="shared" si="25"/>
        <v>707</v>
      </c>
      <c r="H77" s="102">
        <f t="shared" si="25"/>
        <v>1368</v>
      </c>
      <c r="I77" s="103">
        <f t="shared" si="25"/>
        <v>959</v>
      </c>
      <c r="J77" s="102">
        <f t="shared" si="25"/>
        <v>1628</v>
      </c>
      <c r="K77" s="103">
        <f t="shared" si="25"/>
        <v>1108</v>
      </c>
      <c r="L77" s="102">
        <f t="shared" si="25"/>
        <v>1655</v>
      </c>
      <c r="M77" s="103">
        <f t="shared" si="25"/>
        <v>1162</v>
      </c>
      <c r="N77" s="102">
        <f t="shared" si="25"/>
        <v>1729</v>
      </c>
      <c r="O77" s="103">
        <f t="shared" si="25"/>
        <v>1171</v>
      </c>
      <c r="P77" s="102">
        <f t="shared" si="25"/>
        <v>1707</v>
      </c>
      <c r="Q77" s="103">
        <f t="shared" si="25"/>
        <v>1156</v>
      </c>
      <c r="R77" s="102">
        <f t="shared" si="25"/>
        <v>1164</v>
      </c>
      <c r="S77" s="103">
        <f t="shared" si="25"/>
        <v>682</v>
      </c>
      <c r="T77" s="102">
        <f t="shared" si="25"/>
        <v>599</v>
      </c>
      <c r="U77" s="103">
        <f t="shared" si="25"/>
        <v>336</v>
      </c>
      <c r="V77" s="102">
        <f t="shared" si="25"/>
        <v>287</v>
      </c>
      <c r="W77" s="103">
        <f t="shared" si="24"/>
        <v>187</v>
      </c>
      <c r="X77" s="116">
        <f t="shared" si="24"/>
        <v>11083</v>
      </c>
      <c r="Y77" s="117">
        <f t="shared" si="24"/>
        <v>7481</v>
      </c>
      <c r="Z77" s="93">
        <f t="shared" si="24"/>
        <v>18564</v>
      </c>
      <c r="AA77" s="103"/>
      <c r="AB77" s="103"/>
      <c r="AC77" s="103"/>
    </row>
    <row r="78" spans="1:29" ht="12.75">
      <c r="A78" s="106" t="s">
        <v>34</v>
      </c>
      <c r="B78" s="102">
        <f>SUM(B18,B25,B33,B40,B48,B55,B62)</f>
        <v>0</v>
      </c>
      <c r="C78" s="103">
        <f aca="true" t="shared" si="26" ref="C78:V78">SUM(C18,C25,C33,C40,C48,C55,C62)</f>
        <v>0</v>
      </c>
      <c r="D78" s="102">
        <f t="shared" si="26"/>
        <v>0</v>
      </c>
      <c r="E78" s="103">
        <f t="shared" si="26"/>
        <v>0</v>
      </c>
      <c r="F78" s="102">
        <f t="shared" si="26"/>
        <v>11</v>
      </c>
      <c r="G78" s="103">
        <f t="shared" si="26"/>
        <v>6</v>
      </c>
      <c r="H78" s="102">
        <f t="shared" si="26"/>
        <v>23</v>
      </c>
      <c r="I78" s="103">
        <f t="shared" si="26"/>
        <v>5</v>
      </c>
      <c r="J78" s="102">
        <f t="shared" si="26"/>
        <v>34</v>
      </c>
      <c r="K78" s="103">
        <f t="shared" si="26"/>
        <v>8</v>
      </c>
      <c r="L78" s="102">
        <f t="shared" si="26"/>
        <v>31</v>
      </c>
      <c r="M78" s="103">
        <f t="shared" si="26"/>
        <v>10</v>
      </c>
      <c r="N78" s="102">
        <f t="shared" si="26"/>
        <v>27</v>
      </c>
      <c r="O78" s="103">
        <f t="shared" si="26"/>
        <v>7</v>
      </c>
      <c r="P78" s="102">
        <f t="shared" si="26"/>
        <v>40</v>
      </c>
      <c r="Q78" s="103">
        <f t="shared" si="26"/>
        <v>12</v>
      </c>
      <c r="R78" s="102">
        <f t="shared" si="26"/>
        <v>24</v>
      </c>
      <c r="S78" s="103">
        <f t="shared" si="26"/>
        <v>9</v>
      </c>
      <c r="T78" s="102">
        <f t="shared" si="26"/>
        <v>12</v>
      </c>
      <c r="U78" s="103">
        <f t="shared" si="26"/>
        <v>5</v>
      </c>
      <c r="V78" s="102">
        <f t="shared" si="26"/>
        <v>3</v>
      </c>
      <c r="W78" s="103">
        <f>SUM(W18,W25,W33,W40,W48,W55,W62)</f>
        <v>1</v>
      </c>
      <c r="X78" s="116">
        <f>SUM(X18,X25,X33,X40,X48,X55,X62)</f>
        <v>205</v>
      </c>
      <c r="Y78" s="117">
        <f>SUM(Y18,Y25,Y33,Y40,Y48,Y55,Y62)</f>
        <v>63</v>
      </c>
      <c r="Z78" s="93">
        <f>SUM(Z18,Z25,Z33,Z40,Z48,Z55,Z62)</f>
        <v>268</v>
      </c>
      <c r="AA78" s="103"/>
      <c r="AB78" s="103"/>
      <c r="AC78" s="103"/>
    </row>
    <row r="79" spans="1:29" s="38" customFormat="1" ht="12.75">
      <c r="A79" s="118" t="s">
        <v>19</v>
      </c>
      <c r="B79" s="119">
        <f>SUM(B74:B78)</f>
        <v>13</v>
      </c>
      <c r="C79" s="120">
        <f aca="true" t="shared" si="27" ref="C79:V79">SUM(C74:C78)</f>
        <v>6</v>
      </c>
      <c r="D79" s="119">
        <f t="shared" si="27"/>
        <v>497</v>
      </c>
      <c r="E79" s="120">
        <f t="shared" si="27"/>
        <v>497</v>
      </c>
      <c r="F79" s="119">
        <f t="shared" si="27"/>
        <v>25956</v>
      </c>
      <c r="G79" s="120">
        <f t="shared" si="27"/>
        <v>26323</v>
      </c>
      <c r="H79" s="119">
        <f t="shared" si="27"/>
        <v>32423</v>
      </c>
      <c r="I79" s="120">
        <f t="shared" si="27"/>
        <v>31769</v>
      </c>
      <c r="J79" s="119">
        <f t="shared" si="27"/>
        <v>33374</v>
      </c>
      <c r="K79" s="120">
        <f t="shared" si="27"/>
        <v>32986</v>
      </c>
      <c r="L79" s="119">
        <f t="shared" si="27"/>
        <v>32729</v>
      </c>
      <c r="M79" s="120">
        <f t="shared" si="27"/>
        <v>32539</v>
      </c>
      <c r="N79" s="119">
        <f t="shared" si="27"/>
        <v>31973</v>
      </c>
      <c r="O79" s="120">
        <f t="shared" si="27"/>
        <v>31979</v>
      </c>
      <c r="P79" s="119">
        <f t="shared" si="27"/>
        <v>31275</v>
      </c>
      <c r="Q79" s="120">
        <f t="shared" si="27"/>
        <v>31138</v>
      </c>
      <c r="R79" s="119">
        <f t="shared" si="27"/>
        <v>15546</v>
      </c>
      <c r="S79" s="120">
        <f t="shared" si="27"/>
        <v>12416</v>
      </c>
      <c r="T79" s="119">
        <f t="shared" si="27"/>
        <v>6978</v>
      </c>
      <c r="U79" s="120">
        <f t="shared" si="27"/>
        <v>5070</v>
      </c>
      <c r="V79" s="119">
        <f t="shared" si="27"/>
        <v>2944</v>
      </c>
      <c r="W79" s="120">
        <f>SUM(W74:W78)</f>
        <v>2254</v>
      </c>
      <c r="X79" s="119">
        <f>SUM(X74:X78)</f>
        <v>213708</v>
      </c>
      <c r="Y79" s="120">
        <f>SUM(Y74:Y78)</f>
        <v>206977</v>
      </c>
      <c r="Z79" s="120">
        <f>SUM(Z74:Z78)</f>
        <v>420685</v>
      </c>
      <c r="AA79" s="103"/>
      <c r="AB79" s="103"/>
      <c r="AC79" s="103"/>
    </row>
    <row r="81" ht="12.75">
      <c r="A81" s="155"/>
    </row>
  </sheetData>
  <sheetProtection/>
  <mergeCells count="13">
    <mergeCell ref="B4:C4"/>
    <mergeCell ref="A2:Z2"/>
    <mergeCell ref="J4:K4"/>
    <mergeCell ref="H4:I4"/>
    <mergeCell ref="F4:G4"/>
    <mergeCell ref="D4:E4"/>
    <mergeCell ref="R4:S4"/>
    <mergeCell ref="P4:Q4"/>
    <mergeCell ref="N4:O4"/>
    <mergeCell ref="L4:M4"/>
    <mergeCell ref="X4:Z4"/>
    <mergeCell ref="V4:W4"/>
    <mergeCell ref="T4:U4"/>
  </mergeCells>
  <printOptions/>
  <pageMargins left="0" right="0" top="0.1968503937007874" bottom="0.1968503937007874" header="0.5118110236220472" footer="0.5118110236220472"/>
  <pageSetup fitToHeight="2" fitToWidth="2" horizontalDpi="600" verticalDpi="600" orientation="portrait" paperSize="9" scale="75" r:id="rId1"/>
  <headerFooter alignWithMargins="0"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24.140625" style="105" customWidth="1"/>
    <col min="2" max="7" width="8.140625" style="105" customWidth="1"/>
    <col min="8" max="21" width="7.8515625" style="105" customWidth="1"/>
    <col min="22" max="22" width="9.28125" style="105" customWidth="1"/>
    <col min="23" max="23" width="8.421875" style="105" customWidth="1"/>
    <col min="24" max="24" width="7.7109375" style="105" customWidth="1"/>
    <col min="25" max="25" width="8.00390625" style="105" customWidth="1"/>
    <col min="26" max="26" width="7.7109375" style="105" customWidth="1"/>
    <col min="27" max="27" width="9.57421875" style="105" customWidth="1"/>
    <col min="28" max="29" width="5.00390625" style="105" customWidth="1"/>
    <col min="30" max="30" width="9.57421875" style="105" customWidth="1"/>
    <col min="31" max="32" width="5.00390625" style="105" customWidth="1"/>
    <col min="33" max="33" width="9.57421875" style="105" customWidth="1"/>
    <col min="34" max="35" width="5.00390625" style="105" customWidth="1"/>
    <col min="36" max="36" width="9.57421875" style="105" customWidth="1"/>
    <col min="37" max="38" width="5.00390625" style="105" customWidth="1"/>
    <col min="39" max="39" width="9.57421875" style="105" customWidth="1"/>
    <col min="40" max="41" width="5.00390625" style="105" customWidth="1"/>
    <col min="42" max="42" width="9.57421875" style="105" customWidth="1"/>
    <col min="43" max="44" width="5.00390625" style="105" customWidth="1"/>
    <col min="45" max="45" width="9.57421875" style="105" customWidth="1"/>
    <col min="46" max="47" width="5.00390625" style="105" customWidth="1"/>
    <col min="48" max="48" width="9.57421875" style="105" customWidth="1"/>
    <col min="49" max="50" width="5.00390625" style="105" customWidth="1"/>
    <col min="51" max="51" width="9.57421875" style="105" customWidth="1"/>
    <col min="52" max="53" width="5.00390625" style="105" customWidth="1"/>
    <col min="54" max="54" width="9.57421875" style="105" customWidth="1"/>
    <col min="55" max="55" width="5.00390625" style="105" customWidth="1"/>
    <col min="56" max="56" width="9.57421875" style="105" customWidth="1"/>
    <col min="57" max="58" width="5.00390625" style="105" customWidth="1"/>
    <col min="59" max="59" width="9.57421875" style="105" customWidth="1"/>
    <col min="60" max="61" width="5.00390625" style="105" customWidth="1"/>
    <col min="62" max="62" width="9.57421875" style="105" customWidth="1"/>
    <col min="63" max="64" width="5.00390625" style="105" customWidth="1"/>
    <col min="65" max="65" width="9.57421875" style="105" customWidth="1"/>
    <col min="66" max="66" width="5.00390625" style="105" customWidth="1"/>
    <col min="67" max="67" width="9.57421875" style="105" customWidth="1"/>
    <col min="68" max="69" width="5.00390625" style="105" customWidth="1"/>
    <col min="70" max="70" width="9.57421875" style="105" customWidth="1"/>
    <col min="71" max="72" width="5.00390625" style="105" customWidth="1"/>
    <col min="73" max="73" width="9.57421875" style="105" customWidth="1"/>
    <col min="74" max="75" width="5.00390625" style="105" customWidth="1"/>
    <col min="76" max="76" width="9.57421875" style="105" customWidth="1"/>
    <col min="77" max="78" width="5.00390625" style="105" customWidth="1"/>
    <col min="79" max="79" width="9.57421875" style="105" customWidth="1"/>
    <col min="80" max="81" width="5.00390625" style="105" customWidth="1"/>
    <col min="82" max="82" width="9.57421875" style="105" customWidth="1"/>
    <col min="83" max="84" width="5.00390625" style="105" customWidth="1"/>
    <col min="85" max="85" width="9.57421875" style="105" customWidth="1"/>
    <col min="86" max="87" width="5.00390625" style="105" customWidth="1"/>
    <col min="88" max="88" width="9.57421875" style="105" customWidth="1"/>
    <col min="89" max="89" width="5.00390625" style="105" customWidth="1"/>
    <col min="90" max="90" width="9.57421875" style="105" customWidth="1"/>
    <col min="91" max="92" width="5.00390625" style="105" customWidth="1"/>
    <col min="93" max="93" width="9.57421875" style="105" customWidth="1"/>
    <col min="94" max="94" width="5.00390625" style="105" customWidth="1"/>
    <col min="95" max="95" width="9.57421875" style="105" customWidth="1"/>
    <col min="96" max="97" width="5.00390625" style="105" customWidth="1"/>
    <col min="98" max="98" width="9.57421875" style="105" customWidth="1"/>
    <col min="99" max="99" width="5.00390625" style="105" customWidth="1"/>
    <col min="100" max="100" width="9.57421875" style="105" customWidth="1"/>
    <col min="101" max="101" width="5.00390625" style="105" customWidth="1"/>
    <col min="102" max="102" width="9.57421875" style="105" customWidth="1"/>
    <col min="103" max="103" width="5.00390625" style="105" customWidth="1"/>
    <col min="104" max="104" width="9.57421875" style="105" customWidth="1"/>
    <col min="105" max="105" width="5.00390625" style="105" customWidth="1"/>
    <col min="106" max="106" width="9.57421875" style="105" customWidth="1"/>
    <col min="107" max="107" width="10.57421875" style="105" customWidth="1"/>
    <col min="108" max="16384" width="9.140625" style="105" customWidth="1"/>
  </cols>
  <sheetData>
    <row r="1" ht="12.75">
      <c r="A1" s="6" t="s">
        <v>101</v>
      </c>
    </row>
    <row r="2" spans="1:24" ht="12.75">
      <c r="A2" s="227" t="s">
        <v>10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</row>
    <row r="3" ht="13.5" thickBot="1">
      <c r="A3" s="158"/>
    </row>
    <row r="4" spans="1:26" ht="12.75">
      <c r="A4" s="159"/>
      <c r="B4" s="224" t="str">
        <f>D4+1&amp;" "&amp;"en later"</f>
        <v>2001 en later</v>
      </c>
      <c r="C4" s="225"/>
      <c r="D4" s="224">
        <v>2000</v>
      </c>
      <c r="E4" s="225"/>
      <c r="F4" s="224">
        <f>D4-1</f>
        <v>1999</v>
      </c>
      <c r="G4" s="225"/>
      <c r="H4" s="224">
        <f>F4-1</f>
        <v>1998</v>
      </c>
      <c r="I4" s="225"/>
      <c r="J4" s="224">
        <f>H4-1</f>
        <v>1997</v>
      </c>
      <c r="K4" s="225"/>
      <c r="L4" s="224">
        <f>J4-1</f>
        <v>1996</v>
      </c>
      <c r="M4" s="228"/>
      <c r="N4" s="229">
        <f>L4-1</f>
        <v>1995</v>
      </c>
      <c r="O4" s="225"/>
      <c r="P4" s="224">
        <f>N4-1</f>
        <v>1994</v>
      </c>
      <c r="Q4" s="225"/>
      <c r="R4" s="224">
        <f>P4-1</f>
        <v>1993</v>
      </c>
      <c r="S4" s="225"/>
      <c r="T4" s="224">
        <f>R4-1</f>
        <v>1992</v>
      </c>
      <c r="U4" s="225"/>
      <c r="V4" s="224" t="str">
        <f>T4-1&amp;" "&amp;"en vroeger"</f>
        <v>1991 en vroeger</v>
      </c>
      <c r="W4" s="225"/>
      <c r="X4" s="160" t="s">
        <v>21</v>
      </c>
      <c r="Y4" s="161"/>
      <c r="Z4" s="161"/>
    </row>
    <row r="5" spans="1:26" ht="12.75">
      <c r="A5" s="162"/>
      <c r="B5" s="138" t="s">
        <v>0</v>
      </c>
      <c r="C5" s="139" t="s">
        <v>1</v>
      </c>
      <c r="D5" s="138" t="s">
        <v>0</v>
      </c>
      <c r="E5" s="139" t="s">
        <v>1</v>
      </c>
      <c r="F5" s="138" t="s">
        <v>0</v>
      </c>
      <c r="G5" s="139" t="s">
        <v>1</v>
      </c>
      <c r="H5" s="138" t="s">
        <v>0</v>
      </c>
      <c r="I5" s="139" t="s">
        <v>1</v>
      </c>
      <c r="J5" s="138" t="s">
        <v>0</v>
      </c>
      <c r="K5" s="139" t="s">
        <v>1</v>
      </c>
      <c r="L5" s="138" t="s">
        <v>0</v>
      </c>
      <c r="M5" s="139" t="s">
        <v>1</v>
      </c>
      <c r="N5" s="163" t="s">
        <v>0</v>
      </c>
      <c r="O5" s="139" t="s">
        <v>1</v>
      </c>
      <c r="P5" s="138" t="s">
        <v>0</v>
      </c>
      <c r="Q5" s="139" t="s">
        <v>1</v>
      </c>
      <c r="R5" s="138" t="s">
        <v>0</v>
      </c>
      <c r="S5" s="139" t="s">
        <v>1</v>
      </c>
      <c r="T5" s="138" t="s">
        <v>0</v>
      </c>
      <c r="U5" s="139" t="s">
        <v>1</v>
      </c>
      <c r="V5" s="138" t="s">
        <v>0</v>
      </c>
      <c r="W5" s="139" t="s">
        <v>1</v>
      </c>
      <c r="X5" s="138" t="s">
        <v>0</v>
      </c>
      <c r="Y5" s="139" t="s">
        <v>1</v>
      </c>
      <c r="Z5" s="139" t="s">
        <v>20</v>
      </c>
    </row>
    <row r="6" spans="1:26" s="106" customFormat="1" ht="12.75">
      <c r="A6" s="133" t="s">
        <v>22</v>
      </c>
      <c r="B6" s="140"/>
      <c r="C6" s="141"/>
      <c r="D6" s="140"/>
      <c r="E6" s="141"/>
      <c r="F6" s="140"/>
      <c r="G6" s="141"/>
      <c r="H6" s="140"/>
      <c r="I6" s="141"/>
      <c r="J6" s="140"/>
      <c r="K6" s="141"/>
      <c r="L6" s="140"/>
      <c r="M6" s="141"/>
      <c r="N6" s="164"/>
      <c r="O6" s="141"/>
      <c r="P6" s="140"/>
      <c r="Q6" s="141"/>
      <c r="R6" s="140"/>
      <c r="S6" s="141"/>
      <c r="T6" s="140"/>
      <c r="U6" s="141"/>
      <c r="V6" s="140"/>
      <c r="W6" s="141"/>
      <c r="X6" s="140"/>
      <c r="Y6" s="141"/>
      <c r="Z6" s="141"/>
    </row>
    <row r="7" spans="1:26" ht="12.75">
      <c r="A7" s="106" t="s">
        <v>47</v>
      </c>
      <c r="B7" s="102">
        <v>1</v>
      </c>
      <c r="C7" s="93">
        <v>1</v>
      </c>
      <c r="D7" s="102">
        <v>66</v>
      </c>
      <c r="E7" s="93">
        <v>69</v>
      </c>
      <c r="F7" s="102">
        <v>3201</v>
      </c>
      <c r="G7" s="93">
        <v>3210</v>
      </c>
      <c r="H7" s="102">
        <v>1082</v>
      </c>
      <c r="I7" s="93">
        <v>956</v>
      </c>
      <c r="J7" s="102">
        <v>213</v>
      </c>
      <c r="K7" s="93">
        <v>142</v>
      </c>
      <c r="L7" s="102">
        <v>12</v>
      </c>
      <c r="M7" s="93">
        <v>16</v>
      </c>
      <c r="N7" s="165">
        <v>1</v>
      </c>
      <c r="O7" s="93">
        <v>0</v>
      </c>
      <c r="P7" s="102">
        <v>0</v>
      </c>
      <c r="Q7" s="93">
        <v>0</v>
      </c>
      <c r="R7" s="102">
        <v>0</v>
      </c>
      <c r="S7" s="93">
        <v>0</v>
      </c>
      <c r="T7" s="102">
        <v>0</v>
      </c>
      <c r="U7" s="93">
        <v>0</v>
      </c>
      <c r="V7" s="102">
        <v>0</v>
      </c>
      <c r="W7" s="93">
        <v>0</v>
      </c>
      <c r="X7" s="102">
        <v>4576</v>
      </c>
      <c r="Y7" s="93">
        <v>4394</v>
      </c>
      <c r="Z7" s="93">
        <v>8970</v>
      </c>
    </row>
    <row r="8" spans="1:26" ht="12.75">
      <c r="A8" s="106" t="s">
        <v>48</v>
      </c>
      <c r="B8" s="102">
        <v>12</v>
      </c>
      <c r="C8" s="103">
        <v>4</v>
      </c>
      <c r="D8" s="102">
        <v>405</v>
      </c>
      <c r="E8" s="103">
        <v>400</v>
      </c>
      <c r="F8" s="102">
        <v>18844</v>
      </c>
      <c r="G8" s="103">
        <v>19866</v>
      </c>
      <c r="H8" s="102">
        <v>2829</v>
      </c>
      <c r="I8" s="103">
        <v>2629</v>
      </c>
      <c r="J8" s="102">
        <v>330</v>
      </c>
      <c r="K8" s="103">
        <v>257</v>
      </c>
      <c r="L8" s="102">
        <v>13</v>
      </c>
      <c r="M8" s="103">
        <v>10</v>
      </c>
      <c r="N8" s="165">
        <v>1</v>
      </c>
      <c r="O8" s="93">
        <v>1</v>
      </c>
      <c r="P8" s="102">
        <v>0</v>
      </c>
      <c r="Q8" s="103">
        <v>0</v>
      </c>
      <c r="R8" s="102">
        <v>0</v>
      </c>
      <c r="S8" s="103">
        <v>0</v>
      </c>
      <c r="T8" s="102">
        <v>0</v>
      </c>
      <c r="U8" s="103">
        <v>0</v>
      </c>
      <c r="V8" s="102">
        <v>0</v>
      </c>
      <c r="W8" s="93">
        <v>0</v>
      </c>
      <c r="X8" s="102">
        <v>22434</v>
      </c>
      <c r="Y8" s="103">
        <v>23167</v>
      </c>
      <c r="Z8" s="93">
        <v>45601</v>
      </c>
    </row>
    <row r="9" spans="1:26" ht="12.75">
      <c r="A9" s="106" t="s">
        <v>49</v>
      </c>
      <c r="B9" s="102">
        <v>0</v>
      </c>
      <c r="C9" s="103">
        <v>0</v>
      </c>
      <c r="D9" s="102">
        <v>4</v>
      </c>
      <c r="E9" s="103">
        <v>4</v>
      </c>
      <c r="F9" s="102">
        <v>471</v>
      </c>
      <c r="G9" s="103">
        <v>189</v>
      </c>
      <c r="H9" s="102">
        <v>191</v>
      </c>
      <c r="I9" s="103">
        <v>75</v>
      </c>
      <c r="J9" s="102">
        <v>11</v>
      </c>
      <c r="K9" s="103">
        <v>13</v>
      </c>
      <c r="L9" s="102">
        <v>0</v>
      </c>
      <c r="M9" s="103">
        <v>1</v>
      </c>
      <c r="N9" s="165">
        <v>0</v>
      </c>
      <c r="O9" s="93">
        <v>0</v>
      </c>
      <c r="P9" s="102">
        <v>0</v>
      </c>
      <c r="Q9" s="103">
        <v>0</v>
      </c>
      <c r="R9" s="102">
        <v>0</v>
      </c>
      <c r="S9" s="103">
        <v>0</v>
      </c>
      <c r="T9" s="102">
        <v>0</v>
      </c>
      <c r="U9" s="103">
        <v>0</v>
      </c>
      <c r="V9" s="102">
        <v>0</v>
      </c>
      <c r="W9" s="93">
        <v>0</v>
      </c>
      <c r="X9" s="102">
        <v>677</v>
      </c>
      <c r="Y9" s="103">
        <v>282</v>
      </c>
      <c r="Z9" s="93">
        <v>959</v>
      </c>
    </row>
    <row r="10" spans="1:26" ht="12.75">
      <c r="A10" s="106" t="s">
        <v>46</v>
      </c>
      <c r="B10" s="102">
        <v>0</v>
      </c>
      <c r="C10" s="103">
        <v>0</v>
      </c>
      <c r="D10" s="102">
        <v>10</v>
      </c>
      <c r="E10" s="103">
        <v>11</v>
      </c>
      <c r="F10" s="102">
        <v>651</v>
      </c>
      <c r="G10" s="103">
        <v>514</v>
      </c>
      <c r="H10" s="102">
        <v>249</v>
      </c>
      <c r="I10" s="103">
        <v>189</v>
      </c>
      <c r="J10" s="102">
        <v>55</v>
      </c>
      <c r="K10" s="103">
        <v>41</v>
      </c>
      <c r="L10" s="102">
        <v>3</v>
      </c>
      <c r="M10" s="103">
        <v>3</v>
      </c>
      <c r="N10" s="165">
        <v>0</v>
      </c>
      <c r="O10" s="93">
        <v>0</v>
      </c>
      <c r="P10" s="102">
        <v>0</v>
      </c>
      <c r="Q10" s="103">
        <v>0</v>
      </c>
      <c r="R10" s="102">
        <v>0</v>
      </c>
      <c r="S10" s="103">
        <v>0</v>
      </c>
      <c r="T10" s="102">
        <v>0</v>
      </c>
      <c r="U10" s="103">
        <v>0</v>
      </c>
      <c r="V10" s="102">
        <v>0</v>
      </c>
      <c r="W10" s="93">
        <v>0</v>
      </c>
      <c r="X10" s="102">
        <v>968</v>
      </c>
      <c r="Y10" s="103">
        <v>758</v>
      </c>
      <c r="Z10" s="93">
        <v>1726</v>
      </c>
    </row>
    <row r="11" spans="1:26" ht="12.75">
      <c r="A11" s="106" t="s">
        <v>50</v>
      </c>
      <c r="B11" s="102">
        <v>0</v>
      </c>
      <c r="C11" s="103">
        <v>0</v>
      </c>
      <c r="D11" s="102">
        <v>0</v>
      </c>
      <c r="E11" s="103">
        <v>0</v>
      </c>
      <c r="F11" s="102">
        <v>6</v>
      </c>
      <c r="G11" s="103">
        <v>2</v>
      </c>
      <c r="H11" s="102">
        <v>4</v>
      </c>
      <c r="I11" s="103">
        <v>2</v>
      </c>
      <c r="J11" s="102">
        <v>0</v>
      </c>
      <c r="K11" s="103">
        <v>0</v>
      </c>
      <c r="L11" s="102">
        <v>0</v>
      </c>
      <c r="M11" s="103">
        <v>0</v>
      </c>
      <c r="N11" s="165">
        <v>0</v>
      </c>
      <c r="O11" s="93">
        <v>0</v>
      </c>
      <c r="P11" s="102">
        <v>0</v>
      </c>
      <c r="Q11" s="103">
        <v>0</v>
      </c>
      <c r="R11" s="102">
        <v>0</v>
      </c>
      <c r="S11" s="103">
        <v>0</v>
      </c>
      <c r="T11" s="102">
        <v>0</v>
      </c>
      <c r="U11" s="103">
        <v>0</v>
      </c>
      <c r="V11" s="102">
        <v>0</v>
      </c>
      <c r="W11" s="93">
        <v>0</v>
      </c>
      <c r="X11" s="102">
        <v>10</v>
      </c>
      <c r="Y11" s="103">
        <v>4</v>
      </c>
      <c r="Z11" s="93">
        <v>14</v>
      </c>
    </row>
    <row r="12" spans="1:26" s="38" customFormat="1" ht="12.75">
      <c r="A12" s="38" t="s">
        <v>19</v>
      </c>
      <c r="B12" s="119">
        <v>13</v>
      </c>
      <c r="C12" s="120">
        <v>5</v>
      </c>
      <c r="D12" s="119">
        <v>485</v>
      </c>
      <c r="E12" s="120">
        <v>484</v>
      </c>
      <c r="F12" s="119">
        <v>23173</v>
      </c>
      <c r="G12" s="120">
        <v>23781</v>
      </c>
      <c r="H12" s="119">
        <v>4355</v>
      </c>
      <c r="I12" s="120">
        <v>3851</v>
      </c>
      <c r="J12" s="119">
        <v>609</v>
      </c>
      <c r="K12" s="120">
        <v>453</v>
      </c>
      <c r="L12" s="119">
        <v>28</v>
      </c>
      <c r="M12" s="120">
        <v>30</v>
      </c>
      <c r="N12" s="166">
        <v>2</v>
      </c>
      <c r="O12" s="120">
        <v>1</v>
      </c>
      <c r="P12" s="119">
        <v>0</v>
      </c>
      <c r="Q12" s="120">
        <v>0</v>
      </c>
      <c r="R12" s="119">
        <v>0</v>
      </c>
      <c r="S12" s="120">
        <v>0</v>
      </c>
      <c r="T12" s="119">
        <v>0</v>
      </c>
      <c r="U12" s="120">
        <v>0</v>
      </c>
      <c r="V12" s="119">
        <v>0</v>
      </c>
      <c r="W12" s="120">
        <v>0</v>
      </c>
      <c r="X12" s="119">
        <v>28665</v>
      </c>
      <c r="Y12" s="120">
        <v>28605</v>
      </c>
      <c r="Z12" s="120">
        <v>57270</v>
      </c>
    </row>
    <row r="13" spans="1:26" s="106" customFormat="1" ht="12.75">
      <c r="A13" s="104" t="s">
        <v>23</v>
      </c>
      <c r="B13" s="102"/>
      <c r="C13" s="93"/>
      <c r="D13" s="102"/>
      <c r="E13" s="93"/>
      <c r="F13" s="102"/>
      <c r="G13" s="93"/>
      <c r="H13" s="102"/>
      <c r="I13" s="93"/>
      <c r="J13" s="102"/>
      <c r="K13" s="93"/>
      <c r="L13" s="102"/>
      <c r="M13" s="93"/>
      <c r="N13" s="165"/>
      <c r="O13" s="93"/>
      <c r="P13" s="102"/>
      <c r="Q13" s="93"/>
      <c r="R13" s="102"/>
      <c r="S13" s="93"/>
      <c r="T13" s="102"/>
      <c r="U13" s="93"/>
      <c r="V13" s="102"/>
      <c r="W13" s="93"/>
      <c r="X13" s="102"/>
      <c r="Y13" s="93"/>
      <c r="Z13" s="93"/>
    </row>
    <row r="14" spans="1:26" ht="12.75">
      <c r="A14" s="106" t="s">
        <v>47</v>
      </c>
      <c r="B14" s="102">
        <v>0</v>
      </c>
      <c r="C14" s="93">
        <v>0</v>
      </c>
      <c r="D14" s="102">
        <v>0</v>
      </c>
      <c r="E14" s="93">
        <v>0</v>
      </c>
      <c r="F14" s="102">
        <v>408</v>
      </c>
      <c r="G14" s="93">
        <v>394</v>
      </c>
      <c r="H14" s="102">
        <v>532</v>
      </c>
      <c r="I14" s="93">
        <v>515</v>
      </c>
      <c r="J14" s="102">
        <v>73</v>
      </c>
      <c r="K14" s="93">
        <v>53</v>
      </c>
      <c r="L14" s="102">
        <v>3</v>
      </c>
      <c r="M14" s="93">
        <v>4</v>
      </c>
      <c r="N14" s="165">
        <v>0</v>
      </c>
      <c r="O14" s="93">
        <v>0</v>
      </c>
      <c r="P14" s="102">
        <v>0</v>
      </c>
      <c r="Q14" s="93">
        <v>0</v>
      </c>
      <c r="R14" s="102">
        <v>0</v>
      </c>
      <c r="S14" s="93">
        <v>0</v>
      </c>
      <c r="T14" s="102">
        <v>0</v>
      </c>
      <c r="U14" s="93">
        <v>0</v>
      </c>
      <c r="V14" s="102">
        <v>0</v>
      </c>
      <c r="W14" s="93">
        <v>0</v>
      </c>
      <c r="X14" s="102">
        <v>1016</v>
      </c>
      <c r="Y14" s="103">
        <v>966</v>
      </c>
      <c r="Z14" s="93">
        <v>1982</v>
      </c>
    </row>
    <row r="15" spans="1:26" ht="12.75">
      <c r="A15" s="106" t="s">
        <v>48</v>
      </c>
      <c r="B15" s="102">
        <v>0</v>
      </c>
      <c r="C15" s="103">
        <v>0</v>
      </c>
      <c r="D15" s="102">
        <v>0</v>
      </c>
      <c r="E15" s="103">
        <v>1</v>
      </c>
      <c r="F15" s="102">
        <v>1360</v>
      </c>
      <c r="G15" s="103">
        <v>1337</v>
      </c>
      <c r="H15" s="102">
        <v>1397</v>
      </c>
      <c r="I15" s="103">
        <v>1185</v>
      </c>
      <c r="J15" s="102">
        <v>83</v>
      </c>
      <c r="K15" s="103">
        <v>69</v>
      </c>
      <c r="L15" s="102">
        <v>3</v>
      </c>
      <c r="M15" s="103">
        <v>1</v>
      </c>
      <c r="N15" s="165">
        <v>0</v>
      </c>
      <c r="O15" s="93">
        <v>0</v>
      </c>
      <c r="P15" s="102">
        <v>0</v>
      </c>
      <c r="Q15" s="103">
        <v>0</v>
      </c>
      <c r="R15" s="102">
        <v>0</v>
      </c>
      <c r="S15" s="103">
        <v>0</v>
      </c>
      <c r="T15" s="102">
        <v>0</v>
      </c>
      <c r="U15" s="103">
        <v>0</v>
      </c>
      <c r="V15" s="102">
        <v>0</v>
      </c>
      <c r="W15" s="93">
        <v>1</v>
      </c>
      <c r="X15" s="102">
        <v>2843</v>
      </c>
      <c r="Y15" s="103">
        <v>2594</v>
      </c>
      <c r="Z15" s="93">
        <v>5437</v>
      </c>
    </row>
    <row r="16" spans="1:26" ht="12.75">
      <c r="A16" s="106" t="s">
        <v>49</v>
      </c>
      <c r="B16" s="102">
        <v>0</v>
      </c>
      <c r="C16" s="103">
        <v>0</v>
      </c>
      <c r="D16" s="102">
        <v>0</v>
      </c>
      <c r="E16" s="103">
        <v>0</v>
      </c>
      <c r="F16" s="102">
        <v>163</v>
      </c>
      <c r="G16" s="103">
        <v>69</v>
      </c>
      <c r="H16" s="102">
        <v>210</v>
      </c>
      <c r="I16" s="103">
        <v>84</v>
      </c>
      <c r="J16" s="102">
        <v>11</v>
      </c>
      <c r="K16" s="103">
        <v>10</v>
      </c>
      <c r="L16" s="102">
        <v>0</v>
      </c>
      <c r="M16" s="103">
        <v>0</v>
      </c>
      <c r="N16" s="165">
        <v>0</v>
      </c>
      <c r="O16" s="93">
        <v>0</v>
      </c>
      <c r="P16" s="102">
        <v>0</v>
      </c>
      <c r="Q16" s="103">
        <v>0</v>
      </c>
      <c r="R16" s="102">
        <v>0</v>
      </c>
      <c r="S16" s="103">
        <v>0</v>
      </c>
      <c r="T16" s="102">
        <v>0</v>
      </c>
      <c r="U16" s="103">
        <v>0</v>
      </c>
      <c r="V16" s="102">
        <v>0</v>
      </c>
      <c r="W16" s="93">
        <v>0</v>
      </c>
      <c r="X16" s="102">
        <v>384</v>
      </c>
      <c r="Y16" s="103">
        <v>163</v>
      </c>
      <c r="Z16" s="93">
        <v>547</v>
      </c>
    </row>
    <row r="17" spans="1:26" ht="12.75">
      <c r="A17" s="106" t="s">
        <v>46</v>
      </c>
      <c r="B17" s="102">
        <v>0</v>
      </c>
      <c r="C17" s="103">
        <v>0</v>
      </c>
      <c r="D17" s="102">
        <v>0</v>
      </c>
      <c r="E17" s="103">
        <v>0</v>
      </c>
      <c r="F17" s="102">
        <v>223</v>
      </c>
      <c r="G17" s="103">
        <v>150</v>
      </c>
      <c r="H17" s="102">
        <v>194</v>
      </c>
      <c r="I17" s="103">
        <v>119</v>
      </c>
      <c r="J17" s="102">
        <v>9</v>
      </c>
      <c r="K17" s="103">
        <v>5</v>
      </c>
      <c r="L17" s="102">
        <v>1</v>
      </c>
      <c r="M17" s="103">
        <v>1</v>
      </c>
      <c r="N17" s="165">
        <v>2</v>
      </c>
      <c r="O17" s="93">
        <v>0</v>
      </c>
      <c r="P17" s="102">
        <v>0</v>
      </c>
      <c r="Q17" s="103">
        <v>1</v>
      </c>
      <c r="R17" s="102">
        <v>0</v>
      </c>
      <c r="S17" s="103">
        <v>0</v>
      </c>
      <c r="T17" s="102">
        <v>0</v>
      </c>
      <c r="U17" s="103">
        <v>0</v>
      </c>
      <c r="V17" s="102">
        <v>0</v>
      </c>
      <c r="W17" s="93">
        <v>0</v>
      </c>
      <c r="X17" s="102">
        <v>429</v>
      </c>
      <c r="Y17" s="103">
        <v>276</v>
      </c>
      <c r="Z17" s="93">
        <v>705</v>
      </c>
    </row>
    <row r="18" spans="1:26" ht="12.75">
      <c r="A18" s="106" t="s">
        <v>50</v>
      </c>
      <c r="B18" s="102">
        <v>0</v>
      </c>
      <c r="C18" s="103">
        <v>0</v>
      </c>
      <c r="D18" s="102">
        <v>0</v>
      </c>
      <c r="E18" s="103">
        <v>0</v>
      </c>
      <c r="F18" s="102">
        <v>5</v>
      </c>
      <c r="G18" s="103">
        <v>4</v>
      </c>
      <c r="H18" s="102">
        <v>5</v>
      </c>
      <c r="I18" s="103">
        <v>2</v>
      </c>
      <c r="J18" s="102">
        <v>0</v>
      </c>
      <c r="K18" s="103">
        <v>0</v>
      </c>
      <c r="L18" s="102">
        <v>0</v>
      </c>
      <c r="M18" s="103">
        <v>0</v>
      </c>
      <c r="N18" s="165">
        <v>0</v>
      </c>
      <c r="O18" s="93">
        <v>0</v>
      </c>
      <c r="P18" s="102">
        <v>0</v>
      </c>
      <c r="Q18" s="103">
        <v>0</v>
      </c>
      <c r="R18" s="102">
        <v>0</v>
      </c>
      <c r="S18" s="103">
        <v>0</v>
      </c>
      <c r="T18" s="102">
        <v>0</v>
      </c>
      <c r="U18" s="103">
        <v>0</v>
      </c>
      <c r="V18" s="102">
        <v>0</v>
      </c>
      <c r="W18" s="93">
        <v>0</v>
      </c>
      <c r="X18" s="102">
        <v>10</v>
      </c>
      <c r="Y18" s="103">
        <v>6</v>
      </c>
      <c r="Z18" s="93">
        <v>16</v>
      </c>
    </row>
    <row r="19" spans="1:26" s="38" customFormat="1" ht="12.75">
      <c r="A19" s="38" t="s">
        <v>19</v>
      </c>
      <c r="B19" s="119">
        <v>0</v>
      </c>
      <c r="C19" s="120">
        <v>0</v>
      </c>
      <c r="D19" s="119">
        <v>0</v>
      </c>
      <c r="E19" s="120">
        <v>1</v>
      </c>
      <c r="F19" s="119">
        <v>2159</v>
      </c>
      <c r="G19" s="120">
        <v>1954</v>
      </c>
      <c r="H19" s="119">
        <v>2338</v>
      </c>
      <c r="I19" s="120">
        <v>1905</v>
      </c>
      <c r="J19" s="119">
        <v>176</v>
      </c>
      <c r="K19" s="120">
        <v>137</v>
      </c>
      <c r="L19" s="119">
        <v>7</v>
      </c>
      <c r="M19" s="120">
        <v>6</v>
      </c>
      <c r="N19" s="166">
        <v>2</v>
      </c>
      <c r="O19" s="120">
        <v>0</v>
      </c>
      <c r="P19" s="119">
        <v>0</v>
      </c>
      <c r="Q19" s="120">
        <v>1</v>
      </c>
      <c r="R19" s="119">
        <v>0</v>
      </c>
      <c r="S19" s="120">
        <v>0</v>
      </c>
      <c r="T19" s="119">
        <v>0</v>
      </c>
      <c r="U19" s="120">
        <v>0</v>
      </c>
      <c r="V19" s="119">
        <v>0</v>
      </c>
      <c r="W19" s="120">
        <v>1</v>
      </c>
      <c r="X19" s="119">
        <v>4682</v>
      </c>
      <c r="Y19" s="120">
        <v>4005</v>
      </c>
      <c r="Z19" s="120">
        <v>8687</v>
      </c>
    </row>
    <row r="20" spans="1:26" s="169" customFormat="1" ht="12.75">
      <c r="A20" s="167" t="s">
        <v>18</v>
      </c>
      <c r="B20" s="168"/>
      <c r="C20" s="123"/>
      <c r="D20" s="122"/>
      <c r="E20" s="123"/>
      <c r="F20" s="122"/>
      <c r="G20" s="123"/>
      <c r="H20" s="122"/>
      <c r="I20" s="123"/>
      <c r="J20" s="122"/>
      <c r="K20" s="123"/>
      <c r="L20" s="122"/>
      <c r="M20" s="123"/>
      <c r="N20" s="130"/>
      <c r="O20" s="123"/>
      <c r="P20" s="122"/>
      <c r="Q20" s="123"/>
      <c r="R20" s="122"/>
      <c r="S20" s="123"/>
      <c r="T20" s="122"/>
      <c r="U20" s="123"/>
      <c r="V20" s="122"/>
      <c r="W20" s="123"/>
      <c r="X20" s="122"/>
      <c r="Y20" s="123"/>
      <c r="Z20" s="123"/>
    </row>
    <row r="21" spans="1:26" ht="12.75">
      <c r="A21" s="106" t="s">
        <v>47</v>
      </c>
      <c r="B21" s="102">
        <v>0</v>
      </c>
      <c r="C21" s="93">
        <v>0</v>
      </c>
      <c r="D21" s="102">
        <v>1</v>
      </c>
      <c r="E21" s="93">
        <v>0</v>
      </c>
      <c r="F21" s="102">
        <v>75</v>
      </c>
      <c r="G21" s="93">
        <v>75</v>
      </c>
      <c r="H21" s="102">
        <v>2935</v>
      </c>
      <c r="I21" s="93">
        <v>3021</v>
      </c>
      <c r="J21" s="102">
        <v>1014</v>
      </c>
      <c r="K21" s="93">
        <v>918</v>
      </c>
      <c r="L21" s="102">
        <v>231</v>
      </c>
      <c r="M21" s="93">
        <v>185</v>
      </c>
      <c r="N21" s="165">
        <v>15</v>
      </c>
      <c r="O21" s="93">
        <v>19</v>
      </c>
      <c r="P21" s="102">
        <v>1</v>
      </c>
      <c r="Q21" s="93">
        <v>1</v>
      </c>
      <c r="R21" s="102">
        <v>0</v>
      </c>
      <c r="S21" s="93">
        <v>1</v>
      </c>
      <c r="T21" s="102">
        <v>0</v>
      </c>
      <c r="U21" s="93">
        <v>0</v>
      </c>
      <c r="V21" s="102">
        <v>0</v>
      </c>
      <c r="W21" s="93">
        <v>0</v>
      </c>
      <c r="X21" s="102">
        <v>4272</v>
      </c>
      <c r="Y21" s="97">
        <v>4220</v>
      </c>
      <c r="Z21" s="93">
        <v>8492</v>
      </c>
    </row>
    <row r="22" spans="1:26" ht="12.75">
      <c r="A22" s="106" t="s">
        <v>48</v>
      </c>
      <c r="B22" s="102">
        <v>0</v>
      </c>
      <c r="C22" s="103">
        <v>0</v>
      </c>
      <c r="D22" s="102">
        <v>7</v>
      </c>
      <c r="E22" s="103">
        <v>6</v>
      </c>
      <c r="F22" s="102">
        <v>316</v>
      </c>
      <c r="G22" s="103">
        <v>321</v>
      </c>
      <c r="H22" s="102">
        <v>18239</v>
      </c>
      <c r="I22" s="103">
        <v>19406</v>
      </c>
      <c r="J22" s="102">
        <v>2924</v>
      </c>
      <c r="K22" s="103">
        <v>2495</v>
      </c>
      <c r="L22" s="102">
        <v>343</v>
      </c>
      <c r="M22" s="103">
        <v>304</v>
      </c>
      <c r="N22" s="165">
        <v>21</v>
      </c>
      <c r="O22" s="93">
        <v>27</v>
      </c>
      <c r="P22" s="102">
        <v>1</v>
      </c>
      <c r="Q22" s="103">
        <v>1</v>
      </c>
      <c r="R22" s="102">
        <v>0</v>
      </c>
      <c r="S22" s="103">
        <v>1</v>
      </c>
      <c r="T22" s="102">
        <v>1</v>
      </c>
      <c r="U22" s="103">
        <v>0</v>
      </c>
      <c r="V22" s="102">
        <v>0</v>
      </c>
      <c r="W22" s="93">
        <v>1</v>
      </c>
      <c r="X22" s="102">
        <v>21852</v>
      </c>
      <c r="Y22" s="117">
        <v>22562</v>
      </c>
      <c r="Z22" s="93">
        <v>44414</v>
      </c>
    </row>
    <row r="23" spans="1:26" ht="12.75">
      <c r="A23" s="106" t="s">
        <v>49</v>
      </c>
      <c r="B23" s="102">
        <v>0</v>
      </c>
      <c r="C23" s="103">
        <v>0</v>
      </c>
      <c r="D23" s="102">
        <v>0</v>
      </c>
      <c r="E23" s="103">
        <v>0</v>
      </c>
      <c r="F23" s="102">
        <v>4</v>
      </c>
      <c r="G23" s="103">
        <v>0</v>
      </c>
      <c r="H23" s="102">
        <v>484</v>
      </c>
      <c r="I23" s="103">
        <v>193</v>
      </c>
      <c r="J23" s="102">
        <v>202</v>
      </c>
      <c r="K23" s="103">
        <v>84</v>
      </c>
      <c r="L23" s="102">
        <v>28</v>
      </c>
      <c r="M23" s="103">
        <v>22</v>
      </c>
      <c r="N23" s="165">
        <v>3</v>
      </c>
      <c r="O23" s="93">
        <v>1</v>
      </c>
      <c r="P23" s="102">
        <v>0</v>
      </c>
      <c r="Q23" s="103">
        <v>0</v>
      </c>
      <c r="R23" s="102">
        <v>0</v>
      </c>
      <c r="S23" s="103">
        <v>0</v>
      </c>
      <c r="T23" s="102">
        <v>0</v>
      </c>
      <c r="U23" s="103">
        <v>0</v>
      </c>
      <c r="V23" s="102">
        <v>0</v>
      </c>
      <c r="W23" s="93">
        <v>0</v>
      </c>
      <c r="X23" s="102">
        <v>721</v>
      </c>
      <c r="Y23" s="117">
        <v>300</v>
      </c>
      <c r="Z23" s="93">
        <v>1021</v>
      </c>
    </row>
    <row r="24" spans="1:26" ht="12.75">
      <c r="A24" s="106" t="s">
        <v>46</v>
      </c>
      <c r="B24" s="102">
        <v>0</v>
      </c>
      <c r="C24" s="103">
        <v>0</v>
      </c>
      <c r="D24" s="102">
        <v>0</v>
      </c>
      <c r="E24" s="103">
        <v>0</v>
      </c>
      <c r="F24" s="102">
        <v>8</v>
      </c>
      <c r="G24" s="103">
        <v>7</v>
      </c>
      <c r="H24" s="102">
        <v>592</v>
      </c>
      <c r="I24" s="103">
        <v>459</v>
      </c>
      <c r="J24" s="102">
        <v>249</v>
      </c>
      <c r="K24" s="103">
        <v>151</v>
      </c>
      <c r="L24" s="102">
        <v>57</v>
      </c>
      <c r="M24" s="103">
        <v>52</v>
      </c>
      <c r="N24" s="165">
        <v>5</v>
      </c>
      <c r="O24" s="93">
        <v>6</v>
      </c>
      <c r="P24" s="102">
        <v>0</v>
      </c>
      <c r="Q24" s="103">
        <v>2</v>
      </c>
      <c r="R24" s="102">
        <v>3</v>
      </c>
      <c r="S24" s="103">
        <v>2</v>
      </c>
      <c r="T24" s="102">
        <v>1</v>
      </c>
      <c r="U24" s="103">
        <v>0</v>
      </c>
      <c r="V24" s="102">
        <v>0</v>
      </c>
      <c r="W24" s="93">
        <v>0</v>
      </c>
      <c r="X24" s="102">
        <v>915</v>
      </c>
      <c r="Y24" s="117">
        <v>679</v>
      </c>
      <c r="Z24" s="93">
        <v>1594</v>
      </c>
    </row>
    <row r="25" spans="1:26" ht="12.75">
      <c r="A25" s="106" t="s">
        <v>50</v>
      </c>
      <c r="B25" s="102">
        <v>0</v>
      </c>
      <c r="C25" s="103">
        <v>0</v>
      </c>
      <c r="D25" s="102">
        <v>0</v>
      </c>
      <c r="E25" s="103">
        <v>0</v>
      </c>
      <c r="F25" s="102">
        <v>0</v>
      </c>
      <c r="G25" s="103">
        <v>0</v>
      </c>
      <c r="H25" s="102">
        <v>7</v>
      </c>
      <c r="I25" s="103">
        <v>0</v>
      </c>
      <c r="J25" s="102">
        <v>9</v>
      </c>
      <c r="K25" s="103">
        <v>2</v>
      </c>
      <c r="L25" s="102">
        <v>0</v>
      </c>
      <c r="M25" s="103">
        <v>0</v>
      </c>
      <c r="N25" s="165">
        <v>0</v>
      </c>
      <c r="O25" s="93">
        <v>0</v>
      </c>
      <c r="P25" s="102">
        <v>0</v>
      </c>
      <c r="Q25" s="103">
        <v>0</v>
      </c>
      <c r="R25" s="102">
        <v>0</v>
      </c>
      <c r="S25" s="103">
        <v>0</v>
      </c>
      <c r="T25" s="102">
        <v>0</v>
      </c>
      <c r="U25" s="103">
        <v>0</v>
      </c>
      <c r="V25" s="102">
        <v>0</v>
      </c>
      <c r="W25" s="93">
        <v>0</v>
      </c>
      <c r="X25" s="102">
        <v>16</v>
      </c>
      <c r="Y25" s="117">
        <v>2</v>
      </c>
      <c r="Z25" s="93">
        <v>18</v>
      </c>
    </row>
    <row r="26" spans="1:26" s="38" customFormat="1" ht="12.75">
      <c r="A26" s="38" t="s">
        <v>19</v>
      </c>
      <c r="B26" s="119">
        <v>0</v>
      </c>
      <c r="C26" s="120">
        <v>0</v>
      </c>
      <c r="D26" s="119">
        <v>8</v>
      </c>
      <c r="E26" s="120">
        <v>6</v>
      </c>
      <c r="F26" s="119">
        <v>403</v>
      </c>
      <c r="G26" s="120">
        <v>403</v>
      </c>
      <c r="H26" s="119">
        <v>22257</v>
      </c>
      <c r="I26" s="120">
        <v>23079</v>
      </c>
      <c r="J26" s="119">
        <v>4398</v>
      </c>
      <c r="K26" s="120">
        <v>3650</v>
      </c>
      <c r="L26" s="119">
        <v>659</v>
      </c>
      <c r="M26" s="120">
        <v>563</v>
      </c>
      <c r="N26" s="166">
        <v>44</v>
      </c>
      <c r="O26" s="120">
        <v>53</v>
      </c>
      <c r="P26" s="119">
        <v>2</v>
      </c>
      <c r="Q26" s="120">
        <v>4</v>
      </c>
      <c r="R26" s="119">
        <v>3</v>
      </c>
      <c r="S26" s="120">
        <v>4</v>
      </c>
      <c r="T26" s="119">
        <v>2</v>
      </c>
      <c r="U26" s="120">
        <v>0</v>
      </c>
      <c r="V26" s="119">
        <v>0</v>
      </c>
      <c r="W26" s="120">
        <v>1</v>
      </c>
      <c r="X26" s="119">
        <v>27776</v>
      </c>
      <c r="Y26" s="120">
        <v>27763</v>
      </c>
      <c r="Z26" s="120">
        <v>55539</v>
      </c>
    </row>
    <row r="27" spans="1:26" s="38" customFormat="1" ht="12.75">
      <c r="A27" s="104" t="s">
        <v>69</v>
      </c>
      <c r="B27" s="122"/>
      <c r="C27" s="123"/>
      <c r="D27" s="122"/>
      <c r="E27" s="123"/>
      <c r="F27" s="122"/>
      <c r="G27" s="123"/>
      <c r="H27" s="122"/>
      <c r="I27" s="123"/>
      <c r="J27" s="122"/>
      <c r="K27" s="123"/>
      <c r="L27" s="122"/>
      <c r="M27" s="123"/>
      <c r="N27" s="130"/>
      <c r="O27" s="123"/>
      <c r="P27" s="122"/>
      <c r="Q27" s="123"/>
      <c r="R27" s="122"/>
      <c r="S27" s="123"/>
      <c r="T27" s="122"/>
      <c r="U27" s="123"/>
      <c r="V27" s="122"/>
      <c r="W27" s="123"/>
      <c r="X27" s="122"/>
      <c r="Y27" s="123"/>
      <c r="Z27" s="123"/>
    </row>
    <row r="28" spans="1:26" ht="12.75">
      <c r="A28" s="106" t="s">
        <v>47</v>
      </c>
      <c r="B28" s="102">
        <v>0</v>
      </c>
      <c r="C28" s="103">
        <v>0</v>
      </c>
      <c r="D28" s="102">
        <v>0</v>
      </c>
      <c r="E28" s="103">
        <v>0</v>
      </c>
      <c r="F28" s="102">
        <v>0</v>
      </c>
      <c r="G28" s="103">
        <v>1</v>
      </c>
      <c r="H28" s="102">
        <v>535</v>
      </c>
      <c r="I28" s="93">
        <v>492</v>
      </c>
      <c r="J28" s="102">
        <v>860</v>
      </c>
      <c r="K28" s="93">
        <v>730</v>
      </c>
      <c r="L28" s="102">
        <v>142</v>
      </c>
      <c r="M28" s="93">
        <v>102</v>
      </c>
      <c r="N28" s="165">
        <v>7</v>
      </c>
      <c r="O28" s="93">
        <v>8</v>
      </c>
      <c r="P28" s="102">
        <v>1</v>
      </c>
      <c r="Q28" s="93">
        <v>0</v>
      </c>
      <c r="R28" s="102">
        <v>0</v>
      </c>
      <c r="S28" s="93">
        <v>0</v>
      </c>
      <c r="T28" s="102">
        <v>0</v>
      </c>
      <c r="U28" s="93">
        <v>0</v>
      </c>
      <c r="V28" s="102">
        <v>0</v>
      </c>
      <c r="W28" s="93">
        <v>0</v>
      </c>
      <c r="X28" s="102">
        <v>1545</v>
      </c>
      <c r="Y28" s="97">
        <v>1333</v>
      </c>
      <c r="Z28" s="93">
        <v>2878</v>
      </c>
    </row>
    <row r="29" spans="1:26" ht="12.75">
      <c r="A29" s="106" t="s">
        <v>48</v>
      </c>
      <c r="B29" s="102">
        <v>0</v>
      </c>
      <c r="C29" s="103">
        <v>0</v>
      </c>
      <c r="D29" s="102">
        <v>0</v>
      </c>
      <c r="E29" s="103">
        <v>0</v>
      </c>
      <c r="F29" s="102">
        <v>2</v>
      </c>
      <c r="G29" s="103">
        <v>1</v>
      </c>
      <c r="H29" s="102">
        <v>1745</v>
      </c>
      <c r="I29" s="103">
        <v>1645</v>
      </c>
      <c r="J29" s="102">
        <v>1883</v>
      </c>
      <c r="K29" s="103">
        <v>1616</v>
      </c>
      <c r="L29" s="102">
        <v>196</v>
      </c>
      <c r="M29" s="103">
        <v>135</v>
      </c>
      <c r="N29" s="165">
        <v>9</v>
      </c>
      <c r="O29" s="93">
        <v>7</v>
      </c>
      <c r="P29" s="102">
        <v>0</v>
      </c>
      <c r="Q29" s="103">
        <v>1</v>
      </c>
      <c r="R29" s="102">
        <v>0</v>
      </c>
      <c r="S29" s="103">
        <v>0</v>
      </c>
      <c r="T29" s="102">
        <v>0</v>
      </c>
      <c r="U29" s="103">
        <v>0</v>
      </c>
      <c r="V29" s="102">
        <v>0</v>
      </c>
      <c r="W29" s="93">
        <v>0</v>
      </c>
      <c r="X29" s="102">
        <v>3835</v>
      </c>
      <c r="Y29" s="117">
        <v>3405</v>
      </c>
      <c r="Z29" s="93">
        <v>7240</v>
      </c>
    </row>
    <row r="30" spans="1:26" ht="12.75">
      <c r="A30" s="106" t="s">
        <v>49</v>
      </c>
      <c r="B30" s="102">
        <v>0</v>
      </c>
      <c r="C30" s="103">
        <v>0</v>
      </c>
      <c r="D30" s="102">
        <v>0</v>
      </c>
      <c r="E30" s="103">
        <v>0</v>
      </c>
      <c r="F30" s="102">
        <v>0</v>
      </c>
      <c r="G30" s="103">
        <v>0</v>
      </c>
      <c r="H30" s="102">
        <v>254</v>
      </c>
      <c r="I30" s="103">
        <v>84</v>
      </c>
      <c r="J30" s="102">
        <v>261</v>
      </c>
      <c r="K30" s="103">
        <v>124</v>
      </c>
      <c r="L30" s="102">
        <v>17</v>
      </c>
      <c r="M30" s="103">
        <v>12</v>
      </c>
      <c r="N30" s="165">
        <v>1</v>
      </c>
      <c r="O30" s="93">
        <v>1</v>
      </c>
      <c r="P30" s="102">
        <v>0</v>
      </c>
      <c r="Q30" s="103">
        <v>0</v>
      </c>
      <c r="R30" s="102">
        <v>0</v>
      </c>
      <c r="S30" s="103">
        <v>0</v>
      </c>
      <c r="T30" s="102">
        <v>0</v>
      </c>
      <c r="U30" s="103">
        <v>0</v>
      </c>
      <c r="V30" s="102">
        <v>0</v>
      </c>
      <c r="W30" s="93">
        <v>0</v>
      </c>
      <c r="X30" s="102">
        <v>533</v>
      </c>
      <c r="Y30" s="117">
        <v>221</v>
      </c>
      <c r="Z30" s="93">
        <v>754</v>
      </c>
    </row>
    <row r="31" spans="1:26" s="106" customFormat="1" ht="12.75">
      <c r="A31" s="106" t="s">
        <v>46</v>
      </c>
      <c r="B31" s="102">
        <v>0</v>
      </c>
      <c r="C31" s="93">
        <v>0</v>
      </c>
      <c r="D31" s="102">
        <v>0</v>
      </c>
      <c r="E31" s="93">
        <v>0</v>
      </c>
      <c r="F31" s="102">
        <v>1</v>
      </c>
      <c r="G31" s="93">
        <v>0</v>
      </c>
      <c r="H31" s="102">
        <v>273</v>
      </c>
      <c r="I31" s="93">
        <v>132</v>
      </c>
      <c r="J31" s="102">
        <v>288</v>
      </c>
      <c r="K31" s="93">
        <v>181</v>
      </c>
      <c r="L31" s="102">
        <v>35</v>
      </c>
      <c r="M31" s="93">
        <v>27</v>
      </c>
      <c r="N31" s="165">
        <v>2</v>
      </c>
      <c r="O31" s="93">
        <v>4</v>
      </c>
      <c r="P31" s="102">
        <v>0</v>
      </c>
      <c r="Q31" s="93">
        <v>2</v>
      </c>
      <c r="R31" s="102">
        <v>0</v>
      </c>
      <c r="S31" s="93">
        <v>0</v>
      </c>
      <c r="T31" s="102">
        <v>0</v>
      </c>
      <c r="U31" s="93">
        <v>0</v>
      </c>
      <c r="V31" s="102">
        <v>0</v>
      </c>
      <c r="W31" s="93">
        <v>0</v>
      </c>
      <c r="X31" s="102">
        <v>599</v>
      </c>
      <c r="Y31" s="97">
        <v>346</v>
      </c>
      <c r="Z31" s="93">
        <v>945</v>
      </c>
    </row>
    <row r="32" spans="1:26" ht="12.75">
      <c r="A32" s="106" t="s">
        <v>50</v>
      </c>
      <c r="B32" s="102">
        <v>0</v>
      </c>
      <c r="C32" s="93">
        <v>0</v>
      </c>
      <c r="D32" s="102">
        <v>0</v>
      </c>
      <c r="E32" s="93">
        <v>0</v>
      </c>
      <c r="F32" s="102">
        <v>0</v>
      </c>
      <c r="G32" s="93">
        <v>0</v>
      </c>
      <c r="H32" s="102">
        <v>7</v>
      </c>
      <c r="I32" s="103">
        <v>1</v>
      </c>
      <c r="J32" s="102">
        <v>10</v>
      </c>
      <c r="K32" s="103">
        <v>3</v>
      </c>
      <c r="L32" s="102">
        <v>0</v>
      </c>
      <c r="M32" s="103">
        <v>0</v>
      </c>
      <c r="N32" s="165">
        <v>0</v>
      </c>
      <c r="O32" s="93">
        <v>0</v>
      </c>
      <c r="P32" s="102">
        <v>0</v>
      </c>
      <c r="Q32" s="103">
        <v>0</v>
      </c>
      <c r="R32" s="102">
        <v>0</v>
      </c>
      <c r="S32" s="103">
        <v>0</v>
      </c>
      <c r="T32" s="102">
        <v>0</v>
      </c>
      <c r="U32" s="103">
        <v>0</v>
      </c>
      <c r="V32" s="102">
        <v>0</v>
      </c>
      <c r="W32" s="93">
        <v>0</v>
      </c>
      <c r="X32" s="102">
        <v>17</v>
      </c>
      <c r="Y32" s="117">
        <v>4</v>
      </c>
      <c r="Z32" s="93">
        <v>21</v>
      </c>
    </row>
    <row r="33" spans="1:26" s="169" customFormat="1" ht="12.75">
      <c r="A33" s="38" t="s">
        <v>19</v>
      </c>
      <c r="B33" s="119">
        <v>0</v>
      </c>
      <c r="C33" s="120">
        <v>0</v>
      </c>
      <c r="D33" s="119">
        <v>0</v>
      </c>
      <c r="E33" s="120">
        <v>0</v>
      </c>
      <c r="F33" s="119">
        <v>3</v>
      </c>
      <c r="G33" s="120">
        <v>2</v>
      </c>
      <c r="H33" s="119">
        <v>2814</v>
      </c>
      <c r="I33" s="120">
        <v>2354</v>
      </c>
      <c r="J33" s="119">
        <v>3302</v>
      </c>
      <c r="K33" s="120">
        <v>2654</v>
      </c>
      <c r="L33" s="119">
        <v>390</v>
      </c>
      <c r="M33" s="120">
        <v>276</v>
      </c>
      <c r="N33" s="166">
        <v>19</v>
      </c>
      <c r="O33" s="120">
        <v>20</v>
      </c>
      <c r="P33" s="119">
        <v>1</v>
      </c>
      <c r="Q33" s="120">
        <v>3</v>
      </c>
      <c r="R33" s="119">
        <v>0</v>
      </c>
      <c r="S33" s="120">
        <v>0</v>
      </c>
      <c r="T33" s="119">
        <v>0</v>
      </c>
      <c r="U33" s="120">
        <v>0</v>
      </c>
      <c r="V33" s="119">
        <v>0</v>
      </c>
      <c r="W33" s="120">
        <v>0</v>
      </c>
      <c r="X33" s="119">
        <v>6529</v>
      </c>
      <c r="Y33" s="120">
        <v>5309</v>
      </c>
      <c r="Z33" s="120">
        <v>11838</v>
      </c>
    </row>
    <row r="34" spans="1:26" ht="12.75">
      <c r="A34" s="170" t="s">
        <v>29</v>
      </c>
      <c r="B34" s="171"/>
      <c r="C34" s="172"/>
      <c r="D34" s="171"/>
      <c r="E34" s="172"/>
      <c r="F34" s="171"/>
      <c r="G34" s="172"/>
      <c r="H34" s="171"/>
      <c r="I34" s="172"/>
      <c r="J34" s="171"/>
      <c r="K34" s="172"/>
      <c r="L34" s="171"/>
      <c r="M34" s="172"/>
      <c r="N34" s="173"/>
      <c r="O34" s="172"/>
      <c r="P34" s="171"/>
      <c r="Q34" s="172"/>
      <c r="R34" s="171"/>
      <c r="S34" s="172"/>
      <c r="T34" s="171"/>
      <c r="U34" s="172"/>
      <c r="V34" s="171"/>
      <c r="W34" s="172"/>
      <c r="X34" s="171"/>
      <c r="Y34" s="172"/>
      <c r="Z34" s="172"/>
    </row>
    <row r="35" spans="1:26" ht="12.75">
      <c r="A35" s="104" t="s">
        <v>51</v>
      </c>
      <c r="B35" s="102"/>
      <c r="C35" s="103"/>
      <c r="D35" s="102"/>
      <c r="E35" s="103"/>
      <c r="F35" s="102"/>
      <c r="G35" s="103"/>
      <c r="H35" s="102"/>
      <c r="I35" s="103"/>
      <c r="J35" s="102"/>
      <c r="K35" s="103"/>
      <c r="L35" s="102"/>
      <c r="M35" s="103"/>
      <c r="N35" s="165"/>
      <c r="O35" s="93"/>
      <c r="P35" s="102"/>
      <c r="Q35" s="103"/>
      <c r="R35" s="102"/>
      <c r="S35" s="103"/>
      <c r="T35" s="102"/>
      <c r="U35" s="103"/>
      <c r="V35" s="102"/>
      <c r="W35" s="93"/>
      <c r="X35" s="102"/>
      <c r="Y35" s="103"/>
      <c r="Z35" s="93"/>
    </row>
    <row r="36" spans="1:26" ht="12.75">
      <c r="A36" s="106" t="s">
        <v>47</v>
      </c>
      <c r="B36" s="102">
        <f aca="true" t="shared" si="0" ref="B36:B41">SUM(B7,B14,B21,B28)</f>
        <v>1</v>
      </c>
      <c r="C36" s="103">
        <f aca="true" t="shared" si="1" ref="C36:W41">SUM(C7,C14,C21,C28)</f>
        <v>1</v>
      </c>
      <c r="D36" s="165">
        <f t="shared" si="1"/>
        <v>67</v>
      </c>
      <c r="E36" s="174">
        <f t="shared" si="1"/>
        <v>69</v>
      </c>
      <c r="F36" s="103">
        <f t="shared" si="1"/>
        <v>3684</v>
      </c>
      <c r="G36" s="174">
        <f t="shared" si="1"/>
        <v>3680</v>
      </c>
      <c r="H36" s="103">
        <f t="shared" si="1"/>
        <v>5084</v>
      </c>
      <c r="I36" s="174">
        <f t="shared" si="1"/>
        <v>4984</v>
      </c>
      <c r="J36" s="103">
        <f t="shared" si="1"/>
        <v>2160</v>
      </c>
      <c r="K36" s="174">
        <f t="shared" si="1"/>
        <v>1843</v>
      </c>
      <c r="L36" s="103">
        <f t="shared" si="1"/>
        <v>388</v>
      </c>
      <c r="M36" s="93">
        <f t="shared" si="1"/>
        <v>307</v>
      </c>
      <c r="N36" s="165">
        <f t="shared" si="1"/>
        <v>23</v>
      </c>
      <c r="O36" s="174">
        <f t="shared" si="1"/>
        <v>27</v>
      </c>
      <c r="P36" s="103">
        <f t="shared" si="1"/>
        <v>2</v>
      </c>
      <c r="Q36" s="174">
        <f t="shared" si="1"/>
        <v>1</v>
      </c>
      <c r="R36" s="103">
        <f t="shared" si="1"/>
        <v>0</v>
      </c>
      <c r="S36" s="174">
        <f t="shared" si="1"/>
        <v>1</v>
      </c>
      <c r="T36" s="103">
        <f t="shared" si="1"/>
        <v>0</v>
      </c>
      <c r="U36" s="174">
        <f t="shared" si="1"/>
        <v>0</v>
      </c>
      <c r="V36" s="103">
        <f t="shared" si="1"/>
        <v>0</v>
      </c>
      <c r="W36" s="174">
        <f t="shared" si="1"/>
        <v>0</v>
      </c>
      <c r="X36" s="103">
        <f aca="true" t="shared" si="2" ref="X36:X41">SUM(V36,T36,R36,P36,N36,L36,J36,H36,F36,D36,B36)</f>
        <v>11409</v>
      </c>
      <c r="Y36" s="103">
        <f aca="true" t="shared" si="3" ref="Y36:Y41">SUM(W36,U36,S36,Q36,O36,M36,K36,I36,G36,E36,C36)</f>
        <v>10913</v>
      </c>
      <c r="Z36" s="103">
        <f aca="true" t="shared" si="4" ref="Z36:Z41">SUM(X36:Y36)</f>
        <v>22322</v>
      </c>
    </row>
    <row r="37" spans="1:26" ht="12.75">
      <c r="A37" s="106" t="s">
        <v>48</v>
      </c>
      <c r="B37" s="102">
        <f t="shared" si="0"/>
        <v>12</v>
      </c>
      <c r="C37" s="103">
        <f aca="true" t="shared" si="5" ref="C37:Q37">SUM(C8,C15,C22,C29)</f>
        <v>4</v>
      </c>
      <c r="D37" s="165">
        <f t="shared" si="5"/>
        <v>412</v>
      </c>
      <c r="E37" s="174">
        <f t="shared" si="5"/>
        <v>407</v>
      </c>
      <c r="F37" s="103">
        <f t="shared" si="5"/>
        <v>20522</v>
      </c>
      <c r="G37" s="174">
        <f t="shared" si="5"/>
        <v>21525</v>
      </c>
      <c r="H37" s="103">
        <f t="shared" si="5"/>
        <v>24210</v>
      </c>
      <c r="I37" s="174">
        <f t="shared" si="5"/>
        <v>24865</v>
      </c>
      <c r="J37" s="103">
        <f t="shared" si="5"/>
        <v>5220</v>
      </c>
      <c r="K37" s="174">
        <f t="shared" si="5"/>
        <v>4437</v>
      </c>
      <c r="L37" s="103">
        <f t="shared" si="5"/>
        <v>555</v>
      </c>
      <c r="M37" s="93">
        <f t="shared" si="5"/>
        <v>450</v>
      </c>
      <c r="N37" s="165">
        <f t="shared" si="5"/>
        <v>31</v>
      </c>
      <c r="O37" s="174">
        <f t="shared" si="5"/>
        <v>35</v>
      </c>
      <c r="P37" s="103">
        <f t="shared" si="5"/>
        <v>1</v>
      </c>
      <c r="Q37" s="174">
        <f t="shared" si="5"/>
        <v>2</v>
      </c>
      <c r="R37" s="103">
        <f t="shared" si="1"/>
        <v>0</v>
      </c>
      <c r="S37" s="174">
        <f t="shared" si="1"/>
        <v>1</v>
      </c>
      <c r="T37" s="103">
        <f t="shared" si="1"/>
        <v>1</v>
      </c>
      <c r="U37" s="174">
        <f t="shared" si="1"/>
        <v>0</v>
      </c>
      <c r="V37" s="103">
        <f t="shared" si="1"/>
        <v>0</v>
      </c>
      <c r="W37" s="174">
        <f t="shared" si="1"/>
        <v>2</v>
      </c>
      <c r="X37" s="103">
        <f t="shared" si="2"/>
        <v>50964</v>
      </c>
      <c r="Y37" s="103">
        <f t="shared" si="3"/>
        <v>51728</v>
      </c>
      <c r="Z37" s="103">
        <f t="shared" si="4"/>
        <v>102692</v>
      </c>
    </row>
    <row r="38" spans="1:26" ht="12.75">
      <c r="A38" s="106" t="s">
        <v>49</v>
      </c>
      <c r="B38" s="102">
        <f t="shared" si="0"/>
        <v>0</v>
      </c>
      <c r="C38" s="103">
        <f t="shared" si="1"/>
        <v>0</v>
      </c>
      <c r="D38" s="165">
        <f t="shared" si="1"/>
        <v>4</v>
      </c>
      <c r="E38" s="174">
        <f t="shared" si="1"/>
        <v>4</v>
      </c>
      <c r="F38" s="103">
        <f t="shared" si="1"/>
        <v>638</v>
      </c>
      <c r="G38" s="174">
        <f t="shared" si="1"/>
        <v>258</v>
      </c>
      <c r="H38" s="103">
        <f t="shared" si="1"/>
        <v>1139</v>
      </c>
      <c r="I38" s="174">
        <f t="shared" si="1"/>
        <v>436</v>
      </c>
      <c r="J38" s="103">
        <f t="shared" si="1"/>
        <v>485</v>
      </c>
      <c r="K38" s="174">
        <f t="shared" si="1"/>
        <v>231</v>
      </c>
      <c r="L38" s="103">
        <f t="shared" si="1"/>
        <v>45</v>
      </c>
      <c r="M38" s="93">
        <f t="shared" si="1"/>
        <v>35</v>
      </c>
      <c r="N38" s="165">
        <f t="shared" si="1"/>
        <v>4</v>
      </c>
      <c r="O38" s="174">
        <f t="shared" si="1"/>
        <v>2</v>
      </c>
      <c r="P38" s="103">
        <f t="shared" si="1"/>
        <v>0</v>
      </c>
      <c r="Q38" s="174">
        <f t="shared" si="1"/>
        <v>0</v>
      </c>
      <c r="R38" s="103">
        <f t="shared" si="1"/>
        <v>0</v>
      </c>
      <c r="S38" s="174">
        <f t="shared" si="1"/>
        <v>0</v>
      </c>
      <c r="T38" s="103">
        <f t="shared" si="1"/>
        <v>0</v>
      </c>
      <c r="U38" s="174">
        <f t="shared" si="1"/>
        <v>0</v>
      </c>
      <c r="V38" s="103">
        <f t="shared" si="1"/>
        <v>0</v>
      </c>
      <c r="W38" s="174">
        <f t="shared" si="1"/>
        <v>0</v>
      </c>
      <c r="X38" s="103">
        <f t="shared" si="2"/>
        <v>2315</v>
      </c>
      <c r="Y38" s="103">
        <f t="shared" si="3"/>
        <v>966</v>
      </c>
      <c r="Z38" s="103">
        <f t="shared" si="4"/>
        <v>3281</v>
      </c>
    </row>
    <row r="39" spans="1:26" ht="12.75">
      <c r="A39" s="106" t="s">
        <v>46</v>
      </c>
      <c r="B39" s="102">
        <f t="shared" si="0"/>
        <v>0</v>
      </c>
      <c r="C39" s="103">
        <f t="shared" si="1"/>
        <v>0</v>
      </c>
      <c r="D39" s="165">
        <f t="shared" si="1"/>
        <v>10</v>
      </c>
      <c r="E39" s="174">
        <f t="shared" si="1"/>
        <v>11</v>
      </c>
      <c r="F39" s="103">
        <f t="shared" si="1"/>
        <v>883</v>
      </c>
      <c r="G39" s="174">
        <f t="shared" si="1"/>
        <v>671</v>
      </c>
      <c r="H39" s="103">
        <f t="shared" si="1"/>
        <v>1308</v>
      </c>
      <c r="I39" s="174">
        <f t="shared" si="1"/>
        <v>899</v>
      </c>
      <c r="J39" s="103">
        <f t="shared" si="1"/>
        <v>601</v>
      </c>
      <c r="K39" s="174">
        <f t="shared" si="1"/>
        <v>378</v>
      </c>
      <c r="L39" s="103">
        <f t="shared" si="1"/>
        <v>96</v>
      </c>
      <c r="M39" s="93">
        <f t="shared" si="1"/>
        <v>83</v>
      </c>
      <c r="N39" s="165">
        <f t="shared" si="1"/>
        <v>9</v>
      </c>
      <c r="O39" s="174">
        <f t="shared" si="1"/>
        <v>10</v>
      </c>
      <c r="P39" s="103">
        <f t="shared" si="1"/>
        <v>0</v>
      </c>
      <c r="Q39" s="174">
        <f t="shared" si="1"/>
        <v>5</v>
      </c>
      <c r="R39" s="103">
        <f t="shared" si="1"/>
        <v>3</v>
      </c>
      <c r="S39" s="174">
        <f t="shared" si="1"/>
        <v>2</v>
      </c>
      <c r="T39" s="103">
        <f t="shared" si="1"/>
        <v>1</v>
      </c>
      <c r="U39" s="174">
        <f t="shared" si="1"/>
        <v>0</v>
      </c>
      <c r="V39" s="103">
        <f t="shared" si="1"/>
        <v>0</v>
      </c>
      <c r="W39" s="174">
        <f t="shared" si="1"/>
        <v>0</v>
      </c>
      <c r="X39" s="103">
        <f t="shared" si="2"/>
        <v>2911</v>
      </c>
      <c r="Y39" s="103">
        <f t="shared" si="3"/>
        <v>2059</v>
      </c>
      <c r="Z39" s="103">
        <f t="shared" si="4"/>
        <v>4970</v>
      </c>
    </row>
    <row r="40" spans="1:26" ht="12.75">
      <c r="A40" s="106" t="s">
        <v>50</v>
      </c>
      <c r="B40" s="102">
        <f t="shared" si="0"/>
        <v>0</v>
      </c>
      <c r="C40" s="103">
        <f t="shared" si="1"/>
        <v>0</v>
      </c>
      <c r="D40" s="165">
        <f t="shared" si="1"/>
        <v>0</v>
      </c>
      <c r="E40" s="174">
        <f t="shared" si="1"/>
        <v>0</v>
      </c>
      <c r="F40" s="175">
        <f t="shared" si="1"/>
        <v>11</v>
      </c>
      <c r="G40" s="176">
        <f t="shared" si="1"/>
        <v>6</v>
      </c>
      <c r="H40" s="177">
        <f t="shared" si="1"/>
        <v>23</v>
      </c>
      <c r="I40" s="176">
        <f t="shared" si="1"/>
        <v>5</v>
      </c>
      <c r="J40" s="177">
        <f t="shared" si="1"/>
        <v>19</v>
      </c>
      <c r="K40" s="176">
        <f t="shared" si="1"/>
        <v>5</v>
      </c>
      <c r="L40" s="177">
        <f t="shared" si="1"/>
        <v>0</v>
      </c>
      <c r="M40" s="177">
        <f t="shared" si="1"/>
        <v>0</v>
      </c>
      <c r="N40" s="175">
        <f t="shared" si="1"/>
        <v>0</v>
      </c>
      <c r="O40" s="176">
        <f t="shared" si="1"/>
        <v>0</v>
      </c>
      <c r="P40" s="177">
        <f t="shared" si="1"/>
        <v>0</v>
      </c>
      <c r="Q40" s="176">
        <f t="shared" si="1"/>
        <v>0</v>
      </c>
      <c r="R40" s="177">
        <f t="shared" si="1"/>
        <v>0</v>
      </c>
      <c r="S40" s="176">
        <f t="shared" si="1"/>
        <v>0</v>
      </c>
      <c r="T40" s="177">
        <f t="shared" si="1"/>
        <v>0</v>
      </c>
      <c r="U40" s="176">
        <f t="shared" si="1"/>
        <v>0</v>
      </c>
      <c r="V40" s="177">
        <f t="shared" si="1"/>
        <v>0</v>
      </c>
      <c r="W40" s="176">
        <f t="shared" si="1"/>
        <v>0</v>
      </c>
      <c r="X40" s="177">
        <f t="shared" si="2"/>
        <v>53</v>
      </c>
      <c r="Y40" s="177">
        <f t="shared" si="3"/>
        <v>16</v>
      </c>
      <c r="Z40" s="177">
        <f t="shared" si="4"/>
        <v>69</v>
      </c>
    </row>
    <row r="41" spans="1:26" s="169" customFormat="1" ht="12.75">
      <c r="A41" s="38" t="s">
        <v>19</v>
      </c>
      <c r="B41" s="178">
        <f t="shared" si="0"/>
        <v>13</v>
      </c>
      <c r="C41" s="120">
        <f t="shared" si="1"/>
        <v>5</v>
      </c>
      <c r="D41" s="166">
        <f t="shared" si="1"/>
        <v>493</v>
      </c>
      <c r="E41" s="179">
        <f t="shared" si="1"/>
        <v>491</v>
      </c>
      <c r="F41" s="123">
        <f t="shared" si="1"/>
        <v>25738</v>
      </c>
      <c r="G41" s="180">
        <f t="shared" si="1"/>
        <v>26140</v>
      </c>
      <c r="H41" s="123">
        <f t="shared" si="1"/>
        <v>31764</v>
      </c>
      <c r="I41" s="180">
        <f t="shared" si="1"/>
        <v>31189</v>
      </c>
      <c r="J41" s="123">
        <f t="shared" si="1"/>
        <v>8485</v>
      </c>
      <c r="K41" s="180">
        <f t="shared" si="1"/>
        <v>6894</v>
      </c>
      <c r="L41" s="123">
        <f t="shared" si="1"/>
        <v>1084</v>
      </c>
      <c r="M41" s="181">
        <f t="shared" si="1"/>
        <v>875</v>
      </c>
      <c r="N41" s="130">
        <f t="shared" si="1"/>
        <v>67</v>
      </c>
      <c r="O41" s="180">
        <f t="shared" si="1"/>
        <v>74</v>
      </c>
      <c r="P41" s="123">
        <f t="shared" si="1"/>
        <v>3</v>
      </c>
      <c r="Q41" s="180">
        <f t="shared" si="1"/>
        <v>8</v>
      </c>
      <c r="R41" s="123">
        <f t="shared" si="1"/>
        <v>3</v>
      </c>
      <c r="S41" s="180">
        <f t="shared" si="1"/>
        <v>4</v>
      </c>
      <c r="T41" s="123">
        <f t="shared" si="1"/>
        <v>2</v>
      </c>
      <c r="U41" s="180">
        <f t="shared" si="1"/>
        <v>0</v>
      </c>
      <c r="V41" s="123">
        <f t="shared" si="1"/>
        <v>0</v>
      </c>
      <c r="W41" s="180">
        <f t="shared" si="1"/>
        <v>2</v>
      </c>
      <c r="X41" s="123">
        <f t="shared" si="2"/>
        <v>67652</v>
      </c>
      <c r="Y41" s="123">
        <f t="shared" si="3"/>
        <v>65682</v>
      </c>
      <c r="Z41" s="123">
        <f t="shared" si="4"/>
        <v>133334</v>
      </c>
    </row>
  </sheetData>
  <sheetProtection/>
  <mergeCells count="12">
    <mergeCell ref="R4:S4"/>
    <mergeCell ref="T4:U4"/>
    <mergeCell ref="V4:W4"/>
    <mergeCell ref="A2:X2"/>
    <mergeCell ref="B4:C4"/>
    <mergeCell ref="D4:E4"/>
    <mergeCell ref="F4:G4"/>
    <mergeCell ref="H4:I4"/>
    <mergeCell ref="J4:K4"/>
    <mergeCell ref="L4:M4"/>
    <mergeCell ref="N4:O4"/>
    <mergeCell ref="P4:Q4"/>
  </mergeCells>
  <printOptions/>
  <pageMargins left="0.1968503937007874" right="0.1968503937007874" top="0.5905511811023623" bottom="0.5905511811023623" header="0.5118110236220472" footer="0.5118110236220472"/>
  <pageSetup fitToWidth="2" horizontalDpi="600" verticalDpi="600" orientation="portrait" paperSize="9" scale="83" r:id="rId2"/>
  <headerFooter alignWithMargins="0">
    <oddFooter>&amp;R&amp;A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S68"/>
  <sheetViews>
    <sheetView zoomScalePageLayoutView="0" workbookViewId="0" topLeftCell="A1">
      <selection activeCell="Y72" sqref="Y72"/>
    </sheetView>
  </sheetViews>
  <sheetFormatPr defaultColWidth="9.140625" defaultRowHeight="12.75"/>
  <cols>
    <col min="1" max="1" width="31.57421875" style="7" customWidth="1"/>
    <col min="2" max="3" width="8.421875" style="7" customWidth="1"/>
    <col min="4" max="23" width="7.421875" style="0" customWidth="1"/>
    <col min="24" max="25" width="7.7109375" style="0" customWidth="1"/>
    <col min="26" max="26" width="7.7109375" style="7" customWidth="1"/>
    <col min="27" max="27" width="7.00390625" style="0" customWidth="1"/>
    <col min="28" max="28" width="9.28125" style="0" customWidth="1"/>
    <col min="29" max="29" width="9.421875" style="0" customWidth="1"/>
    <col min="30" max="30" width="5.00390625" style="0" customWidth="1"/>
    <col min="31" max="31" width="10.57421875" style="0" customWidth="1"/>
    <col min="32" max="32" width="5.00390625" style="0" customWidth="1"/>
    <col min="33" max="33" width="10.57421875" style="0" customWidth="1"/>
    <col min="34" max="34" width="5.00390625" style="0" customWidth="1"/>
    <col min="35" max="35" width="10.57421875" style="0" customWidth="1"/>
    <col min="36" max="37" width="9.28125" style="0" customWidth="1"/>
    <col min="38" max="38" width="5.00390625" style="0" customWidth="1"/>
    <col min="39" max="39" width="9.57421875" style="0" customWidth="1"/>
    <col min="40" max="41" width="5.00390625" style="0" customWidth="1"/>
    <col min="42" max="42" width="9.57421875" style="0" customWidth="1"/>
    <col min="43" max="44" width="5.00390625" style="0" customWidth="1"/>
    <col min="45" max="45" width="9.57421875" style="0" customWidth="1"/>
    <col min="46" max="47" width="5.00390625" style="0" customWidth="1"/>
    <col min="48" max="48" width="9.57421875" style="0" customWidth="1"/>
    <col min="49" max="50" width="5.00390625" style="0" customWidth="1"/>
    <col min="51" max="51" width="9.57421875" style="0" customWidth="1"/>
    <col min="52" max="53" width="5.00390625" style="0" customWidth="1"/>
    <col min="54" max="54" width="9.57421875" style="0" customWidth="1"/>
    <col min="55" max="56" width="5.00390625" style="0" customWidth="1"/>
    <col min="57" max="57" width="9.57421875" style="0" customWidth="1"/>
    <col min="58" max="59" width="5.00390625" style="0" customWidth="1"/>
    <col min="60" max="60" width="9.57421875" style="0" customWidth="1"/>
    <col min="61" max="61" width="5.00390625" style="0" customWidth="1"/>
    <col min="62" max="62" width="9.57421875" style="0" customWidth="1"/>
    <col min="63" max="64" width="5.00390625" style="0" customWidth="1"/>
    <col min="65" max="65" width="9.57421875" style="0" customWidth="1"/>
    <col min="66" max="67" width="5.00390625" style="0" customWidth="1"/>
    <col min="68" max="68" width="9.57421875" style="0" customWidth="1"/>
    <col min="69" max="70" width="5.00390625" style="0" customWidth="1"/>
    <col min="71" max="71" width="9.57421875" style="0" customWidth="1"/>
    <col min="72" max="72" width="5.00390625" style="0" customWidth="1"/>
    <col min="73" max="73" width="9.57421875" style="0" customWidth="1"/>
    <col min="74" max="75" width="5.00390625" style="0" customWidth="1"/>
    <col min="76" max="76" width="9.57421875" style="0" customWidth="1"/>
    <col min="77" max="78" width="5.00390625" style="0" customWidth="1"/>
    <col min="79" max="79" width="9.57421875" style="0" customWidth="1"/>
    <col min="80" max="81" width="5.00390625" style="0" customWidth="1"/>
    <col min="82" max="82" width="9.57421875" style="0" customWidth="1"/>
    <col min="83" max="84" width="5.00390625" style="0" customWidth="1"/>
    <col min="85" max="85" width="9.57421875" style="0" customWidth="1"/>
    <col min="86" max="87" width="5.00390625" style="0" customWidth="1"/>
    <col min="88" max="88" width="9.57421875" style="0" customWidth="1"/>
    <col min="89" max="90" width="5.00390625" style="0" customWidth="1"/>
    <col min="91" max="91" width="9.57421875" style="0" customWidth="1"/>
    <col min="92" max="93" width="5.00390625" style="0" customWidth="1"/>
    <col min="94" max="94" width="9.57421875" style="0" customWidth="1"/>
    <col min="95" max="95" width="5.00390625" style="0" customWidth="1"/>
    <col min="96" max="96" width="9.57421875" style="0" customWidth="1"/>
    <col min="97" max="98" width="5.00390625" style="0" customWidth="1"/>
    <col min="99" max="99" width="9.57421875" style="0" customWidth="1"/>
    <col min="100" max="100" width="5.00390625" style="0" customWidth="1"/>
    <col min="101" max="101" width="9.57421875" style="0" customWidth="1"/>
    <col min="102" max="103" width="5.00390625" style="0" customWidth="1"/>
    <col min="104" max="104" width="9.57421875" style="0" customWidth="1"/>
    <col min="105" max="105" width="5.00390625" style="0" customWidth="1"/>
    <col min="106" max="106" width="9.57421875" style="0" customWidth="1"/>
    <col min="107" max="107" width="5.00390625" style="0" customWidth="1"/>
    <col min="108" max="108" width="9.57421875" style="0" customWidth="1"/>
    <col min="109" max="109" width="5.00390625" style="0" customWidth="1"/>
    <col min="110" max="110" width="9.57421875" style="0" customWidth="1"/>
    <col min="111" max="111" width="5.00390625" style="0" customWidth="1"/>
    <col min="112" max="112" width="9.57421875" style="0" customWidth="1"/>
    <col min="113" max="113" width="10.57421875" style="0" customWidth="1"/>
  </cols>
  <sheetData>
    <row r="1" spans="1:3" ht="12.75">
      <c r="A1" s="6" t="s">
        <v>101</v>
      </c>
      <c r="B1" s="6"/>
      <c r="C1" s="6"/>
    </row>
    <row r="2" spans="1:26" ht="12.75">
      <c r="A2" s="190" t="s">
        <v>8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</row>
    <row r="3" ht="13.5" thickBot="1"/>
    <row r="4" spans="1:71" ht="12.75">
      <c r="A4" s="8"/>
      <c r="B4" s="230" t="str">
        <f>D4+1&amp;" "&amp;"en later"</f>
        <v>2001 en later</v>
      </c>
      <c r="C4" s="231"/>
      <c r="D4" s="230">
        <v>2000</v>
      </c>
      <c r="E4" s="231"/>
      <c r="F4" s="230">
        <f>D4-1</f>
        <v>1999</v>
      </c>
      <c r="G4" s="231"/>
      <c r="H4" s="230">
        <f>F4-1</f>
        <v>1998</v>
      </c>
      <c r="I4" s="231"/>
      <c r="J4" s="230">
        <f>H4-1</f>
        <v>1997</v>
      </c>
      <c r="K4" s="231"/>
      <c r="L4" s="230">
        <f>J4-1</f>
        <v>1996</v>
      </c>
      <c r="M4" s="231"/>
      <c r="N4" s="230">
        <f>L4-1</f>
        <v>1995</v>
      </c>
      <c r="O4" s="231"/>
      <c r="P4" s="230">
        <f>N4-1</f>
        <v>1994</v>
      </c>
      <c r="Q4" s="231"/>
      <c r="R4" s="230">
        <f>P4-1</f>
        <v>1993</v>
      </c>
      <c r="S4" s="231"/>
      <c r="T4" s="230">
        <f>R4-1</f>
        <v>1992</v>
      </c>
      <c r="U4" s="234"/>
      <c r="V4" s="230" t="str">
        <f>T4-1&amp;" "&amp;"en vroeger"</f>
        <v>1991 en vroeger</v>
      </c>
      <c r="W4" s="231"/>
      <c r="X4" s="232" t="s">
        <v>21</v>
      </c>
      <c r="Y4" s="233"/>
      <c r="Z4" s="233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</row>
    <row r="5" spans="1:71" ht="12.75">
      <c r="A5" s="22"/>
      <c r="B5" s="55" t="s">
        <v>0</v>
      </c>
      <c r="C5" s="56" t="s">
        <v>1</v>
      </c>
      <c r="D5" s="55" t="s">
        <v>0</v>
      </c>
      <c r="E5" s="56" t="s">
        <v>1</v>
      </c>
      <c r="F5" s="55" t="s">
        <v>0</v>
      </c>
      <c r="G5" s="56" t="s">
        <v>1</v>
      </c>
      <c r="H5" s="55" t="s">
        <v>0</v>
      </c>
      <c r="I5" s="56" t="s">
        <v>1</v>
      </c>
      <c r="J5" s="55" t="s">
        <v>0</v>
      </c>
      <c r="K5" s="56" t="s">
        <v>1</v>
      </c>
      <c r="L5" s="55" t="s">
        <v>0</v>
      </c>
      <c r="M5" s="56" t="s">
        <v>1</v>
      </c>
      <c r="N5" s="55" t="s">
        <v>0</v>
      </c>
      <c r="O5" s="56" t="s">
        <v>1</v>
      </c>
      <c r="P5" s="55" t="s">
        <v>0</v>
      </c>
      <c r="Q5" s="56" t="s">
        <v>1</v>
      </c>
      <c r="R5" s="55" t="s">
        <v>0</v>
      </c>
      <c r="S5" s="56" t="s">
        <v>1</v>
      </c>
      <c r="T5" s="55" t="s">
        <v>0</v>
      </c>
      <c r="U5" s="56" t="s">
        <v>1</v>
      </c>
      <c r="V5" s="55" t="s">
        <v>0</v>
      </c>
      <c r="W5" s="56" t="s">
        <v>1</v>
      </c>
      <c r="X5" s="55" t="s">
        <v>0</v>
      </c>
      <c r="Y5" s="56" t="s">
        <v>1</v>
      </c>
      <c r="Z5" s="78" t="s">
        <v>20</v>
      </c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</row>
    <row r="6" spans="1:71" s="7" customFormat="1" ht="12.75">
      <c r="A6" s="6" t="s">
        <v>63</v>
      </c>
      <c r="B6" s="55"/>
      <c r="C6" s="56"/>
      <c r="D6" s="55"/>
      <c r="E6" s="56"/>
      <c r="F6" s="55"/>
      <c r="G6" s="56"/>
      <c r="H6" s="55"/>
      <c r="I6" s="56"/>
      <c r="J6" s="55"/>
      <c r="K6" s="56"/>
      <c r="L6" s="55"/>
      <c r="M6" s="56"/>
      <c r="N6" s="55"/>
      <c r="O6" s="56"/>
      <c r="P6" s="55"/>
      <c r="Q6" s="56"/>
      <c r="R6" s="55"/>
      <c r="S6" s="56"/>
      <c r="T6" s="55"/>
      <c r="U6" s="56"/>
      <c r="V6" s="55"/>
      <c r="W6" s="182"/>
      <c r="X6" s="55"/>
      <c r="Y6" s="56"/>
      <c r="Z6" s="62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</row>
    <row r="7" spans="1:71" s="19" customFormat="1" ht="12.75">
      <c r="A7" s="41" t="s">
        <v>35</v>
      </c>
      <c r="B7" s="76"/>
      <c r="C7" s="77"/>
      <c r="D7" s="76"/>
      <c r="E7" s="77"/>
      <c r="F7" s="76"/>
      <c r="G7" s="77"/>
      <c r="H7" s="76"/>
      <c r="I7" s="77"/>
      <c r="J7" s="76"/>
      <c r="K7" s="77"/>
      <c r="L7" s="76"/>
      <c r="M7" s="77"/>
      <c r="N7" s="76"/>
      <c r="O7" s="77"/>
      <c r="P7" s="76"/>
      <c r="Q7" s="77"/>
      <c r="R7" s="76"/>
      <c r="S7" s="77"/>
      <c r="T7" s="76"/>
      <c r="U7" s="77"/>
      <c r="V7" s="76"/>
      <c r="W7" s="183"/>
      <c r="X7" s="76"/>
      <c r="Y7" s="77"/>
      <c r="Z7" s="77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</row>
    <row r="8" spans="1:71" ht="12.75">
      <c r="A8" s="26" t="s">
        <v>30</v>
      </c>
      <c r="B8" s="65">
        <v>0</v>
      </c>
      <c r="C8" s="66">
        <v>0</v>
      </c>
      <c r="D8" s="65">
        <v>0</v>
      </c>
      <c r="E8" s="66">
        <v>0</v>
      </c>
      <c r="F8" s="65">
        <v>1</v>
      </c>
      <c r="G8" s="66">
        <v>1</v>
      </c>
      <c r="H8" s="65">
        <v>70</v>
      </c>
      <c r="I8" s="66">
        <v>63</v>
      </c>
      <c r="J8" s="65">
        <v>2027</v>
      </c>
      <c r="K8" s="66">
        <v>2298</v>
      </c>
      <c r="L8" s="65">
        <v>545</v>
      </c>
      <c r="M8" s="66">
        <v>479</v>
      </c>
      <c r="N8" s="65">
        <v>103</v>
      </c>
      <c r="O8" s="66">
        <v>108</v>
      </c>
      <c r="P8" s="65">
        <v>20</v>
      </c>
      <c r="Q8" s="66">
        <v>21</v>
      </c>
      <c r="R8" s="65">
        <v>1</v>
      </c>
      <c r="S8" s="66">
        <v>1</v>
      </c>
      <c r="T8" s="65">
        <v>0</v>
      </c>
      <c r="U8" s="66">
        <v>0</v>
      </c>
      <c r="V8" s="65">
        <v>0</v>
      </c>
      <c r="W8" s="184">
        <v>0</v>
      </c>
      <c r="X8" s="68">
        <v>2767</v>
      </c>
      <c r="Y8" s="67">
        <v>2971</v>
      </c>
      <c r="Z8" s="66">
        <v>5738</v>
      </c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</row>
    <row r="9" spans="1:71" ht="12.75">
      <c r="A9" s="26" t="s">
        <v>31</v>
      </c>
      <c r="B9" s="65">
        <v>0</v>
      </c>
      <c r="C9" s="73">
        <v>0</v>
      </c>
      <c r="D9" s="65">
        <v>0</v>
      </c>
      <c r="E9" s="73">
        <v>0</v>
      </c>
      <c r="F9" s="65">
        <v>9</v>
      </c>
      <c r="G9" s="73">
        <v>5</v>
      </c>
      <c r="H9" s="65">
        <v>292</v>
      </c>
      <c r="I9" s="73">
        <v>257</v>
      </c>
      <c r="J9" s="65">
        <v>10781</v>
      </c>
      <c r="K9" s="73">
        <v>13129</v>
      </c>
      <c r="L9" s="65">
        <v>925</v>
      </c>
      <c r="M9" s="73">
        <v>868</v>
      </c>
      <c r="N9" s="65">
        <v>96</v>
      </c>
      <c r="O9" s="73">
        <v>119</v>
      </c>
      <c r="P9" s="65">
        <v>9</v>
      </c>
      <c r="Q9" s="73">
        <v>15</v>
      </c>
      <c r="R9" s="65">
        <v>1</v>
      </c>
      <c r="S9" s="73">
        <v>1</v>
      </c>
      <c r="T9" s="65">
        <v>0</v>
      </c>
      <c r="U9" s="73">
        <v>0</v>
      </c>
      <c r="V9" s="65">
        <v>1</v>
      </c>
      <c r="W9" s="184">
        <v>0</v>
      </c>
      <c r="X9" s="68">
        <v>12114</v>
      </c>
      <c r="Y9" s="74">
        <v>14394</v>
      </c>
      <c r="Z9" s="66">
        <v>26508</v>
      </c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</row>
    <row r="10" spans="1:71" ht="12.75">
      <c r="A10" s="26" t="s">
        <v>32</v>
      </c>
      <c r="B10" s="65">
        <v>0</v>
      </c>
      <c r="C10" s="73">
        <v>0</v>
      </c>
      <c r="D10" s="65">
        <v>0</v>
      </c>
      <c r="E10" s="73">
        <v>0</v>
      </c>
      <c r="F10" s="65">
        <v>0</v>
      </c>
      <c r="G10" s="73">
        <v>0</v>
      </c>
      <c r="H10" s="65">
        <v>2</v>
      </c>
      <c r="I10" s="73">
        <v>0</v>
      </c>
      <c r="J10" s="65">
        <v>58</v>
      </c>
      <c r="K10" s="73">
        <v>56</v>
      </c>
      <c r="L10" s="65">
        <v>16</v>
      </c>
      <c r="M10" s="73">
        <v>7</v>
      </c>
      <c r="N10" s="65">
        <v>4</v>
      </c>
      <c r="O10" s="73">
        <v>5</v>
      </c>
      <c r="P10" s="65">
        <v>1</v>
      </c>
      <c r="Q10" s="73">
        <v>2</v>
      </c>
      <c r="R10" s="65">
        <v>1</v>
      </c>
      <c r="S10" s="73">
        <v>0</v>
      </c>
      <c r="T10" s="65">
        <v>0</v>
      </c>
      <c r="U10" s="73">
        <v>0</v>
      </c>
      <c r="V10" s="65">
        <v>0</v>
      </c>
      <c r="W10" s="184">
        <v>0</v>
      </c>
      <c r="X10" s="68">
        <v>82</v>
      </c>
      <c r="Y10" s="74">
        <v>70</v>
      </c>
      <c r="Z10" s="66">
        <v>152</v>
      </c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</row>
    <row r="11" spans="1:71" ht="12.75">
      <c r="A11" s="26" t="s">
        <v>33</v>
      </c>
      <c r="B11" s="65">
        <v>0</v>
      </c>
      <c r="C11" s="73">
        <v>0</v>
      </c>
      <c r="D11" s="65">
        <v>0</v>
      </c>
      <c r="E11" s="73">
        <v>0</v>
      </c>
      <c r="F11" s="65">
        <v>0</v>
      </c>
      <c r="G11" s="73">
        <v>0</v>
      </c>
      <c r="H11" s="65">
        <v>2</v>
      </c>
      <c r="I11" s="73">
        <v>8</v>
      </c>
      <c r="J11" s="65">
        <v>236</v>
      </c>
      <c r="K11" s="73">
        <v>314</v>
      </c>
      <c r="L11" s="65">
        <v>53</v>
      </c>
      <c r="M11" s="73">
        <v>74</v>
      </c>
      <c r="N11" s="65">
        <v>14</v>
      </c>
      <c r="O11" s="73">
        <v>27</v>
      </c>
      <c r="P11" s="65">
        <v>3</v>
      </c>
      <c r="Q11" s="73">
        <v>0</v>
      </c>
      <c r="R11" s="65">
        <v>0</v>
      </c>
      <c r="S11" s="73">
        <v>0</v>
      </c>
      <c r="T11" s="65">
        <v>0</v>
      </c>
      <c r="U11" s="73">
        <v>0</v>
      </c>
      <c r="V11" s="65">
        <v>0</v>
      </c>
      <c r="W11" s="184">
        <v>0</v>
      </c>
      <c r="X11" s="68">
        <v>308</v>
      </c>
      <c r="Y11" s="74">
        <v>423</v>
      </c>
      <c r="Z11" s="66">
        <v>731</v>
      </c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</row>
    <row r="12" spans="1:71" s="19" customFormat="1" ht="12.75">
      <c r="A12" s="10" t="s">
        <v>19</v>
      </c>
      <c r="B12" s="72">
        <v>0</v>
      </c>
      <c r="C12" s="71">
        <v>0</v>
      </c>
      <c r="D12" s="72">
        <v>0</v>
      </c>
      <c r="E12" s="71">
        <v>0</v>
      </c>
      <c r="F12" s="72">
        <v>10</v>
      </c>
      <c r="G12" s="71">
        <v>6</v>
      </c>
      <c r="H12" s="72">
        <v>366</v>
      </c>
      <c r="I12" s="71">
        <v>328</v>
      </c>
      <c r="J12" s="72">
        <v>13102</v>
      </c>
      <c r="K12" s="71">
        <v>15797</v>
      </c>
      <c r="L12" s="72">
        <v>1539</v>
      </c>
      <c r="M12" s="71">
        <v>1428</v>
      </c>
      <c r="N12" s="72">
        <v>217</v>
      </c>
      <c r="O12" s="71">
        <v>259</v>
      </c>
      <c r="P12" s="72">
        <v>33</v>
      </c>
      <c r="Q12" s="71">
        <v>38</v>
      </c>
      <c r="R12" s="72">
        <v>3</v>
      </c>
      <c r="S12" s="71">
        <v>2</v>
      </c>
      <c r="T12" s="72">
        <v>0</v>
      </c>
      <c r="U12" s="71">
        <v>0</v>
      </c>
      <c r="V12" s="72">
        <v>1</v>
      </c>
      <c r="W12" s="185">
        <v>0</v>
      </c>
      <c r="X12" s="72">
        <v>15271</v>
      </c>
      <c r="Y12" s="71">
        <v>17858</v>
      </c>
      <c r="Z12" s="71">
        <v>33129</v>
      </c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</row>
    <row r="13" spans="1:71" s="7" customFormat="1" ht="12.75">
      <c r="A13" s="6" t="s">
        <v>36</v>
      </c>
      <c r="B13" s="64"/>
      <c r="C13" s="62"/>
      <c r="D13" s="64"/>
      <c r="E13" s="62"/>
      <c r="F13" s="64"/>
      <c r="G13" s="62"/>
      <c r="H13" s="64"/>
      <c r="I13" s="62"/>
      <c r="J13" s="64"/>
      <c r="K13" s="62"/>
      <c r="L13" s="64"/>
      <c r="M13" s="62"/>
      <c r="N13" s="64"/>
      <c r="O13" s="62"/>
      <c r="P13" s="64"/>
      <c r="Q13" s="62"/>
      <c r="R13" s="64"/>
      <c r="S13" s="62"/>
      <c r="T13" s="64"/>
      <c r="U13" s="62"/>
      <c r="V13" s="64"/>
      <c r="W13" s="186"/>
      <c r="X13" s="64"/>
      <c r="Y13" s="62"/>
      <c r="Z13" s="62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</row>
    <row r="14" spans="1:71" ht="12.75">
      <c r="A14" s="7" t="s">
        <v>30</v>
      </c>
      <c r="B14" s="65">
        <v>0</v>
      </c>
      <c r="C14" s="66">
        <v>0</v>
      </c>
      <c r="D14" s="65">
        <v>0</v>
      </c>
      <c r="E14" s="66">
        <v>0</v>
      </c>
      <c r="F14" s="65">
        <v>0</v>
      </c>
      <c r="G14" s="66">
        <v>0</v>
      </c>
      <c r="H14" s="65">
        <v>2</v>
      </c>
      <c r="I14" s="66">
        <v>3</v>
      </c>
      <c r="J14" s="65">
        <v>642</v>
      </c>
      <c r="K14" s="66">
        <v>619</v>
      </c>
      <c r="L14" s="65">
        <v>523</v>
      </c>
      <c r="M14" s="66">
        <v>432</v>
      </c>
      <c r="N14" s="65">
        <v>214</v>
      </c>
      <c r="O14" s="66">
        <v>147</v>
      </c>
      <c r="P14" s="65">
        <v>41</v>
      </c>
      <c r="Q14" s="66">
        <v>37</v>
      </c>
      <c r="R14" s="65">
        <v>6</v>
      </c>
      <c r="S14" s="66">
        <v>7</v>
      </c>
      <c r="T14" s="65">
        <v>3</v>
      </c>
      <c r="U14" s="66">
        <v>1</v>
      </c>
      <c r="V14" s="65">
        <v>0</v>
      </c>
      <c r="W14" s="184">
        <v>0</v>
      </c>
      <c r="X14" s="68">
        <v>1431</v>
      </c>
      <c r="Y14" s="67">
        <v>1246</v>
      </c>
      <c r="Z14" s="66">
        <v>2677</v>
      </c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</row>
    <row r="15" spans="1:71" ht="12.75">
      <c r="A15" s="7" t="s">
        <v>31</v>
      </c>
      <c r="B15" s="65">
        <v>0</v>
      </c>
      <c r="C15" s="73">
        <v>0</v>
      </c>
      <c r="D15" s="65">
        <v>0</v>
      </c>
      <c r="E15" s="73">
        <v>0</v>
      </c>
      <c r="F15" s="65">
        <v>0</v>
      </c>
      <c r="G15" s="73">
        <v>0</v>
      </c>
      <c r="H15" s="65">
        <v>24</v>
      </c>
      <c r="I15" s="73">
        <v>14</v>
      </c>
      <c r="J15" s="65">
        <v>6056</v>
      </c>
      <c r="K15" s="73">
        <v>5131</v>
      </c>
      <c r="L15" s="65">
        <v>2281</v>
      </c>
      <c r="M15" s="73">
        <v>1695</v>
      </c>
      <c r="N15" s="65">
        <v>398</v>
      </c>
      <c r="O15" s="73">
        <v>262</v>
      </c>
      <c r="P15" s="65">
        <v>46</v>
      </c>
      <c r="Q15" s="73">
        <v>53</v>
      </c>
      <c r="R15" s="65">
        <v>8</v>
      </c>
      <c r="S15" s="73">
        <v>6</v>
      </c>
      <c r="T15" s="65">
        <v>1</v>
      </c>
      <c r="U15" s="73">
        <v>0</v>
      </c>
      <c r="V15" s="65">
        <v>0</v>
      </c>
      <c r="W15" s="184">
        <v>0</v>
      </c>
      <c r="X15" s="68">
        <v>8814</v>
      </c>
      <c r="Y15" s="74">
        <v>7161</v>
      </c>
      <c r="Z15" s="66">
        <v>15975</v>
      </c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</row>
    <row r="16" spans="1:71" ht="12.75">
      <c r="A16" s="7" t="s">
        <v>32</v>
      </c>
      <c r="B16" s="65">
        <v>0</v>
      </c>
      <c r="C16" s="73">
        <v>0</v>
      </c>
      <c r="D16" s="65">
        <v>0</v>
      </c>
      <c r="E16" s="73">
        <v>0</v>
      </c>
      <c r="F16" s="65">
        <v>0</v>
      </c>
      <c r="G16" s="73">
        <v>0</v>
      </c>
      <c r="H16" s="65">
        <v>1</v>
      </c>
      <c r="I16" s="73">
        <v>0</v>
      </c>
      <c r="J16" s="65">
        <v>435</v>
      </c>
      <c r="K16" s="73">
        <v>115</v>
      </c>
      <c r="L16" s="65">
        <v>185</v>
      </c>
      <c r="M16" s="73">
        <v>85</v>
      </c>
      <c r="N16" s="65">
        <v>43</v>
      </c>
      <c r="O16" s="73">
        <v>44</v>
      </c>
      <c r="P16" s="65">
        <v>9</v>
      </c>
      <c r="Q16" s="73">
        <v>8</v>
      </c>
      <c r="R16" s="65">
        <v>1</v>
      </c>
      <c r="S16" s="73">
        <v>2</v>
      </c>
      <c r="T16" s="65">
        <v>0</v>
      </c>
      <c r="U16" s="73">
        <v>0</v>
      </c>
      <c r="V16" s="65">
        <v>0</v>
      </c>
      <c r="W16" s="184">
        <v>0</v>
      </c>
      <c r="X16" s="68">
        <v>674</v>
      </c>
      <c r="Y16" s="74">
        <v>254</v>
      </c>
      <c r="Z16" s="66">
        <v>928</v>
      </c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</row>
    <row r="17" spans="1:71" ht="12.75">
      <c r="A17" s="7" t="s">
        <v>33</v>
      </c>
      <c r="B17" s="65">
        <v>0</v>
      </c>
      <c r="C17" s="73">
        <v>0</v>
      </c>
      <c r="D17" s="65">
        <v>0</v>
      </c>
      <c r="E17" s="73">
        <v>0</v>
      </c>
      <c r="F17" s="65">
        <v>0</v>
      </c>
      <c r="G17" s="73">
        <v>0</v>
      </c>
      <c r="H17" s="65">
        <v>2</v>
      </c>
      <c r="I17" s="73">
        <v>1</v>
      </c>
      <c r="J17" s="65">
        <v>406</v>
      </c>
      <c r="K17" s="73">
        <v>118</v>
      </c>
      <c r="L17" s="65">
        <v>187</v>
      </c>
      <c r="M17" s="73">
        <v>73</v>
      </c>
      <c r="N17" s="65">
        <v>51</v>
      </c>
      <c r="O17" s="73">
        <v>21</v>
      </c>
      <c r="P17" s="65">
        <v>13</v>
      </c>
      <c r="Q17" s="73">
        <v>9</v>
      </c>
      <c r="R17" s="65">
        <v>4</v>
      </c>
      <c r="S17" s="73">
        <v>2</v>
      </c>
      <c r="T17" s="65">
        <v>0</v>
      </c>
      <c r="U17" s="73">
        <v>0</v>
      </c>
      <c r="V17" s="65">
        <v>0</v>
      </c>
      <c r="W17" s="184">
        <v>0</v>
      </c>
      <c r="X17" s="68">
        <v>663</v>
      </c>
      <c r="Y17" s="74">
        <v>224</v>
      </c>
      <c r="Z17" s="66">
        <v>887</v>
      </c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</row>
    <row r="18" spans="1:71" ht="12.75">
      <c r="A18" s="26" t="s">
        <v>34</v>
      </c>
      <c r="B18" s="65">
        <v>0</v>
      </c>
      <c r="C18" s="73">
        <v>0</v>
      </c>
      <c r="D18" s="65">
        <v>0</v>
      </c>
      <c r="E18" s="73">
        <v>0</v>
      </c>
      <c r="F18" s="65">
        <v>0</v>
      </c>
      <c r="G18" s="73">
        <v>0</v>
      </c>
      <c r="H18" s="65">
        <v>0</v>
      </c>
      <c r="I18" s="73">
        <v>0</v>
      </c>
      <c r="J18" s="65">
        <v>7</v>
      </c>
      <c r="K18" s="73">
        <v>2</v>
      </c>
      <c r="L18" s="65">
        <v>4</v>
      </c>
      <c r="M18" s="73">
        <v>3</v>
      </c>
      <c r="N18" s="65">
        <v>1</v>
      </c>
      <c r="O18" s="73">
        <v>1</v>
      </c>
      <c r="P18" s="65">
        <v>0</v>
      </c>
      <c r="Q18" s="73">
        <v>0</v>
      </c>
      <c r="R18" s="65">
        <v>0</v>
      </c>
      <c r="S18" s="73">
        <v>0</v>
      </c>
      <c r="T18" s="65">
        <v>0</v>
      </c>
      <c r="U18" s="73">
        <v>0</v>
      </c>
      <c r="V18" s="65">
        <v>0</v>
      </c>
      <c r="W18" s="184">
        <v>0</v>
      </c>
      <c r="X18" s="68">
        <v>12</v>
      </c>
      <c r="Y18" s="74">
        <v>6</v>
      </c>
      <c r="Z18" s="66">
        <v>18</v>
      </c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</row>
    <row r="19" spans="1:71" s="19" customFormat="1" ht="12.75">
      <c r="A19" s="10" t="s">
        <v>19</v>
      </c>
      <c r="B19" s="72">
        <v>0</v>
      </c>
      <c r="C19" s="71">
        <v>0</v>
      </c>
      <c r="D19" s="72">
        <v>0</v>
      </c>
      <c r="E19" s="71">
        <v>0</v>
      </c>
      <c r="F19" s="72">
        <v>0</v>
      </c>
      <c r="G19" s="71">
        <v>0</v>
      </c>
      <c r="H19" s="72">
        <v>29</v>
      </c>
      <c r="I19" s="71">
        <v>18</v>
      </c>
      <c r="J19" s="72">
        <v>7546</v>
      </c>
      <c r="K19" s="71">
        <v>5985</v>
      </c>
      <c r="L19" s="72">
        <v>3180</v>
      </c>
      <c r="M19" s="71">
        <v>2288</v>
      </c>
      <c r="N19" s="72">
        <v>707</v>
      </c>
      <c r="O19" s="71">
        <v>475</v>
      </c>
      <c r="P19" s="72">
        <v>109</v>
      </c>
      <c r="Q19" s="71">
        <v>107</v>
      </c>
      <c r="R19" s="72">
        <v>19</v>
      </c>
      <c r="S19" s="71">
        <v>17</v>
      </c>
      <c r="T19" s="72">
        <v>4</v>
      </c>
      <c r="U19" s="71">
        <v>1</v>
      </c>
      <c r="V19" s="72">
        <v>0</v>
      </c>
      <c r="W19" s="185">
        <v>0</v>
      </c>
      <c r="X19" s="72">
        <v>11594</v>
      </c>
      <c r="Y19" s="71">
        <v>8891</v>
      </c>
      <c r="Z19" s="71">
        <v>20485</v>
      </c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</row>
    <row r="20" spans="1:71" s="19" customFormat="1" ht="12.75">
      <c r="A20" s="41" t="s">
        <v>38</v>
      </c>
      <c r="B20" s="76"/>
      <c r="C20" s="77"/>
      <c r="D20" s="76"/>
      <c r="E20" s="77"/>
      <c r="F20" s="76"/>
      <c r="G20" s="77"/>
      <c r="H20" s="76"/>
      <c r="I20" s="77"/>
      <c r="J20" s="76"/>
      <c r="K20" s="77"/>
      <c r="L20" s="76"/>
      <c r="M20" s="77"/>
      <c r="N20" s="76"/>
      <c r="O20" s="77"/>
      <c r="P20" s="76"/>
      <c r="Q20" s="77"/>
      <c r="R20" s="76"/>
      <c r="S20" s="77"/>
      <c r="T20" s="76"/>
      <c r="U20" s="77"/>
      <c r="V20" s="76"/>
      <c r="W20" s="183"/>
      <c r="X20" s="76"/>
      <c r="Y20" s="77"/>
      <c r="Z20" s="77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</row>
    <row r="21" spans="1:71" ht="12.75">
      <c r="A21" s="26" t="s">
        <v>30</v>
      </c>
      <c r="B21" s="65">
        <v>0</v>
      </c>
      <c r="C21" s="66">
        <v>0</v>
      </c>
      <c r="D21" s="65">
        <v>0</v>
      </c>
      <c r="E21" s="66">
        <v>0</v>
      </c>
      <c r="F21" s="65">
        <v>0</v>
      </c>
      <c r="G21" s="66">
        <v>0</v>
      </c>
      <c r="H21" s="65">
        <v>0</v>
      </c>
      <c r="I21" s="66">
        <v>2</v>
      </c>
      <c r="J21" s="65">
        <v>66</v>
      </c>
      <c r="K21" s="66">
        <v>75</v>
      </c>
      <c r="L21" s="65">
        <v>35</v>
      </c>
      <c r="M21" s="66">
        <v>49</v>
      </c>
      <c r="N21" s="65">
        <v>10</v>
      </c>
      <c r="O21" s="66">
        <v>14</v>
      </c>
      <c r="P21" s="65">
        <v>2</v>
      </c>
      <c r="Q21" s="66">
        <v>3</v>
      </c>
      <c r="R21" s="65">
        <v>0</v>
      </c>
      <c r="S21" s="66">
        <v>2</v>
      </c>
      <c r="T21" s="65">
        <v>0</v>
      </c>
      <c r="U21" s="66">
        <v>0</v>
      </c>
      <c r="V21" s="65">
        <v>0</v>
      </c>
      <c r="W21" s="184">
        <v>0</v>
      </c>
      <c r="X21" s="68">
        <v>113</v>
      </c>
      <c r="Y21" s="67">
        <v>145</v>
      </c>
      <c r="Z21" s="66">
        <v>258</v>
      </c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</row>
    <row r="22" spans="1:71" ht="12.75">
      <c r="A22" s="26" t="s">
        <v>31</v>
      </c>
      <c r="B22" s="65">
        <v>0</v>
      </c>
      <c r="C22" s="73">
        <v>0</v>
      </c>
      <c r="D22" s="65">
        <v>0</v>
      </c>
      <c r="E22" s="73">
        <v>0</v>
      </c>
      <c r="F22" s="65">
        <v>0</v>
      </c>
      <c r="G22" s="73">
        <v>0</v>
      </c>
      <c r="H22" s="65">
        <v>2</v>
      </c>
      <c r="I22" s="73">
        <v>0</v>
      </c>
      <c r="J22" s="65">
        <v>122</v>
      </c>
      <c r="K22" s="73">
        <v>349</v>
      </c>
      <c r="L22" s="65">
        <v>64</v>
      </c>
      <c r="M22" s="73">
        <v>118</v>
      </c>
      <c r="N22" s="65">
        <v>21</v>
      </c>
      <c r="O22" s="73">
        <v>22</v>
      </c>
      <c r="P22" s="65">
        <v>4</v>
      </c>
      <c r="Q22" s="73">
        <v>1</v>
      </c>
      <c r="R22" s="65">
        <v>0</v>
      </c>
      <c r="S22" s="73">
        <v>0</v>
      </c>
      <c r="T22" s="65">
        <v>0</v>
      </c>
      <c r="U22" s="73">
        <v>0</v>
      </c>
      <c r="V22" s="65">
        <v>0</v>
      </c>
      <c r="W22" s="184">
        <v>0</v>
      </c>
      <c r="X22" s="68">
        <v>213</v>
      </c>
      <c r="Y22" s="74">
        <v>490</v>
      </c>
      <c r="Z22" s="66">
        <v>703</v>
      </c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</row>
    <row r="23" spans="1:71" ht="12.75">
      <c r="A23" s="26" t="s">
        <v>32</v>
      </c>
      <c r="B23" s="65">
        <v>0</v>
      </c>
      <c r="C23" s="73">
        <v>0</v>
      </c>
      <c r="D23" s="65">
        <v>0</v>
      </c>
      <c r="E23" s="73">
        <v>0</v>
      </c>
      <c r="F23" s="65">
        <v>0</v>
      </c>
      <c r="G23" s="73">
        <v>0</v>
      </c>
      <c r="H23" s="65">
        <v>0</v>
      </c>
      <c r="I23" s="73">
        <v>1</v>
      </c>
      <c r="J23" s="65">
        <v>41</v>
      </c>
      <c r="K23" s="73">
        <v>81</v>
      </c>
      <c r="L23" s="65">
        <v>18</v>
      </c>
      <c r="M23" s="73">
        <v>41</v>
      </c>
      <c r="N23" s="65">
        <v>4</v>
      </c>
      <c r="O23" s="73">
        <v>11</v>
      </c>
      <c r="P23" s="65">
        <v>2</v>
      </c>
      <c r="Q23" s="73">
        <v>2</v>
      </c>
      <c r="R23" s="65">
        <v>0</v>
      </c>
      <c r="S23" s="73">
        <v>0</v>
      </c>
      <c r="T23" s="65">
        <v>0</v>
      </c>
      <c r="U23" s="73">
        <v>0</v>
      </c>
      <c r="V23" s="65">
        <v>0</v>
      </c>
      <c r="W23" s="184">
        <v>0</v>
      </c>
      <c r="X23" s="68">
        <v>65</v>
      </c>
      <c r="Y23" s="74">
        <v>136</v>
      </c>
      <c r="Z23" s="66">
        <v>201</v>
      </c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</row>
    <row r="24" spans="1:71" ht="12.75">
      <c r="A24" s="26" t="s">
        <v>33</v>
      </c>
      <c r="B24" s="65">
        <v>0</v>
      </c>
      <c r="C24" s="73">
        <v>0</v>
      </c>
      <c r="D24" s="65">
        <v>0</v>
      </c>
      <c r="E24" s="73">
        <v>0</v>
      </c>
      <c r="F24" s="65">
        <v>0</v>
      </c>
      <c r="G24" s="73">
        <v>0</v>
      </c>
      <c r="H24" s="65">
        <v>2</v>
      </c>
      <c r="I24" s="73">
        <v>0</v>
      </c>
      <c r="J24" s="65">
        <v>32</v>
      </c>
      <c r="K24" s="73">
        <v>104</v>
      </c>
      <c r="L24" s="65">
        <v>31</v>
      </c>
      <c r="M24" s="73">
        <v>50</v>
      </c>
      <c r="N24" s="65">
        <v>13</v>
      </c>
      <c r="O24" s="73">
        <v>17</v>
      </c>
      <c r="P24" s="65">
        <v>7</v>
      </c>
      <c r="Q24" s="73">
        <v>3</v>
      </c>
      <c r="R24" s="65">
        <v>2</v>
      </c>
      <c r="S24" s="73">
        <v>0</v>
      </c>
      <c r="T24" s="65">
        <v>1</v>
      </c>
      <c r="U24" s="73">
        <v>0</v>
      </c>
      <c r="V24" s="65">
        <v>0</v>
      </c>
      <c r="W24" s="184">
        <v>0</v>
      </c>
      <c r="X24" s="68">
        <v>88</v>
      </c>
      <c r="Y24" s="74">
        <v>174</v>
      </c>
      <c r="Z24" s="66">
        <v>262</v>
      </c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</row>
    <row r="25" spans="1:71" s="19" customFormat="1" ht="12.75">
      <c r="A25" s="10" t="s">
        <v>19</v>
      </c>
      <c r="B25" s="72">
        <v>0</v>
      </c>
      <c r="C25" s="71">
        <v>0</v>
      </c>
      <c r="D25" s="72">
        <v>0</v>
      </c>
      <c r="E25" s="71">
        <v>0</v>
      </c>
      <c r="F25" s="72">
        <v>0</v>
      </c>
      <c r="G25" s="71">
        <v>0</v>
      </c>
      <c r="H25" s="72">
        <v>4</v>
      </c>
      <c r="I25" s="71">
        <v>3</v>
      </c>
      <c r="J25" s="72">
        <v>261</v>
      </c>
      <c r="K25" s="71">
        <v>609</v>
      </c>
      <c r="L25" s="72">
        <v>148</v>
      </c>
      <c r="M25" s="71">
        <v>258</v>
      </c>
      <c r="N25" s="72">
        <v>48</v>
      </c>
      <c r="O25" s="71">
        <v>64</v>
      </c>
      <c r="P25" s="72">
        <v>15</v>
      </c>
      <c r="Q25" s="71">
        <v>9</v>
      </c>
      <c r="R25" s="72">
        <v>2</v>
      </c>
      <c r="S25" s="71">
        <v>2</v>
      </c>
      <c r="T25" s="72">
        <v>1</v>
      </c>
      <c r="U25" s="71">
        <v>0</v>
      </c>
      <c r="V25" s="72">
        <v>0</v>
      </c>
      <c r="W25" s="185">
        <v>0</v>
      </c>
      <c r="X25" s="72">
        <v>479</v>
      </c>
      <c r="Y25" s="71">
        <v>945</v>
      </c>
      <c r="Z25" s="71">
        <v>1424</v>
      </c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</row>
    <row r="26" spans="1:71" s="19" customFormat="1" ht="12.75">
      <c r="A26" s="41" t="s">
        <v>37</v>
      </c>
      <c r="B26" s="76"/>
      <c r="C26" s="77"/>
      <c r="D26" s="76"/>
      <c r="E26" s="77"/>
      <c r="F26" s="76"/>
      <c r="G26" s="77"/>
      <c r="H26" s="76"/>
      <c r="I26" s="77"/>
      <c r="J26" s="76"/>
      <c r="K26" s="77"/>
      <c r="L26" s="76"/>
      <c r="M26" s="77"/>
      <c r="N26" s="76"/>
      <c r="O26" s="77"/>
      <c r="P26" s="76"/>
      <c r="Q26" s="77"/>
      <c r="R26" s="76"/>
      <c r="S26" s="77"/>
      <c r="T26" s="76"/>
      <c r="U26" s="77"/>
      <c r="V26" s="76"/>
      <c r="W26" s="183"/>
      <c r="X26" s="76"/>
      <c r="Y26" s="77"/>
      <c r="Z26" s="77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</row>
    <row r="27" spans="1:71" ht="12.75">
      <c r="A27" s="26" t="s">
        <v>30</v>
      </c>
      <c r="B27" s="65">
        <v>0</v>
      </c>
      <c r="C27" s="66">
        <v>0</v>
      </c>
      <c r="D27" s="65">
        <v>0</v>
      </c>
      <c r="E27" s="66">
        <v>0</v>
      </c>
      <c r="F27" s="65">
        <v>0</v>
      </c>
      <c r="G27" s="66">
        <v>0</v>
      </c>
      <c r="H27" s="65">
        <v>1</v>
      </c>
      <c r="I27" s="66">
        <v>0</v>
      </c>
      <c r="J27" s="65">
        <v>588</v>
      </c>
      <c r="K27" s="66">
        <v>582</v>
      </c>
      <c r="L27" s="65">
        <v>999</v>
      </c>
      <c r="M27" s="66">
        <v>892</v>
      </c>
      <c r="N27" s="65">
        <v>381</v>
      </c>
      <c r="O27" s="66">
        <v>288</v>
      </c>
      <c r="P27" s="65">
        <v>126</v>
      </c>
      <c r="Q27" s="66">
        <v>63</v>
      </c>
      <c r="R27" s="65">
        <v>23</v>
      </c>
      <c r="S27" s="66">
        <v>19</v>
      </c>
      <c r="T27" s="65">
        <v>1</v>
      </c>
      <c r="U27" s="66">
        <v>3</v>
      </c>
      <c r="V27" s="65">
        <v>1</v>
      </c>
      <c r="W27" s="184">
        <v>1</v>
      </c>
      <c r="X27" s="68">
        <v>2120</v>
      </c>
      <c r="Y27" s="67">
        <v>1848</v>
      </c>
      <c r="Z27" s="66">
        <v>3968</v>
      </c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</row>
    <row r="28" spans="1:71" ht="12.75">
      <c r="A28" s="26" t="s">
        <v>31</v>
      </c>
      <c r="B28" s="65">
        <v>0</v>
      </c>
      <c r="C28" s="73">
        <v>0</v>
      </c>
      <c r="D28" s="65">
        <v>0</v>
      </c>
      <c r="E28" s="73">
        <v>0</v>
      </c>
      <c r="F28" s="65">
        <v>0</v>
      </c>
      <c r="G28" s="73">
        <v>0</v>
      </c>
      <c r="H28" s="65">
        <v>3</v>
      </c>
      <c r="I28" s="73">
        <v>1</v>
      </c>
      <c r="J28" s="65">
        <v>2086</v>
      </c>
      <c r="K28" s="73">
        <v>2210</v>
      </c>
      <c r="L28" s="65">
        <v>2264</v>
      </c>
      <c r="M28" s="73">
        <v>1921</v>
      </c>
      <c r="N28" s="65">
        <v>491</v>
      </c>
      <c r="O28" s="73">
        <v>360</v>
      </c>
      <c r="P28" s="65">
        <v>77</v>
      </c>
      <c r="Q28" s="73">
        <v>82</v>
      </c>
      <c r="R28" s="65">
        <v>13</v>
      </c>
      <c r="S28" s="73">
        <v>13</v>
      </c>
      <c r="T28" s="65">
        <v>2</v>
      </c>
      <c r="U28" s="73">
        <v>2</v>
      </c>
      <c r="V28" s="65">
        <v>0</v>
      </c>
      <c r="W28" s="184">
        <v>0</v>
      </c>
      <c r="X28" s="68">
        <v>4936</v>
      </c>
      <c r="Y28" s="74">
        <v>4589</v>
      </c>
      <c r="Z28" s="66">
        <v>9525</v>
      </c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</row>
    <row r="29" spans="1:71" ht="12.75">
      <c r="A29" s="26" t="s">
        <v>32</v>
      </c>
      <c r="B29" s="65">
        <v>0</v>
      </c>
      <c r="C29" s="73">
        <v>0</v>
      </c>
      <c r="D29" s="65">
        <v>0</v>
      </c>
      <c r="E29" s="73">
        <v>0</v>
      </c>
      <c r="F29" s="65">
        <v>0</v>
      </c>
      <c r="G29" s="73">
        <v>0</v>
      </c>
      <c r="H29" s="65">
        <v>0</v>
      </c>
      <c r="I29" s="73">
        <v>0</v>
      </c>
      <c r="J29" s="65">
        <v>249</v>
      </c>
      <c r="K29" s="73">
        <v>98</v>
      </c>
      <c r="L29" s="65">
        <v>277</v>
      </c>
      <c r="M29" s="73">
        <v>144</v>
      </c>
      <c r="N29" s="65">
        <v>86</v>
      </c>
      <c r="O29" s="73">
        <v>31</v>
      </c>
      <c r="P29" s="65">
        <v>16</v>
      </c>
      <c r="Q29" s="73">
        <v>11</v>
      </c>
      <c r="R29" s="65">
        <v>1</v>
      </c>
      <c r="S29" s="73">
        <v>2</v>
      </c>
      <c r="T29" s="65">
        <v>1</v>
      </c>
      <c r="U29" s="73">
        <v>0</v>
      </c>
      <c r="V29" s="65">
        <v>0</v>
      </c>
      <c r="W29" s="184">
        <v>0</v>
      </c>
      <c r="X29" s="68">
        <v>630</v>
      </c>
      <c r="Y29" s="74">
        <v>286</v>
      </c>
      <c r="Z29" s="66">
        <v>916</v>
      </c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</row>
    <row r="30" spans="1:71" ht="12.75">
      <c r="A30" s="26" t="s">
        <v>33</v>
      </c>
      <c r="B30" s="65">
        <v>0</v>
      </c>
      <c r="C30" s="73">
        <v>0</v>
      </c>
      <c r="D30" s="65">
        <v>0</v>
      </c>
      <c r="E30" s="73">
        <v>0</v>
      </c>
      <c r="F30" s="65">
        <v>0</v>
      </c>
      <c r="G30" s="73">
        <v>0</v>
      </c>
      <c r="H30" s="65">
        <v>2</v>
      </c>
      <c r="I30" s="73">
        <v>1</v>
      </c>
      <c r="J30" s="65">
        <v>286</v>
      </c>
      <c r="K30" s="73">
        <v>145</v>
      </c>
      <c r="L30" s="65">
        <v>393</v>
      </c>
      <c r="M30" s="73">
        <v>253</v>
      </c>
      <c r="N30" s="65">
        <v>134</v>
      </c>
      <c r="O30" s="73">
        <v>90</v>
      </c>
      <c r="P30" s="65">
        <v>41</v>
      </c>
      <c r="Q30" s="73">
        <v>33</v>
      </c>
      <c r="R30" s="65">
        <v>13</v>
      </c>
      <c r="S30" s="73">
        <v>13</v>
      </c>
      <c r="T30" s="65">
        <v>1</v>
      </c>
      <c r="U30" s="73">
        <v>3</v>
      </c>
      <c r="V30" s="65">
        <v>1</v>
      </c>
      <c r="W30" s="184">
        <v>0</v>
      </c>
      <c r="X30" s="68">
        <v>871</v>
      </c>
      <c r="Y30" s="74">
        <v>538</v>
      </c>
      <c r="Z30" s="66">
        <v>1409</v>
      </c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</row>
    <row r="31" spans="1:71" ht="12.75">
      <c r="A31" s="26" t="s">
        <v>34</v>
      </c>
      <c r="B31" s="65">
        <v>0</v>
      </c>
      <c r="C31" s="73">
        <v>0</v>
      </c>
      <c r="D31" s="65">
        <v>0</v>
      </c>
      <c r="E31" s="73">
        <v>0</v>
      </c>
      <c r="F31" s="65">
        <v>0</v>
      </c>
      <c r="G31" s="73">
        <v>0</v>
      </c>
      <c r="H31" s="65">
        <v>0</v>
      </c>
      <c r="I31" s="73">
        <v>0</v>
      </c>
      <c r="J31" s="65">
        <v>8</v>
      </c>
      <c r="K31" s="73">
        <v>1</v>
      </c>
      <c r="L31" s="65">
        <v>18</v>
      </c>
      <c r="M31" s="73">
        <v>4</v>
      </c>
      <c r="N31" s="65">
        <v>6</v>
      </c>
      <c r="O31" s="73">
        <v>0</v>
      </c>
      <c r="P31" s="65">
        <v>0</v>
      </c>
      <c r="Q31" s="73">
        <v>0</v>
      </c>
      <c r="R31" s="65">
        <v>0</v>
      </c>
      <c r="S31" s="73">
        <v>0</v>
      </c>
      <c r="T31" s="65">
        <v>0</v>
      </c>
      <c r="U31" s="73">
        <v>0</v>
      </c>
      <c r="V31" s="65">
        <v>0</v>
      </c>
      <c r="W31" s="184">
        <v>0</v>
      </c>
      <c r="X31" s="68">
        <v>32</v>
      </c>
      <c r="Y31" s="74">
        <v>5</v>
      </c>
      <c r="Z31" s="66">
        <v>37</v>
      </c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</row>
    <row r="32" spans="1:71" s="19" customFormat="1" ht="12.75">
      <c r="A32" s="10" t="s">
        <v>19</v>
      </c>
      <c r="B32" s="72">
        <v>0</v>
      </c>
      <c r="C32" s="71">
        <v>0</v>
      </c>
      <c r="D32" s="72">
        <v>0</v>
      </c>
      <c r="E32" s="71">
        <v>0</v>
      </c>
      <c r="F32" s="72">
        <v>0</v>
      </c>
      <c r="G32" s="71">
        <v>0</v>
      </c>
      <c r="H32" s="72">
        <v>6</v>
      </c>
      <c r="I32" s="71">
        <v>2</v>
      </c>
      <c r="J32" s="72">
        <v>3217</v>
      </c>
      <c r="K32" s="71">
        <v>3036</v>
      </c>
      <c r="L32" s="72">
        <v>3951</v>
      </c>
      <c r="M32" s="71">
        <v>3214</v>
      </c>
      <c r="N32" s="72">
        <v>1098</v>
      </c>
      <c r="O32" s="71">
        <v>769</v>
      </c>
      <c r="P32" s="72">
        <v>260</v>
      </c>
      <c r="Q32" s="71">
        <v>189</v>
      </c>
      <c r="R32" s="72">
        <v>50</v>
      </c>
      <c r="S32" s="71">
        <v>47</v>
      </c>
      <c r="T32" s="72">
        <v>5</v>
      </c>
      <c r="U32" s="71">
        <v>8</v>
      </c>
      <c r="V32" s="72">
        <v>2</v>
      </c>
      <c r="W32" s="185">
        <v>1</v>
      </c>
      <c r="X32" s="72">
        <v>8589</v>
      </c>
      <c r="Y32" s="71">
        <v>7266</v>
      </c>
      <c r="Z32" s="71">
        <v>15855</v>
      </c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</row>
    <row r="33" spans="1:71" s="7" customFormat="1" ht="12.75">
      <c r="A33" s="26"/>
      <c r="B33" s="65"/>
      <c r="C33" s="66"/>
      <c r="D33" s="65"/>
      <c r="E33" s="66"/>
      <c r="F33" s="65"/>
      <c r="G33" s="66"/>
      <c r="H33" s="65"/>
      <c r="I33" s="66"/>
      <c r="J33" s="65"/>
      <c r="K33" s="66"/>
      <c r="L33" s="65"/>
      <c r="M33" s="66"/>
      <c r="N33" s="65"/>
      <c r="O33" s="66"/>
      <c r="P33" s="65"/>
      <c r="Q33" s="66"/>
      <c r="R33" s="65"/>
      <c r="S33" s="66"/>
      <c r="T33" s="65"/>
      <c r="U33" s="66"/>
      <c r="V33" s="65"/>
      <c r="W33" s="184"/>
      <c r="X33" s="68"/>
      <c r="Y33" s="67"/>
      <c r="Z33" s="66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</row>
    <row r="34" spans="1:71" s="7" customFormat="1" ht="12.75">
      <c r="A34" s="41" t="s">
        <v>64</v>
      </c>
      <c r="B34" s="65"/>
      <c r="C34" s="66"/>
      <c r="D34" s="65"/>
      <c r="E34" s="66"/>
      <c r="F34" s="65"/>
      <c r="G34" s="66"/>
      <c r="H34" s="65"/>
      <c r="I34" s="66"/>
      <c r="J34" s="65"/>
      <c r="K34" s="66"/>
      <c r="L34" s="65"/>
      <c r="M34" s="66"/>
      <c r="N34" s="65"/>
      <c r="O34" s="66"/>
      <c r="P34" s="65"/>
      <c r="Q34" s="66"/>
      <c r="R34" s="65"/>
      <c r="S34" s="66"/>
      <c r="T34" s="65"/>
      <c r="U34" s="66"/>
      <c r="V34" s="65"/>
      <c r="W34" s="184"/>
      <c r="X34" s="68"/>
      <c r="Y34" s="67"/>
      <c r="Z34" s="66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</row>
    <row r="35" spans="1:71" s="19" customFormat="1" ht="12.75">
      <c r="A35" s="41" t="s">
        <v>35</v>
      </c>
      <c r="B35" s="76"/>
      <c r="C35" s="77"/>
      <c r="D35" s="76"/>
      <c r="E35" s="77"/>
      <c r="F35" s="76"/>
      <c r="G35" s="77"/>
      <c r="H35" s="76"/>
      <c r="I35" s="77"/>
      <c r="J35" s="76"/>
      <c r="K35" s="77"/>
      <c r="L35" s="76"/>
      <c r="M35" s="77"/>
      <c r="N35" s="76"/>
      <c r="O35" s="77"/>
      <c r="P35" s="76"/>
      <c r="Q35" s="77"/>
      <c r="R35" s="76"/>
      <c r="S35" s="77"/>
      <c r="T35" s="76"/>
      <c r="U35" s="77"/>
      <c r="V35" s="76"/>
      <c r="W35" s="183"/>
      <c r="X35" s="76"/>
      <c r="Y35" s="77"/>
      <c r="Z35" s="77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</row>
    <row r="36" spans="1:71" ht="12.75">
      <c r="A36" s="26" t="s">
        <v>30</v>
      </c>
      <c r="B36" s="65">
        <v>0</v>
      </c>
      <c r="C36" s="66">
        <v>0</v>
      </c>
      <c r="D36" s="65">
        <v>0</v>
      </c>
      <c r="E36" s="66">
        <v>0</v>
      </c>
      <c r="F36" s="65">
        <v>0</v>
      </c>
      <c r="G36" s="66">
        <v>0</v>
      </c>
      <c r="H36" s="65">
        <v>2</v>
      </c>
      <c r="I36" s="66">
        <v>0</v>
      </c>
      <c r="J36" s="65">
        <v>73</v>
      </c>
      <c r="K36" s="66">
        <v>60</v>
      </c>
      <c r="L36" s="65">
        <v>1539</v>
      </c>
      <c r="M36" s="66">
        <v>1851</v>
      </c>
      <c r="N36" s="65">
        <v>458</v>
      </c>
      <c r="O36" s="66">
        <v>440</v>
      </c>
      <c r="P36" s="65">
        <v>96</v>
      </c>
      <c r="Q36" s="66">
        <v>92</v>
      </c>
      <c r="R36" s="65">
        <v>14</v>
      </c>
      <c r="S36" s="66">
        <v>14</v>
      </c>
      <c r="T36" s="65">
        <v>0</v>
      </c>
      <c r="U36" s="66">
        <v>2</v>
      </c>
      <c r="V36" s="65">
        <v>0</v>
      </c>
      <c r="W36" s="184">
        <v>0</v>
      </c>
      <c r="X36" s="68">
        <v>2182</v>
      </c>
      <c r="Y36" s="67">
        <v>2459</v>
      </c>
      <c r="Z36" s="66">
        <v>4641</v>
      </c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</row>
    <row r="37" spans="1:71" ht="12.75">
      <c r="A37" s="26" t="s">
        <v>31</v>
      </c>
      <c r="B37" s="65">
        <v>0</v>
      </c>
      <c r="C37" s="73">
        <v>0</v>
      </c>
      <c r="D37" s="65">
        <v>0</v>
      </c>
      <c r="E37" s="73">
        <v>0</v>
      </c>
      <c r="F37" s="65">
        <v>0</v>
      </c>
      <c r="G37" s="73">
        <v>0</v>
      </c>
      <c r="H37" s="65">
        <v>9</v>
      </c>
      <c r="I37" s="73">
        <v>4</v>
      </c>
      <c r="J37" s="65">
        <v>297</v>
      </c>
      <c r="K37" s="73">
        <v>279</v>
      </c>
      <c r="L37" s="65">
        <v>9493</v>
      </c>
      <c r="M37" s="73">
        <v>11933</v>
      </c>
      <c r="N37" s="65">
        <v>1015</v>
      </c>
      <c r="O37" s="73">
        <v>843</v>
      </c>
      <c r="P37" s="65">
        <v>95</v>
      </c>
      <c r="Q37" s="73">
        <v>119</v>
      </c>
      <c r="R37" s="65">
        <v>10</v>
      </c>
      <c r="S37" s="73">
        <v>14</v>
      </c>
      <c r="T37" s="65">
        <v>2</v>
      </c>
      <c r="U37" s="73">
        <v>3</v>
      </c>
      <c r="V37" s="65">
        <v>1</v>
      </c>
      <c r="W37" s="184">
        <v>1</v>
      </c>
      <c r="X37" s="68">
        <v>10922</v>
      </c>
      <c r="Y37" s="74">
        <v>13196</v>
      </c>
      <c r="Z37" s="66">
        <v>24118</v>
      </c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</row>
    <row r="38" spans="1:71" ht="12.75">
      <c r="A38" s="26" t="s">
        <v>32</v>
      </c>
      <c r="B38" s="65">
        <v>0</v>
      </c>
      <c r="C38" s="73">
        <v>0</v>
      </c>
      <c r="D38" s="65">
        <v>0</v>
      </c>
      <c r="E38" s="73">
        <v>0</v>
      </c>
      <c r="F38" s="65">
        <v>0</v>
      </c>
      <c r="G38" s="73">
        <v>0</v>
      </c>
      <c r="H38" s="65">
        <v>0</v>
      </c>
      <c r="I38" s="73">
        <v>0</v>
      </c>
      <c r="J38" s="65">
        <v>1</v>
      </c>
      <c r="K38" s="73">
        <v>2</v>
      </c>
      <c r="L38" s="65">
        <v>43</v>
      </c>
      <c r="M38" s="73">
        <v>67</v>
      </c>
      <c r="N38" s="65">
        <v>10</v>
      </c>
      <c r="O38" s="73">
        <v>14</v>
      </c>
      <c r="P38" s="65">
        <v>1</v>
      </c>
      <c r="Q38" s="73">
        <v>4</v>
      </c>
      <c r="R38" s="65">
        <v>1</v>
      </c>
      <c r="S38" s="73">
        <v>0</v>
      </c>
      <c r="T38" s="65">
        <v>0</v>
      </c>
      <c r="U38" s="73">
        <v>0</v>
      </c>
      <c r="V38" s="65">
        <v>0</v>
      </c>
      <c r="W38" s="184">
        <v>0</v>
      </c>
      <c r="X38" s="68">
        <v>56</v>
      </c>
      <c r="Y38" s="74">
        <v>87</v>
      </c>
      <c r="Z38" s="66">
        <v>143</v>
      </c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</row>
    <row r="39" spans="1:71" ht="12.75">
      <c r="A39" s="26" t="s">
        <v>33</v>
      </c>
      <c r="B39" s="65">
        <v>0</v>
      </c>
      <c r="C39" s="73">
        <v>0</v>
      </c>
      <c r="D39" s="65">
        <v>0</v>
      </c>
      <c r="E39" s="73">
        <v>0</v>
      </c>
      <c r="F39" s="65">
        <v>0</v>
      </c>
      <c r="G39" s="73">
        <v>0</v>
      </c>
      <c r="H39" s="65">
        <v>0</v>
      </c>
      <c r="I39" s="73">
        <v>0</v>
      </c>
      <c r="J39" s="65">
        <v>11</v>
      </c>
      <c r="K39" s="73">
        <v>4</v>
      </c>
      <c r="L39" s="65">
        <v>204</v>
      </c>
      <c r="M39" s="73">
        <v>226</v>
      </c>
      <c r="N39" s="65">
        <v>67</v>
      </c>
      <c r="O39" s="73">
        <v>51</v>
      </c>
      <c r="P39" s="65">
        <v>12</v>
      </c>
      <c r="Q39" s="73">
        <v>9</v>
      </c>
      <c r="R39" s="65">
        <v>6</v>
      </c>
      <c r="S39" s="73">
        <v>2</v>
      </c>
      <c r="T39" s="65">
        <v>0</v>
      </c>
      <c r="U39" s="73">
        <v>2</v>
      </c>
      <c r="V39" s="65">
        <v>0</v>
      </c>
      <c r="W39" s="184">
        <v>0</v>
      </c>
      <c r="X39" s="68">
        <v>300</v>
      </c>
      <c r="Y39" s="74">
        <v>294</v>
      </c>
      <c r="Z39" s="66">
        <v>594</v>
      </c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</row>
    <row r="40" spans="1:71" s="19" customFormat="1" ht="12.75">
      <c r="A40" s="10" t="s">
        <v>19</v>
      </c>
      <c r="B40" s="72">
        <v>0</v>
      </c>
      <c r="C40" s="71">
        <v>0</v>
      </c>
      <c r="D40" s="72">
        <v>0</v>
      </c>
      <c r="E40" s="71">
        <v>0</v>
      </c>
      <c r="F40" s="72">
        <v>0</v>
      </c>
      <c r="G40" s="71">
        <v>0</v>
      </c>
      <c r="H40" s="72">
        <v>11</v>
      </c>
      <c r="I40" s="71">
        <v>4</v>
      </c>
      <c r="J40" s="72">
        <v>382</v>
      </c>
      <c r="K40" s="71">
        <v>345</v>
      </c>
      <c r="L40" s="72">
        <v>11279</v>
      </c>
      <c r="M40" s="71">
        <v>14077</v>
      </c>
      <c r="N40" s="72">
        <v>1550</v>
      </c>
      <c r="O40" s="71">
        <v>1348</v>
      </c>
      <c r="P40" s="72">
        <v>204</v>
      </c>
      <c r="Q40" s="71">
        <v>224</v>
      </c>
      <c r="R40" s="72">
        <v>31</v>
      </c>
      <c r="S40" s="71">
        <v>30</v>
      </c>
      <c r="T40" s="72">
        <v>2</v>
      </c>
      <c r="U40" s="71">
        <v>7</v>
      </c>
      <c r="V40" s="72">
        <v>1</v>
      </c>
      <c r="W40" s="185">
        <v>1</v>
      </c>
      <c r="X40" s="72">
        <v>13460</v>
      </c>
      <c r="Y40" s="71">
        <v>16036</v>
      </c>
      <c r="Z40" s="71">
        <v>29496</v>
      </c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</row>
    <row r="41" spans="1:71" s="7" customFormat="1" ht="12.75">
      <c r="A41" s="41" t="s">
        <v>36</v>
      </c>
      <c r="B41" s="65"/>
      <c r="C41" s="66"/>
      <c r="D41" s="65"/>
      <c r="E41" s="66"/>
      <c r="F41" s="65"/>
      <c r="G41" s="66"/>
      <c r="H41" s="65"/>
      <c r="I41" s="66"/>
      <c r="J41" s="65"/>
      <c r="K41" s="66"/>
      <c r="L41" s="65"/>
      <c r="M41" s="66"/>
      <c r="N41" s="65"/>
      <c r="O41" s="66"/>
      <c r="P41" s="65"/>
      <c r="Q41" s="66"/>
      <c r="R41" s="65"/>
      <c r="S41" s="66"/>
      <c r="T41" s="65"/>
      <c r="U41" s="66"/>
      <c r="V41" s="65"/>
      <c r="W41" s="184"/>
      <c r="X41" s="68"/>
      <c r="Y41" s="67"/>
      <c r="Z41" s="66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</row>
    <row r="42" spans="1:71" ht="12.75">
      <c r="A42" s="26" t="s">
        <v>30</v>
      </c>
      <c r="B42" s="65">
        <v>0</v>
      </c>
      <c r="C42" s="66">
        <v>0</v>
      </c>
      <c r="D42" s="65">
        <v>0</v>
      </c>
      <c r="E42" s="66">
        <v>0</v>
      </c>
      <c r="F42" s="65">
        <v>0</v>
      </c>
      <c r="G42" s="66">
        <v>0</v>
      </c>
      <c r="H42" s="65">
        <v>0</v>
      </c>
      <c r="I42" s="66">
        <v>0</v>
      </c>
      <c r="J42" s="65">
        <v>4</v>
      </c>
      <c r="K42" s="66">
        <v>3</v>
      </c>
      <c r="L42" s="65">
        <v>637</v>
      </c>
      <c r="M42" s="66">
        <v>601</v>
      </c>
      <c r="N42" s="65">
        <v>518</v>
      </c>
      <c r="O42" s="66">
        <v>406</v>
      </c>
      <c r="P42" s="65">
        <v>290</v>
      </c>
      <c r="Q42" s="66">
        <v>164</v>
      </c>
      <c r="R42" s="65">
        <v>62</v>
      </c>
      <c r="S42" s="66">
        <v>30</v>
      </c>
      <c r="T42" s="65">
        <v>8</v>
      </c>
      <c r="U42" s="66">
        <v>4</v>
      </c>
      <c r="V42" s="65">
        <v>3</v>
      </c>
      <c r="W42" s="184">
        <v>1</v>
      </c>
      <c r="X42" s="68">
        <v>1522</v>
      </c>
      <c r="Y42" s="67">
        <v>1209</v>
      </c>
      <c r="Z42" s="66">
        <v>2731</v>
      </c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</row>
    <row r="43" spans="1:71" ht="12.75">
      <c r="A43" s="26" t="s">
        <v>31</v>
      </c>
      <c r="B43" s="65">
        <v>0</v>
      </c>
      <c r="C43" s="73">
        <v>0</v>
      </c>
      <c r="D43" s="65">
        <v>0</v>
      </c>
      <c r="E43" s="73">
        <v>0</v>
      </c>
      <c r="F43" s="65">
        <v>0</v>
      </c>
      <c r="G43" s="73">
        <v>0</v>
      </c>
      <c r="H43" s="65">
        <v>0</v>
      </c>
      <c r="I43" s="73">
        <v>0</v>
      </c>
      <c r="J43" s="65">
        <v>23</v>
      </c>
      <c r="K43" s="73">
        <v>25</v>
      </c>
      <c r="L43" s="65">
        <v>5937</v>
      </c>
      <c r="M43" s="73">
        <v>5324</v>
      </c>
      <c r="N43" s="65">
        <v>2402</v>
      </c>
      <c r="O43" s="73">
        <v>1798</v>
      </c>
      <c r="P43" s="65">
        <v>509</v>
      </c>
      <c r="Q43" s="73">
        <v>349</v>
      </c>
      <c r="R43" s="65">
        <v>71</v>
      </c>
      <c r="S43" s="73">
        <v>39</v>
      </c>
      <c r="T43" s="65">
        <v>8</v>
      </c>
      <c r="U43" s="73">
        <v>7</v>
      </c>
      <c r="V43" s="65">
        <v>1</v>
      </c>
      <c r="W43" s="184">
        <v>2</v>
      </c>
      <c r="X43" s="68">
        <v>8951</v>
      </c>
      <c r="Y43" s="74">
        <v>7544</v>
      </c>
      <c r="Z43" s="66">
        <v>16495</v>
      </c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</row>
    <row r="44" spans="1:71" ht="12.75">
      <c r="A44" s="26" t="s">
        <v>32</v>
      </c>
      <c r="B44" s="65">
        <v>0</v>
      </c>
      <c r="C44" s="73">
        <v>0</v>
      </c>
      <c r="D44" s="65">
        <v>0</v>
      </c>
      <c r="E44" s="73">
        <v>0</v>
      </c>
      <c r="F44" s="65">
        <v>0</v>
      </c>
      <c r="G44" s="73">
        <v>0</v>
      </c>
      <c r="H44" s="65">
        <v>0</v>
      </c>
      <c r="I44" s="73">
        <v>0</v>
      </c>
      <c r="J44" s="65">
        <v>1</v>
      </c>
      <c r="K44" s="73">
        <v>0</v>
      </c>
      <c r="L44" s="65">
        <v>422</v>
      </c>
      <c r="M44" s="73">
        <v>111</v>
      </c>
      <c r="N44" s="65">
        <v>179</v>
      </c>
      <c r="O44" s="73">
        <v>70</v>
      </c>
      <c r="P44" s="65">
        <v>40</v>
      </c>
      <c r="Q44" s="73">
        <v>20</v>
      </c>
      <c r="R44" s="65">
        <v>6</v>
      </c>
      <c r="S44" s="73">
        <v>9</v>
      </c>
      <c r="T44" s="65">
        <v>2</v>
      </c>
      <c r="U44" s="73">
        <v>4</v>
      </c>
      <c r="V44" s="65">
        <v>0</v>
      </c>
      <c r="W44" s="184">
        <v>0</v>
      </c>
      <c r="X44" s="68">
        <v>650</v>
      </c>
      <c r="Y44" s="74">
        <v>214</v>
      </c>
      <c r="Z44" s="66">
        <v>864</v>
      </c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</row>
    <row r="45" spans="1:71" ht="12.75">
      <c r="A45" s="26" t="s">
        <v>33</v>
      </c>
      <c r="B45" s="65">
        <v>0</v>
      </c>
      <c r="C45" s="73">
        <v>0</v>
      </c>
      <c r="D45" s="65">
        <v>0</v>
      </c>
      <c r="E45" s="73">
        <v>0</v>
      </c>
      <c r="F45" s="65">
        <v>0</v>
      </c>
      <c r="G45" s="73">
        <v>0</v>
      </c>
      <c r="H45" s="65">
        <v>0</v>
      </c>
      <c r="I45" s="73">
        <v>0</v>
      </c>
      <c r="J45" s="65">
        <v>1</v>
      </c>
      <c r="K45" s="73">
        <v>2</v>
      </c>
      <c r="L45" s="65">
        <v>326</v>
      </c>
      <c r="M45" s="73">
        <v>132</v>
      </c>
      <c r="N45" s="65">
        <v>195</v>
      </c>
      <c r="O45" s="73">
        <v>70</v>
      </c>
      <c r="P45" s="65">
        <v>56</v>
      </c>
      <c r="Q45" s="73">
        <v>38</v>
      </c>
      <c r="R45" s="65">
        <v>15</v>
      </c>
      <c r="S45" s="73">
        <v>11</v>
      </c>
      <c r="T45" s="65">
        <v>9</v>
      </c>
      <c r="U45" s="73">
        <v>2</v>
      </c>
      <c r="V45" s="65">
        <v>0</v>
      </c>
      <c r="W45" s="184">
        <v>0</v>
      </c>
      <c r="X45" s="68">
        <v>602</v>
      </c>
      <c r="Y45" s="74">
        <v>255</v>
      </c>
      <c r="Z45" s="66">
        <v>857</v>
      </c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</row>
    <row r="46" spans="1:71" ht="12.75">
      <c r="A46" s="26" t="s">
        <v>34</v>
      </c>
      <c r="B46" s="65">
        <v>0</v>
      </c>
      <c r="C46" s="73">
        <v>0</v>
      </c>
      <c r="D46" s="65">
        <v>0</v>
      </c>
      <c r="E46" s="73">
        <v>0</v>
      </c>
      <c r="F46" s="65">
        <v>0</v>
      </c>
      <c r="G46" s="73">
        <v>0</v>
      </c>
      <c r="H46" s="65">
        <v>0</v>
      </c>
      <c r="I46" s="73">
        <v>0</v>
      </c>
      <c r="J46" s="65">
        <v>0</v>
      </c>
      <c r="K46" s="73">
        <v>0</v>
      </c>
      <c r="L46" s="65">
        <v>5</v>
      </c>
      <c r="M46" s="73">
        <v>1</v>
      </c>
      <c r="N46" s="65">
        <v>2</v>
      </c>
      <c r="O46" s="73">
        <v>1</v>
      </c>
      <c r="P46" s="65">
        <v>2</v>
      </c>
      <c r="Q46" s="73">
        <v>0</v>
      </c>
      <c r="R46" s="65">
        <v>0</v>
      </c>
      <c r="S46" s="73">
        <v>0</v>
      </c>
      <c r="T46" s="65">
        <v>0</v>
      </c>
      <c r="U46" s="73">
        <v>0</v>
      </c>
      <c r="V46" s="65">
        <v>0</v>
      </c>
      <c r="W46" s="184">
        <v>0</v>
      </c>
      <c r="X46" s="68">
        <v>9</v>
      </c>
      <c r="Y46" s="74">
        <v>2</v>
      </c>
      <c r="Z46" s="66">
        <v>11</v>
      </c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</row>
    <row r="47" spans="1:71" s="19" customFormat="1" ht="12.75">
      <c r="A47" s="10" t="s">
        <v>19</v>
      </c>
      <c r="B47" s="72">
        <v>0</v>
      </c>
      <c r="C47" s="71">
        <v>0</v>
      </c>
      <c r="D47" s="72">
        <v>0</v>
      </c>
      <c r="E47" s="71">
        <v>0</v>
      </c>
      <c r="F47" s="72">
        <v>0</v>
      </c>
      <c r="G47" s="71">
        <v>0</v>
      </c>
      <c r="H47" s="72">
        <v>0</v>
      </c>
      <c r="I47" s="71">
        <v>0</v>
      </c>
      <c r="J47" s="72">
        <v>29</v>
      </c>
      <c r="K47" s="71">
        <v>30</v>
      </c>
      <c r="L47" s="72">
        <v>7327</v>
      </c>
      <c r="M47" s="71">
        <v>6169</v>
      </c>
      <c r="N47" s="72">
        <v>3296</v>
      </c>
      <c r="O47" s="71">
        <v>2345</v>
      </c>
      <c r="P47" s="72">
        <v>897</v>
      </c>
      <c r="Q47" s="71">
        <v>571</v>
      </c>
      <c r="R47" s="72">
        <v>154</v>
      </c>
      <c r="S47" s="71">
        <v>89</v>
      </c>
      <c r="T47" s="72">
        <v>27</v>
      </c>
      <c r="U47" s="71">
        <v>17</v>
      </c>
      <c r="V47" s="72">
        <v>4</v>
      </c>
      <c r="W47" s="185">
        <v>3</v>
      </c>
      <c r="X47" s="72">
        <v>11734</v>
      </c>
      <c r="Y47" s="71">
        <v>9224</v>
      </c>
      <c r="Z47" s="71">
        <v>20958</v>
      </c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</row>
    <row r="48" spans="1:71" s="19" customFormat="1" ht="12.75">
      <c r="A48" s="41" t="s">
        <v>38</v>
      </c>
      <c r="B48" s="76"/>
      <c r="C48" s="77"/>
      <c r="D48" s="76"/>
      <c r="E48" s="77"/>
      <c r="F48" s="76"/>
      <c r="G48" s="77"/>
      <c r="H48" s="76"/>
      <c r="I48" s="77"/>
      <c r="J48" s="76"/>
      <c r="K48" s="77"/>
      <c r="L48" s="76"/>
      <c r="M48" s="77"/>
      <c r="N48" s="76"/>
      <c r="O48" s="77"/>
      <c r="P48" s="76"/>
      <c r="Q48" s="77"/>
      <c r="R48" s="76"/>
      <c r="S48" s="77"/>
      <c r="T48" s="76"/>
      <c r="U48" s="77"/>
      <c r="V48" s="76"/>
      <c r="W48" s="183"/>
      <c r="X48" s="76"/>
      <c r="Y48" s="77"/>
      <c r="Z48" s="77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</row>
    <row r="49" spans="1:71" ht="12.75">
      <c r="A49" s="26" t="s">
        <v>30</v>
      </c>
      <c r="B49" s="65">
        <v>0</v>
      </c>
      <c r="C49" s="66">
        <v>0</v>
      </c>
      <c r="D49" s="65">
        <v>0</v>
      </c>
      <c r="E49" s="66">
        <v>0</v>
      </c>
      <c r="F49" s="65">
        <v>0</v>
      </c>
      <c r="G49" s="66">
        <v>0</v>
      </c>
      <c r="H49" s="65">
        <v>0</v>
      </c>
      <c r="I49" s="66">
        <v>0</v>
      </c>
      <c r="J49" s="65">
        <v>0</v>
      </c>
      <c r="K49" s="66">
        <v>0</v>
      </c>
      <c r="L49" s="65">
        <v>45</v>
      </c>
      <c r="M49" s="66">
        <v>95</v>
      </c>
      <c r="N49" s="65">
        <v>38</v>
      </c>
      <c r="O49" s="66">
        <v>63</v>
      </c>
      <c r="P49" s="65">
        <v>14</v>
      </c>
      <c r="Q49" s="66">
        <v>12</v>
      </c>
      <c r="R49" s="65">
        <v>5</v>
      </c>
      <c r="S49" s="66">
        <v>4</v>
      </c>
      <c r="T49" s="65">
        <v>1</v>
      </c>
      <c r="U49" s="66">
        <v>1</v>
      </c>
      <c r="V49" s="65">
        <v>0</v>
      </c>
      <c r="W49" s="184">
        <v>0</v>
      </c>
      <c r="X49" s="68">
        <v>103</v>
      </c>
      <c r="Y49" s="67">
        <v>175</v>
      </c>
      <c r="Z49" s="66">
        <v>278</v>
      </c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</row>
    <row r="50" spans="1:71" ht="12.75">
      <c r="A50" s="26" t="s">
        <v>31</v>
      </c>
      <c r="B50" s="65">
        <v>0</v>
      </c>
      <c r="C50" s="73">
        <v>0</v>
      </c>
      <c r="D50" s="65">
        <v>0</v>
      </c>
      <c r="E50" s="73">
        <v>0</v>
      </c>
      <c r="F50" s="65">
        <v>0</v>
      </c>
      <c r="G50" s="73">
        <v>0</v>
      </c>
      <c r="H50" s="65">
        <v>0</v>
      </c>
      <c r="I50" s="73">
        <v>0</v>
      </c>
      <c r="J50" s="65">
        <v>1</v>
      </c>
      <c r="K50" s="73">
        <v>3</v>
      </c>
      <c r="L50" s="65">
        <v>126</v>
      </c>
      <c r="M50" s="73">
        <v>304</v>
      </c>
      <c r="N50" s="65">
        <v>65</v>
      </c>
      <c r="O50" s="73">
        <v>149</v>
      </c>
      <c r="P50" s="65">
        <v>31</v>
      </c>
      <c r="Q50" s="73">
        <v>35</v>
      </c>
      <c r="R50" s="65">
        <v>9</v>
      </c>
      <c r="S50" s="73">
        <v>4</v>
      </c>
      <c r="T50" s="65">
        <v>1</v>
      </c>
      <c r="U50" s="73">
        <v>1</v>
      </c>
      <c r="V50" s="65">
        <v>0</v>
      </c>
      <c r="W50" s="184">
        <v>0</v>
      </c>
      <c r="X50" s="68">
        <v>233</v>
      </c>
      <c r="Y50" s="74">
        <v>496</v>
      </c>
      <c r="Z50" s="66">
        <v>729</v>
      </c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</row>
    <row r="51" spans="1:71" ht="12.75">
      <c r="A51" s="26" t="s">
        <v>32</v>
      </c>
      <c r="B51" s="65">
        <v>0</v>
      </c>
      <c r="C51" s="73">
        <v>0</v>
      </c>
      <c r="D51" s="65">
        <v>0</v>
      </c>
      <c r="E51" s="73">
        <v>0</v>
      </c>
      <c r="F51" s="65">
        <v>0</v>
      </c>
      <c r="G51" s="73">
        <v>0</v>
      </c>
      <c r="H51" s="65">
        <v>0</v>
      </c>
      <c r="I51" s="73">
        <v>0</v>
      </c>
      <c r="J51" s="65">
        <v>1</v>
      </c>
      <c r="K51" s="73">
        <v>1</v>
      </c>
      <c r="L51" s="65">
        <v>19</v>
      </c>
      <c r="M51" s="73">
        <v>94</v>
      </c>
      <c r="N51" s="65">
        <v>23</v>
      </c>
      <c r="O51" s="73">
        <v>42</v>
      </c>
      <c r="P51" s="65">
        <v>10</v>
      </c>
      <c r="Q51" s="73">
        <v>12</v>
      </c>
      <c r="R51" s="65">
        <v>1</v>
      </c>
      <c r="S51" s="73">
        <v>4</v>
      </c>
      <c r="T51" s="65">
        <v>0</v>
      </c>
      <c r="U51" s="73">
        <v>0</v>
      </c>
      <c r="V51" s="65">
        <v>0</v>
      </c>
      <c r="W51" s="184">
        <v>0</v>
      </c>
      <c r="X51" s="68">
        <v>54</v>
      </c>
      <c r="Y51" s="74">
        <v>153</v>
      </c>
      <c r="Z51" s="66">
        <v>207</v>
      </c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</row>
    <row r="52" spans="1:71" ht="12.75">
      <c r="A52" s="26" t="s">
        <v>33</v>
      </c>
      <c r="B52" s="65">
        <v>0</v>
      </c>
      <c r="C52" s="73">
        <v>0</v>
      </c>
      <c r="D52" s="65">
        <v>0</v>
      </c>
      <c r="E52" s="73">
        <v>0</v>
      </c>
      <c r="F52" s="65">
        <v>0</v>
      </c>
      <c r="G52" s="73">
        <v>0</v>
      </c>
      <c r="H52" s="65">
        <v>0</v>
      </c>
      <c r="I52" s="73">
        <v>0</v>
      </c>
      <c r="J52" s="65">
        <v>1</v>
      </c>
      <c r="K52" s="73">
        <v>3</v>
      </c>
      <c r="L52" s="65">
        <v>44</v>
      </c>
      <c r="M52" s="73">
        <v>89</v>
      </c>
      <c r="N52" s="65">
        <v>51</v>
      </c>
      <c r="O52" s="73">
        <v>58</v>
      </c>
      <c r="P52" s="65">
        <v>27</v>
      </c>
      <c r="Q52" s="73">
        <v>25</v>
      </c>
      <c r="R52" s="65">
        <v>5</v>
      </c>
      <c r="S52" s="73">
        <v>3</v>
      </c>
      <c r="T52" s="65">
        <v>0</v>
      </c>
      <c r="U52" s="73">
        <v>1</v>
      </c>
      <c r="V52" s="65">
        <v>1</v>
      </c>
      <c r="W52" s="184">
        <v>0</v>
      </c>
      <c r="X52" s="68">
        <v>129</v>
      </c>
      <c r="Y52" s="74">
        <v>179</v>
      </c>
      <c r="Z52" s="66">
        <v>308</v>
      </c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</row>
    <row r="53" spans="1:71" s="19" customFormat="1" ht="12.75">
      <c r="A53" s="10" t="s">
        <v>19</v>
      </c>
      <c r="B53" s="72">
        <v>0</v>
      </c>
      <c r="C53" s="71">
        <v>0</v>
      </c>
      <c r="D53" s="72">
        <v>0</v>
      </c>
      <c r="E53" s="71">
        <v>0</v>
      </c>
      <c r="F53" s="72">
        <v>0</v>
      </c>
      <c r="G53" s="71">
        <v>0</v>
      </c>
      <c r="H53" s="72">
        <v>0</v>
      </c>
      <c r="I53" s="71">
        <v>0</v>
      </c>
      <c r="J53" s="72">
        <v>3</v>
      </c>
      <c r="K53" s="71">
        <v>7</v>
      </c>
      <c r="L53" s="72">
        <v>234</v>
      </c>
      <c r="M53" s="71">
        <v>582</v>
      </c>
      <c r="N53" s="72">
        <v>177</v>
      </c>
      <c r="O53" s="71">
        <v>312</v>
      </c>
      <c r="P53" s="72">
        <v>82</v>
      </c>
      <c r="Q53" s="71">
        <v>84</v>
      </c>
      <c r="R53" s="72">
        <v>20</v>
      </c>
      <c r="S53" s="71">
        <v>15</v>
      </c>
      <c r="T53" s="72">
        <v>2</v>
      </c>
      <c r="U53" s="71">
        <v>3</v>
      </c>
      <c r="V53" s="72">
        <v>1</v>
      </c>
      <c r="W53" s="185">
        <v>0</v>
      </c>
      <c r="X53" s="72">
        <v>519</v>
      </c>
      <c r="Y53" s="71">
        <v>1003</v>
      </c>
      <c r="Z53" s="71">
        <v>1522</v>
      </c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</row>
    <row r="54" spans="1:71" s="19" customFormat="1" ht="12.75">
      <c r="A54" s="41" t="s">
        <v>37</v>
      </c>
      <c r="B54" s="76"/>
      <c r="C54" s="77"/>
      <c r="D54" s="76"/>
      <c r="E54" s="77"/>
      <c r="F54" s="76"/>
      <c r="G54" s="77"/>
      <c r="H54" s="76"/>
      <c r="I54" s="77"/>
      <c r="J54" s="76"/>
      <c r="K54" s="77"/>
      <c r="L54" s="76"/>
      <c r="M54" s="77"/>
      <c r="N54" s="76"/>
      <c r="O54" s="77"/>
      <c r="P54" s="76"/>
      <c r="Q54" s="77"/>
      <c r="R54" s="76"/>
      <c r="S54" s="77"/>
      <c r="T54" s="76"/>
      <c r="U54" s="77"/>
      <c r="V54" s="76"/>
      <c r="W54" s="183"/>
      <c r="X54" s="76"/>
      <c r="Y54" s="77"/>
      <c r="Z54" s="77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</row>
    <row r="55" spans="1:71" ht="12.75">
      <c r="A55" s="26" t="s">
        <v>30</v>
      </c>
      <c r="B55" s="65">
        <v>0</v>
      </c>
      <c r="C55" s="66">
        <v>0</v>
      </c>
      <c r="D55" s="65">
        <v>0</v>
      </c>
      <c r="E55" s="66">
        <v>0</v>
      </c>
      <c r="F55" s="65">
        <v>0</v>
      </c>
      <c r="G55" s="66">
        <v>0</v>
      </c>
      <c r="H55" s="65">
        <v>0</v>
      </c>
      <c r="I55" s="66">
        <v>0</v>
      </c>
      <c r="J55" s="65">
        <v>1</v>
      </c>
      <c r="K55" s="66">
        <v>2</v>
      </c>
      <c r="L55" s="65">
        <v>535</v>
      </c>
      <c r="M55" s="66">
        <v>604</v>
      </c>
      <c r="N55" s="65">
        <v>754</v>
      </c>
      <c r="O55" s="66">
        <v>784</v>
      </c>
      <c r="P55" s="65">
        <v>402</v>
      </c>
      <c r="Q55" s="66">
        <v>300</v>
      </c>
      <c r="R55" s="65">
        <v>107</v>
      </c>
      <c r="S55" s="66">
        <v>66</v>
      </c>
      <c r="T55" s="65">
        <v>19</v>
      </c>
      <c r="U55" s="66">
        <v>12</v>
      </c>
      <c r="V55" s="65">
        <v>6</v>
      </c>
      <c r="W55" s="184">
        <v>6</v>
      </c>
      <c r="X55" s="68">
        <v>1824</v>
      </c>
      <c r="Y55" s="67">
        <v>1774</v>
      </c>
      <c r="Z55" s="66">
        <v>3598</v>
      </c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</row>
    <row r="56" spans="1:71" ht="12.75">
      <c r="A56" s="26" t="s">
        <v>31</v>
      </c>
      <c r="B56" s="65">
        <v>0</v>
      </c>
      <c r="C56" s="73">
        <v>0</v>
      </c>
      <c r="D56" s="65">
        <v>0</v>
      </c>
      <c r="E56" s="73">
        <v>0</v>
      </c>
      <c r="F56" s="65">
        <v>0</v>
      </c>
      <c r="G56" s="73">
        <v>0</v>
      </c>
      <c r="H56" s="65">
        <v>0</v>
      </c>
      <c r="I56" s="73">
        <v>0</v>
      </c>
      <c r="J56" s="65">
        <v>0</v>
      </c>
      <c r="K56" s="73">
        <v>3</v>
      </c>
      <c r="L56" s="65">
        <v>2179</v>
      </c>
      <c r="M56" s="73">
        <v>2179</v>
      </c>
      <c r="N56" s="65">
        <v>2245</v>
      </c>
      <c r="O56" s="73">
        <v>1848</v>
      </c>
      <c r="P56" s="65">
        <v>586</v>
      </c>
      <c r="Q56" s="73">
        <v>435</v>
      </c>
      <c r="R56" s="65">
        <v>108</v>
      </c>
      <c r="S56" s="73">
        <v>66</v>
      </c>
      <c r="T56" s="65">
        <v>14</v>
      </c>
      <c r="U56" s="73">
        <v>12</v>
      </c>
      <c r="V56" s="65">
        <v>0</v>
      </c>
      <c r="W56" s="184">
        <v>5</v>
      </c>
      <c r="X56" s="68">
        <v>5132</v>
      </c>
      <c r="Y56" s="74">
        <v>4548</v>
      </c>
      <c r="Z56" s="66">
        <v>9680</v>
      </c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</row>
    <row r="57" spans="1:71" ht="12.75">
      <c r="A57" s="26" t="s">
        <v>32</v>
      </c>
      <c r="B57" s="65">
        <v>0</v>
      </c>
      <c r="C57" s="73">
        <v>0</v>
      </c>
      <c r="D57" s="65">
        <v>0</v>
      </c>
      <c r="E57" s="73">
        <v>0</v>
      </c>
      <c r="F57" s="65">
        <v>0</v>
      </c>
      <c r="G57" s="73">
        <v>0</v>
      </c>
      <c r="H57" s="65">
        <v>0</v>
      </c>
      <c r="I57" s="73">
        <v>0</v>
      </c>
      <c r="J57" s="65">
        <v>0</v>
      </c>
      <c r="K57" s="73">
        <v>0</v>
      </c>
      <c r="L57" s="65">
        <v>222</v>
      </c>
      <c r="M57" s="73">
        <v>85</v>
      </c>
      <c r="N57" s="65">
        <v>299</v>
      </c>
      <c r="O57" s="73">
        <v>135</v>
      </c>
      <c r="P57" s="65">
        <v>76</v>
      </c>
      <c r="Q57" s="73">
        <v>53</v>
      </c>
      <c r="R57" s="65">
        <v>20</v>
      </c>
      <c r="S57" s="73">
        <v>12</v>
      </c>
      <c r="T57" s="65">
        <v>3</v>
      </c>
      <c r="U57" s="73">
        <v>0</v>
      </c>
      <c r="V57" s="65">
        <v>1</v>
      </c>
      <c r="W57" s="184">
        <v>0</v>
      </c>
      <c r="X57" s="68">
        <v>621</v>
      </c>
      <c r="Y57" s="74">
        <v>285</v>
      </c>
      <c r="Z57" s="66">
        <v>906</v>
      </c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</row>
    <row r="58" spans="1:71" ht="12.75">
      <c r="A58" s="26" t="s">
        <v>33</v>
      </c>
      <c r="B58" s="65">
        <v>0</v>
      </c>
      <c r="C58" s="73">
        <v>0</v>
      </c>
      <c r="D58" s="65">
        <v>0</v>
      </c>
      <c r="E58" s="73">
        <v>0</v>
      </c>
      <c r="F58" s="65">
        <v>0</v>
      </c>
      <c r="G58" s="73">
        <v>0</v>
      </c>
      <c r="H58" s="65">
        <v>0</v>
      </c>
      <c r="I58" s="73">
        <v>0</v>
      </c>
      <c r="J58" s="65">
        <v>0</v>
      </c>
      <c r="K58" s="73">
        <v>0</v>
      </c>
      <c r="L58" s="65">
        <v>234</v>
      </c>
      <c r="M58" s="73">
        <v>127</v>
      </c>
      <c r="N58" s="65">
        <v>334</v>
      </c>
      <c r="O58" s="73">
        <v>204</v>
      </c>
      <c r="P58" s="65">
        <v>152</v>
      </c>
      <c r="Q58" s="73">
        <v>110</v>
      </c>
      <c r="R58" s="65">
        <v>37</v>
      </c>
      <c r="S58" s="73">
        <v>36</v>
      </c>
      <c r="T58" s="65">
        <v>13</v>
      </c>
      <c r="U58" s="73">
        <v>9</v>
      </c>
      <c r="V58" s="65">
        <v>4</v>
      </c>
      <c r="W58" s="184">
        <v>5</v>
      </c>
      <c r="X58" s="68">
        <v>774</v>
      </c>
      <c r="Y58" s="74">
        <v>491</v>
      </c>
      <c r="Z58" s="66">
        <v>1265</v>
      </c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</row>
    <row r="59" spans="1:71" ht="12.75">
      <c r="A59" s="26" t="s">
        <v>34</v>
      </c>
      <c r="B59" s="65">
        <v>0</v>
      </c>
      <c r="C59" s="73">
        <v>0</v>
      </c>
      <c r="D59" s="65">
        <v>0</v>
      </c>
      <c r="E59" s="73">
        <v>0</v>
      </c>
      <c r="F59" s="65">
        <v>0</v>
      </c>
      <c r="G59" s="73">
        <v>0</v>
      </c>
      <c r="H59" s="65">
        <v>0</v>
      </c>
      <c r="I59" s="73">
        <v>0</v>
      </c>
      <c r="J59" s="65">
        <v>0</v>
      </c>
      <c r="K59" s="73">
        <v>0</v>
      </c>
      <c r="L59" s="65">
        <v>4</v>
      </c>
      <c r="M59" s="73">
        <v>2</v>
      </c>
      <c r="N59" s="65">
        <v>12</v>
      </c>
      <c r="O59" s="73">
        <v>2</v>
      </c>
      <c r="P59" s="65">
        <v>5</v>
      </c>
      <c r="Q59" s="73">
        <v>1</v>
      </c>
      <c r="R59" s="65">
        <v>0</v>
      </c>
      <c r="S59" s="73">
        <v>0</v>
      </c>
      <c r="T59" s="65">
        <v>0</v>
      </c>
      <c r="U59" s="73">
        <v>0</v>
      </c>
      <c r="V59" s="65">
        <v>0</v>
      </c>
      <c r="W59" s="184">
        <v>0</v>
      </c>
      <c r="X59" s="68">
        <v>21</v>
      </c>
      <c r="Y59" s="74">
        <v>5</v>
      </c>
      <c r="Z59" s="66">
        <v>26</v>
      </c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</row>
    <row r="60" spans="1:71" s="19" customFormat="1" ht="12.75">
      <c r="A60" s="10" t="s">
        <v>19</v>
      </c>
      <c r="B60" s="72">
        <v>0</v>
      </c>
      <c r="C60" s="71">
        <v>0</v>
      </c>
      <c r="D60" s="72">
        <v>0</v>
      </c>
      <c r="E60" s="71">
        <v>0</v>
      </c>
      <c r="F60" s="72">
        <v>0</v>
      </c>
      <c r="G60" s="71">
        <v>0</v>
      </c>
      <c r="H60" s="72">
        <v>0</v>
      </c>
      <c r="I60" s="71">
        <v>0</v>
      </c>
      <c r="J60" s="72">
        <v>1</v>
      </c>
      <c r="K60" s="71">
        <v>5</v>
      </c>
      <c r="L60" s="72">
        <v>3174</v>
      </c>
      <c r="M60" s="71">
        <v>2997</v>
      </c>
      <c r="N60" s="72">
        <v>3644</v>
      </c>
      <c r="O60" s="71">
        <v>2973</v>
      </c>
      <c r="P60" s="72">
        <v>1221</v>
      </c>
      <c r="Q60" s="71">
        <v>899</v>
      </c>
      <c r="R60" s="72">
        <v>272</v>
      </c>
      <c r="S60" s="71">
        <v>180</v>
      </c>
      <c r="T60" s="72">
        <v>49</v>
      </c>
      <c r="U60" s="71">
        <v>33</v>
      </c>
      <c r="V60" s="72">
        <v>11</v>
      </c>
      <c r="W60" s="185">
        <v>16</v>
      </c>
      <c r="X60" s="72">
        <v>8372</v>
      </c>
      <c r="Y60" s="71">
        <v>7103</v>
      </c>
      <c r="Z60" s="71">
        <v>15475</v>
      </c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</row>
    <row r="61" spans="1:71" s="6" customFormat="1" ht="12.75">
      <c r="A61" s="23" t="s">
        <v>29</v>
      </c>
      <c r="B61" s="69"/>
      <c r="C61" s="70"/>
      <c r="D61" s="69"/>
      <c r="E61" s="70"/>
      <c r="F61" s="69"/>
      <c r="G61" s="70"/>
      <c r="H61" s="69"/>
      <c r="I61" s="70"/>
      <c r="J61" s="69"/>
      <c r="K61" s="70"/>
      <c r="L61" s="69"/>
      <c r="M61" s="70"/>
      <c r="N61" s="69"/>
      <c r="O61" s="70"/>
      <c r="P61" s="69"/>
      <c r="Q61" s="70"/>
      <c r="R61" s="69"/>
      <c r="S61" s="70"/>
      <c r="T61" s="69"/>
      <c r="U61" s="70"/>
      <c r="V61" s="69"/>
      <c r="W61" s="187"/>
      <c r="X61" s="72"/>
      <c r="Y61" s="71"/>
      <c r="Z61" s="70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</row>
    <row r="62" spans="1:71" s="6" customFormat="1" ht="12.75">
      <c r="A62" s="6" t="s">
        <v>62</v>
      </c>
      <c r="B62" s="79"/>
      <c r="C62" s="80"/>
      <c r="D62" s="79"/>
      <c r="E62" s="80"/>
      <c r="F62" s="79"/>
      <c r="G62" s="80"/>
      <c r="H62" s="79"/>
      <c r="I62" s="80"/>
      <c r="J62" s="79"/>
      <c r="K62" s="80"/>
      <c r="L62" s="79"/>
      <c r="M62" s="80"/>
      <c r="N62" s="79"/>
      <c r="O62" s="80"/>
      <c r="P62" s="79"/>
      <c r="Q62" s="80"/>
      <c r="R62" s="79"/>
      <c r="S62" s="80"/>
      <c r="T62" s="79"/>
      <c r="U62" s="80"/>
      <c r="V62" s="79"/>
      <c r="W62" s="188"/>
      <c r="X62" s="76"/>
      <c r="Y62" s="77"/>
      <c r="Z62" s="80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</row>
    <row r="63" spans="1:71" ht="12.75">
      <c r="A63" s="7" t="s">
        <v>30</v>
      </c>
      <c r="B63" s="65">
        <f aca="true" t="shared" si="0" ref="B63:D64">SUM(B8,B14,B21,B27,B36,B42,B49,B55)</f>
        <v>0</v>
      </c>
      <c r="C63" s="66">
        <f t="shared" si="0"/>
        <v>0</v>
      </c>
      <c r="D63" s="65">
        <f t="shared" si="0"/>
        <v>0</v>
      </c>
      <c r="E63" s="66">
        <f aca="true" t="shared" si="1" ref="E63:Z63">SUM(E8,E14,E21,E27,E36,E42,E49,E55)</f>
        <v>0</v>
      </c>
      <c r="F63" s="65">
        <f t="shared" si="1"/>
        <v>1</v>
      </c>
      <c r="G63" s="66">
        <f t="shared" si="1"/>
        <v>1</v>
      </c>
      <c r="H63" s="65">
        <f t="shared" si="1"/>
        <v>75</v>
      </c>
      <c r="I63" s="66">
        <f t="shared" si="1"/>
        <v>68</v>
      </c>
      <c r="J63" s="65">
        <f t="shared" si="1"/>
        <v>3401</v>
      </c>
      <c r="K63" s="66">
        <f t="shared" si="1"/>
        <v>3639</v>
      </c>
      <c r="L63" s="65">
        <f t="shared" si="1"/>
        <v>4858</v>
      </c>
      <c r="M63" s="66">
        <f t="shared" si="1"/>
        <v>5003</v>
      </c>
      <c r="N63" s="65">
        <f t="shared" si="1"/>
        <v>2476</v>
      </c>
      <c r="O63" s="66">
        <f t="shared" si="1"/>
        <v>2250</v>
      </c>
      <c r="P63" s="65">
        <f t="shared" si="1"/>
        <v>991</v>
      </c>
      <c r="Q63" s="66">
        <f t="shared" si="1"/>
        <v>692</v>
      </c>
      <c r="R63" s="65">
        <f t="shared" si="1"/>
        <v>218</v>
      </c>
      <c r="S63" s="66">
        <f t="shared" si="1"/>
        <v>143</v>
      </c>
      <c r="T63" s="65">
        <f t="shared" si="1"/>
        <v>32</v>
      </c>
      <c r="U63" s="66">
        <f t="shared" si="1"/>
        <v>23</v>
      </c>
      <c r="V63" s="65">
        <v>10</v>
      </c>
      <c r="W63" s="184">
        <v>8</v>
      </c>
      <c r="X63" s="68">
        <f t="shared" si="1"/>
        <v>12062</v>
      </c>
      <c r="Y63" s="67">
        <f t="shared" si="1"/>
        <v>11827</v>
      </c>
      <c r="Z63" s="66">
        <f t="shared" si="1"/>
        <v>23889</v>
      </c>
      <c r="AA63" s="46"/>
      <c r="AB63" s="73"/>
      <c r="AC63" s="73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</row>
    <row r="64" spans="1:71" ht="12.75">
      <c r="A64" s="7" t="s">
        <v>31</v>
      </c>
      <c r="B64" s="65">
        <f t="shared" si="0"/>
        <v>0</v>
      </c>
      <c r="C64" s="73">
        <f t="shared" si="0"/>
        <v>0</v>
      </c>
      <c r="D64" s="65">
        <f t="shared" si="0"/>
        <v>0</v>
      </c>
      <c r="E64" s="73">
        <f aca="true" t="shared" si="2" ref="E64:Z66">SUM(E9,E15,E22,E28,E37,E43,E50,E56)</f>
        <v>0</v>
      </c>
      <c r="F64" s="65">
        <f t="shared" si="2"/>
        <v>9</v>
      </c>
      <c r="G64" s="73">
        <f t="shared" si="2"/>
        <v>5</v>
      </c>
      <c r="H64" s="65">
        <f t="shared" si="2"/>
        <v>330</v>
      </c>
      <c r="I64" s="73">
        <f t="shared" si="2"/>
        <v>276</v>
      </c>
      <c r="J64" s="65">
        <f t="shared" si="2"/>
        <v>19366</v>
      </c>
      <c r="K64" s="73">
        <f t="shared" si="2"/>
        <v>21129</v>
      </c>
      <c r="L64" s="65">
        <f t="shared" si="2"/>
        <v>23269</v>
      </c>
      <c r="M64" s="73">
        <f t="shared" si="2"/>
        <v>24342</v>
      </c>
      <c r="N64" s="65">
        <f t="shared" si="2"/>
        <v>6733</v>
      </c>
      <c r="O64" s="73">
        <f t="shared" si="2"/>
        <v>5401</v>
      </c>
      <c r="P64" s="65">
        <f t="shared" si="2"/>
        <v>1357</v>
      </c>
      <c r="Q64" s="73">
        <f t="shared" si="2"/>
        <v>1089</v>
      </c>
      <c r="R64" s="65">
        <f t="shared" si="2"/>
        <v>220</v>
      </c>
      <c r="S64" s="73">
        <f t="shared" si="2"/>
        <v>143</v>
      </c>
      <c r="T64" s="65">
        <f t="shared" si="2"/>
        <v>28</v>
      </c>
      <c r="U64" s="73">
        <f t="shared" si="2"/>
        <v>25</v>
      </c>
      <c r="V64" s="65">
        <v>3</v>
      </c>
      <c r="W64" s="184">
        <v>8</v>
      </c>
      <c r="X64" s="68">
        <f t="shared" si="2"/>
        <v>51315</v>
      </c>
      <c r="Y64" s="74">
        <f t="shared" si="2"/>
        <v>52418</v>
      </c>
      <c r="Z64" s="66">
        <f t="shared" si="2"/>
        <v>103733</v>
      </c>
      <c r="AA64" s="46"/>
      <c r="AB64" s="73"/>
      <c r="AC64" s="73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</row>
    <row r="65" spans="1:71" ht="12.75">
      <c r="A65" s="7" t="s">
        <v>32</v>
      </c>
      <c r="B65" s="65">
        <f>SUM(B10,B16,B23,B29,B38,B44,B51,B57)</f>
        <v>0</v>
      </c>
      <c r="C65" s="73">
        <f>SUM(C10,C16,C23,C29,C38,C44,C51,C57)</f>
        <v>0</v>
      </c>
      <c r="D65" s="65">
        <f aca="true" t="shared" si="3" ref="D65:S66">SUM(D10,D16,D23,D29,D38,D44,D51,D57)</f>
        <v>0</v>
      </c>
      <c r="E65" s="73">
        <f t="shared" si="3"/>
        <v>0</v>
      </c>
      <c r="F65" s="65">
        <f t="shared" si="3"/>
        <v>0</v>
      </c>
      <c r="G65" s="73">
        <f t="shared" si="3"/>
        <v>0</v>
      </c>
      <c r="H65" s="65">
        <f t="shared" si="3"/>
        <v>3</v>
      </c>
      <c r="I65" s="73">
        <f t="shared" si="3"/>
        <v>1</v>
      </c>
      <c r="J65" s="65">
        <f t="shared" si="3"/>
        <v>786</v>
      </c>
      <c r="K65" s="73">
        <f t="shared" si="3"/>
        <v>353</v>
      </c>
      <c r="L65" s="65">
        <f t="shared" si="3"/>
        <v>1202</v>
      </c>
      <c r="M65" s="73">
        <f t="shared" si="3"/>
        <v>634</v>
      </c>
      <c r="N65" s="65">
        <f t="shared" si="3"/>
        <v>648</v>
      </c>
      <c r="O65" s="73">
        <f t="shared" si="3"/>
        <v>352</v>
      </c>
      <c r="P65" s="65">
        <f t="shared" si="3"/>
        <v>155</v>
      </c>
      <c r="Q65" s="73">
        <f t="shared" si="3"/>
        <v>112</v>
      </c>
      <c r="R65" s="65">
        <f t="shared" si="3"/>
        <v>31</v>
      </c>
      <c r="S65" s="73">
        <f t="shared" si="3"/>
        <v>29</v>
      </c>
      <c r="T65" s="65">
        <f t="shared" si="2"/>
        <v>6</v>
      </c>
      <c r="U65" s="73">
        <f t="shared" si="2"/>
        <v>4</v>
      </c>
      <c r="V65" s="65">
        <v>1</v>
      </c>
      <c r="W65" s="184">
        <v>0</v>
      </c>
      <c r="X65" s="68">
        <f t="shared" si="2"/>
        <v>2832</v>
      </c>
      <c r="Y65" s="74">
        <f t="shared" si="2"/>
        <v>1485</v>
      </c>
      <c r="Z65" s="66">
        <f t="shared" si="2"/>
        <v>4317</v>
      </c>
      <c r="AA65" s="46"/>
      <c r="AB65" s="73"/>
      <c r="AC65" s="73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</row>
    <row r="66" spans="1:71" ht="12.75">
      <c r="A66" s="7" t="s">
        <v>33</v>
      </c>
      <c r="B66" s="65">
        <f>SUM(B11,B17,B24,B30,B39,B45,B52,B58)</f>
        <v>0</v>
      </c>
      <c r="C66" s="73">
        <f>SUM(C11,C17,C24,C30,C39,C45,C52,C58)</f>
        <v>0</v>
      </c>
      <c r="D66" s="65">
        <f t="shared" si="3"/>
        <v>0</v>
      </c>
      <c r="E66" s="73">
        <f t="shared" si="2"/>
        <v>0</v>
      </c>
      <c r="F66" s="65">
        <f t="shared" si="2"/>
        <v>0</v>
      </c>
      <c r="G66" s="73">
        <f t="shared" si="2"/>
        <v>0</v>
      </c>
      <c r="H66" s="65">
        <f t="shared" si="2"/>
        <v>8</v>
      </c>
      <c r="I66" s="73">
        <f t="shared" si="2"/>
        <v>10</v>
      </c>
      <c r="J66" s="65">
        <f t="shared" si="2"/>
        <v>973</v>
      </c>
      <c r="K66" s="73">
        <f t="shared" si="2"/>
        <v>690</v>
      </c>
      <c r="L66" s="65">
        <f t="shared" si="2"/>
        <v>1472</v>
      </c>
      <c r="M66" s="73">
        <f t="shared" si="2"/>
        <v>1024</v>
      </c>
      <c r="N66" s="65">
        <f t="shared" si="2"/>
        <v>859</v>
      </c>
      <c r="O66" s="73">
        <f t="shared" si="2"/>
        <v>538</v>
      </c>
      <c r="P66" s="65">
        <f t="shared" si="2"/>
        <v>311</v>
      </c>
      <c r="Q66" s="73">
        <f t="shared" si="2"/>
        <v>227</v>
      </c>
      <c r="R66" s="65">
        <f t="shared" si="2"/>
        <v>82</v>
      </c>
      <c r="S66" s="73">
        <f t="shared" si="2"/>
        <v>67</v>
      </c>
      <c r="T66" s="65">
        <f t="shared" si="2"/>
        <v>24</v>
      </c>
      <c r="U66" s="73">
        <f t="shared" si="2"/>
        <v>17</v>
      </c>
      <c r="V66" s="65">
        <v>6</v>
      </c>
      <c r="W66" s="184">
        <v>5</v>
      </c>
      <c r="X66" s="68">
        <f t="shared" si="2"/>
        <v>3735</v>
      </c>
      <c r="Y66" s="74">
        <f t="shared" si="2"/>
        <v>2578</v>
      </c>
      <c r="Z66" s="66">
        <f t="shared" si="2"/>
        <v>6313</v>
      </c>
      <c r="AA66" s="46"/>
      <c r="AB66" s="73"/>
      <c r="AC66" s="73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</row>
    <row r="67" spans="1:71" ht="12.75">
      <c r="A67" s="7" t="s">
        <v>34</v>
      </c>
      <c r="B67" s="65">
        <f>SUM(B18,B31,B46,B59)</f>
        <v>0</v>
      </c>
      <c r="C67" s="73">
        <f>SUM(C18,C31,C46,C59)</f>
        <v>0</v>
      </c>
      <c r="D67" s="65">
        <f>SUM(D18,D31,D46,D59)</f>
        <v>0</v>
      </c>
      <c r="E67" s="73">
        <f aca="true" t="shared" si="4" ref="E67:Z67">SUM(E18,E31,E46,E59)</f>
        <v>0</v>
      </c>
      <c r="F67" s="65">
        <f t="shared" si="4"/>
        <v>0</v>
      </c>
      <c r="G67" s="73">
        <f t="shared" si="4"/>
        <v>0</v>
      </c>
      <c r="H67" s="65">
        <f t="shared" si="4"/>
        <v>0</v>
      </c>
      <c r="I67" s="73">
        <f t="shared" si="4"/>
        <v>0</v>
      </c>
      <c r="J67" s="65">
        <f t="shared" si="4"/>
        <v>15</v>
      </c>
      <c r="K67" s="73">
        <f t="shared" si="4"/>
        <v>3</v>
      </c>
      <c r="L67" s="65">
        <f t="shared" si="4"/>
        <v>31</v>
      </c>
      <c r="M67" s="73">
        <f t="shared" si="4"/>
        <v>10</v>
      </c>
      <c r="N67" s="65">
        <f t="shared" si="4"/>
        <v>21</v>
      </c>
      <c r="O67" s="73">
        <f t="shared" si="4"/>
        <v>4</v>
      </c>
      <c r="P67" s="65">
        <f t="shared" si="4"/>
        <v>7</v>
      </c>
      <c r="Q67" s="73">
        <f t="shared" si="4"/>
        <v>1</v>
      </c>
      <c r="R67" s="65">
        <f t="shared" si="4"/>
        <v>0</v>
      </c>
      <c r="S67" s="73">
        <f t="shared" si="4"/>
        <v>0</v>
      </c>
      <c r="T67" s="65">
        <f t="shared" si="4"/>
        <v>0</v>
      </c>
      <c r="U67" s="73">
        <f t="shared" si="4"/>
        <v>0</v>
      </c>
      <c r="V67" s="65">
        <v>0</v>
      </c>
      <c r="W67" s="189">
        <v>0</v>
      </c>
      <c r="X67" s="68">
        <f t="shared" si="4"/>
        <v>74</v>
      </c>
      <c r="Y67" s="74">
        <f t="shared" si="4"/>
        <v>18</v>
      </c>
      <c r="Z67" s="66">
        <f t="shared" si="4"/>
        <v>92</v>
      </c>
      <c r="AA67" s="46"/>
      <c r="AB67" s="73"/>
      <c r="AC67" s="73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</row>
    <row r="68" spans="1:71" s="19" customFormat="1" ht="12.75">
      <c r="A68" s="10" t="s">
        <v>19</v>
      </c>
      <c r="B68" s="72">
        <f>SUM(B63:B67)</f>
        <v>0</v>
      </c>
      <c r="C68" s="71">
        <f>SUM(C63:C67)</f>
        <v>0</v>
      </c>
      <c r="D68" s="72">
        <f>SUM(D63:D67)</f>
        <v>0</v>
      </c>
      <c r="E68" s="71">
        <f aca="true" t="shared" si="5" ref="E68:Z68">SUM(E63:E67)</f>
        <v>0</v>
      </c>
      <c r="F68" s="72">
        <f t="shared" si="5"/>
        <v>10</v>
      </c>
      <c r="G68" s="71">
        <f t="shared" si="5"/>
        <v>6</v>
      </c>
      <c r="H68" s="72">
        <f t="shared" si="5"/>
        <v>416</v>
      </c>
      <c r="I68" s="71">
        <f t="shared" si="5"/>
        <v>355</v>
      </c>
      <c r="J68" s="72">
        <f t="shared" si="5"/>
        <v>24541</v>
      </c>
      <c r="K68" s="71">
        <f t="shared" si="5"/>
        <v>25814</v>
      </c>
      <c r="L68" s="72">
        <f t="shared" si="5"/>
        <v>30832</v>
      </c>
      <c r="M68" s="71">
        <f t="shared" si="5"/>
        <v>31013</v>
      </c>
      <c r="N68" s="72">
        <f t="shared" si="5"/>
        <v>10737</v>
      </c>
      <c r="O68" s="71">
        <f t="shared" si="5"/>
        <v>8545</v>
      </c>
      <c r="P68" s="72">
        <f t="shared" si="5"/>
        <v>2821</v>
      </c>
      <c r="Q68" s="71">
        <f t="shared" si="5"/>
        <v>2121</v>
      </c>
      <c r="R68" s="72">
        <f t="shared" si="5"/>
        <v>551</v>
      </c>
      <c r="S68" s="71">
        <f t="shared" si="5"/>
        <v>382</v>
      </c>
      <c r="T68" s="72">
        <f t="shared" si="5"/>
        <v>90</v>
      </c>
      <c r="U68" s="71">
        <f t="shared" si="5"/>
        <v>69</v>
      </c>
      <c r="V68" s="69">
        <v>20</v>
      </c>
      <c r="W68" s="187">
        <v>21</v>
      </c>
      <c r="X68" s="72">
        <f t="shared" si="5"/>
        <v>70018</v>
      </c>
      <c r="Y68" s="71">
        <f t="shared" si="5"/>
        <v>68326</v>
      </c>
      <c r="Z68" s="71">
        <f t="shared" si="5"/>
        <v>138344</v>
      </c>
      <c r="AA68" s="45"/>
      <c r="AB68" s="73"/>
      <c r="AC68" s="73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</row>
  </sheetData>
  <sheetProtection/>
  <mergeCells count="13">
    <mergeCell ref="F4:G4"/>
    <mergeCell ref="D4:E4"/>
    <mergeCell ref="B4:C4"/>
    <mergeCell ref="A2:Z2"/>
    <mergeCell ref="N4:O4"/>
    <mergeCell ref="L4:M4"/>
    <mergeCell ref="J4:K4"/>
    <mergeCell ref="H4:I4"/>
    <mergeCell ref="X4:Z4"/>
    <mergeCell ref="V4:W4"/>
    <mergeCell ref="R4:S4"/>
    <mergeCell ref="P4:Q4"/>
    <mergeCell ref="T4:U4"/>
  </mergeCells>
  <printOptions/>
  <pageMargins left="0.1968503937007874" right="0.1968503937007874" top="0.3937007874015748" bottom="0.5905511811023623" header="0.5118110236220472" footer="0.5118110236220472"/>
  <pageSetup horizontalDpi="600" verticalDpi="600" orientation="portrait" paperSize="9" scale="80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Geert Vermeulen</dc:creator>
  <cp:keywords/>
  <dc:description/>
  <cp:lastModifiedBy>Unknown</cp:lastModifiedBy>
  <cp:lastPrinted>2012-07-05T10:37:21Z</cp:lastPrinted>
  <dcterms:created xsi:type="dcterms:W3CDTF">2002-06-06T14:11:57Z</dcterms:created>
  <dcterms:modified xsi:type="dcterms:W3CDTF">2012-08-22T09:32:02Z</dcterms:modified>
  <cp:category/>
  <cp:version/>
  <cp:contentType/>
  <cp:contentStatus/>
</cp:coreProperties>
</file>