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9600" windowHeight="11952" tabRatio="728" activeTab="0"/>
  </bookViews>
  <sheets>
    <sheet name="INHOUD" sheetId="1" r:id="rId1"/>
    <sheet name="12sec01" sheetId="2" r:id="rId2"/>
    <sheet name="12sec02" sheetId="3" r:id="rId3"/>
    <sheet name="12sec03" sheetId="4" r:id="rId4"/>
    <sheet name="12sec04" sheetId="5" r:id="rId5"/>
    <sheet name="12sec05" sheetId="6" r:id="rId6"/>
    <sheet name="12sec06" sheetId="7" r:id="rId7"/>
    <sheet name="12sec07" sheetId="8" r:id="rId8"/>
    <sheet name="12sec08" sheetId="9" r:id="rId9"/>
    <sheet name="12sec09" sheetId="10" r:id="rId10"/>
    <sheet name="12sec10" sheetId="11" r:id="rId11"/>
  </sheets>
  <definedNames>
    <definedName name="_p412">#REF!</definedName>
    <definedName name="_p413">#REF!</definedName>
    <definedName name="eentabel">#REF!</definedName>
    <definedName name="jaarboek_per_land">#REF!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<sst xmlns="http://schemas.openxmlformats.org/spreadsheetml/2006/main" count="775" uniqueCount="101">
  <si>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</si>
  <si>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</si>
  <si>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</si>
  <si>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</si>
  <si>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</si>
  <si>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</si>
  <si>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</si>
  <si>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</si>
  <si>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SCHOOLBEVOLKING NAAR GEBOORTEJAAR - TWEEDE GRAAD</t>
  </si>
  <si>
    <t>SCHOOLBEVOLKING TWEEDE GRAAD</t>
  </si>
  <si>
    <t>SCHOOLBEVOLKING NAAR GEBOORTEJAAR - EERSTE GRAAD</t>
  </si>
  <si>
    <t>SCHOOLBEVOLKING EERSTE GRAAD</t>
  </si>
  <si>
    <t>1ste leerjaar</t>
  </si>
  <si>
    <t>SCHOOLBEVOLKING NAAR GEBOORTEJAAR - VIERDE GRAAD</t>
  </si>
  <si>
    <t>1ste graad</t>
  </si>
  <si>
    <t>Totaal 1ste graad</t>
  </si>
  <si>
    <t>SCHOOLBEVOLKING NAAR GEBOORTEJAAR - DERDE GRAAD</t>
  </si>
  <si>
    <t>SCHOOLBEVOLKING DERDE GRAAD</t>
  </si>
  <si>
    <t>2de leerjaar</t>
  </si>
  <si>
    <t>Totaal</t>
  </si>
  <si>
    <t>T</t>
  </si>
  <si>
    <t>Algemeen totaal</t>
  </si>
  <si>
    <t>1ste leerjaar A</t>
  </si>
  <si>
    <t>1ste leerjaar B</t>
  </si>
  <si>
    <t>onderwijs</t>
  </si>
  <si>
    <t>2de graad</t>
  </si>
  <si>
    <t>Totaal 2de graad</t>
  </si>
  <si>
    <t>3de graad</t>
  </si>
  <si>
    <t>Totaal 3de graad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</si>
  <si>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</si>
  <si>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</si>
  <si>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</si>
  <si>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</si>
  <si>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</si>
  <si>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</si>
  <si>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</si>
  <si>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</si>
  <si>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</si>
  <si>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>KSO</t>
  </si>
  <si>
    <t>Onthaalklas voor</t>
  </si>
  <si>
    <t>anderstalige</t>
  </si>
  <si>
    <t>nieuwkomers</t>
  </si>
  <si>
    <t>Algemeen secundair</t>
  </si>
  <si>
    <t>Technisch secundair</t>
  </si>
  <si>
    <t>Kunstsecundair</t>
  </si>
  <si>
    <t>Beroepssecundair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</si>
  <si>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</si>
  <si>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</si>
  <si>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</si>
  <si>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</si>
  <si>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 xml:space="preserve">  Vl. Gemeenschapscomm.</t>
  </si>
  <si>
    <t>1STE GRAAD</t>
  </si>
  <si>
    <t>2de leerjaar 4de graad BSO</t>
  </si>
  <si>
    <t>4DE GRAAD (BSO)</t>
  </si>
  <si>
    <t>Modulair onderwijs (BSO)</t>
  </si>
  <si>
    <t>anderstalige nieuwkomers</t>
  </si>
  <si>
    <t>1ste leerjaar van de 3de  graad</t>
  </si>
  <si>
    <t>2de leerjaar van de 3de graad</t>
  </si>
  <si>
    <t>3de leerjaar van de 3de graad</t>
  </si>
  <si>
    <t>3DE GRAAD</t>
  </si>
  <si>
    <t xml:space="preserve"> Totaal</t>
  </si>
  <si>
    <t>2DE GRAAD</t>
  </si>
  <si>
    <t>1ste leerjaar van de 2de graad</t>
  </si>
  <si>
    <t>2de leerjaar van de 2de graad</t>
  </si>
  <si>
    <t>Onthaalklas</t>
  </si>
  <si>
    <t>1ste leerjaar (A + B)</t>
  </si>
  <si>
    <t>2de leerjaar (2de lj. + BVJ)</t>
  </si>
  <si>
    <t>4de graad</t>
  </si>
  <si>
    <t>Beroepsvoorbereidend leerjaar</t>
  </si>
  <si>
    <t>Modulair Onderwijs</t>
  </si>
  <si>
    <t>(incl. 4de graad + mod.)</t>
  </si>
  <si>
    <t xml:space="preserve">2de leerjaar </t>
  </si>
  <si>
    <t>niveau 2de en 3de graad</t>
  </si>
  <si>
    <t>3de leerjaar + Se-n-Se</t>
  </si>
  <si>
    <t>Totaal 4de graad (BSO)</t>
  </si>
  <si>
    <t>Algemeen overzicht</t>
  </si>
  <si>
    <t>Schoolbevolking in het gewoon secundair onderwijs</t>
  </si>
  <si>
    <t>Schoolbevolking eerste graad</t>
  </si>
  <si>
    <t>Schoolbevolking tweede graad</t>
  </si>
  <si>
    <t>Schoolbevolking derde graad</t>
  </si>
  <si>
    <t>Totale schoolbevolking</t>
  </si>
  <si>
    <t>Totale schoolbevolking naar geboortejaar in het gewoon secundair onderwijs</t>
  </si>
  <si>
    <t>Schoolbevolking naar geboortejaar in de eerste graad</t>
  </si>
  <si>
    <t>Schoolbevolking naar geboortejaar in de tweede graad</t>
  </si>
  <si>
    <t>Schoolbevolking naar geboortejaar in de derde graad</t>
  </si>
  <si>
    <t>Schoolbevolking naar geboortejaar in de vierde graad</t>
  </si>
  <si>
    <t>SCHOOLBEVOLKING VOLTIJDS GEWOON SECUNDAIR ONDERWIJS</t>
  </si>
  <si>
    <t>SCHOOLBEVOLKING IN HET GEWOON SECUNDAIR ONDERWIJS</t>
  </si>
  <si>
    <t>TOTALE SCHOOLBEVOLKING</t>
  </si>
  <si>
    <t>TOTALE SCHOOLBEVOLKING NAAR GEBOORTEJAAR IN HET GEWOON SECUNDAIR ONDERWIJS</t>
  </si>
  <si>
    <t>12sec01</t>
  </si>
  <si>
    <t>12sec02</t>
  </si>
  <si>
    <t>12sec03</t>
  </si>
  <si>
    <t>12sec04</t>
  </si>
  <si>
    <t>12sec05</t>
  </si>
  <si>
    <t>12sec06</t>
  </si>
  <si>
    <t>12sec07</t>
  </si>
  <si>
    <t>12sec08</t>
  </si>
  <si>
    <t>12sec09</t>
  </si>
  <si>
    <t>12sec10</t>
  </si>
  <si>
    <t>Schooljaar 2012-2013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</si>
</sst>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3" fontId="8" fillId="1" borderId="4" applyBorder="0">
      <alignment/>
      <protection/>
    </xf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39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0" fillId="32" borderId="0" applyNumberFormat="0" applyBorder="0" applyAlignment="0" applyProtection="0"/>
    <xf numFmtId="167" fontId="7" fillId="0" borderId="0" applyFont="0" applyFill="0" applyBorder="0" applyAlignment="0" applyProtection="0"/>
    <xf numFmtId="10" fontId="7" fillId="0" borderId="0">
      <alignment/>
      <protection/>
    </xf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1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4" xfId="0" applyNumberForma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0" fontId="0" fillId="0" borderId="2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65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0" fillId="0" borderId="19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2" fillId="0" borderId="28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0" fillId="0" borderId="29" xfId="0" applyNumberFormat="1" applyBorder="1" applyAlignment="1">
      <alignment/>
    </xf>
    <xf numFmtId="165" fontId="2" fillId="0" borderId="28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2" fillId="0" borderId="37" xfId="0" applyNumberFormat="1" applyFont="1" applyFill="1" applyBorder="1" applyAlignment="1">
      <alignment horizontal="right"/>
    </xf>
    <xf numFmtId="164" fontId="2" fillId="0" borderId="38" xfId="0" applyNumberFormat="1" applyFont="1" applyFill="1" applyBorder="1" applyAlignment="1">
      <alignment horizontal="right"/>
    </xf>
    <xf numFmtId="164" fontId="2" fillId="0" borderId="29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65" fontId="2" fillId="0" borderId="29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29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28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2" fillId="0" borderId="28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3" fontId="0" fillId="0" borderId="0" xfId="69" applyNumberFormat="1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40" xfId="0" applyFill="1" applyBorder="1" applyAlignment="1">
      <alignment horizontal="centerContinuous"/>
    </xf>
    <xf numFmtId="0" fontId="0" fillId="0" borderId="41" xfId="0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42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164" fontId="0" fillId="0" borderId="29" xfId="0" applyNumberFormat="1" applyFill="1" applyBorder="1" applyAlignment="1">
      <alignment/>
    </xf>
    <xf numFmtId="164" fontId="2" fillId="0" borderId="2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4" xfId="0" applyFon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164" fontId="0" fillId="0" borderId="43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164" fontId="2" fillId="0" borderId="45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/>
    </xf>
    <xf numFmtId="165" fontId="3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5" fontId="3" fillId="0" borderId="21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0" fontId="0" fillId="0" borderId="36" xfId="0" applyBorder="1" applyAlignment="1">
      <alignment horizontal="centerContinuous"/>
    </xf>
    <xf numFmtId="165" fontId="4" fillId="0" borderId="12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6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evo9899" xfId="69"/>
    <cellStyle name="Subtotaal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990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95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76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11.7109375" style="0" customWidth="1"/>
  </cols>
  <sheetData>
    <row r="1" ht="15">
      <c r="A1" s="153" t="s">
        <v>86</v>
      </c>
    </row>
    <row r="2" ht="15">
      <c r="A2" s="153"/>
    </row>
    <row r="3" ht="13.5">
      <c r="A3" s="154" t="s">
        <v>75</v>
      </c>
    </row>
    <row r="4" spans="1:2" ht="12.75">
      <c r="A4" t="s">
        <v>90</v>
      </c>
      <c r="B4" t="s">
        <v>76</v>
      </c>
    </row>
    <row r="5" spans="1:2" ht="12.75">
      <c r="A5" t="s">
        <v>91</v>
      </c>
      <c r="B5" t="s">
        <v>77</v>
      </c>
    </row>
    <row r="6" spans="1:2" ht="12.75">
      <c r="A6" t="s">
        <v>92</v>
      </c>
      <c r="B6" t="s">
        <v>78</v>
      </c>
    </row>
    <row r="7" spans="1:2" ht="12.75">
      <c r="A7" t="s">
        <v>93</v>
      </c>
      <c r="B7" t="s">
        <v>79</v>
      </c>
    </row>
    <row r="8" spans="1:2" ht="12.75">
      <c r="A8" t="s">
        <v>94</v>
      </c>
      <c r="B8" t="s">
        <v>80</v>
      </c>
    </row>
    <row r="9" spans="1:2" ht="12.75">
      <c r="A9" t="s">
        <v>95</v>
      </c>
      <c r="B9" t="s">
        <v>81</v>
      </c>
    </row>
    <row r="10" spans="1:2" ht="12.75">
      <c r="A10" t="s">
        <v>96</v>
      </c>
      <c r="B10" t="s">
        <v>82</v>
      </c>
    </row>
    <row r="11" spans="1:2" ht="12.75">
      <c r="A11" t="s">
        <v>97</v>
      </c>
      <c r="B11" t="s">
        <v>83</v>
      </c>
    </row>
    <row r="12" spans="1:2" ht="12.75">
      <c r="A12" t="s">
        <v>98</v>
      </c>
      <c r="B12" t="s">
        <v>84</v>
      </c>
    </row>
    <row r="13" spans="1:2" ht="12.75">
      <c r="A13" t="s">
        <v>99</v>
      </c>
      <c r="B13" t="s">
        <v>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1">
      <selection activeCell="AA17" sqref="AA17"/>
    </sheetView>
  </sheetViews>
  <sheetFormatPr defaultColWidth="9.140625" defaultRowHeight="12.75"/>
  <cols>
    <col min="1" max="1" width="30.140625" style="7" customWidth="1"/>
    <col min="2" max="5" width="8.421875" style="7" customWidth="1"/>
    <col min="6" max="23" width="6.8515625" style="0" customWidth="1"/>
    <col min="24" max="26" width="7.8515625" style="0" customWidth="1"/>
    <col min="27" max="27" width="10.57421875" style="0" customWidth="1"/>
    <col min="28" max="28" width="10.57421875" style="7" customWidth="1"/>
    <col min="29" max="29" width="7.140625" style="0" customWidth="1"/>
    <col min="30" max="30" width="11.140625" style="0" customWidth="1"/>
    <col min="31" max="32" width="7.00390625" style="0" customWidth="1"/>
    <col min="33" max="33" width="9.28125" style="0" customWidth="1"/>
    <col min="34" max="35" width="5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5.00390625" style="0" customWidth="1"/>
    <col min="42" max="42" width="10.57421875" style="0" customWidth="1"/>
    <col min="43" max="43" width="5.00390625" style="0" customWidth="1"/>
    <col min="44" max="44" width="10.57421875" style="0" customWidth="1"/>
    <col min="45" max="45" width="5.00390625" style="0" customWidth="1"/>
    <col min="46" max="46" width="10.57421875" style="0" customWidth="1"/>
    <col min="47" max="47" width="5.00390625" style="0" customWidth="1"/>
    <col min="48" max="48" width="10.57421875" style="0" customWidth="1"/>
    <col min="49" max="49" width="5.00390625" style="0" customWidth="1"/>
    <col min="50" max="50" width="10.57421875" style="0" customWidth="1"/>
    <col min="51" max="51" width="5.00390625" style="0" customWidth="1"/>
    <col min="52" max="52" width="10.57421875" style="0" customWidth="1"/>
    <col min="53" max="53" width="5.00390625" style="0" customWidth="1"/>
    <col min="54" max="54" width="10.57421875" style="0" customWidth="1"/>
    <col min="55" max="55" width="5.00390625" style="0" customWidth="1"/>
    <col min="56" max="56" width="10.57421875" style="0" customWidth="1"/>
    <col min="57" max="57" width="5.00390625" style="0" customWidth="1"/>
    <col min="58" max="58" width="10.57421875" style="0" customWidth="1"/>
    <col min="59" max="59" width="5.00390625" style="0" customWidth="1"/>
    <col min="60" max="60" width="10.57421875" style="0" customWidth="1"/>
    <col min="61" max="61" width="5.00390625" style="0" customWidth="1"/>
    <col min="62" max="62" width="10.57421875" style="0" customWidth="1"/>
    <col min="63" max="63" width="5.00390625" style="0" customWidth="1"/>
    <col min="64" max="64" width="10.57421875" style="0" customWidth="1"/>
    <col min="65" max="65" width="9.28125" style="0" customWidth="1"/>
    <col min="66" max="67" width="5.00390625" style="0" customWidth="1"/>
    <col min="68" max="68" width="9.57421875" style="0" customWidth="1"/>
    <col min="69" max="69" width="5.00390625" style="0" customWidth="1"/>
    <col min="70" max="70" width="9.57421875" style="0" customWidth="1"/>
    <col min="71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0" width="5.00390625" style="0" customWidth="1"/>
    <col min="81" max="81" width="9.57421875" style="0" customWidth="1"/>
    <col min="82" max="83" width="5.00390625" style="0" customWidth="1"/>
    <col min="84" max="84" width="9.57421875" style="0" customWidth="1"/>
    <col min="85" max="86" width="5.00390625" style="0" customWidth="1"/>
    <col min="87" max="87" width="9.57421875" style="0" customWidth="1"/>
    <col min="88" max="89" width="5.00390625" style="0" customWidth="1"/>
    <col min="90" max="90" width="9.57421875" style="0" customWidth="1"/>
    <col min="91" max="92" width="5.00390625" style="0" customWidth="1"/>
    <col min="93" max="93" width="9.57421875" style="0" customWidth="1"/>
    <col min="94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1" width="5.00390625" style="0" customWidth="1"/>
    <col min="102" max="102" width="9.57421875" style="0" customWidth="1"/>
    <col min="103" max="103" width="5.00390625" style="0" customWidth="1"/>
    <col min="104" max="104" width="9.57421875" style="0" customWidth="1"/>
    <col min="105" max="106" width="5.00390625" style="0" customWidth="1"/>
    <col min="107" max="107" width="9.57421875" style="0" customWidth="1"/>
    <col min="108" max="108" width="5.00390625" style="0" customWidth="1"/>
    <col min="109" max="109" width="9.57421875" style="0" customWidth="1"/>
    <col min="110" max="111" width="5.00390625" style="0" customWidth="1"/>
    <col min="112" max="112" width="9.57421875" style="0" customWidth="1"/>
    <col min="113" max="113" width="5.00390625" style="0" customWidth="1"/>
    <col min="114" max="114" width="9.57421875" style="0" customWidth="1"/>
    <col min="115" max="115" width="5.00390625" style="0" customWidth="1"/>
    <col min="116" max="116" width="9.57421875" style="0" customWidth="1"/>
    <col min="117" max="117" width="5.00390625" style="0" customWidth="1"/>
    <col min="118" max="118" width="9.57421875" style="0" customWidth="1"/>
    <col min="119" max="119" width="5.00390625" style="0" customWidth="1"/>
    <col min="120" max="120" width="9.57421875" style="0" customWidth="1"/>
    <col min="121" max="121" width="10.57421875" style="0" customWidth="1"/>
  </cols>
  <sheetData>
    <row r="1" spans="1:5" ht="12.75">
      <c r="A1" s="6" t="s">
        <v>100</v>
      </c>
      <c r="B1" s="6"/>
      <c r="C1" s="6"/>
      <c r="D1" s="6"/>
      <c r="E1" s="6"/>
    </row>
    <row r="2" spans="1:28" ht="12.75">
      <c r="A2" s="203" t="s">
        <v>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88"/>
      <c r="AB2" s="88"/>
    </row>
    <row r="3" ht="13.5" thickBot="1"/>
    <row r="4" spans="1:53" ht="12.75">
      <c r="A4" s="8"/>
      <c r="B4" s="231" t="str">
        <f>D4+1&amp;" en later"</f>
        <v>1998 en later</v>
      </c>
      <c r="C4" s="232"/>
      <c r="D4" s="231">
        <v>1997</v>
      </c>
      <c r="E4" s="232"/>
      <c r="F4" s="231">
        <f>D4-1</f>
        <v>1996</v>
      </c>
      <c r="G4" s="232"/>
      <c r="H4" s="231">
        <f>F4-1</f>
        <v>1995</v>
      </c>
      <c r="I4" s="232"/>
      <c r="J4" s="231">
        <f>H4-1</f>
        <v>1994</v>
      </c>
      <c r="K4" s="232"/>
      <c r="L4" s="231">
        <f>J4-1</f>
        <v>1993</v>
      </c>
      <c r="M4" s="232"/>
      <c r="N4" s="231">
        <f>L4-1</f>
        <v>1992</v>
      </c>
      <c r="O4" s="232"/>
      <c r="P4" s="231">
        <f>N4-1</f>
        <v>1991</v>
      </c>
      <c r="Q4" s="232"/>
      <c r="R4" s="231">
        <f>P4-1</f>
        <v>1990</v>
      </c>
      <c r="S4" s="232"/>
      <c r="T4" s="231">
        <f>R4-1</f>
        <v>1989</v>
      </c>
      <c r="U4" s="232"/>
      <c r="V4" s="231" t="str">
        <f>T4-1&amp;" "&amp;"en vroeger"</f>
        <v>1988 en vroeger</v>
      </c>
      <c r="W4" s="232"/>
      <c r="X4" s="231" t="s">
        <v>21</v>
      </c>
      <c r="Y4" s="235"/>
      <c r="Z4" s="235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spans="1:53" ht="12.75">
      <c r="A5" s="22"/>
      <c r="B5" s="53" t="s">
        <v>0</v>
      </c>
      <c r="C5" s="54" t="s">
        <v>1</v>
      </c>
      <c r="D5" s="53" t="s">
        <v>0</v>
      </c>
      <c r="E5" s="54" t="s">
        <v>1</v>
      </c>
      <c r="F5" s="53" t="s">
        <v>0</v>
      </c>
      <c r="G5" s="54" t="s">
        <v>1</v>
      </c>
      <c r="H5" s="53" t="s">
        <v>0</v>
      </c>
      <c r="I5" s="54" t="s">
        <v>1</v>
      </c>
      <c r="J5" s="53" t="s">
        <v>0</v>
      </c>
      <c r="K5" s="54" t="s">
        <v>1</v>
      </c>
      <c r="L5" s="53" t="s">
        <v>0</v>
      </c>
      <c r="M5" s="54" t="s">
        <v>1</v>
      </c>
      <c r="N5" s="53" t="s">
        <v>0</v>
      </c>
      <c r="O5" s="54" t="s">
        <v>1</v>
      </c>
      <c r="P5" s="53" t="s">
        <v>0</v>
      </c>
      <c r="Q5" s="54" t="s">
        <v>1</v>
      </c>
      <c r="R5" s="53" t="s">
        <v>0</v>
      </c>
      <c r="S5" s="54" t="s">
        <v>1</v>
      </c>
      <c r="T5" s="53" t="s">
        <v>0</v>
      </c>
      <c r="U5" s="54" t="s">
        <v>1</v>
      </c>
      <c r="V5" s="53" t="s">
        <v>0</v>
      </c>
      <c r="W5" s="54" t="s">
        <v>1</v>
      </c>
      <c r="X5" s="53" t="s">
        <v>0</v>
      </c>
      <c r="Y5" s="54" t="s">
        <v>1</v>
      </c>
      <c r="Z5" s="60" t="s">
        <v>20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</row>
    <row r="6" spans="1:53" s="7" customFormat="1" ht="12.75">
      <c r="A6" s="6" t="s">
        <v>56</v>
      </c>
      <c r="B6" s="53"/>
      <c r="C6" s="54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  <c r="W6" s="54"/>
      <c r="X6" s="53"/>
      <c r="Y6" s="54"/>
      <c r="Z6" s="5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</row>
    <row r="7" spans="1:53" s="19" customFormat="1" ht="12.75">
      <c r="A7" s="41" t="s">
        <v>35</v>
      </c>
      <c r="B7" s="73"/>
      <c r="C7" s="74"/>
      <c r="D7" s="73"/>
      <c r="E7" s="74"/>
      <c r="F7" s="73"/>
      <c r="G7" s="74"/>
      <c r="H7" s="73"/>
      <c r="I7" s="74"/>
      <c r="J7" s="73"/>
      <c r="K7" s="74"/>
      <c r="L7" s="73"/>
      <c r="M7" s="74"/>
      <c r="N7" s="73"/>
      <c r="O7" s="74"/>
      <c r="P7" s="73"/>
      <c r="Q7" s="74"/>
      <c r="R7" s="73"/>
      <c r="S7" s="74"/>
      <c r="T7" s="73"/>
      <c r="U7" s="74"/>
      <c r="V7" s="73"/>
      <c r="W7" s="74"/>
      <c r="X7" s="73"/>
      <c r="Y7" s="74"/>
      <c r="Z7" s="74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2.75">
      <c r="A8" s="26" t="s">
        <v>30</v>
      </c>
      <c r="B8" s="62">
        <v>1</v>
      </c>
      <c r="C8" s="63">
        <v>0</v>
      </c>
      <c r="D8" s="62">
        <v>66</v>
      </c>
      <c r="E8" s="63">
        <v>57</v>
      </c>
      <c r="F8" s="62">
        <v>1329</v>
      </c>
      <c r="G8" s="63">
        <v>1761</v>
      </c>
      <c r="H8" s="62">
        <v>473</v>
      </c>
      <c r="I8" s="63">
        <v>453</v>
      </c>
      <c r="J8" s="62">
        <v>107</v>
      </c>
      <c r="K8" s="63">
        <v>96</v>
      </c>
      <c r="L8" s="62">
        <v>21</v>
      </c>
      <c r="M8" s="63">
        <v>16</v>
      </c>
      <c r="N8" s="62">
        <v>2</v>
      </c>
      <c r="O8" s="63">
        <v>2</v>
      </c>
      <c r="P8" s="62">
        <v>1</v>
      </c>
      <c r="Q8" s="63">
        <v>1</v>
      </c>
      <c r="R8" s="62">
        <v>1</v>
      </c>
      <c r="S8" s="63">
        <v>0</v>
      </c>
      <c r="T8" s="62">
        <v>0</v>
      </c>
      <c r="U8" s="63">
        <v>0</v>
      </c>
      <c r="V8" s="62">
        <v>0</v>
      </c>
      <c r="W8" s="63">
        <v>0</v>
      </c>
      <c r="X8" s="65">
        <f aca="true" t="shared" si="0" ref="X8:Y12">SUM(V8,T8,R8,P8,N8,L8,J8,H8,F8,D8,B8)</f>
        <v>2001</v>
      </c>
      <c r="Y8" s="64">
        <f t="shared" si="0"/>
        <v>2386</v>
      </c>
      <c r="Z8" s="63">
        <f>SUM(X8:Y8)</f>
        <v>4387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</row>
    <row r="9" spans="1:53" ht="12.75">
      <c r="A9" s="26" t="s">
        <v>31</v>
      </c>
      <c r="B9" s="62">
        <v>7</v>
      </c>
      <c r="C9" s="70">
        <v>4</v>
      </c>
      <c r="D9" s="62">
        <v>268</v>
      </c>
      <c r="E9" s="70">
        <v>266</v>
      </c>
      <c r="F9" s="62">
        <v>8105</v>
      </c>
      <c r="G9" s="70">
        <v>10746</v>
      </c>
      <c r="H9" s="62">
        <v>1124</v>
      </c>
      <c r="I9" s="70">
        <v>909</v>
      </c>
      <c r="J9" s="62">
        <v>138</v>
      </c>
      <c r="K9" s="70">
        <v>131</v>
      </c>
      <c r="L9" s="62">
        <v>17</v>
      </c>
      <c r="M9" s="70">
        <v>15</v>
      </c>
      <c r="N9" s="62">
        <v>2</v>
      </c>
      <c r="O9" s="70">
        <v>5</v>
      </c>
      <c r="P9" s="62">
        <v>0</v>
      </c>
      <c r="Q9" s="70">
        <v>1</v>
      </c>
      <c r="R9" s="62">
        <v>0</v>
      </c>
      <c r="S9" s="70">
        <v>0</v>
      </c>
      <c r="T9" s="62">
        <v>0</v>
      </c>
      <c r="U9" s="70">
        <v>0</v>
      </c>
      <c r="V9" s="62">
        <v>0</v>
      </c>
      <c r="W9" s="70">
        <v>0</v>
      </c>
      <c r="X9" s="65">
        <f t="shared" si="0"/>
        <v>9661</v>
      </c>
      <c r="Y9" s="71">
        <f t="shared" si="0"/>
        <v>12077</v>
      </c>
      <c r="Z9" s="63">
        <f>SUM(X9:Y9)</f>
        <v>21738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</row>
    <row r="10" spans="1:53" ht="12.75">
      <c r="A10" s="26" t="s">
        <v>32</v>
      </c>
      <c r="B10" s="62">
        <v>0</v>
      </c>
      <c r="C10" s="70">
        <v>0</v>
      </c>
      <c r="D10" s="62">
        <v>0</v>
      </c>
      <c r="E10" s="70">
        <v>1</v>
      </c>
      <c r="F10" s="62">
        <v>34</v>
      </c>
      <c r="G10" s="70">
        <v>50</v>
      </c>
      <c r="H10" s="62">
        <v>11</v>
      </c>
      <c r="I10" s="70">
        <v>16</v>
      </c>
      <c r="J10" s="62">
        <v>1</v>
      </c>
      <c r="K10" s="70">
        <v>5</v>
      </c>
      <c r="L10" s="62">
        <v>1</v>
      </c>
      <c r="M10" s="70">
        <v>0</v>
      </c>
      <c r="N10" s="62">
        <v>0</v>
      </c>
      <c r="O10" s="70">
        <v>0</v>
      </c>
      <c r="P10" s="62">
        <v>0</v>
      </c>
      <c r="Q10" s="70">
        <v>0</v>
      </c>
      <c r="R10" s="62">
        <v>0</v>
      </c>
      <c r="S10" s="70">
        <v>0</v>
      </c>
      <c r="T10" s="62">
        <v>0</v>
      </c>
      <c r="U10" s="70">
        <v>0</v>
      </c>
      <c r="V10" s="62">
        <v>0</v>
      </c>
      <c r="W10" s="70">
        <v>0</v>
      </c>
      <c r="X10" s="65">
        <f t="shared" si="0"/>
        <v>47</v>
      </c>
      <c r="Y10" s="71">
        <f t="shared" si="0"/>
        <v>72</v>
      </c>
      <c r="Z10" s="63">
        <f>SUM(X10:Y10)</f>
        <v>119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</row>
    <row r="11" spans="1:53" ht="12.75">
      <c r="A11" s="26" t="s">
        <v>33</v>
      </c>
      <c r="B11" s="62">
        <v>0</v>
      </c>
      <c r="C11" s="70">
        <v>0</v>
      </c>
      <c r="D11" s="62">
        <v>12</v>
      </c>
      <c r="E11" s="70">
        <v>1</v>
      </c>
      <c r="F11" s="62">
        <v>155</v>
      </c>
      <c r="G11" s="70">
        <v>203</v>
      </c>
      <c r="H11" s="62">
        <v>61</v>
      </c>
      <c r="I11" s="70">
        <v>42</v>
      </c>
      <c r="J11" s="62">
        <v>10</v>
      </c>
      <c r="K11" s="70">
        <v>7</v>
      </c>
      <c r="L11" s="62">
        <v>7</v>
      </c>
      <c r="M11" s="70">
        <v>1</v>
      </c>
      <c r="N11" s="62">
        <v>1</v>
      </c>
      <c r="O11" s="70">
        <v>2</v>
      </c>
      <c r="P11" s="62">
        <v>0</v>
      </c>
      <c r="Q11" s="70">
        <v>0</v>
      </c>
      <c r="R11" s="62">
        <v>0</v>
      </c>
      <c r="S11" s="70">
        <v>0</v>
      </c>
      <c r="T11" s="62">
        <v>0</v>
      </c>
      <c r="U11" s="70">
        <v>0</v>
      </c>
      <c r="V11" s="62">
        <v>0</v>
      </c>
      <c r="W11" s="70">
        <v>0</v>
      </c>
      <c r="X11" s="65">
        <f t="shared" si="0"/>
        <v>246</v>
      </c>
      <c r="Y11" s="71">
        <f t="shared" si="0"/>
        <v>256</v>
      </c>
      <c r="Z11" s="63">
        <f>SUM(X11:Y11)</f>
        <v>502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:53" s="19" customFormat="1" ht="12.75">
      <c r="A12" s="10" t="s">
        <v>19</v>
      </c>
      <c r="B12" s="69">
        <v>8</v>
      </c>
      <c r="C12" s="68">
        <v>4</v>
      </c>
      <c r="D12" s="69">
        <v>346</v>
      </c>
      <c r="E12" s="68">
        <v>325</v>
      </c>
      <c r="F12" s="69">
        <v>9623</v>
      </c>
      <c r="G12" s="68">
        <v>12760</v>
      </c>
      <c r="H12" s="69">
        <v>1669</v>
      </c>
      <c r="I12" s="68">
        <v>1420</v>
      </c>
      <c r="J12" s="69">
        <v>256</v>
      </c>
      <c r="K12" s="68">
        <v>239</v>
      </c>
      <c r="L12" s="69">
        <v>46</v>
      </c>
      <c r="M12" s="68">
        <v>32</v>
      </c>
      <c r="N12" s="69">
        <v>5</v>
      </c>
      <c r="O12" s="68">
        <v>9</v>
      </c>
      <c r="P12" s="69">
        <v>1</v>
      </c>
      <c r="Q12" s="68">
        <v>2</v>
      </c>
      <c r="R12" s="69">
        <v>1</v>
      </c>
      <c r="S12" s="68">
        <v>0</v>
      </c>
      <c r="T12" s="69">
        <v>0</v>
      </c>
      <c r="U12" s="68">
        <v>0</v>
      </c>
      <c r="V12" s="69">
        <v>0</v>
      </c>
      <c r="W12" s="68">
        <v>0</v>
      </c>
      <c r="X12" s="69">
        <f t="shared" si="0"/>
        <v>11955</v>
      </c>
      <c r="Y12" s="68">
        <f t="shared" si="0"/>
        <v>14791</v>
      </c>
      <c r="Z12" s="68">
        <f>SUM(X12:Y12)</f>
        <v>26746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s="7" customFormat="1" ht="12.75">
      <c r="A13" s="6" t="s">
        <v>36</v>
      </c>
      <c r="B13" s="61"/>
      <c r="C13" s="59"/>
      <c r="D13" s="61"/>
      <c r="E13" s="59"/>
      <c r="F13" s="61"/>
      <c r="G13" s="59"/>
      <c r="H13" s="61"/>
      <c r="I13" s="59"/>
      <c r="J13" s="61"/>
      <c r="K13" s="59"/>
      <c r="L13" s="61"/>
      <c r="M13" s="59"/>
      <c r="N13" s="61"/>
      <c r="O13" s="59"/>
      <c r="P13" s="61"/>
      <c r="Q13" s="59"/>
      <c r="R13" s="61"/>
      <c r="S13" s="59"/>
      <c r="T13" s="61"/>
      <c r="U13" s="59"/>
      <c r="V13" s="61"/>
      <c r="W13" s="59"/>
      <c r="X13" s="61"/>
      <c r="Y13" s="59"/>
      <c r="Z13" s="59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1:53" ht="12.75">
      <c r="A14" s="26" t="s">
        <v>30</v>
      </c>
      <c r="B14" s="62">
        <v>0</v>
      </c>
      <c r="C14" s="63">
        <v>0</v>
      </c>
      <c r="D14" s="62">
        <v>4</v>
      </c>
      <c r="E14" s="63">
        <v>7</v>
      </c>
      <c r="F14" s="62">
        <v>736</v>
      </c>
      <c r="G14" s="63">
        <v>635</v>
      </c>
      <c r="H14" s="62">
        <v>671</v>
      </c>
      <c r="I14" s="63">
        <v>456</v>
      </c>
      <c r="J14" s="62">
        <v>353</v>
      </c>
      <c r="K14" s="63">
        <v>204</v>
      </c>
      <c r="L14" s="62">
        <v>101</v>
      </c>
      <c r="M14" s="63">
        <v>42</v>
      </c>
      <c r="N14" s="62">
        <v>17</v>
      </c>
      <c r="O14" s="63">
        <v>11</v>
      </c>
      <c r="P14" s="62">
        <v>6</v>
      </c>
      <c r="Q14" s="63">
        <v>1</v>
      </c>
      <c r="R14" s="62">
        <v>4</v>
      </c>
      <c r="S14" s="63">
        <v>4</v>
      </c>
      <c r="T14" s="62">
        <v>1</v>
      </c>
      <c r="U14" s="63">
        <v>0</v>
      </c>
      <c r="V14" s="62">
        <v>3</v>
      </c>
      <c r="W14" s="63">
        <v>12</v>
      </c>
      <c r="X14" s="65">
        <f aca="true" t="shared" si="1" ref="X14:X19">SUM(V14,T14,R14,P14,N14,L14,J14,H14,F14,D14,B14)</f>
        <v>1896</v>
      </c>
      <c r="Y14" s="64">
        <f aca="true" t="shared" si="2" ref="Y14:Y19">SUM(W14,U14,S14,Q14,O14,M14,K14,I14,G14,E14,C14)</f>
        <v>1372</v>
      </c>
      <c r="Z14" s="63">
        <f aca="true" t="shared" si="3" ref="Z14:Z19">SUM(X14:Y14)</f>
        <v>3268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1:53" ht="12.75">
      <c r="A15" s="26" t="s">
        <v>31</v>
      </c>
      <c r="B15" s="62">
        <v>0</v>
      </c>
      <c r="C15" s="70">
        <v>0</v>
      </c>
      <c r="D15" s="62">
        <v>28</v>
      </c>
      <c r="E15" s="70">
        <v>26</v>
      </c>
      <c r="F15" s="62">
        <v>6001</v>
      </c>
      <c r="G15" s="70">
        <v>5595</v>
      </c>
      <c r="H15" s="62">
        <v>2888</v>
      </c>
      <c r="I15" s="70">
        <v>2151</v>
      </c>
      <c r="J15" s="62">
        <v>794</v>
      </c>
      <c r="K15" s="70">
        <v>473</v>
      </c>
      <c r="L15" s="62">
        <v>124</v>
      </c>
      <c r="M15" s="70">
        <v>91</v>
      </c>
      <c r="N15" s="62">
        <v>20</v>
      </c>
      <c r="O15" s="70">
        <v>19</v>
      </c>
      <c r="P15" s="62">
        <v>5</v>
      </c>
      <c r="Q15" s="70">
        <v>11</v>
      </c>
      <c r="R15" s="62">
        <v>1</v>
      </c>
      <c r="S15" s="70">
        <v>0</v>
      </c>
      <c r="T15" s="62">
        <v>2</v>
      </c>
      <c r="U15" s="70">
        <v>0</v>
      </c>
      <c r="V15" s="62">
        <v>2</v>
      </c>
      <c r="W15" s="70">
        <v>2</v>
      </c>
      <c r="X15" s="65">
        <f t="shared" si="1"/>
        <v>9865</v>
      </c>
      <c r="Y15" s="71">
        <f t="shared" si="2"/>
        <v>8368</v>
      </c>
      <c r="Z15" s="63">
        <f t="shared" si="3"/>
        <v>18233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ht="12.75">
      <c r="A16" s="26" t="s">
        <v>32</v>
      </c>
      <c r="B16" s="62">
        <v>1</v>
      </c>
      <c r="C16" s="70">
        <v>0</v>
      </c>
      <c r="D16" s="62">
        <v>1</v>
      </c>
      <c r="E16" s="70">
        <v>0</v>
      </c>
      <c r="F16" s="62">
        <v>407</v>
      </c>
      <c r="G16" s="70">
        <v>139</v>
      </c>
      <c r="H16" s="62">
        <v>197</v>
      </c>
      <c r="I16" s="70">
        <v>84</v>
      </c>
      <c r="J16" s="62">
        <v>78</v>
      </c>
      <c r="K16" s="70">
        <v>36</v>
      </c>
      <c r="L16" s="62">
        <v>15</v>
      </c>
      <c r="M16" s="70">
        <v>17</v>
      </c>
      <c r="N16" s="62">
        <v>1</v>
      </c>
      <c r="O16" s="70">
        <v>5</v>
      </c>
      <c r="P16" s="62">
        <v>1</v>
      </c>
      <c r="Q16" s="70">
        <v>1</v>
      </c>
      <c r="R16" s="62">
        <v>0</v>
      </c>
      <c r="S16" s="70">
        <v>0</v>
      </c>
      <c r="T16" s="62">
        <v>0</v>
      </c>
      <c r="U16" s="70">
        <v>0</v>
      </c>
      <c r="V16" s="62">
        <v>0</v>
      </c>
      <c r="W16" s="70">
        <v>0</v>
      </c>
      <c r="X16" s="65">
        <f t="shared" si="1"/>
        <v>701</v>
      </c>
      <c r="Y16" s="71">
        <f t="shared" si="2"/>
        <v>282</v>
      </c>
      <c r="Z16" s="63">
        <f>SUM(X16:Y16)</f>
        <v>983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</row>
    <row r="17" spans="1:53" ht="12.75">
      <c r="A17" s="26" t="s">
        <v>46</v>
      </c>
      <c r="B17" s="62">
        <v>0</v>
      </c>
      <c r="C17" s="70">
        <v>0</v>
      </c>
      <c r="D17" s="62">
        <v>0</v>
      </c>
      <c r="E17" s="70">
        <v>3</v>
      </c>
      <c r="F17" s="62">
        <v>305</v>
      </c>
      <c r="G17" s="70">
        <v>152</v>
      </c>
      <c r="H17" s="62">
        <v>239</v>
      </c>
      <c r="I17" s="70">
        <v>81</v>
      </c>
      <c r="J17" s="62">
        <v>91</v>
      </c>
      <c r="K17" s="70">
        <v>52</v>
      </c>
      <c r="L17" s="62">
        <v>34</v>
      </c>
      <c r="M17" s="70">
        <v>20</v>
      </c>
      <c r="N17" s="62">
        <v>10</v>
      </c>
      <c r="O17" s="70">
        <v>5</v>
      </c>
      <c r="P17" s="62">
        <v>1</v>
      </c>
      <c r="Q17" s="70">
        <v>2</v>
      </c>
      <c r="R17" s="62">
        <v>0</v>
      </c>
      <c r="S17" s="70">
        <v>0</v>
      </c>
      <c r="T17" s="62">
        <v>0</v>
      </c>
      <c r="U17" s="70">
        <v>0</v>
      </c>
      <c r="V17" s="62">
        <v>2</v>
      </c>
      <c r="W17" s="70">
        <v>2</v>
      </c>
      <c r="X17" s="65">
        <f t="shared" si="1"/>
        <v>682</v>
      </c>
      <c r="Y17" s="71">
        <f t="shared" si="2"/>
        <v>317</v>
      </c>
      <c r="Z17" s="63">
        <f t="shared" si="3"/>
        <v>999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</row>
    <row r="18" spans="1:53" ht="12.75">
      <c r="A18" s="26" t="s">
        <v>34</v>
      </c>
      <c r="B18" s="62">
        <v>0</v>
      </c>
      <c r="C18" s="70">
        <v>0</v>
      </c>
      <c r="D18" s="62">
        <v>0</v>
      </c>
      <c r="E18" s="70">
        <v>0</v>
      </c>
      <c r="F18" s="62">
        <v>6</v>
      </c>
      <c r="G18" s="70">
        <v>1</v>
      </c>
      <c r="H18" s="62">
        <v>3</v>
      </c>
      <c r="I18" s="70">
        <v>2</v>
      </c>
      <c r="J18" s="62">
        <v>2</v>
      </c>
      <c r="K18" s="70">
        <v>0</v>
      </c>
      <c r="L18" s="62">
        <v>0</v>
      </c>
      <c r="M18" s="70">
        <v>0</v>
      </c>
      <c r="N18" s="62">
        <v>0</v>
      </c>
      <c r="O18" s="70">
        <v>0</v>
      </c>
      <c r="P18" s="62">
        <v>0</v>
      </c>
      <c r="Q18" s="70">
        <v>0</v>
      </c>
      <c r="R18" s="62">
        <v>0</v>
      </c>
      <c r="S18" s="70">
        <v>0</v>
      </c>
      <c r="T18" s="62">
        <v>0</v>
      </c>
      <c r="U18" s="70">
        <v>0</v>
      </c>
      <c r="V18" s="62">
        <v>0</v>
      </c>
      <c r="W18" s="70">
        <v>0</v>
      </c>
      <c r="X18" s="65">
        <f t="shared" si="1"/>
        <v>11</v>
      </c>
      <c r="Y18" s="71">
        <f t="shared" si="2"/>
        <v>3</v>
      </c>
      <c r="Z18" s="63">
        <f t="shared" si="3"/>
        <v>14</v>
      </c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</row>
    <row r="19" spans="1:53" s="19" customFormat="1" ht="12.75">
      <c r="A19" s="10" t="s">
        <v>19</v>
      </c>
      <c r="B19" s="69">
        <v>1</v>
      </c>
      <c r="C19" s="68">
        <v>0</v>
      </c>
      <c r="D19" s="69">
        <v>33</v>
      </c>
      <c r="E19" s="68">
        <v>36</v>
      </c>
      <c r="F19" s="69">
        <v>7455</v>
      </c>
      <c r="G19" s="68">
        <v>6522</v>
      </c>
      <c r="H19" s="69">
        <v>3998</v>
      </c>
      <c r="I19" s="68">
        <v>2774</v>
      </c>
      <c r="J19" s="69">
        <v>1318</v>
      </c>
      <c r="K19" s="68">
        <v>765</v>
      </c>
      <c r="L19" s="69">
        <v>274</v>
      </c>
      <c r="M19" s="68">
        <v>170</v>
      </c>
      <c r="N19" s="69">
        <v>48</v>
      </c>
      <c r="O19" s="68">
        <v>40</v>
      </c>
      <c r="P19" s="69">
        <v>13</v>
      </c>
      <c r="Q19" s="68">
        <v>15</v>
      </c>
      <c r="R19" s="69">
        <v>5</v>
      </c>
      <c r="S19" s="68">
        <v>4</v>
      </c>
      <c r="T19" s="69">
        <v>3</v>
      </c>
      <c r="U19" s="68">
        <v>0</v>
      </c>
      <c r="V19" s="69">
        <v>7</v>
      </c>
      <c r="W19" s="68">
        <v>16</v>
      </c>
      <c r="X19" s="69">
        <f t="shared" si="1"/>
        <v>13155</v>
      </c>
      <c r="Y19" s="68">
        <f t="shared" si="2"/>
        <v>10342</v>
      </c>
      <c r="Z19" s="68">
        <f t="shared" si="3"/>
        <v>23497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53" s="19" customFormat="1" ht="12.75">
      <c r="A20" s="41" t="s">
        <v>38</v>
      </c>
      <c r="B20" s="73"/>
      <c r="C20" s="74"/>
      <c r="D20" s="73"/>
      <c r="E20" s="74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4"/>
      <c r="R20" s="73"/>
      <c r="S20" s="74"/>
      <c r="T20" s="73"/>
      <c r="U20" s="74"/>
      <c r="V20" s="73"/>
      <c r="W20" s="74"/>
      <c r="X20" s="73"/>
      <c r="Y20" s="74"/>
      <c r="Z20" s="74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53" ht="12.75">
      <c r="A21" s="26" t="s">
        <v>30</v>
      </c>
      <c r="B21" s="62">
        <v>0</v>
      </c>
      <c r="C21" s="63">
        <v>0</v>
      </c>
      <c r="D21" s="62">
        <v>0</v>
      </c>
      <c r="E21" s="63">
        <v>0</v>
      </c>
      <c r="F21" s="62">
        <v>48</v>
      </c>
      <c r="G21" s="63">
        <v>98</v>
      </c>
      <c r="H21" s="62">
        <v>48</v>
      </c>
      <c r="I21" s="63">
        <v>60</v>
      </c>
      <c r="J21" s="62">
        <v>16</v>
      </c>
      <c r="K21" s="63">
        <v>24</v>
      </c>
      <c r="L21" s="62">
        <v>11</v>
      </c>
      <c r="M21" s="63">
        <v>9</v>
      </c>
      <c r="N21" s="62">
        <v>1</v>
      </c>
      <c r="O21" s="63">
        <v>1</v>
      </c>
      <c r="P21" s="62">
        <v>2</v>
      </c>
      <c r="Q21" s="63">
        <v>0</v>
      </c>
      <c r="R21" s="62">
        <v>1</v>
      </c>
      <c r="S21" s="63">
        <v>1</v>
      </c>
      <c r="T21" s="62">
        <v>1</v>
      </c>
      <c r="U21" s="63">
        <v>0</v>
      </c>
      <c r="V21" s="62">
        <v>1</v>
      </c>
      <c r="W21" s="63">
        <v>0</v>
      </c>
      <c r="X21" s="65">
        <f aca="true" t="shared" si="4" ref="X21:Y25">SUM(V21,T21,R21,P21,N21,L21,J21,H21,F21,D21,B21)</f>
        <v>129</v>
      </c>
      <c r="Y21" s="64">
        <f t="shared" si="4"/>
        <v>193</v>
      </c>
      <c r="Z21" s="63">
        <f>SUM(X21:Y21)</f>
        <v>322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</row>
    <row r="22" spans="1:53" ht="12.75">
      <c r="A22" s="26" t="s">
        <v>31</v>
      </c>
      <c r="B22" s="62">
        <v>0</v>
      </c>
      <c r="C22" s="70">
        <v>0</v>
      </c>
      <c r="D22" s="62">
        <v>1</v>
      </c>
      <c r="E22" s="70">
        <v>3</v>
      </c>
      <c r="F22" s="62">
        <v>132</v>
      </c>
      <c r="G22" s="70">
        <v>299</v>
      </c>
      <c r="H22" s="62">
        <v>96</v>
      </c>
      <c r="I22" s="70">
        <v>168</v>
      </c>
      <c r="J22" s="62">
        <v>35</v>
      </c>
      <c r="K22" s="70">
        <v>47</v>
      </c>
      <c r="L22" s="62">
        <v>7</v>
      </c>
      <c r="M22" s="70">
        <v>6</v>
      </c>
      <c r="N22" s="62">
        <v>3</v>
      </c>
      <c r="O22" s="70">
        <v>2</v>
      </c>
      <c r="P22" s="62">
        <v>0</v>
      </c>
      <c r="Q22" s="70">
        <v>0</v>
      </c>
      <c r="R22" s="62">
        <v>0</v>
      </c>
      <c r="S22" s="70">
        <v>0</v>
      </c>
      <c r="T22" s="62">
        <v>0</v>
      </c>
      <c r="U22" s="70">
        <v>0</v>
      </c>
      <c r="V22" s="62">
        <v>0</v>
      </c>
      <c r="W22" s="70">
        <v>0</v>
      </c>
      <c r="X22" s="65">
        <f t="shared" si="4"/>
        <v>274</v>
      </c>
      <c r="Y22" s="71">
        <f t="shared" si="4"/>
        <v>525</v>
      </c>
      <c r="Z22" s="63">
        <f>SUM(X22:Y22)</f>
        <v>799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</row>
    <row r="23" spans="1:53" ht="12.75">
      <c r="A23" s="26" t="s">
        <v>32</v>
      </c>
      <c r="B23" s="62">
        <v>0</v>
      </c>
      <c r="C23" s="70">
        <v>0</v>
      </c>
      <c r="D23" s="62">
        <v>2</v>
      </c>
      <c r="E23" s="70">
        <v>1</v>
      </c>
      <c r="F23" s="62">
        <v>24</v>
      </c>
      <c r="G23" s="70">
        <v>110</v>
      </c>
      <c r="H23" s="62">
        <v>34</v>
      </c>
      <c r="I23" s="70">
        <v>47</v>
      </c>
      <c r="J23" s="62">
        <v>13</v>
      </c>
      <c r="K23" s="70">
        <v>12</v>
      </c>
      <c r="L23" s="62">
        <v>2</v>
      </c>
      <c r="M23" s="70">
        <v>6</v>
      </c>
      <c r="N23" s="62">
        <v>0</v>
      </c>
      <c r="O23" s="70">
        <v>0</v>
      </c>
      <c r="P23" s="62">
        <v>0</v>
      </c>
      <c r="Q23" s="70">
        <v>0</v>
      </c>
      <c r="R23" s="62">
        <v>1</v>
      </c>
      <c r="S23" s="70">
        <v>0</v>
      </c>
      <c r="T23" s="62">
        <v>0</v>
      </c>
      <c r="U23" s="70">
        <v>0</v>
      </c>
      <c r="V23" s="62">
        <v>0</v>
      </c>
      <c r="W23" s="70">
        <v>0</v>
      </c>
      <c r="X23" s="65">
        <f t="shared" si="4"/>
        <v>76</v>
      </c>
      <c r="Y23" s="71">
        <f t="shared" si="4"/>
        <v>176</v>
      </c>
      <c r="Z23" s="63">
        <f>SUM(X23:Y23)</f>
        <v>252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</row>
    <row r="24" spans="1:53" ht="12.75">
      <c r="A24" s="26" t="s">
        <v>46</v>
      </c>
      <c r="B24" s="62">
        <v>0</v>
      </c>
      <c r="C24" s="70">
        <v>0</v>
      </c>
      <c r="D24" s="62">
        <v>1</v>
      </c>
      <c r="E24" s="70">
        <v>1</v>
      </c>
      <c r="F24" s="62">
        <v>44</v>
      </c>
      <c r="G24" s="70">
        <v>96</v>
      </c>
      <c r="H24" s="62">
        <v>48</v>
      </c>
      <c r="I24" s="70">
        <v>55</v>
      </c>
      <c r="J24" s="62">
        <v>24</v>
      </c>
      <c r="K24" s="70">
        <v>21</v>
      </c>
      <c r="L24" s="62">
        <v>4</v>
      </c>
      <c r="M24" s="70">
        <v>5</v>
      </c>
      <c r="N24" s="62">
        <v>2</v>
      </c>
      <c r="O24" s="70">
        <v>1</v>
      </c>
      <c r="P24" s="62">
        <v>1</v>
      </c>
      <c r="Q24" s="70">
        <v>0</v>
      </c>
      <c r="R24" s="62">
        <v>0</v>
      </c>
      <c r="S24" s="70">
        <v>0</v>
      </c>
      <c r="T24" s="62">
        <v>0</v>
      </c>
      <c r="U24" s="70">
        <v>1</v>
      </c>
      <c r="V24" s="62">
        <v>0</v>
      </c>
      <c r="W24" s="70">
        <v>0</v>
      </c>
      <c r="X24" s="65">
        <f t="shared" si="4"/>
        <v>124</v>
      </c>
      <c r="Y24" s="71">
        <f t="shared" si="4"/>
        <v>180</v>
      </c>
      <c r="Z24" s="63">
        <f>SUM(X24:Y24)</f>
        <v>304</v>
      </c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</row>
    <row r="25" spans="1:53" s="19" customFormat="1" ht="12.75">
      <c r="A25" s="10" t="s">
        <v>19</v>
      </c>
      <c r="B25" s="69">
        <v>0</v>
      </c>
      <c r="C25" s="68">
        <v>0</v>
      </c>
      <c r="D25" s="69">
        <v>4</v>
      </c>
      <c r="E25" s="68">
        <v>5</v>
      </c>
      <c r="F25" s="69">
        <v>248</v>
      </c>
      <c r="G25" s="68">
        <v>603</v>
      </c>
      <c r="H25" s="69">
        <v>226</v>
      </c>
      <c r="I25" s="68">
        <v>330</v>
      </c>
      <c r="J25" s="69">
        <v>88</v>
      </c>
      <c r="K25" s="68">
        <v>104</v>
      </c>
      <c r="L25" s="69">
        <v>24</v>
      </c>
      <c r="M25" s="68">
        <v>26</v>
      </c>
      <c r="N25" s="69">
        <v>6</v>
      </c>
      <c r="O25" s="68">
        <v>4</v>
      </c>
      <c r="P25" s="69">
        <v>3</v>
      </c>
      <c r="Q25" s="68">
        <v>0</v>
      </c>
      <c r="R25" s="69">
        <v>2</v>
      </c>
      <c r="S25" s="68">
        <v>1</v>
      </c>
      <c r="T25" s="69">
        <v>1</v>
      </c>
      <c r="U25" s="68">
        <v>1</v>
      </c>
      <c r="V25" s="69">
        <v>1</v>
      </c>
      <c r="W25" s="68">
        <v>0</v>
      </c>
      <c r="X25" s="69">
        <f t="shared" si="4"/>
        <v>603</v>
      </c>
      <c r="Y25" s="68">
        <f t="shared" si="4"/>
        <v>1074</v>
      </c>
      <c r="Z25" s="68">
        <f>SUM(X25:Y25)</f>
        <v>1677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s="19" customFormat="1" ht="12.75">
      <c r="A26" s="41" t="s">
        <v>37</v>
      </c>
      <c r="B26" s="73"/>
      <c r="C26" s="74"/>
      <c r="D26" s="73"/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4"/>
      <c r="T26" s="73"/>
      <c r="U26" s="74"/>
      <c r="V26" s="73"/>
      <c r="W26" s="74"/>
      <c r="X26" s="73"/>
      <c r="Y26" s="74"/>
      <c r="Z26" s="74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53" ht="12.75">
      <c r="A27" s="26" t="s">
        <v>30</v>
      </c>
      <c r="B27" s="62">
        <v>0</v>
      </c>
      <c r="C27" s="63">
        <v>0</v>
      </c>
      <c r="D27" s="62">
        <v>1</v>
      </c>
      <c r="E27" s="63">
        <v>2</v>
      </c>
      <c r="F27" s="62">
        <v>489</v>
      </c>
      <c r="G27" s="63">
        <v>588</v>
      </c>
      <c r="H27" s="62">
        <v>751</v>
      </c>
      <c r="I27" s="63">
        <v>795</v>
      </c>
      <c r="J27" s="62">
        <v>426</v>
      </c>
      <c r="K27" s="63">
        <v>294</v>
      </c>
      <c r="L27" s="62">
        <v>135</v>
      </c>
      <c r="M27" s="63">
        <v>90</v>
      </c>
      <c r="N27" s="62">
        <v>30</v>
      </c>
      <c r="O27" s="63">
        <v>22</v>
      </c>
      <c r="P27" s="62">
        <v>9</v>
      </c>
      <c r="Q27" s="63">
        <v>6</v>
      </c>
      <c r="R27" s="62">
        <v>3</v>
      </c>
      <c r="S27" s="63">
        <v>1</v>
      </c>
      <c r="T27" s="62">
        <v>0</v>
      </c>
      <c r="U27" s="63">
        <v>0</v>
      </c>
      <c r="V27" s="62">
        <v>1</v>
      </c>
      <c r="W27" s="63">
        <v>0</v>
      </c>
      <c r="X27" s="65">
        <f aca="true" t="shared" si="5" ref="X27:X32">SUM(V27,T27,R27,P27,N27,L27,J27,H27,F27,D27,B27)</f>
        <v>1845</v>
      </c>
      <c r="Y27" s="64">
        <f aca="true" t="shared" si="6" ref="Y27:Y32">SUM(W27,U27,S27,Q27,O27,M27,K27,I27,G27,E27,C27)</f>
        <v>1798</v>
      </c>
      <c r="Z27" s="63">
        <f aca="true" t="shared" si="7" ref="Z27:Z32">SUM(X27:Y27)</f>
        <v>3643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2.75">
      <c r="A28" s="26" t="s">
        <v>31</v>
      </c>
      <c r="B28" s="62">
        <v>0</v>
      </c>
      <c r="C28" s="70">
        <v>0</v>
      </c>
      <c r="D28" s="62">
        <v>2</v>
      </c>
      <c r="E28" s="70">
        <v>4</v>
      </c>
      <c r="F28" s="62">
        <v>2159</v>
      </c>
      <c r="G28" s="70">
        <v>2201</v>
      </c>
      <c r="H28" s="62">
        <v>2271</v>
      </c>
      <c r="I28" s="70">
        <v>1922</v>
      </c>
      <c r="J28" s="62">
        <v>667</v>
      </c>
      <c r="K28" s="70">
        <v>461</v>
      </c>
      <c r="L28" s="62">
        <v>142</v>
      </c>
      <c r="M28" s="70">
        <v>90</v>
      </c>
      <c r="N28" s="62">
        <v>35</v>
      </c>
      <c r="O28" s="70">
        <v>21</v>
      </c>
      <c r="P28" s="62">
        <v>5</v>
      </c>
      <c r="Q28" s="70">
        <v>6</v>
      </c>
      <c r="R28" s="62">
        <v>0</v>
      </c>
      <c r="S28" s="70">
        <v>2</v>
      </c>
      <c r="T28" s="62">
        <v>0</v>
      </c>
      <c r="U28" s="70">
        <v>0</v>
      </c>
      <c r="V28" s="62">
        <v>0</v>
      </c>
      <c r="W28" s="70">
        <v>1</v>
      </c>
      <c r="X28" s="65">
        <f t="shared" si="5"/>
        <v>5281</v>
      </c>
      <c r="Y28" s="71">
        <f t="shared" si="6"/>
        <v>4708</v>
      </c>
      <c r="Z28" s="63">
        <f t="shared" si="7"/>
        <v>9989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12.75">
      <c r="A29" s="26" t="s">
        <v>32</v>
      </c>
      <c r="B29" s="62">
        <v>0</v>
      </c>
      <c r="C29" s="70">
        <v>0</v>
      </c>
      <c r="D29" s="62">
        <v>0</v>
      </c>
      <c r="E29" s="70">
        <v>0</v>
      </c>
      <c r="F29" s="62">
        <v>219</v>
      </c>
      <c r="G29" s="70">
        <v>86</v>
      </c>
      <c r="H29" s="62">
        <v>294</v>
      </c>
      <c r="I29" s="70">
        <v>144</v>
      </c>
      <c r="J29" s="62">
        <v>90</v>
      </c>
      <c r="K29" s="70">
        <v>54</v>
      </c>
      <c r="L29" s="62">
        <v>34</v>
      </c>
      <c r="M29" s="70">
        <v>10</v>
      </c>
      <c r="N29" s="62">
        <v>9</v>
      </c>
      <c r="O29" s="70">
        <v>0</v>
      </c>
      <c r="P29" s="62">
        <v>2</v>
      </c>
      <c r="Q29" s="70">
        <v>1</v>
      </c>
      <c r="R29" s="62">
        <v>0</v>
      </c>
      <c r="S29" s="70">
        <v>0</v>
      </c>
      <c r="T29" s="62">
        <v>1</v>
      </c>
      <c r="U29" s="70">
        <v>0</v>
      </c>
      <c r="V29" s="62">
        <v>3</v>
      </c>
      <c r="W29" s="70">
        <v>1</v>
      </c>
      <c r="X29" s="65">
        <f t="shared" si="5"/>
        <v>652</v>
      </c>
      <c r="Y29" s="71">
        <f t="shared" si="6"/>
        <v>296</v>
      </c>
      <c r="Z29" s="63">
        <f t="shared" si="7"/>
        <v>948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ht="12.75">
      <c r="A30" s="26" t="s">
        <v>33</v>
      </c>
      <c r="B30" s="62">
        <v>0</v>
      </c>
      <c r="C30" s="70">
        <v>0</v>
      </c>
      <c r="D30" s="62">
        <v>0</v>
      </c>
      <c r="E30" s="70">
        <v>0</v>
      </c>
      <c r="F30" s="62">
        <v>207</v>
      </c>
      <c r="G30" s="70">
        <v>117</v>
      </c>
      <c r="H30" s="62">
        <v>300</v>
      </c>
      <c r="I30" s="70">
        <v>201</v>
      </c>
      <c r="J30" s="62">
        <v>164</v>
      </c>
      <c r="K30" s="70">
        <v>100</v>
      </c>
      <c r="L30" s="62">
        <v>59</v>
      </c>
      <c r="M30" s="70">
        <v>45</v>
      </c>
      <c r="N30" s="62">
        <v>13</v>
      </c>
      <c r="O30" s="70">
        <v>9</v>
      </c>
      <c r="P30" s="62">
        <v>4</v>
      </c>
      <c r="Q30" s="70">
        <v>4</v>
      </c>
      <c r="R30" s="62">
        <v>0</v>
      </c>
      <c r="S30" s="70">
        <v>1</v>
      </c>
      <c r="T30" s="62">
        <v>0</v>
      </c>
      <c r="U30" s="70">
        <v>0</v>
      </c>
      <c r="V30" s="62">
        <v>0</v>
      </c>
      <c r="W30" s="70">
        <v>0</v>
      </c>
      <c r="X30" s="65">
        <f t="shared" si="5"/>
        <v>747</v>
      </c>
      <c r="Y30" s="71">
        <f t="shared" si="6"/>
        <v>477</v>
      </c>
      <c r="Z30" s="63">
        <f t="shared" si="7"/>
        <v>1224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</row>
    <row r="31" spans="1:53" ht="12.75">
      <c r="A31" s="26" t="s">
        <v>34</v>
      </c>
      <c r="B31" s="62">
        <v>0</v>
      </c>
      <c r="C31" s="70">
        <v>0</v>
      </c>
      <c r="D31" s="62">
        <v>0</v>
      </c>
      <c r="E31" s="70">
        <v>0</v>
      </c>
      <c r="F31" s="62">
        <v>6</v>
      </c>
      <c r="G31" s="70">
        <v>2</v>
      </c>
      <c r="H31" s="62">
        <v>8</v>
      </c>
      <c r="I31" s="70">
        <v>3</v>
      </c>
      <c r="J31" s="62">
        <v>6</v>
      </c>
      <c r="K31" s="70">
        <v>1</v>
      </c>
      <c r="L31" s="62">
        <v>0</v>
      </c>
      <c r="M31" s="70">
        <v>0</v>
      </c>
      <c r="N31" s="62">
        <v>0</v>
      </c>
      <c r="O31" s="70">
        <v>1</v>
      </c>
      <c r="P31" s="62">
        <v>0</v>
      </c>
      <c r="Q31" s="70">
        <v>0</v>
      </c>
      <c r="R31" s="62">
        <v>0</v>
      </c>
      <c r="S31" s="70">
        <v>0</v>
      </c>
      <c r="T31" s="62">
        <v>0</v>
      </c>
      <c r="U31" s="70">
        <v>0</v>
      </c>
      <c r="V31" s="62">
        <v>0</v>
      </c>
      <c r="W31" s="70">
        <v>0</v>
      </c>
      <c r="X31" s="65">
        <f t="shared" si="5"/>
        <v>20</v>
      </c>
      <c r="Y31" s="71">
        <f t="shared" si="6"/>
        <v>7</v>
      </c>
      <c r="Z31" s="63">
        <f t="shared" si="7"/>
        <v>27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</row>
    <row r="32" spans="1:53" s="19" customFormat="1" ht="12.75">
      <c r="A32" s="10" t="s">
        <v>19</v>
      </c>
      <c r="B32" s="69">
        <v>0</v>
      </c>
      <c r="C32" s="68">
        <v>0</v>
      </c>
      <c r="D32" s="69">
        <v>3</v>
      </c>
      <c r="E32" s="68">
        <v>6</v>
      </c>
      <c r="F32" s="69">
        <v>3080</v>
      </c>
      <c r="G32" s="68">
        <v>2994</v>
      </c>
      <c r="H32" s="69">
        <v>3624</v>
      </c>
      <c r="I32" s="68">
        <v>3065</v>
      </c>
      <c r="J32" s="69">
        <v>1353</v>
      </c>
      <c r="K32" s="68">
        <v>910</v>
      </c>
      <c r="L32" s="69">
        <v>370</v>
      </c>
      <c r="M32" s="68">
        <v>235</v>
      </c>
      <c r="N32" s="69">
        <v>87</v>
      </c>
      <c r="O32" s="68">
        <v>53</v>
      </c>
      <c r="P32" s="69">
        <v>20</v>
      </c>
      <c r="Q32" s="68">
        <v>17</v>
      </c>
      <c r="R32" s="69">
        <v>3</v>
      </c>
      <c r="S32" s="68">
        <v>4</v>
      </c>
      <c r="T32" s="69">
        <v>1</v>
      </c>
      <c r="U32" s="68">
        <v>0</v>
      </c>
      <c r="V32" s="69">
        <v>4</v>
      </c>
      <c r="W32" s="68">
        <v>2</v>
      </c>
      <c r="X32" s="69">
        <f t="shared" si="5"/>
        <v>8545</v>
      </c>
      <c r="Y32" s="68">
        <f t="shared" si="6"/>
        <v>7286</v>
      </c>
      <c r="Z32" s="68">
        <f t="shared" si="7"/>
        <v>15831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53" s="7" customFormat="1" ht="12.75">
      <c r="A33" s="26"/>
      <c r="B33" s="62"/>
      <c r="C33" s="63"/>
      <c r="D33" s="62"/>
      <c r="E33" s="63"/>
      <c r="F33" s="62"/>
      <c r="G33" s="63"/>
      <c r="H33" s="62"/>
      <c r="I33" s="63"/>
      <c r="J33" s="62"/>
      <c r="K33" s="63"/>
      <c r="L33" s="62"/>
      <c r="M33" s="63"/>
      <c r="N33" s="62"/>
      <c r="O33" s="63"/>
      <c r="P33" s="62"/>
      <c r="Q33" s="63"/>
      <c r="R33" s="62"/>
      <c r="S33" s="63"/>
      <c r="T33" s="62"/>
      <c r="U33" s="63"/>
      <c r="V33" s="62"/>
      <c r="W33" s="63"/>
      <c r="X33" s="65"/>
      <c r="Y33" s="64"/>
      <c r="Z33" s="63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</row>
    <row r="34" spans="1:53" s="7" customFormat="1" ht="12.75">
      <c r="A34" s="41" t="s">
        <v>57</v>
      </c>
      <c r="B34" s="62"/>
      <c r="C34" s="63"/>
      <c r="D34" s="62"/>
      <c r="E34" s="63"/>
      <c r="F34" s="62"/>
      <c r="G34" s="63"/>
      <c r="H34" s="62"/>
      <c r="I34" s="63"/>
      <c r="J34" s="62"/>
      <c r="K34" s="63"/>
      <c r="L34" s="62"/>
      <c r="M34" s="63"/>
      <c r="N34" s="62"/>
      <c r="O34" s="63"/>
      <c r="P34" s="62"/>
      <c r="Q34" s="63"/>
      <c r="R34" s="62"/>
      <c r="S34" s="63"/>
      <c r="T34" s="62"/>
      <c r="U34" s="63"/>
      <c r="V34" s="62"/>
      <c r="W34" s="63"/>
      <c r="X34" s="65"/>
      <c r="Y34" s="64"/>
      <c r="Z34" s="63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</row>
    <row r="35" spans="1:53" s="19" customFormat="1" ht="12.75">
      <c r="A35" s="41" t="s">
        <v>35</v>
      </c>
      <c r="B35" s="73"/>
      <c r="C35" s="74"/>
      <c r="D35" s="73"/>
      <c r="E35" s="74"/>
      <c r="F35" s="73"/>
      <c r="G35" s="74"/>
      <c r="H35" s="73"/>
      <c r="I35" s="74"/>
      <c r="J35" s="73"/>
      <c r="K35" s="74"/>
      <c r="L35" s="73"/>
      <c r="M35" s="74"/>
      <c r="N35" s="73"/>
      <c r="O35" s="74"/>
      <c r="P35" s="73"/>
      <c r="Q35" s="74"/>
      <c r="R35" s="73"/>
      <c r="S35" s="74"/>
      <c r="T35" s="73"/>
      <c r="U35" s="74"/>
      <c r="V35" s="73"/>
      <c r="W35" s="74"/>
      <c r="X35" s="73"/>
      <c r="Y35" s="74"/>
      <c r="Z35" s="74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</row>
    <row r="36" spans="1:53" ht="12.75">
      <c r="A36" s="26" t="s">
        <v>30</v>
      </c>
      <c r="B36" s="62">
        <v>0</v>
      </c>
      <c r="C36" s="63">
        <v>1</v>
      </c>
      <c r="D36" s="62">
        <v>1</v>
      </c>
      <c r="E36" s="63">
        <v>0</v>
      </c>
      <c r="F36" s="62">
        <v>45</v>
      </c>
      <c r="G36" s="63">
        <v>48</v>
      </c>
      <c r="H36" s="62">
        <v>1195</v>
      </c>
      <c r="I36" s="63">
        <v>1606</v>
      </c>
      <c r="J36" s="62">
        <v>476</v>
      </c>
      <c r="K36" s="63">
        <v>382</v>
      </c>
      <c r="L36" s="62">
        <v>111</v>
      </c>
      <c r="M36" s="63">
        <v>90</v>
      </c>
      <c r="N36" s="62">
        <v>20</v>
      </c>
      <c r="O36" s="63">
        <v>19</v>
      </c>
      <c r="P36" s="62">
        <v>5</v>
      </c>
      <c r="Q36" s="63">
        <v>2</v>
      </c>
      <c r="R36" s="62">
        <v>0</v>
      </c>
      <c r="S36" s="63">
        <v>1</v>
      </c>
      <c r="T36" s="62">
        <v>0</v>
      </c>
      <c r="U36" s="63">
        <v>0</v>
      </c>
      <c r="V36" s="62">
        <v>0</v>
      </c>
      <c r="W36" s="63">
        <v>0</v>
      </c>
      <c r="X36" s="65">
        <f aca="true" t="shared" si="8" ref="X36:Y40">SUM(V36,T36,R36,P36,N36,L36,J36,H36,F36,D36,B36)</f>
        <v>1853</v>
      </c>
      <c r="Y36" s="64">
        <f t="shared" si="8"/>
        <v>2149</v>
      </c>
      <c r="Z36" s="63">
        <f>SUM(X36:Y36)</f>
        <v>4002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</row>
    <row r="37" spans="1:53" ht="12.75">
      <c r="A37" s="26" t="s">
        <v>31</v>
      </c>
      <c r="B37" s="62">
        <v>0</v>
      </c>
      <c r="C37" s="70">
        <v>0</v>
      </c>
      <c r="D37" s="62">
        <v>5</v>
      </c>
      <c r="E37" s="70">
        <v>6</v>
      </c>
      <c r="F37" s="62">
        <v>237</v>
      </c>
      <c r="G37" s="70">
        <v>229</v>
      </c>
      <c r="H37" s="62">
        <v>7384</v>
      </c>
      <c r="I37" s="70">
        <v>10367</v>
      </c>
      <c r="J37" s="62">
        <v>1149</v>
      </c>
      <c r="K37" s="70">
        <v>929</v>
      </c>
      <c r="L37" s="62">
        <v>171</v>
      </c>
      <c r="M37" s="70">
        <v>97</v>
      </c>
      <c r="N37" s="62">
        <v>16</v>
      </c>
      <c r="O37" s="70">
        <v>6</v>
      </c>
      <c r="P37" s="62">
        <v>2</v>
      </c>
      <c r="Q37" s="70">
        <v>5</v>
      </c>
      <c r="R37" s="62">
        <v>1</v>
      </c>
      <c r="S37" s="70">
        <v>0</v>
      </c>
      <c r="T37" s="62">
        <v>0</v>
      </c>
      <c r="U37" s="70">
        <v>0</v>
      </c>
      <c r="V37" s="62">
        <v>0</v>
      </c>
      <c r="W37" s="70">
        <v>0</v>
      </c>
      <c r="X37" s="65">
        <f t="shared" si="8"/>
        <v>8965</v>
      </c>
      <c r="Y37" s="71">
        <f t="shared" si="8"/>
        <v>11639</v>
      </c>
      <c r="Z37" s="63">
        <f>SUM(X37:Y37)</f>
        <v>20604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ht="12.75">
      <c r="A38" s="26" t="s">
        <v>32</v>
      </c>
      <c r="B38" s="62">
        <v>0</v>
      </c>
      <c r="C38" s="70">
        <v>0</v>
      </c>
      <c r="D38" s="62">
        <v>0</v>
      </c>
      <c r="E38" s="70">
        <v>0</v>
      </c>
      <c r="F38" s="62">
        <v>1</v>
      </c>
      <c r="G38" s="70">
        <v>1</v>
      </c>
      <c r="H38" s="62">
        <v>27</v>
      </c>
      <c r="I38" s="70">
        <v>63</v>
      </c>
      <c r="J38" s="62">
        <v>8</v>
      </c>
      <c r="K38" s="70">
        <v>15</v>
      </c>
      <c r="L38" s="62">
        <v>3</v>
      </c>
      <c r="M38" s="70">
        <v>5</v>
      </c>
      <c r="N38" s="62">
        <v>2</v>
      </c>
      <c r="O38" s="70">
        <v>1</v>
      </c>
      <c r="P38" s="62">
        <v>0</v>
      </c>
      <c r="Q38" s="70">
        <v>0</v>
      </c>
      <c r="R38" s="62">
        <v>0</v>
      </c>
      <c r="S38" s="70">
        <v>0</v>
      </c>
      <c r="T38" s="62">
        <v>0</v>
      </c>
      <c r="U38" s="70">
        <v>0</v>
      </c>
      <c r="V38" s="62">
        <v>0</v>
      </c>
      <c r="W38" s="70">
        <v>0</v>
      </c>
      <c r="X38" s="65">
        <f t="shared" si="8"/>
        <v>41</v>
      </c>
      <c r="Y38" s="71">
        <f t="shared" si="8"/>
        <v>85</v>
      </c>
      <c r="Z38" s="63">
        <f>SUM(X38:Y38)</f>
        <v>126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</row>
    <row r="39" spans="1:53" ht="12.75">
      <c r="A39" s="26" t="s">
        <v>33</v>
      </c>
      <c r="B39" s="62">
        <v>0</v>
      </c>
      <c r="C39" s="70">
        <v>0</v>
      </c>
      <c r="D39" s="62">
        <v>0</v>
      </c>
      <c r="E39" s="70">
        <v>0</v>
      </c>
      <c r="F39" s="62">
        <v>6</v>
      </c>
      <c r="G39" s="70">
        <v>4</v>
      </c>
      <c r="H39" s="62">
        <v>141</v>
      </c>
      <c r="I39" s="70">
        <v>190</v>
      </c>
      <c r="J39" s="62">
        <v>57</v>
      </c>
      <c r="K39" s="70">
        <v>41</v>
      </c>
      <c r="L39" s="62">
        <v>9</v>
      </c>
      <c r="M39" s="70">
        <v>14</v>
      </c>
      <c r="N39" s="62">
        <v>2</v>
      </c>
      <c r="O39" s="70">
        <v>5</v>
      </c>
      <c r="P39" s="62">
        <v>0</v>
      </c>
      <c r="Q39" s="70">
        <v>1</v>
      </c>
      <c r="R39" s="62">
        <v>0</v>
      </c>
      <c r="S39" s="70">
        <v>0</v>
      </c>
      <c r="T39" s="62">
        <v>0</v>
      </c>
      <c r="U39" s="70">
        <v>0</v>
      </c>
      <c r="V39" s="62">
        <v>0</v>
      </c>
      <c r="W39" s="70">
        <v>0</v>
      </c>
      <c r="X39" s="65">
        <f t="shared" si="8"/>
        <v>215</v>
      </c>
      <c r="Y39" s="71">
        <f t="shared" si="8"/>
        <v>255</v>
      </c>
      <c r="Z39" s="63">
        <f>SUM(X39:Y39)</f>
        <v>470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</row>
    <row r="40" spans="1:53" s="19" customFormat="1" ht="12.75">
      <c r="A40" s="10" t="s">
        <v>19</v>
      </c>
      <c r="B40" s="69">
        <v>0</v>
      </c>
      <c r="C40" s="68">
        <v>1</v>
      </c>
      <c r="D40" s="69">
        <v>6</v>
      </c>
      <c r="E40" s="68">
        <v>6</v>
      </c>
      <c r="F40" s="69">
        <v>289</v>
      </c>
      <c r="G40" s="68">
        <v>282</v>
      </c>
      <c r="H40" s="69">
        <v>8747</v>
      </c>
      <c r="I40" s="68">
        <v>12226</v>
      </c>
      <c r="J40" s="69">
        <v>1690</v>
      </c>
      <c r="K40" s="68">
        <v>1367</v>
      </c>
      <c r="L40" s="69">
        <v>294</v>
      </c>
      <c r="M40" s="68">
        <v>206</v>
      </c>
      <c r="N40" s="69">
        <v>40</v>
      </c>
      <c r="O40" s="68">
        <v>31</v>
      </c>
      <c r="P40" s="69">
        <v>7</v>
      </c>
      <c r="Q40" s="68">
        <v>8</v>
      </c>
      <c r="R40" s="69">
        <v>1</v>
      </c>
      <c r="S40" s="68">
        <v>1</v>
      </c>
      <c r="T40" s="69">
        <v>0</v>
      </c>
      <c r="U40" s="68">
        <v>0</v>
      </c>
      <c r="V40" s="69">
        <v>0</v>
      </c>
      <c r="W40" s="68">
        <v>0</v>
      </c>
      <c r="X40" s="69">
        <f t="shared" si="8"/>
        <v>11074</v>
      </c>
      <c r="Y40" s="68">
        <f t="shared" si="8"/>
        <v>14128</v>
      </c>
      <c r="Z40" s="68">
        <f>SUM(X40:Y40)</f>
        <v>25202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  <row r="41" spans="1:53" s="7" customFormat="1" ht="12.75">
      <c r="A41" s="41" t="s">
        <v>36</v>
      </c>
      <c r="B41" s="62"/>
      <c r="C41" s="63"/>
      <c r="D41" s="62"/>
      <c r="E41" s="63"/>
      <c r="F41" s="62"/>
      <c r="G41" s="63"/>
      <c r="H41" s="62"/>
      <c r="I41" s="63"/>
      <c r="J41" s="62"/>
      <c r="K41" s="63"/>
      <c r="L41" s="62"/>
      <c r="M41" s="63"/>
      <c r="N41" s="62"/>
      <c r="O41" s="63"/>
      <c r="P41" s="62"/>
      <c r="Q41" s="63"/>
      <c r="R41" s="62"/>
      <c r="S41" s="63"/>
      <c r="T41" s="62"/>
      <c r="U41" s="63"/>
      <c r="V41" s="62"/>
      <c r="W41" s="63"/>
      <c r="X41" s="65"/>
      <c r="Y41" s="64"/>
      <c r="Z41" s="63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</row>
    <row r="42" spans="1:53" ht="12.75">
      <c r="A42" s="26" t="s">
        <v>30</v>
      </c>
      <c r="B42" s="62">
        <v>0</v>
      </c>
      <c r="C42" s="63">
        <v>0</v>
      </c>
      <c r="D42" s="62">
        <v>0</v>
      </c>
      <c r="E42" s="63">
        <v>0</v>
      </c>
      <c r="F42" s="62">
        <v>4</v>
      </c>
      <c r="G42" s="63">
        <v>5</v>
      </c>
      <c r="H42" s="62">
        <v>580</v>
      </c>
      <c r="I42" s="63">
        <v>606</v>
      </c>
      <c r="J42" s="62">
        <v>566</v>
      </c>
      <c r="K42" s="63">
        <v>432</v>
      </c>
      <c r="L42" s="62">
        <v>311</v>
      </c>
      <c r="M42" s="63">
        <v>171</v>
      </c>
      <c r="N42" s="62">
        <v>111</v>
      </c>
      <c r="O42" s="63">
        <v>51</v>
      </c>
      <c r="P42" s="62">
        <v>30</v>
      </c>
      <c r="Q42" s="63">
        <v>15</v>
      </c>
      <c r="R42" s="62">
        <v>6</v>
      </c>
      <c r="S42" s="63">
        <v>0</v>
      </c>
      <c r="T42" s="62">
        <v>3</v>
      </c>
      <c r="U42" s="63">
        <v>1</v>
      </c>
      <c r="V42" s="62">
        <v>2</v>
      </c>
      <c r="W42" s="63">
        <v>0</v>
      </c>
      <c r="X42" s="65">
        <f aca="true" t="shared" si="9" ref="X42:X47">SUM(V42,T42,R42,P42,N42,L42,J42,H42,F42,D42,B42)</f>
        <v>1613</v>
      </c>
      <c r="Y42" s="64">
        <f aca="true" t="shared" si="10" ref="Y42:Y47">SUM(W42,U42,S42,Q42,O42,M42,K42,I42,G42,E42,C42)</f>
        <v>1281</v>
      </c>
      <c r="Z42" s="63">
        <f aca="true" t="shared" si="11" ref="Z42:Z47">SUM(X42:Y42)</f>
        <v>2894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ht="12.75">
      <c r="A43" s="26" t="s">
        <v>31</v>
      </c>
      <c r="B43" s="62">
        <v>0</v>
      </c>
      <c r="C43" s="70">
        <v>0</v>
      </c>
      <c r="D43" s="62">
        <v>0</v>
      </c>
      <c r="E43" s="70">
        <v>1</v>
      </c>
      <c r="F43" s="62">
        <v>27</v>
      </c>
      <c r="G43" s="70">
        <v>14</v>
      </c>
      <c r="H43" s="62">
        <v>5138</v>
      </c>
      <c r="I43" s="70">
        <v>5021</v>
      </c>
      <c r="J43" s="62">
        <v>2591</v>
      </c>
      <c r="K43" s="70">
        <v>1784</v>
      </c>
      <c r="L43" s="62">
        <v>754</v>
      </c>
      <c r="M43" s="70">
        <v>404</v>
      </c>
      <c r="N43" s="62">
        <v>137</v>
      </c>
      <c r="O43" s="70">
        <v>87</v>
      </c>
      <c r="P43" s="62">
        <v>30</v>
      </c>
      <c r="Q43" s="70">
        <v>12</v>
      </c>
      <c r="R43" s="62">
        <v>1</v>
      </c>
      <c r="S43" s="70">
        <v>3</v>
      </c>
      <c r="T43" s="62">
        <v>0</v>
      </c>
      <c r="U43" s="70">
        <v>2</v>
      </c>
      <c r="V43" s="62">
        <v>1</v>
      </c>
      <c r="W43" s="70">
        <v>2</v>
      </c>
      <c r="X43" s="65">
        <f t="shared" si="9"/>
        <v>8679</v>
      </c>
      <c r="Y43" s="71">
        <f t="shared" si="10"/>
        <v>7330</v>
      </c>
      <c r="Z43" s="63">
        <f t="shared" si="11"/>
        <v>16009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spans="1:53" ht="12.75">
      <c r="A44" s="26" t="s">
        <v>32</v>
      </c>
      <c r="B44" s="62">
        <v>0</v>
      </c>
      <c r="C44" s="70">
        <v>0</v>
      </c>
      <c r="D44" s="62">
        <v>0</v>
      </c>
      <c r="E44" s="70">
        <v>0</v>
      </c>
      <c r="F44" s="62">
        <v>1</v>
      </c>
      <c r="G44" s="70">
        <v>1</v>
      </c>
      <c r="H44" s="62">
        <v>324</v>
      </c>
      <c r="I44" s="70">
        <v>132</v>
      </c>
      <c r="J44" s="62">
        <v>213</v>
      </c>
      <c r="K44" s="70">
        <v>84</v>
      </c>
      <c r="L44" s="62">
        <v>79</v>
      </c>
      <c r="M44" s="70">
        <v>34</v>
      </c>
      <c r="N44" s="62">
        <v>18</v>
      </c>
      <c r="O44" s="70">
        <v>9</v>
      </c>
      <c r="P44" s="62">
        <v>2</v>
      </c>
      <c r="Q44" s="70">
        <v>2</v>
      </c>
      <c r="R44" s="62">
        <v>1</v>
      </c>
      <c r="S44" s="70">
        <v>1</v>
      </c>
      <c r="T44" s="62">
        <v>0</v>
      </c>
      <c r="U44" s="70">
        <v>0</v>
      </c>
      <c r="V44" s="62">
        <v>0</v>
      </c>
      <c r="W44" s="70">
        <v>0</v>
      </c>
      <c r="X44" s="65">
        <f t="shared" si="9"/>
        <v>638</v>
      </c>
      <c r="Y44" s="71">
        <f t="shared" si="10"/>
        <v>263</v>
      </c>
      <c r="Z44" s="63">
        <f t="shared" si="11"/>
        <v>901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spans="1:53" ht="12.75">
      <c r="A45" s="26" t="s">
        <v>33</v>
      </c>
      <c r="B45" s="62">
        <v>0</v>
      </c>
      <c r="C45" s="70">
        <v>0</v>
      </c>
      <c r="D45" s="62">
        <v>0</v>
      </c>
      <c r="E45" s="70">
        <v>0</v>
      </c>
      <c r="F45" s="62">
        <v>2</v>
      </c>
      <c r="G45" s="70">
        <v>2</v>
      </c>
      <c r="H45" s="62">
        <v>310</v>
      </c>
      <c r="I45" s="70">
        <v>134</v>
      </c>
      <c r="J45" s="62">
        <v>231</v>
      </c>
      <c r="K45" s="70">
        <v>109</v>
      </c>
      <c r="L45" s="62">
        <v>91</v>
      </c>
      <c r="M45" s="70">
        <v>37</v>
      </c>
      <c r="N45" s="62">
        <v>22</v>
      </c>
      <c r="O45" s="70">
        <v>4</v>
      </c>
      <c r="P45" s="62">
        <v>7</v>
      </c>
      <c r="Q45" s="70">
        <v>2</v>
      </c>
      <c r="R45" s="62">
        <v>1</v>
      </c>
      <c r="S45" s="70">
        <v>0</v>
      </c>
      <c r="T45" s="62">
        <v>2</v>
      </c>
      <c r="U45" s="70">
        <v>0</v>
      </c>
      <c r="V45" s="62">
        <v>0</v>
      </c>
      <c r="W45" s="70">
        <v>1</v>
      </c>
      <c r="X45" s="65">
        <f t="shared" si="9"/>
        <v>666</v>
      </c>
      <c r="Y45" s="71">
        <f t="shared" si="10"/>
        <v>289</v>
      </c>
      <c r="Z45" s="63">
        <f t="shared" si="11"/>
        <v>955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</row>
    <row r="46" spans="1:53" ht="12.75">
      <c r="A46" s="26" t="s">
        <v>34</v>
      </c>
      <c r="B46" s="62">
        <v>0</v>
      </c>
      <c r="C46" s="70">
        <v>0</v>
      </c>
      <c r="D46" s="62">
        <v>0</v>
      </c>
      <c r="E46" s="70">
        <v>0</v>
      </c>
      <c r="F46" s="62">
        <v>0</v>
      </c>
      <c r="G46" s="70">
        <v>0</v>
      </c>
      <c r="H46" s="62">
        <v>2</v>
      </c>
      <c r="I46" s="70">
        <v>0</v>
      </c>
      <c r="J46" s="62">
        <v>2</v>
      </c>
      <c r="K46" s="70">
        <v>4</v>
      </c>
      <c r="L46" s="62">
        <v>3</v>
      </c>
      <c r="M46" s="70">
        <v>0</v>
      </c>
      <c r="N46" s="62">
        <v>0</v>
      </c>
      <c r="O46" s="70">
        <v>0</v>
      </c>
      <c r="P46" s="62">
        <v>0</v>
      </c>
      <c r="Q46" s="70">
        <v>0</v>
      </c>
      <c r="R46" s="62">
        <v>0</v>
      </c>
      <c r="S46" s="70">
        <v>0</v>
      </c>
      <c r="T46" s="62">
        <v>0</v>
      </c>
      <c r="U46" s="70">
        <v>0</v>
      </c>
      <c r="V46" s="62">
        <v>0</v>
      </c>
      <c r="W46" s="70">
        <v>0</v>
      </c>
      <c r="X46" s="65">
        <f t="shared" si="9"/>
        <v>7</v>
      </c>
      <c r="Y46" s="71">
        <f t="shared" si="10"/>
        <v>4</v>
      </c>
      <c r="Z46" s="63">
        <f t="shared" si="11"/>
        <v>11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spans="1:53" s="19" customFormat="1" ht="12.75">
      <c r="A47" s="10" t="s">
        <v>19</v>
      </c>
      <c r="B47" s="69">
        <v>0</v>
      </c>
      <c r="C47" s="68">
        <v>0</v>
      </c>
      <c r="D47" s="69">
        <v>0</v>
      </c>
      <c r="E47" s="68">
        <v>1</v>
      </c>
      <c r="F47" s="69">
        <v>34</v>
      </c>
      <c r="G47" s="68">
        <v>22</v>
      </c>
      <c r="H47" s="69">
        <v>6354</v>
      </c>
      <c r="I47" s="68">
        <v>5893</v>
      </c>
      <c r="J47" s="69">
        <v>3603</v>
      </c>
      <c r="K47" s="68">
        <v>2413</v>
      </c>
      <c r="L47" s="69">
        <v>1238</v>
      </c>
      <c r="M47" s="68">
        <v>646</v>
      </c>
      <c r="N47" s="69">
        <v>288</v>
      </c>
      <c r="O47" s="68">
        <v>151</v>
      </c>
      <c r="P47" s="69">
        <v>69</v>
      </c>
      <c r="Q47" s="68">
        <v>31</v>
      </c>
      <c r="R47" s="69">
        <v>9</v>
      </c>
      <c r="S47" s="68">
        <v>4</v>
      </c>
      <c r="T47" s="69">
        <v>5</v>
      </c>
      <c r="U47" s="68">
        <v>3</v>
      </c>
      <c r="V47" s="69">
        <v>3</v>
      </c>
      <c r="W47" s="68">
        <v>3</v>
      </c>
      <c r="X47" s="69">
        <f t="shared" si="9"/>
        <v>11603</v>
      </c>
      <c r="Y47" s="68">
        <f t="shared" si="10"/>
        <v>9167</v>
      </c>
      <c r="Z47" s="68">
        <f t="shared" si="11"/>
        <v>20770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</row>
    <row r="48" spans="1:53" s="19" customFormat="1" ht="12.75">
      <c r="A48" s="41" t="s">
        <v>38</v>
      </c>
      <c r="B48" s="73"/>
      <c r="C48" s="74"/>
      <c r="D48" s="73"/>
      <c r="E48" s="74"/>
      <c r="F48" s="73"/>
      <c r="G48" s="74"/>
      <c r="H48" s="73"/>
      <c r="I48" s="74"/>
      <c r="J48" s="73"/>
      <c r="K48" s="74"/>
      <c r="L48" s="73"/>
      <c r="M48" s="74"/>
      <c r="N48" s="73"/>
      <c r="O48" s="74"/>
      <c r="P48" s="73"/>
      <c r="Q48" s="74"/>
      <c r="R48" s="73"/>
      <c r="S48" s="74"/>
      <c r="T48" s="73"/>
      <c r="U48" s="74"/>
      <c r="V48" s="73"/>
      <c r="W48" s="74"/>
      <c r="X48" s="73"/>
      <c r="Y48" s="74"/>
      <c r="Z48" s="74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</row>
    <row r="49" spans="1:53" ht="12.75">
      <c r="A49" s="26" t="s">
        <v>30</v>
      </c>
      <c r="B49" s="62">
        <v>0</v>
      </c>
      <c r="C49" s="63">
        <v>0</v>
      </c>
      <c r="D49" s="62">
        <v>0</v>
      </c>
      <c r="E49" s="63">
        <v>0</v>
      </c>
      <c r="F49" s="62">
        <v>3</v>
      </c>
      <c r="G49" s="63">
        <v>4</v>
      </c>
      <c r="H49" s="62">
        <v>49</v>
      </c>
      <c r="I49" s="63">
        <v>87</v>
      </c>
      <c r="J49" s="62">
        <v>43</v>
      </c>
      <c r="K49" s="63">
        <v>56</v>
      </c>
      <c r="L49" s="62">
        <v>18</v>
      </c>
      <c r="M49" s="63">
        <v>19</v>
      </c>
      <c r="N49" s="62">
        <v>2</v>
      </c>
      <c r="O49" s="63">
        <v>1</v>
      </c>
      <c r="P49" s="62">
        <v>5</v>
      </c>
      <c r="Q49" s="63">
        <v>0</v>
      </c>
      <c r="R49" s="62">
        <v>0</v>
      </c>
      <c r="S49" s="63">
        <v>0</v>
      </c>
      <c r="T49" s="62">
        <v>0</v>
      </c>
      <c r="U49" s="63">
        <v>0</v>
      </c>
      <c r="V49" s="62">
        <v>0</v>
      </c>
      <c r="W49" s="63">
        <v>0</v>
      </c>
      <c r="X49" s="65">
        <f aca="true" t="shared" si="12" ref="X49:Y53">SUM(V49,T49,R49,P49,N49,L49,J49,H49,F49,D49,B49)</f>
        <v>120</v>
      </c>
      <c r="Y49" s="64">
        <f t="shared" si="12"/>
        <v>167</v>
      </c>
      <c r="Z49" s="63">
        <f>SUM(X49:Y49)</f>
        <v>287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spans="1:53" ht="12.75">
      <c r="A50" s="26" t="s">
        <v>31</v>
      </c>
      <c r="B50" s="62">
        <v>0</v>
      </c>
      <c r="C50" s="70">
        <v>0</v>
      </c>
      <c r="D50" s="62">
        <v>0</v>
      </c>
      <c r="E50" s="70">
        <v>0</v>
      </c>
      <c r="F50" s="62">
        <v>1</v>
      </c>
      <c r="G50" s="70">
        <v>4</v>
      </c>
      <c r="H50" s="62">
        <v>108</v>
      </c>
      <c r="I50" s="70">
        <v>327</v>
      </c>
      <c r="J50" s="62">
        <v>93</v>
      </c>
      <c r="K50" s="70">
        <v>170</v>
      </c>
      <c r="L50" s="62">
        <v>29</v>
      </c>
      <c r="M50" s="70">
        <v>30</v>
      </c>
      <c r="N50" s="62">
        <v>9</v>
      </c>
      <c r="O50" s="70">
        <v>10</v>
      </c>
      <c r="P50" s="62">
        <v>0</v>
      </c>
      <c r="Q50" s="70">
        <v>2</v>
      </c>
      <c r="R50" s="62">
        <v>0</v>
      </c>
      <c r="S50" s="70">
        <v>0</v>
      </c>
      <c r="T50" s="62">
        <v>0</v>
      </c>
      <c r="U50" s="70">
        <v>0</v>
      </c>
      <c r="V50" s="62">
        <v>0</v>
      </c>
      <c r="W50" s="70">
        <v>0</v>
      </c>
      <c r="X50" s="65">
        <f t="shared" si="12"/>
        <v>240</v>
      </c>
      <c r="Y50" s="71">
        <f t="shared" si="12"/>
        <v>543</v>
      </c>
      <c r="Z50" s="63">
        <f>SUM(X50:Y50)</f>
        <v>783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</row>
    <row r="51" spans="1:53" ht="12.75">
      <c r="A51" s="26" t="s">
        <v>32</v>
      </c>
      <c r="B51" s="62">
        <v>0</v>
      </c>
      <c r="C51" s="70">
        <v>0</v>
      </c>
      <c r="D51" s="62">
        <v>0</v>
      </c>
      <c r="E51" s="70">
        <v>0</v>
      </c>
      <c r="F51" s="62">
        <v>0</v>
      </c>
      <c r="G51" s="70">
        <v>3</v>
      </c>
      <c r="H51" s="62">
        <v>41</v>
      </c>
      <c r="I51" s="70">
        <v>84</v>
      </c>
      <c r="J51" s="62">
        <v>23</v>
      </c>
      <c r="K51" s="70">
        <v>43</v>
      </c>
      <c r="L51" s="62">
        <v>11</v>
      </c>
      <c r="M51" s="70">
        <v>12</v>
      </c>
      <c r="N51" s="62">
        <v>4</v>
      </c>
      <c r="O51" s="70">
        <v>3</v>
      </c>
      <c r="P51" s="62">
        <v>1</v>
      </c>
      <c r="Q51" s="70">
        <v>0</v>
      </c>
      <c r="R51" s="62">
        <v>0</v>
      </c>
      <c r="S51" s="70">
        <v>0</v>
      </c>
      <c r="T51" s="62">
        <v>0</v>
      </c>
      <c r="U51" s="70">
        <v>0</v>
      </c>
      <c r="V51" s="62">
        <v>0</v>
      </c>
      <c r="W51" s="70">
        <v>0</v>
      </c>
      <c r="X51" s="65">
        <f t="shared" si="12"/>
        <v>80</v>
      </c>
      <c r="Y51" s="71">
        <f t="shared" si="12"/>
        <v>145</v>
      </c>
      <c r="Z51" s="63">
        <f>SUM(X51:Y51)</f>
        <v>225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</row>
    <row r="52" spans="1:53" ht="12.75">
      <c r="A52" s="26" t="s">
        <v>33</v>
      </c>
      <c r="B52" s="62">
        <v>0</v>
      </c>
      <c r="C52" s="70">
        <v>0</v>
      </c>
      <c r="D52" s="62">
        <v>0</v>
      </c>
      <c r="E52" s="70">
        <v>0</v>
      </c>
      <c r="F52" s="62">
        <v>0</v>
      </c>
      <c r="G52" s="70">
        <v>5</v>
      </c>
      <c r="H52" s="62">
        <v>29</v>
      </c>
      <c r="I52" s="70">
        <v>82</v>
      </c>
      <c r="J52" s="62">
        <v>35</v>
      </c>
      <c r="K52" s="70">
        <v>56</v>
      </c>
      <c r="L52" s="62">
        <v>17</v>
      </c>
      <c r="M52" s="70">
        <v>12</v>
      </c>
      <c r="N52" s="62">
        <v>1</v>
      </c>
      <c r="O52" s="70">
        <v>3</v>
      </c>
      <c r="P52" s="62">
        <v>0</v>
      </c>
      <c r="Q52" s="70">
        <v>0</v>
      </c>
      <c r="R52" s="62">
        <v>0</v>
      </c>
      <c r="S52" s="70">
        <v>0</v>
      </c>
      <c r="T52" s="62">
        <v>1</v>
      </c>
      <c r="U52" s="70">
        <v>0</v>
      </c>
      <c r="V52" s="62">
        <v>1</v>
      </c>
      <c r="W52" s="70">
        <v>0</v>
      </c>
      <c r="X52" s="65">
        <f t="shared" si="12"/>
        <v>84</v>
      </c>
      <c r="Y52" s="71">
        <f t="shared" si="12"/>
        <v>158</v>
      </c>
      <c r="Z52" s="63">
        <f>SUM(X52:Y52)</f>
        <v>242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s="19" customFormat="1" ht="12.75">
      <c r="A53" s="10" t="s">
        <v>19</v>
      </c>
      <c r="B53" s="69">
        <v>0</v>
      </c>
      <c r="C53" s="68">
        <v>0</v>
      </c>
      <c r="D53" s="69">
        <v>0</v>
      </c>
      <c r="E53" s="68">
        <v>0</v>
      </c>
      <c r="F53" s="69">
        <v>4</v>
      </c>
      <c r="G53" s="68">
        <v>16</v>
      </c>
      <c r="H53" s="69">
        <v>227</v>
      </c>
      <c r="I53" s="68">
        <v>580</v>
      </c>
      <c r="J53" s="69">
        <v>194</v>
      </c>
      <c r="K53" s="68">
        <v>325</v>
      </c>
      <c r="L53" s="69">
        <v>75</v>
      </c>
      <c r="M53" s="68">
        <v>73</v>
      </c>
      <c r="N53" s="69">
        <v>16</v>
      </c>
      <c r="O53" s="68">
        <v>17</v>
      </c>
      <c r="P53" s="69">
        <v>6</v>
      </c>
      <c r="Q53" s="68">
        <v>2</v>
      </c>
      <c r="R53" s="69">
        <v>0</v>
      </c>
      <c r="S53" s="68">
        <v>0</v>
      </c>
      <c r="T53" s="69">
        <v>1</v>
      </c>
      <c r="U53" s="68">
        <v>0</v>
      </c>
      <c r="V53" s="69">
        <v>1</v>
      </c>
      <c r="W53" s="68">
        <v>0</v>
      </c>
      <c r="X53" s="69">
        <f t="shared" si="12"/>
        <v>524</v>
      </c>
      <c r="Y53" s="68">
        <f t="shared" si="12"/>
        <v>1013</v>
      </c>
      <c r="Z53" s="68">
        <f>SUM(X53:Y53)</f>
        <v>1537</v>
      </c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</row>
    <row r="54" spans="1:53" s="19" customFormat="1" ht="12.75">
      <c r="A54" s="41" t="s">
        <v>37</v>
      </c>
      <c r="B54" s="73"/>
      <c r="C54" s="74"/>
      <c r="D54" s="73"/>
      <c r="E54" s="74"/>
      <c r="F54" s="73"/>
      <c r="G54" s="74"/>
      <c r="H54" s="73"/>
      <c r="I54" s="74"/>
      <c r="J54" s="73"/>
      <c r="K54" s="74"/>
      <c r="L54" s="73"/>
      <c r="M54" s="74"/>
      <c r="N54" s="73"/>
      <c r="O54" s="74"/>
      <c r="P54" s="73"/>
      <c r="Q54" s="74"/>
      <c r="R54" s="73"/>
      <c r="S54" s="74"/>
      <c r="T54" s="73"/>
      <c r="U54" s="74"/>
      <c r="V54" s="73"/>
      <c r="W54" s="74"/>
      <c r="X54" s="73"/>
      <c r="Y54" s="74"/>
      <c r="Z54" s="74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</row>
    <row r="55" spans="1:53" ht="12.75">
      <c r="A55" s="26" t="s">
        <v>30</v>
      </c>
      <c r="B55" s="62">
        <v>0</v>
      </c>
      <c r="C55" s="63">
        <v>0</v>
      </c>
      <c r="D55" s="62">
        <v>0</v>
      </c>
      <c r="E55" s="63">
        <v>0</v>
      </c>
      <c r="F55" s="62">
        <v>0</v>
      </c>
      <c r="G55" s="63">
        <v>1</v>
      </c>
      <c r="H55" s="62">
        <v>413</v>
      </c>
      <c r="I55" s="63">
        <v>504</v>
      </c>
      <c r="J55" s="62">
        <v>617</v>
      </c>
      <c r="K55" s="63">
        <v>665</v>
      </c>
      <c r="L55" s="62">
        <v>364</v>
      </c>
      <c r="M55" s="63">
        <v>264</v>
      </c>
      <c r="N55" s="62">
        <v>111</v>
      </c>
      <c r="O55" s="63">
        <v>77</v>
      </c>
      <c r="P55" s="62">
        <v>42</v>
      </c>
      <c r="Q55" s="63">
        <v>16</v>
      </c>
      <c r="R55" s="62">
        <v>8</v>
      </c>
      <c r="S55" s="63">
        <v>6</v>
      </c>
      <c r="T55" s="62">
        <v>2</v>
      </c>
      <c r="U55" s="63">
        <v>3</v>
      </c>
      <c r="V55" s="62">
        <v>0</v>
      </c>
      <c r="W55" s="63">
        <v>0</v>
      </c>
      <c r="X55" s="65">
        <f aca="true" t="shared" si="13" ref="X55:X60">SUM(V55,T55,R55,P55,N55,L55,J55,H55,F55,D55,B55)</f>
        <v>1557</v>
      </c>
      <c r="Y55" s="64">
        <f aca="true" t="shared" si="14" ref="Y55:Y60">SUM(W55,U55,S55,Q55,O55,M55,K55,I55,G55,E55,C55)</f>
        <v>1536</v>
      </c>
      <c r="Z55" s="63">
        <f aca="true" t="shared" si="15" ref="Z55:Z60">SUM(X55:Y55)</f>
        <v>3093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spans="1:53" ht="12.75">
      <c r="A56" s="26" t="s">
        <v>31</v>
      </c>
      <c r="B56" s="62">
        <v>0</v>
      </c>
      <c r="C56" s="70">
        <v>0</v>
      </c>
      <c r="D56" s="62">
        <v>0</v>
      </c>
      <c r="E56" s="70">
        <v>0</v>
      </c>
      <c r="F56" s="62">
        <v>1</v>
      </c>
      <c r="G56" s="70">
        <v>3</v>
      </c>
      <c r="H56" s="62">
        <v>1965</v>
      </c>
      <c r="I56" s="70">
        <v>1979</v>
      </c>
      <c r="J56" s="62">
        <v>2042</v>
      </c>
      <c r="K56" s="70">
        <v>1688</v>
      </c>
      <c r="L56" s="62">
        <v>633</v>
      </c>
      <c r="M56" s="70">
        <v>458</v>
      </c>
      <c r="N56" s="62">
        <v>135</v>
      </c>
      <c r="O56" s="70">
        <v>85</v>
      </c>
      <c r="P56" s="62">
        <v>23</v>
      </c>
      <c r="Q56" s="70">
        <v>15</v>
      </c>
      <c r="R56" s="62">
        <v>6</v>
      </c>
      <c r="S56" s="70">
        <v>0</v>
      </c>
      <c r="T56" s="62">
        <v>3</v>
      </c>
      <c r="U56" s="70">
        <v>0</v>
      </c>
      <c r="V56" s="62">
        <v>0</v>
      </c>
      <c r="W56" s="70">
        <v>2</v>
      </c>
      <c r="X56" s="65">
        <f t="shared" si="13"/>
        <v>4808</v>
      </c>
      <c r="Y56" s="71">
        <f t="shared" si="14"/>
        <v>4230</v>
      </c>
      <c r="Z56" s="63">
        <f t="shared" si="15"/>
        <v>9038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</row>
    <row r="57" spans="1:53" ht="12.75">
      <c r="A57" s="26" t="s">
        <v>32</v>
      </c>
      <c r="B57" s="62">
        <v>0</v>
      </c>
      <c r="C57" s="70">
        <v>0</v>
      </c>
      <c r="D57" s="62">
        <v>0</v>
      </c>
      <c r="E57" s="70">
        <v>0</v>
      </c>
      <c r="F57" s="62">
        <v>0</v>
      </c>
      <c r="G57" s="70">
        <v>0</v>
      </c>
      <c r="H57" s="62">
        <v>248</v>
      </c>
      <c r="I57" s="70">
        <v>96</v>
      </c>
      <c r="J57" s="62">
        <v>235</v>
      </c>
      <c r="K57" s="70">
        <v>112</v>
      </c>
      <c r="L57" s="62">
        <v>99</v>
      </c>
      <c r="M57" s="70">
        <v>40</v>
      </c>
      <c r="N57" s="62">
        <v>14</v>
      </c>
      <c r="O57" s="70">
        <v>19</v>
      </c>
      <c r="P57" s="62">
        <v>3</v>
      </c>
      <c r="Q57" s="70">
        <v>1</v>
      </c>
      <c r="R57" s="62">
        <v>2</v>
      </c>
      <c r="S57" s="70">
        <v>0</v>
      </c>
      <c r="T57" s="62">
        <v>0</v>
      </c>
      <c r="U57" s="70">
        <v>0</v>
      </c>
      <c r="V57" s="62">
        <v>1</v>
      </c>
      <c r="W57" s="70">
        <v>0</v>
      </c>
      <c r="X57" s="65">
        <f t="shared" si="13"/>
        <v>602</v>
      </c>
      <c r="Y57" s="71">
        <f t="shared" si="14"/>
        <v>268</v>
      </c>
      <c r="Z57" s="63">
        <f t="shared" si="15"/>
        <v>870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</row>
    <row r="58" spans="1:53" ht="12.75">
      <c r="A58" s="26" t="s">
        <v>33</v>
      </c>
      <c r="B58" s="62">
        <v>0</v>
      </c>
      <c r="C58" s="70">
        <v>0</v>
      </c>
      <c r="D58" s="62">
        <v>0</v>
      </c>
      <c r="E58" s="70">
        <v>0</v>
      </c>
      <c r="F58" s="62">
        <v>0</v>
      </c>
      <c r="G58" s="70">
        <v>0</v>
      </c>
      <c r="H58" s="62">
        <v>170</v>
      </c>
      <c r="I58" s="70">
        <v>90</v>
      </c>
      <c r="J58" s="62">
        <v>219</v>
      </c>
      <c r="K58" s="70">
        <v>136</v>
      </c>
      <c r="L58" s="62">
        <v>112</v>
      </c>
      <c r="M58" s="70">
        <v>73</v>
      </c>
      <c r="N58" s="62">
        <v>46</v>
      </c>
      <c r="O58" s="70">
        <v>31</v>
      </c>
      <c r="P58" s="62">
        <v>13</v>
      </c>
      <c r="Q58" s="70">
        <v>3</v>
      </c>
      <c r="R58" s="62">
        <v>1</v>
      </c>
      <c r="S58" s="70">
        <v>4</v>
      </c>
      <c r="T58" s="62">
        <v>0</v>
      </c>
      <c r="U58" s="70">
        <v>0</v>
      </c>
      <c r="V58" s="62">
        <v>0</v>
      </c>
      <c r="W58" s="70">
        <v>0</v>
      </c>
      <c r="X58" s="65">
        <f t="shared" si="13"/>
        <v>561</v>
      </c>
      <c r="Y58" s="71">
        <f t="shared" si="14"/>
        <v>337</v>
      </c>
      <c r="Z58" s="63">
        <f t="shared" si="15"/>
        <v>898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</row>
    <row r="59" spans="1:53" ht="12.75">
      <c r="A59" s="26" t="s">
        <v>34</v>
      </c>
      <c r="B59" s="62">
        <v>0</v>
      </c>
      <c r="C59" s="70">
        <v>0</v>
      </c>
      <c r="D59" s="62">
        <v>0</v>
      </c>
      <c r="E59" s="70">
        <v>0</v>
      </c>
      <c r="F59" s="62">
        <v>0</v>
      </c>
      <c r="G59" s="70">
        <v>0</v>
      </c>
      <c r="H59" s="62">
        <v>4</v>
      </c>
      <c r="I59" s="70">
        <v>3</v>
      </c>
      <c r="J59" s="62">
        <v>11</v>
      </c>
      <c r="K59" s="70">
        <v>2</v>
      </c>
      <c r="L59" s="62">
        <v>6</v>
      </c>
      <c r="M59" s="70">
        <v>1</v>
      </c>
      <c r="N59" s="62">
        <v>0</v>
      </c>
      <c r="O59" s="70">
        <v>1</v>
      </c>
      <c r="P59" s="62">
        <v>0</v>
      </c>
      <c r="Q59" s="70">
        <v>0</v>
      </c>
      <c r="R59" s="62">
        <v>0</v>
      </c>
      <c r="S59" s="70">
        <v>0</v>
      </c>
      <c r="T59" s="62">
        <v>0</v>
      </c>
      <c r="U59" s="70">
        <v>0</v>
      </c>
      <c r="V59" s="62">
        <v>0</v>
      </c>
      <c r="W59" s="70">
        <v>0</v>
      </c>
      <c r="X59" s="65">
        <f t="shared" si="13"/>
        <v>21</v>
      </c>
      <c r="Y59" s="71">
        <f t="shared" si="14"/>
        <v>7</v>
      </c>
      <c r="Z59" s="63">
        <f t="shared" si="15"/>
        <v>28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</row>
    <row r="60" spans="1:53" s="19" customFormat="1" ht="12.75">
      <c r="A60" s="10" t="s">
        <v>19</v>
      </c>
      <c r="B60" s="69">
        <v>0</v>
      </c>
      <c r="C60" s="68">
        <v>0</v>
      </c>
      <c r="D60" s="69">
        <v>0</v>
      </c>
      <c r="E60" s="68">
        <v>0</v>
      </c>
      <c r="F60" s="69">
        <v>1</v>
      </c>
      <c r="G60" s="68">
        <v>4</v>
      </c>
      <c r="H60" s="69">
        <v>2800</v>
      </c>
      <c r="I60" s="68">
        <v>2672</v>
      </c>
      <c r="J60" s="69">
        <v>3124</v>
      </c>
      <c r="K60" s="68">
        <v>2603</v>
      </c>
      <c r="L60" s="69">
        <v>1214</v>
      </c>
      <c r="M60" s="68">
        <v>836</v>
      </c>
      <c r="N60" s="69">
        <v>306</v>
      </c>
      <c r="O60" s="68">
        <v>213</v>
      </c>
      <c r="P60" s="69">
        <v>81</v>
      </c>
      <c r="Q60" s="68">
        <v>35</v>
      </c>
      <c r="R60" s="69">
        <v>17</v>
      </c>
      <c r="S60" s="68">
        <v>10</v>
      </c>
      <c r="T60" s="69">
        <v>5</v>
      </c>
      <c r="U60" s="68">
        <v>3</v>
      </c>
      <c r="V60" s="69">
        <v>1</v>
      </c>
      <c r="W60" s="68">
        <v>2</v>
      </c>
      <c r="X60" s="69">
        <f t="shared" si="13"/>
        <v>7549</v>
      </c>
      <c r="Y60" s="68">
        <f t="shared" si="14"/>
        <v>6378</v>
      </c>
      <c r="Z60" s="68">
        <f t="shared" si="15"/>
        <v>13927</v>
      </c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53" s="7" customFormat="1" ht="12.75">
      <c r="A61" s="26"/>
      <c r="B61" s="62"/>
      <c r="C61" s="63"/>
      <c r="D61" s="62"/>
      <c r="E61" s="63"/>
      <c r="F61" s="62"/>
      <c r="G61" s="63"/>
      <c r="H61" s="62"/>
      <c r="I61" s="63"/>
      <c r="J61" s="62"/>
      <c r="K61" s="63"/>
      <c r="L61" s="62"/>
      <c r="M61" s="63"/>
      <c r="N61" s="62"/>
      <c r="O61" s="63"/>
      <c r="P61" s="62"/>
      <c r="Q61" s="63"/>
      <c r="R61" s="62"/>
      <c r="S61" s="63"/>
      <c r="T61" s="62"/>
      <c r="U61" s="63"/>
      <c r="V61" s="62"/>
      <c r="W61" s="63"/>
      <c r="X61" s="65"/>
      <c r="Y61" s="64"/>
      <c r="Z61" s="63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</row>
    <row r="62" spans="1:53" s="7" customFormat="1" ht="12.75">
      <c r="A62" s="41" t="s">
        <v>58</v>
      </c>
      <c r="B62" s="62"/>
      <c r="C62" s="63"/>
      <c r="D62" s="62"/>
      <c r="E62" s="63"/>
      <c r="F62" s="62"/>
      <c r="G62" s="63"/>
      <c r="H62" s="62"/>
      <c r="I62" s="63"/>
      <c r="J62" s="62"/>
      <c r="K62" s="63"/>
      <c r="L62" s="62"/>
      <c r="M62" s="63"/>
      <c r="N62" s="62"/>
      <c r="O62" s="63"/>
      <c r="P62" s="62"/>
      <c r="Q62" s="63"/>
      <c r="R62" s="62"/>
      <c r="S62" s="63"/>
      <c r="T62" s="62"/>
      <c r="U62" s="63"/>
      <c r="V62" s="62"/>
      <c r="W62" s="63"/>
      <c r="X62" s="65"/>
      <c r="Y62" s="64"/>
      <c r="Z62" s="63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</row>
    <row r="63" spans="1:53" s="7" customFormat="1" ht="12.75">
      <c r="A63" s="41" t="str">
        <f>"+ Se-n-Se"</f>
        <v>+ Se-n-Se</v>
      </c>
      <c r="B63" s="62"/>
      <c r="C63" s="63"/>
      <c r="D63" s="62"/>
      <c r="E63" s="63"/>
      <c r="F63" s="62"/>
      <c r="G63" s="63"/>
      <c r="H63" s="62"/>
      <c r="I63" s="63"/>
      <c r="J63" s="62"/>
      <c r="K63" s="63"/>
      <c r="L63" s="62"/>
      <c r="M63" s="63"/>
      <c r="N63" s="62"/>
      <c r="O63" s="63"/>
      <c r="P63" s="62"/>
      <c r="Q63" s="63"/>
      <c r="R63" s="62"/>
      <c r="S63" s="63"/>
      <c r="T63" s="62"/>
      <c r="U63" s="63"/>
      <c r="V63" s="62"/>
      <c r="W63" s="63"/>
      <c r="X63" s="65"/>
      <c r="Y63" s="64"/>
      <c r="Z63" s="63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</row>
    <row r="64" spans="1:53" s="19" customFormat="1" ht="12.75">
      <c r="A64" s="41" t="s">
        <v>35</v>
      </c>
      <c r="B64" s="73"/>
      <c r="C64" s="74"/>
      <c r="D64" s="73"/>
      <c r="E64" s="74"/>
      <c r="F64" s="73"/>
      <c r="G64" s="74"/>
      <c r="H64" s="73"/>
      <c r="I64" s="74"/>
      <c r="J64" s="73"/>
      <c r="K64" s="74"/>
      <c r="L64" s="73"/>
      <c r="M64" s="74"/>
      <c r="N64" s="73"/>
      <c r="O64" s="74"/>
      <c r="P64" s="73"/>
      <c r="Q64" s="74"/>
      <c r="R64" s="73"/>
      <c r="S64" s="74"/>
      <c r="T64" s="73"/>
      <c r="U64" s="74"/>
      <c r="V64" s="73"/>
      <c r="W64" s="74"/>
      <c r="X64" s="73"/>
      <c r="Y64" s="74"/>
      <c r="Z64" s="74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1:53" ht="12.75">
      <c r="A65" s="26" t="s">
        <v>30</v>
      </c>
      <c r="B65" s="62">
        <v>0</v>
      </c>
      <c r="C65" s="63">
        <v>0</v>
      </c>
      <c r="D65" s="62">
        <v>0</v>
      </c>
      <c r="E65" s="63">
        <v>0</v>
      </c>
      <c r="F65" s="62">
        <v>0</v>
      </c>
      <c r="G65" s="63">
        <v>0</v>
      </c>
      <c r="H65" s="62">
        <v>0</v>
      </c>
      <c r="I65" s="63">
        <v>0</v>
      </c>
      <c r="J65" s="62">
        <v>8</v>
      </c>
      <c r="K65" s="63">
        <v>8</v>
      </c>
      <c r="L65" s="62">
        <v>4</v>
      </c>
      <c r="M65" s="63">
        <v>3</v>
      </c>
      <c r="N65" s="62">
        <v>1</v>
      </c>
      <c r="O65" s="63">
        <v>0</v>
      </c>
      <c r="P65" s="62">
        <v>0</v>
      </c>
      <c r="Q65" s="63">
        <v>0</v>
      </c>
      <c r="R65" s="62">
        <v>0</v>
      </c>
      <c r="S65" s="63">
        <v>0</v>
      </c>
      <c r="T65" s="62">
        <v>0</v>
      </c>
      <c r="U65" s="63">
        <v>0</v>
      </c>
      <c r="V65" s="62">
        <v>1</v>
      </c>
      <c r="W65" s="63">
        <v>0</v>
      </c>
      <c r="X65" s="65">
        <f aca="true" t="shared" si="16" ref="X65:Y69">SUM(V65,T65,R65,P65,N65,L65,J65,H65,F65,D65,B65)</f>
        <v>14</v>
      </c>
      <c r="Y65" s="64">
        <f t="shared" si="16"/>
        <v>11</v>
      </c>
      <c r="Z65" s="63">
        <f>SUM(X65:Y65)</f>
        <v>25</v>
      </c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</row>
    <row r="66" spans="1:53" ht="12.75">
      <c r="A66" s="26" t="s">
        <v>31</v>
      </c>
      <c r="B66" s="62">
        <v>0</v>
      </c>
      <c r="C66" s="70">
        <v>0</v>
      </c>
      <c r="D66" s="62">
        <v>0</v>
      </c>
      <c r="E66" s="70">
        <v>0</v>
      </c>
      <c r="F66" s="62">
        <v>0</v>
      </c>
      <c r="G66" s="70">
        <v>0</v>
      </c>
      <c r="H66" s="62">
        <v>0</v>
      </c>
      <c r="I66" s="70">
        <v>0</v>
      </c>
      <c r="J66" s="62">
        <v>13</v>
      </c>
      <c r="K66" s="70">
        <v>8</v>
      </c>
      <c r="L66" s="62">
        <v>4</v>
      </c>
      <c r="M66" s="70">
        <v>6</v>
      </c>
      <c r="N66" s="62">
        <v>6</v>
      </c>
      <c r="O66" s="70">
        <v>4</v>
      </c>
      <c r="P66" s="62">
        <v>1</v>
      </c>
      <c r="Q66" s="70">
        <v>2</v>
      </c>
      <c r="R66" s="62">
        <v>2</v>
      </c>
      <c r="S66" s="70">
        <v>2</v>
      </c>
      <c r="T66" s="62">
        <v>1</v>
      </c>
      <c r="U66" s="70">
        <v>1</v>
      </c>
      <c r="V66" s="62">
        <v>1</v>
      </c>
      <c r="W66" s="70">
        <v>0</v>
      </c>
      <c r="X66" s="65">
        <f t="shared" si="16"/>
        <v>28</v>
      </c>
      <c r="Y66" s="71">
        <f t="shared" si="16"/>
        <v>23</v>
      </c>
      <c r="Z66" s="63">
        <f>SUM(X66:Y66)</f>
        <v>51</v>
      </c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</row>
    <row r="67" spans="1:53" ht="12.75">
      <c r="A67" s="26" t="s">
        <v>32</v>
      </c>
      <c r="B67" s="62">
        <v>0</v>
      </c>
      <c r="C67" s="70">
        <v>0</v>
      </c>
      <c r="D67" s="62">
        <v>0</v>
      </c>
      <c r="E67" s="70">
        <v>0</v>
      </c>
      <c r="F67" s="62">
        <v>0</v>
      </c>
      <c r="G67" s="70">
        <v>0</v>
      </c>
      <c r="H67" s="62">
        <v>0</v>
      </c>
      <c r="I67" s="70">
        <v>0</v>
      </c>
      <c r="J67" s="62">
        <v>0</v>
      </c>
      <c r="K67" s="70">
        <v>0</v>
      </c>
      <c r="L67" s="62">
        <v>0</v>
      </c>
      <c r="M67" s="70">
        <v>0</v>
      </c>
      <c r="N67" s="62">
        <v>0</v>
      </c>
      <c r="O67" s="70">
        <v>0</v>
      </c>
      <c r="P67" s="62">
        <v>0</v>
      </c>
      <c r="Q67" s="70">
        <v>0</v>
      </c>
      <c r="R67" s="62">
        <v>0</v>
      </c>
      <c r="S67" s="70">
        <v>0</v>
      </c>
      <c r="T67" s="62">
        <v>0</v>
      </c>
      <c r="U67" s="70">
        <v>0</v>
      </c>
      <c r="V67" s="62">
        <v>0</v>
      </c>
      <c r="W67" s="70">
        <v>0</v>
      </c>
      <c r="X67" s="65">
        <f t="shared" si="16"/>
        <v>0</v>
      </c>
      <c r="Y67" s="71">
        <f t="shared" si="16"/>
        <v>0</v>
      </c>
      <c r="Z67" s="63">
        <f>SUM(X67:Y67)</f>
        <v>0</v>
      </c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spans="1:53" ht="12.75">
      <c r="A68" s="26" t="s">
        <v>33</v>
      </c>
      <c r="B68" s="62">
        <v>0</v>
      </c>
      <c r="C68" s="70">
        <v>0</v>
      </c>
      <c r="D68" s="62">
        <v>0</v>
      </c>
      <c r="E68" s="70">
        <v>0</v>
      </c>
      <c r="F68" s="62">
        <v>0</v>
      </c>
      <c r="G68" s="70">
        <v>0</v>
      </c>
      <c r="H68" s="62">
        <v>0</v>
      </c>
      <c r="I68" s="70">
        <v>0</v>
      </c>
      <c r="J68" s="62">
        <v>0</v>
      </c>
      <c r="K68" s="70">
        <v>0</v>
      </c>
      <c r="L68" s="62">
        <v>0</v>
      </c>
      <c r="M68" s="70">
        <v>0</v>
      </c>
      <c r="N68" s="62">
        <v>0</v>
      </c>
      <c r="O68" s="70">
        <v>0</v>
      </c>
      <c r="P68" s="62">
        <v>0</v>
      </c>
      <c r="Q68" s="70">
        <v>0</v>
      </c>
      <c r="R68" s="62">
        <v>0</v>
      </c>
      <c r="S68" s="70">
        <v>0</v>
      </c>
      <c r="T68" s="62">
        <v>0</v>
      </c>
      <c r="U68" s="70">
        <v>0</v>
      </c>
      <c r="V68" s="62">
        <v>0</v>
      </c>
      <c r="W68" s="70">
        <v>0</v>
      </c>
      <c r="X68" s="65">
        <f t="shared" si="16"/>
        <v>0</v>
      </c>
      <c r="Y68" s="71">
        <f t="shared" si="16"/>
        <v>0</v>
      </c>
      <c r="Z68" s="63">
        <f>SUM(X68:Y68)</f>
        <v>0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spans="1:53" s="19" customFormat="1" ht="12.75">
      <c r="A69" s="10" t="s">
        <v>60</v>
      </c>
      <c r="B69" s="69">
        <v>0</v>
      </c>
      <c r="C69" s="68">
        <v>0</v>
      </c>
      <c r="D69" s="69">
        <v>0</v>
      </c>
      <c r="E69" s="68">
        <v>0</v>
      </c>
      <c r="F69" s="69">
        <v>0</v>
      </c>
      <c r="G69" s="68">
        <v>0</v>
      </c>
      <c r="H69" s="69">
        <v>0</v>
      </c>
      <c r="I69" s="68">
        <v>0</v>
      </c>
      <c r="J69" s="69">
        <v>21</v>
      </c>
      <c r="K69" s="68">
        <v>16</v>
      </c>
      <c r="L69" s="69">
        <v>8</v>
      </c>
      <c r="M69" s="68">
        <v>9</v>
      </c>
      <c r="N69" s="69">
        <v>7</v>
      </c>
      <c r="O69" s="68">
        <v>4</v>
      </c>
      <c r="P69" s="69">
        <v>1</v>
      </c>
      <c r="Q69" s="68">
        <v>2</v>
      </c>
      <c r="R69" s="69">
        <v>2</v>
      </c>
      <c r="S69" s="68">
        <v>2</v>
      </c>
      <c r="T69" s="69">
        <v>1</v>
      </c>
      <c r="U69" s="68">
        <v>1</v>
      </c>
      <c r="V69" s="69">
        <v>2</v>
      </c>
      <c r="W69" s="68">
        <v>0</v>
      </c>
      <c r="X69" s="69">
        <f t="shared" si="16"/>
        <v>42</v>
      </c>
      <c r="Y69" s="68">
        <f t="shared" si="16"/>
        <v>34</v>
      </c>
      <c r="Z69" s="68">
        <f>SUM(X69:Y69)</f>
        <v>76</v>
      </c>
      <c r="AA69" s="45"/>
      <c r="AB69" s="74"/>
      <c r="AC69" s="74"/>
      <c r="AD69" s="74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</row>
    <row r="70" spans="1:53" s="7" customFormat="1" ht="12.75">
      <c r="A70" s="41" t="s">
        <v>36</v>
      </c>
      <c r="B70" s="62"/>
      <c r="C70" s="63"/>
      <c r="D70" s="62"/>
      <c r="E70" s="63"/>
      <c r="F70" s="62"/>
      <c r="G70" s="63"/>
      <c r="H70" s="62"/>
      <c r="I70" s="63"/>
      <c r="J70" s="62"/>
      <c r="K70" s="63"/>
      <c r="L70" s="62"/>
      <c r="M70" s="63"/>
      <c r="N70" s="62"/>
      <c r="O70" s="63"/>
      <c r="P70" s="62"/>
      <c r="Q70" s="63"/>
      <c r="R70" s="62"/>
      <c r="S70" s="63"/>
      <c r="T70" s="62"/>
      <c r="U70" s="63"/>
      <c r="V70" s="62"/>
      <c r="W70" s="63"/>
      <c r="X70" s="65"/>
      <c r="Y70" s="64"/>
      <c r="Z70" s="63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</row>
    <row r="71" spans="1:53" ht="12.75">
      <c r="A71" s="26" t="s">
        <v>30</v>
      </c>
      <c r="B71" s="62">
        <v>0</v>
      </c>
      <c r="C71" s="63">
        <v>0</v>
      </c>
      <c r="D71" s="62">
        <v>0</v>
      </c>
      <c r="E71" s="63">
        <v>0</v>
      </c>
      <c r="F71" s="62">
        <v>0</v>
      </c>
      <c r="G71" s="63">
        <v>0</v>
      </c>
      <c r="H71" s="62">
        <v>0</v>
      </c>
      <c r="I71" s="63">
        <v>0</v>
      </c>
      <c r="J71" s="62">
        <v>84</v>
      </c>
      <c r="K71" s="63">
        <v>63</v>
      </c>
      <c r="L71" s="62">
        <v>134</v>
      </c>
      <c r="M71" s="63">
        <v>76</v>
      </c>
      <c r="N71" s="62">
        <v>66</v>
      </c>
      <c r="O71" s="63">
        <v>58</v>
      </c>
      <c r="P71" s="62">
        <v>50</v>
      </c>
      <c r="Q71" s="63">
        <v>35</v>
      </c>
      <c r="R71" s="62">
        <v>10</v>
      </c>
      <c r="S71" s="63">
        <v>10</v>
      </c>
      <c r="T71" s="62">
        <v>6</v>
      </c>
      <c r="U71" s="63">
        <v>2</v>
      </c>
      <c r="V71" s="62">
        <v>11</v>
      </c>
      <c r="W71" s="63">
        <v>35</v>
      </c>
      <c r="X71" s="65">
        <f aca="true" t="shared" si="17" ref="X71:Y75">SUM(V71,T71,R71,P71,N71,L71,J71,H71,F71,D71,B71)</f>
        <v>361</v>
      </c>
      <c r="Y71" s="64">
        <f t="shared" si="17"/>
        <v>279</v>
      </c>
      <c r="Z71" s="63">
        <f>SUM(X71:Y71)</f>
        <v>640</v>
      </c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</row>
    <row r="72" spans="1:53" ht="12.75">
      <c r="A72" s="26" t="s">
        <v>31</v>
      </c>
      <c r="B72" s="62">
        <v>0</v>
      </c>
      <c r="C72" s="70">
        <v>0</v>
      </c>
      <c r="D72" s="62">
        <v>0</v>
      </c>
      <c r="E72" s="70">
        <v>0</v>
      </c>
      <c r="F72" s="62">
        <v>0</v>
      </c>
      <c r="G72" s="70">
        <v>0</v>
      </c>
      <c r="H72" s="62">
        <v>0</v>
      </c>
      <c r="I72" s="70">
        <v>0</v>
      </c>
      <c r="J72" s="62">
        <v>416</v>
      </c>
      <c r="K72" s="70">
        <v>160</v>
      </c>
      <c r="L72" s="62">
        <v>369</v>
      </c>
      <c r="M72" s="70">
        <v>182</v>
      </c>
      <c r="N72" s="62">
        <v>188</v>
      </c>
      <c r="O72" s="70">
        <v>144</v>
      </c>
      <c r="P72" s="62">
        <v>74</v>
      </c>
      <c r="Q72" s="70">
        <v>61</v>
      </c>
      <c r="R72" s="62">
        <v>24</v>
      </c>
      <c r="S72" s="70">
        <v>25</v>
      </c>
      <c r="T72" s="62">
        <v>9</v>
      </c>
      <c r="U72" s="70">
        <v>4</v>
      </c>
      <c r="V72" s="62">
        <v>5</v>
      </c>
      <c r="W72" s="70">
        <v>15</v>
      </c>
      <c r="X72" s="65">
        <f t="shared" si="17"/>
        <v>1085</v>
      </c>
      <c r="Y72" s="71">
        <f t="shared" si="17"/>
        <v>591</v>
      </c>
      <c r="Z72" s="63">
        <f>SUM(X72:Y72)</f>
        <v>1676</v>
      </c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</row>
    <row r="73" spans="1:53" ht="12.75">
      <c r="A73" s="26" t="s">
        <v>32</v>
      </c>
      <c r="B73" s="62">
        <v>0</v>
      </c>
      <c r="C73" s="70">
        <v>0</v>
      </c>
      <c r="D73" s="62">
        <v>0</v>
      </c>
      <c r="E73" s="70">
        <v>0</v>
      </c>
      <c r="F73" s="62">
        <v>0</v>
      </c>
      <c r="G73" s="70">
        <v>0</v>
      </c>
      <c r="H73" s="62">
        <v>0</v>
      </c>
      <c r="I73" s="70">
        <v>0</v>
      </c>
      <c r="J73" s="62">
        <v>38</v>
      </c>
      <c r="K73" s="70">
        <v>12</v>
      </c>
      <c r="L73" s="62">
        <v>47</v>
      </c>
      <c r="M73" s="70">
        <v>34</v>
      </c>
      <c r="N73" s="62">
        <v>31</v>
      </c>
      <c r="O73" s="70">
        <v>26</v>
      </c>
      <c r="P73" s="62">
        <v>19</v>
      </c>
      <c r="Q73" s="70">
        <v>10</v>
      </c>
      <c r="R73" s="62">
        <v>3</v>
      </c>
      <c r="S73" s="70">
        <v>2</v>
      </c>
      <c r="T73" s="62">
        <v>1</v>
      </c>
      <c r="U73" s="70">
        <v>0</v>
      </c>
      <c r="V73" s="62">
        <v>1</v>
      </c>
      <c r="W73" s="70">
        <v>0</v>
      </c>
      <c r="X73" s="65">
        <f t="shared" si="17"/>
        <v>140</v>
      </c>
      <c r="Y73" s="71">
        <f t="shared" si="17"/>
        <v>84</v>
      </c>
      <c r="Z73" s="63">
        <f>SUM(X73:Y73)</f>
        <v>224</v>
      </c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</row>
    <row r="74" spans="1:53" ht="12.75">
      <c r="A74" s="26" t="s">
        <v>33</v>
      </c>
      <c r="B74" s="62">
        <v>0</v>
      </c>
      <c r="C74" s="70">
        <v>0</v>
      </c>
      <c r="D74" s="62">
        <v>0</v>
      </c>
      <c r="E74" s="70">
        <v>0</v>
      </c>
      <c r="F74" s="62">
        <v>0</v>
      </c>
      <c r="G74" s="70">
        <v>0</v>
      </c>
      <c r="H74" s="62">
        <v>0</v>
      </c>
      <c r="I74" s="70">
        <v>0</v>
      </c>
      <c r="J74" s="62">
        <v>22</v>
      </c>
      <c r="K74" s="70">
        <v>6</v>
      </c>
      <c r="L74" s="62">
        <v>22</v>
      </c>
      <c r="M74" s="70">
        <v>9</v>
      </c>
      <c r="N74" s="62">
        <v>17</v>
      </c>
      <c r="O74" s="70">
        <v>1</v>
      </c>
      <c r="P74" s="62">
        <v>8</v>
      </c>
      <c r="Q74" s="70">
        <v>6</v>
      </c>
      <c r="R74" s="62">
        <v>3</v>
      </c>
      <c r="S74" s="70">
        <v>2</v>
      </c>
      <c r="T74" s="62">
        <v>0</v>
      </c>
      <c r="U74" s="70">
        <v>0</v>
      </c>
      <c r="V74" s="62">
        <v>0</v>
      </c>
      <c r="W74" s="70">
        <v>0</v>
      </c>
      <c r="X74" s="65">
        <f t="shared" si="17"/>
        <v>72</v>
      </c>
      <c r="Y74" s="71">
        <f t="shared" si="17"/>
        <v>24</v>
      </c>
      <c r="Z74" s="63">
        <f>SUM(X74:Y74)</f>
        <v>96</v>
      </c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</row>
    <row r="75" spans="1:53" s="19" customFormat="1" ht="12.75">
      <c r="A75" s="10" t="s">
        <v>19</v>
      </c>
      <c r="B75" s="69">
        <v>0</v>
      </c>
      <c r="C75" s="68">
        <v>0</v>
      </c>
      <c r="D75" s="69">
        <v>0</v>
      </c>
      <c r="E75" s="68">
        <v>0</v>
      </c>
      <c r="F75" s="69">
        <v>0</v>
      </c>
      <c r="G75" s="68">
        <v>0</v>
      </c>
      <c r="H75" s="69">
        <v>0</v>
      </c>
      <c r="I75" s="68">
        <v>0</v>
      </c>
      <c r="J75" s="69">
        <v>560</v>
      </c>
      <c r="K75" s="68">
        <v>241</v>
      </c>
      <c r="L75" s="69">
        <v>572</v>
      </c>
      <c r="M75" s="68">
        <v>301</v>
      </c>
      <c r="N75" s="69">
        <v>302</v>
      </c>
      <c r="O75" s="68">
        <v>229</v>
      </c>
      <c r="P75" s="69">
        <v>151</v>
      </c>
      <c r="Q75" s="68">
        <v>112</v>
      </c>
      <c r="R75" s="69">
        <v>40</v>
      </c>
      <c r="S75" s="68">
        <v>39</v>
      </c>
      <c r="T75" s="69">
        <v>16</v>
      </c>
      <c r="U75" s="68">
        <v>6</v>
      </c>
      <c r="V75" s="69">
        <v>17</v>
      </c>
      <c r="W75" s="68">
        <v>50</v>
      </c>
      <c r="X75" s="69">
        <f t="shared" si="17"/>
        <v>1658</v>
      </c>
      <c r="Y75" s="68">
        <f t="shared" si="17"/>
        <v>978</v>
      </c>
      <c r="Z75" s="68">
        <f>SUM(X75:Y75)</f>
        <v>2636</v>
      </c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76" spans="1:53" s="19" customFormat="1" ht="12.75">
      <c r="A76" s="41" t="s">
        <v>38</v>
      </c>
      <c r="B76" s="73"/>
      <c r="C76" s="74"/>
      <c r="D76" s="73"/>
      <c r="E76" s="74"/>
      <c r="F76" s="73"/>
      <c r="G76" s="74"/>
      <c r="H76" s="73"/>
      <c r="I76" s="74"/>
      <c r="J76" s="73"/>
      <c r="K76" s="74"/>
      <c r="L76" s="73"/>
      <c r="M76" s="74"/>
      <c r="N76" s="73"/>
      <c r="O76" s="74"/>
      <c r="P76" s="73"/>
      <c r="Q76" s="74"/>
      <c r="R76" s="73"/>
      <c r="S76" s="74"/>
      <c r="T76" s="73"/>
      <c r="U76" s="74"/>
      <c r="V76" s="73"/>
      <c r="W76" s="74"/>
      <c r="X76" s="73"/>
      <c r="Y76" s="74"/>
      <c r="Z76" s="74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</row>
    <row r="77" spans="1:53" ht="12.75">
      <c r="A77" s="26" t="s">
        <v>30</v>
      </c>
      <c r="B77" s="62">
        <v>0</v>
      </c>
      <c r="C77" s="63">
        <v>0</v>
      </c>
      <c r="D77" s="62">
        <v>0</v>
      </c>
      <c r="E77" s="63">
        <v>0</v>
      </c>
      <c r="F77" s="62">
        <v>0</v>
      </c>
      <c r="G77" s="63">
        <v>0</v>
      </c>
      <c r="H77" s="62">
        <v>0</v>
      </c>
      <c r="I77" s="63">
        <v>1</v>
      </c>
      <c r="J77" s="62">
        <v>7</v>
      </c>
      <c r="K77" s="63">
        <v>17</v>
      </c>
      <c r="L77" s="62">
        <v>8</v>
      </c>
      <c r="M77" s="63">
        <v>7</v>
      </c>
      <c r="N77" s="62">
        <v>8</v>
      </c>
      <c r="O77" s="63">
        <v>4</v>
      </c>
      <c r="P77" s="62">
        <v>2</v>
      </c>
      <c r="Q77" s="63">
        <v>0</v>
      </c>
      <c r="R77" s="62">
        <v>2</v>
      </c>
      <c r="S77" s="63">
        <v>1</v>
      </c>
      <c r="T77" s="62">
        <v>1</v>
      </c>
      <c r="U77" s="63">
        <v>1</v>
      </c>
      <c r="V77" s="62">
        <v>0</v>
      </c>
      <c r="W77" s="63">
        <v>2</v>
      </c>
      <c r="X77" s="65">
        <f aca="true" t="shared" si="18" ref="X77:Y81">SUM(V77,T77,R77,P77,N77,L77,J77,H77,F77,D77,B77)</f>
        <v>28</v>
      </c>
      <c r="Y77" s="64">
        <f t="shared" si="18"/>
        <v>33</v>
      </c>
      <c r="Z77" s="63">
        <f>SUM(X77:Y77)</f>
        <v>61</v>
      </c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</row>
    <row r="78" spans="1:53" ht="12.75">
      <c r="A78" s="26" t="s">
        <v>31</v>
      </c>
      <c r="B78" s="62">
        <v>0</v>
      </c>
      <c r="C78" s="70">
        <v>0</v>
      </c>
      <c r="D78" s="62">
        <v>0</v>
      </c>
      <c r="E78" s="70">
        <v>0</v>
      </c>
      <c r="F78" s="62">
        <v>0</v>
      </c>
      <c r="G78" s="70">
        <v>0</v>
      </c>
      <c r="H78" s="62">
        <v>0</v>
      </c>
      <c r="I78" s="70">
        <v>0</v>
      </c>
      <c r="J78" s="62">
        <v>7</v>
      </c>
      <c r="K78" s="70">
        <v>4</v>
      </c>
      <c r="L78" s="62">
        <v>5</v>
      </c>
      <c r="M78" s="70">
        <v>1</v>
      </c>
      <c r="N78" s="62">
        <v>1</v>
      </c>
      <c r="O78" s="70">
        <v>1</v>
      </c>
      <c r="P78" s="62">
        <v>2</v>
      </c>
      <c r="Q78" s="70">
        <v>0</v>
      </c>
      <c r="R78" s="62">
        <v>0</v>
      </c>
      <c r="S78" s="70">
        <v>0</v>
      </c>
      <c r="T78" s="62">
        <v>0</v>
      </c>
      <c r="U78" s="70">
        <v>0</v>
      </c>
      <c r="V78" s="62">
        <v>0</v>
      </c>
      <c r="W78" s="70">
        <v>0</v>
      </c>
      <c r="X78" s="65">
        <f t="shared" si="18"/>
        <v>15</v>
      </c>
      <c r="Y78" s="71">
        <f t="shared" si="18"/>
        <v>6</v>
      </c>
      <c r="Z78" s="63">
        <f>SUM(X78:Y78)</f>
        <v>21</v>
      </c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</row>
    <row r="79" spans="1:53" ht="12.75">
      <c r="A79" s="26" t="s">
        <v>32</v>
      </c>
      <c r="B79" s="62">
        <v>0</v>
      </c>
      <c r="C79" s="70">
        <v>0</v>
      </c>
      <c r="D79" s="62">
        <v>0</v>
      </c>
      <c r="E79" s="70">
        <v>0</v>
      </c>
      <c r="F79" s="62">
        <v>0</v>
      </c>
      <c r="G79" s="70">
        <v>0</v>
      </c>
      <c r="H79" s="62">
        <v>0</v>
      </c>
      <c r="I79" s="70">
        <v>0</v>
      </c>
      <c r="J79" s="62">
        <v>0</v>
      </c>
      <c r="K79" s="70">
        <v>0</v>
      </c>
      <c r="L79" s="62">
        <v>0</v>
      </c>
      <c r="M79" s="70">
        <v>0</v>
      </c>
      <c r="N79" s="62">
        <v>0</v>
      </c>
      <c r="O79" s="70">
        <v>0</v>
      </c>
      <c r="P79" s="62">
        <v>0</v>
      </c>
      <c r="Q79" s="70">
        <v>0</v>
      </c>
      <c r="R79" s="62">
        <v>0</v>
      </c>
      <c r="S79" s="70">
        <v>0</v>
      </c>
      <c r="T79" s="62">
        <v>0</v>
      </c>
      <c r="U79" s="70">
        <v>0</v>
      </c>
      <c r="V79" s="62">
        <v>0</v>
      </c>
      <c r="W79" s="70">
        <v>0</v>
      </c>
      <c r="X79" s="65">
        <f t="shared" si="18"/>
        <v>0</v>
      </c>
      <c r="Y79" s="71">
        <f t="shared" si="18"/>
        <v>0</v>
      </c>
      <c r="Z79" s="63">
        <f>SUM(X79:Y79)</f>
        <v>0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</row>
    <row r="80" spans="1:53" ht="12.75">
      <c r="A80" s="26" t="s">
        <v>33</v>
      </c>
      <c r="B80" s="62">
        <v>0</v>
      </c>
      <c r="C80" s="70">
        <v>0</v>
      </c>
      <c r="D80" s="62">
        <v>0</v>
      </c>
      <c r="E80" s="70">
        <v>0</v>
      </c>
      <c r="F80" s="62">
        <v>0</v>
      </c>
      <c r="G80" s="70">
        <v>0</v>
      </c>
      <c r="H80" s="62">
        <v>0</v>
      </c>
      <c r="I80" s="70">
        <v>0</v>
      </c>
      <c r="J80" s="62">
        <v>7</v>
      </c>
      <c r="K80" s="70">
        <v>15</v>
      </c>
      <c r="L80" s="62">
        <v>3</v>
      </c>
      <c r="M80" s="70">
        <v>3</v>
      </c>
      <c r="N80" s="62">
        <v>1</v>
      </c>
      <c r="O80" s="70">
        <v>2</v>
      </c>
      <c r="P80" s="62">
        <v>1</v>
      </c>
      <c r="Q80" s="70">
        <v>3</v>
      </c>
      <c r="R80" s="62">
        <v>0</v>
      </c>
      <c r="S80" s="70">
        <v>0</v>
      </c>
      <c r="T80" s="62">
        <v>0</v>
      </c>
      <c r="U80" s="70">
        <v>0</v>
      </c>
      <c r="V80" s="62">
        <v>1</v>
      </c>
      <c r="W80" s="70">
        <v>0</v>
      </c>
      <c r="X80" s="65">
        <f t="shared" si="18"/>
        <v>13</v>
      </c>
      <c r="Y80" s="71">
        <f t="shared" si="18"/>
        <v>23</v>
      </c>
      <c r="Z80" s="63">
        <f>SUM(X80:Y80)</f>
        <v>36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</row>
    <row r="81" spans="1:53" s="24" customFormat="1" ht="12.75">
      <c r="A81" s="10" t="s">
        <v>19</v>
      </c>
      <c r="B81" s="69">
        <v>0</v>
      </c>
      <c r="C81" s="68">
        <v>0</v>
      </c>
      <c r="D81" s="69">
        <v>0</v>
      </c>
      <c r="E81" s="68">
        <v>0</v>
      </c>
      <c r="F81" s="69">
        <v>0</v>
      </c>
      <c r="G81" s="68">
        <v>0</v>
      </c>
      <c r="H81" s="69">
        <v>0</v>
      </c>
      <c r="I81" s="68">
        <v>1</v>
      </c>
      <c r="J81" s="69">
        <v>21</v>
      </c>
      <c r="K81" s="68">
        <v>36</v>
      </c>
      <c r="L81" s="69">
        <v>16</v>
      </c>
      <c r="M81" s="68">
        <v>11</v>
      </c>
      <c r="N81" s="69">
        <v>10</v>
      </c>
      <c r="O81" s="68">
        <v>7</v>
      </c>
      <c r="P81" s="69">
        <v>5</v>
      </c>
      <c r="Q81" s="68">
        <v>3</v>
      </c>
      <c r="R81" s="69">
        <v>2</v>
      </c>
      <c r="S81" s="68">
        <v>1</v>
      </c>
      <c r="T81" s="69">
        <v>1</v>
      </c>
      <c r="U81" s="68">
        <v>1</v>
      </c>
      <c r="V81" s="69">
        <v>1</v>
      </c>
      <c r="W81" s="68">
        <v>2</v>
      </c>
      <c r="X81" s="69">
        <f t="shared" si="18"/>
        <v>56</v>
      </c>
      <c r="Y81" s="68">
        <f t="shared" si="18"/>
        <v>62</v>
      </c>
      <c r="Z81" s="68">
        <f>SUM(X81:Y81)</f>
        <v>118</v>
      </c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</row>
    <row r="82" spans="1:53" s="19" customFormat="1" ht="12.75">
      <c r="A82" s="41" t="s">
        <v>37</v>
      </c>
      <c r="B82" s="73"/>
      <c r="C82" s="74"/>
      <c r="D82" s="73"/>
      <c r="E82" s="74"/>
      <c r="F82" s="73"/>
      <c r="G82" s="74"/>
      <c r="H82" s="73"/>
      <c r="I82" s="74"/>
      <c r="J82" s="73"/>
      <c r="K82" s="74"/>
      <c r="L82" s="73"/>
      <c r="M82" s="74"/>
      <c r="N82" s="73"/>
      <c r="O82" s="74"/>
      <c r="P82" s="73"/>
      <c r="Q82" s="74"/>
      <c r="R82" s="73"/>
      <c r="S82" s="74"/>
      <c r="T82" s="73"/>
      <c r="U82" s="74"/>
      <c r="V82" s="73"/>
      <c r="W82" s="74"/>
      <c r="X82" s="73"/>
      <c r="Y82" s="74"/>
      <c r="Z82" s="74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</row>
    <row r="83" spans="1:53" ht="12.75">
      <c r="A83" s="26" t="s">
        <v>30</v>
      </c>
      <c r="B83" s="62">
        <v>0</v>
      </c>
      <c r="C83" s="63">
        <v>0</v>
      </c>
      <c r="D83" s="62">
        <v>0</v>
      </c>
      <c r="E83" s="63">
        <v>0</v>
      </c>
      <c r="F83" s="62">
        <v>0</v>
      </c>
      <c r="G83" s="63">
        <v>0</v>
      </c>
      <c r="H83" s="62">
        <v>0</v>
      </c>
      <c r="I83" s="63">
        <v>3</v>
      </c>
      <c r="J83" s="62">
        <v>374</v>
      </c>
      <c r="K83" s="63">
        <v>468</v>
      </c>
      <c r="L83" s="62">
        <v>562</v>
      </c>
      <c r="M83" s="63">
        <v>638</v>
      </c>
      <c r="N83" s="62">
        <v>303</v>
      </c>
      <c r="O83" s="63">
        <v>246</v>
      </c>
      <c r="P83" s="62">
        <v>113</v>
      </c>
      <c r="Q83" s="63">
        <v>75</v>
      </c>
      <c r="R83" s="62">
        <v>25</v>
      </c>
      <c r="S83" s="63">
        <v>16</v>
      </c>
      <c r="T83" s="62">
        <v>9</v>
      </c>
      <c r="U83" s="63">
        <v>3</v>
      </c>
      <c r="V83" s="62">
        <v>6</v>
      </c>
      <c r="W83" s="63">
        <v>6</v>
      </c>
      <c r="X83" s="65">
        <f aca="true" t="shared" si="19" ref="X83:X88">SUM(V83,T83,R83,P83,N83,L83,J83,H83,F83,D83,B83)</f>
        <v>1392</v>
      </c>
      <c r="Y83" s="64">
        <f aca="true" t="shared" si="20" ref="Y83:Y88">SUM(W83,U83,S83,Q83,O83,M83,K83,I83,G83,E83,C83)</f>
        <v>1455</v>
      </c>
      <c r="Z83" s="63">
        <f aca="true" t="shared" si="21" ref="Z83:Z88">SUM(X83:Y83)</f>
        <v>2847</v>
      </c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</row>
    <row r="84" spans="1:53" ht="12.75">
      <c r="A84" s="26" t="s">
        <v>31</v>
      </c>
      <c r="B84" s="62">
        <v>0</v>
      </c>
      <c r="C84" s="70">
        <v>0</v>
      </c>
      <c r="D84" s="62">
        <v>0</v>
      </c>
      <c r="E84" s="70">
        <v>0</v>
      </c>
      <c r="F84" s="62">
        <v>0</v>
      </c>
      <c r="G84" s="70">
        <v>0</v>
      </c>
      <c r="H84" s="62">
        <v>0</v>
      </c>
      <c r="I84" s="70">
        <v>2</v>
      </c>
      <c r="J84" s="62">
        <v>1579</v>
      </c>
      <c r="K84" s="70">
        <v>1667</v>
      </c>
      <c r="L84" s="62">
        <v>1545</v>
      </c>
      <c r="M84" s="70">
        <v>1472</v>
      </c>
      <c r="N84" s="62">
        <v>521</v>
      </c>
      <c r="O84" s="70">
        <v>401</v>
      </c>
      <c r="P84" s="62">
        <v>118</v>
      </c>
      <c r="Q84" s="70">
        <v>92</v>
      </c>
      <c r="R84" s="62">
        <v>25</v>
      </c>
      <c r="S84" s="70">
        <v>27</v>
      </c>
      <c r="T84" s="62">
        <v>7</v>
      </c>
      <c r="U84" s="70">
        <v>5</v>
      </c>
      <c r="V84" s="62">
        <v>3</v>
      </c>
      <c r="W84" s="70">
        <v>9</v>
      </c>
      <c r="X84" s="65">
        <f t="shared" si="19"/>
        <v>3798</v>
      </c>
      <c r="Y84" s="71">
        <f t="shared" si="20"/>
        <v>3675</v>
      </c>
      <c r="Z84" s="63">
        <f t="shared" si="21"/>
        <v>7473</v>
      </c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</row>
    <row r="85" spans="1:53" ht="12.75">
      <c r="A85" s="26" t="s">
        <v>32</v>
      </c>
      <c r="B85" s="62">
        <v>0</v>
      </c>
      <c r="C85" s="70">
        <v>0</v>
      </c>
      <c r="D85" s="62">
        <v>0</v>
      </c>
      <c r="E85" s="70">
        <v>0</v>
      </c>
      <c r="F85" s="62">
        <v>0</v>
      </c>
      <c r="G85" s="70">
        <v>0</v>
      </c>
      <c r="H85" s="62">
        <v>0</v>
      </c>
      <c r="I85" s="70">
        <v>0</v>
      </c>
      <c r="J85" s="62">
        <v>189</v>
      </c>
      <c r="K85" s="70">
        <v>87</v>
      </c>
      <c r="L85" s="62">
        <v>205</v>
      </c>
      <c r="M85" s="70">
        <v>120</v>
      </c>
      <c r="N85" s="62">
        <v>89</v>
      </c>
      <c r="O85" s="70">
        <v>35</v>
      </c>
      <c r="P85" s="62">
        <v>21</v>
      </c>
      <c r="Q85" s="70">
        <v>10</v>
      </c>
      <c r="R85" s="62">
        <v>14</v>
      </c>
      <c r="S85" s="70">
        <v>3</v>
      </c>
      <c r="T85" s="62">
        <v>3</v>
      </c>
      <c r="U85" s="70">
        <v>0</v>
      </c>
      <c r="V85" s="62">
        <v>6</v>
      </c>
      <c r="W85" s="70">
        <v>0</v>
      </c>
      <c r="X85" s="65">
        <f t="shared" si="19"/>
        <v>527</v>
      </c>
      <c r="Y85" s="71">
        <f t="shared" si="20"/>
        <v>255</v>
      </c>
      <c r="Z85" s="63">
        <f t="shared" si="21"/>
        <v>782</v>
      </c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</row>
    <row r="86" spans="1:53" ht="12.75">
      <c r="A86" s="26" t="s">
        <v>33</v>
      </c>
      <c r="B86" s="62">
        <v>0</v>
      </c>
      <c r="C86" s="70">
        <v>0</v>
      </c>
      <c r="D86" s="62">
        <v>0</v>
      </c>
      <c r="E86" s="70">
        <v>0</v>
      </c>
      <c r="F86" s="62">
        <v>0</v>
      </c>
      <c r="G86" s="70">
        <v>0</v>
      </c>
      <c r="H86" s="62">
        <v>0</v>
      </c>
      <c r="I86" s="70">
        <v>1</v>
      </c>
      <c r="J86" s="62">
        <v>155</v>
      </c>
      <c r="K86" s="70">
        <v>82</v>
      </c>
      <c r="L86" s="62">
        <v>192</v>
      </c>
      <c r="M86" s="70">
        <v>96</v>
      </c>
      <c r="N86" s="62">
        <v>95</v>
      </c>
      <c r="O86" s="70">
        <v>44</v>
      </c>
      <c r="P86" s="62">
        <v>33</v>
      </c>
      <c r="Q86" s="70">
        <v>21</v>
      </c>
      <c r="R86" s="62">
        <v>10</v>
      </c>
      <c r="S86" s="70">
        <v>5</v>
      </c>
      <c r="T86" s="62">
        <v>2</v>
      </c>
      <c r="U86" s="70">
        <v>2</v>
      </c>
      <c r="V86" s="62">
        <v>2</v>
      </c>
      <c r="W86" s="70">
        <v>1</v>
      </c>
      <c r="X86" s="65">
        <f t="shared" si="19"/>
        <v>489</v>
      </c>
      <c r="Y86" s="71">
        <f t="shared" si="20"/>
        <v>252</v>
      </c>
      <c r="Z86" s="63">
        <f t="shared" si="21"/>
        <v>741</v>
      </c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</row>
    <row r="87" spans="1:53" ht="12.75">
      <c r="A87" s="26" t="s">
        <v>34</v>
      </c>
      <c r="B87" s="62">
        <v>0</v>
      </c>
      <c r="C87" s="70">
        <v>0</v>
      </c>
      <c r="D87" s="62">
        <v>0</v>
      </c>
      <c r="E87" s="70">
        <v>0</v>
      </c>
      <c r="F87" s="62">
        <v>0</v>
      </c>
      <c r="G87" s="70">
        <v>0</v>
      </c>
      <c r="H87" s="62">
        <v>0</v>
      </c>
      <c r="I87" s="70">
        <v>0</v>
      </c>
      <c r="J87" s="62">
        <v>4</v>
      </c>
      <c r="K87" s="70">
        <v>2</v>
      </c>
      <c r="L87" s="62">
        <v>7</v>
      </c>
      <c r="M87" s="70">
        <v>2</v>
      </c>
      <c r="N87" s="62">
        <v>3</v>
      </c>
      <c r="O87" s="70">
        <v>2</v>
      </c>
      <c r="P87" s="62">
        <v>0</v>
      </c>
      <c r="Q87" s="70">
        <v>0</v>
      </c>
      <c r="R87" s="62">
        <v>0</v>
      </c>
      <c r="S87" s="70">
        <v>1</v>
      </c>
      <c r="T87" s="62">
        <v>0</v>
      </c>
      <c r="U87" s="70">
        <v>0</v>
      </c>
      <c r="V87" s="62">
        <v>0</v>
      </c>
      <c r="W87" s="70">
        <v>0</v>
      </c>
      <c r="X87" s="65">
        <f t="shared" si="19"/>
        <v>14</v>
      </c>
      <c r="Y87" s="71">
        <f t="shared" si="20"/>
        <v>7</v>
      </c>
      <c r="Z87" s="63">
        <f t="shared" si="21"/>
        <v>21</v>
      </c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</row>
    <row r="88" spans="1:53" s="19" customFormat="1" ht="12.75">
      <c r="A88" s="10" t="s">
        <v>19</v>
      </c>
      <c r="B88" s="69">
        <v>0</v>
      </c>
      <c r="C88" s="68">
        <v>0</v>
      </c>
      <c r="D88" s="69">
        <v>0</v>
      </c>
      <c r="E88" s="68">
        <v>0</v>
      </c>
      <c r="F88" s="69">
        <v>0</v>
      </c>
      <c r="G88" s="68">
        <v>0</v>
      </c>
      <c r="H88" s="69">
        <v>0</v>
      </c>
      <c r="I88" s="68">
        <v>6</v>
      </c>
      <c r="J88" s="69">
        <v>2301</v>
      </c>
      <c r="K88" s="68">
        <v>2306</v>
      </c>
      <c r="L88" s="69">
        <v>2511</v>
      </c>
      <c r="M88" s="68">
        <v>2328</v>
      </c>
      <c r="N88" s="69">
        <v>1011</v>
      </c>
      <c r="O88" s="68">
        <v>728</v>
      </c>
      <c r="P88" s="69">
        <v>285</v>
      </c>
      <c r="Q88" s="68">
        <v>198</v>
      </c>
      <c r="R88" s="69">
        <v>74</v>
      </c>
      <c r="S88" s="68">
        <v>52</v>
      </c>
      <c r="T88" s="69">
        <v>21</v>
      </c>
      <c r="U88" s="68">
        <v>10</v>
      </c>
      <c r="V88" s="69">
        <v>17</v>
      </c>
      <c r="W88" s="68">
        <v>16</v>
      </c>
      <c r="X88" s="69">
        <f t="shared" si="19"/>
        <v>6220</v>
      </c>
      <c r="Y88" s="68">
        <f t="shared" si="20"/>
        <v>5644</v>
      </c>
      <c r="Z88" s="68">
        <f t="shared" si="21"/>
        <v>11864</v>
      </c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</row>
    <row r="89" spans="1:53" s="19" customFormat="1" ht="12.75">
      <c r="A89" s="42" t="s">
        <v>29</v>
      </c>
      <c r="B89" s="69"/>
      <c r="C89" s="68"/>
      <c r="D89" s="69"/>
      <c r="E89" s="68"/>
      <c r="F89" s="69"/>
      <c r="G89" s="68"/>
      <c r="H89" s="69"/>
      <c r="I89" s="68"/>
      <c r="J89" s="69"/>
      <c r="K89" s="68"/>
      <c r="L89" s="69"/>
      <c r="M89" s="68"/>
      <c r="N89" s="69"/>
      <c r="O89" s="68"/>
      <c r="P89" s="69"/>
      <c r="Q89" s="68"/>
      <c r="R89" s="69"/>
      <c r="S89" s="68"/>
      <c r="T89" s="69"/>
      <c r="U89" s="68"/>
      <c r="V89" s="69"/>
      <c r="W89" s="68"/>
      <c r="X89" s="69"/>
      <c r="Y89" s="68"/>
      <c r="Z89" s="68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</row>
    <row r="90" spans="1:53" s="7" customFormat="1" ht="12.75">
      <c r="A90" s="27" t="s">
        <v>59</v>
      </c>
      <c r="B90" s="62"/>
      <c r="C90" s="63"/>
      <c r="D90" s="62"/>
      <c r="E90" s="63"/>
      <c r="F90" s="62"/>
      <c r="G90" s="63"/>
      <c r="H90" s="62"/>
      <c r="I90" s="63"/>
      <c r="J90" s="62"/>
      <c r="K90" s="63"/>
      <c r="L90" s="62"/>
      <c r="M90" s="63"/>
      <c r="N90" s="62"/>
      <c r="O90" s="63"/>
      <c r="P90" s="62"/>
      <c r="Q90" s="63"/>
      <c r="R90" s="62"/>
      <c r="S90" s="63"/>
      <c r="T90" s="62"/>
      <c r="U90" s="63"/>
      <c r="V90" s="62"/>
      <c r="W90" s="63"/>
      <c r="X90" s="65"/>
      <c r="Y90" s="64"/>
      <c r="Z90" s="63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</row>
    <row r="91" spans="1:53" ht="12.75">
      <c r="A91" s="7" t="s">
        <v>30</v>
      </c>
      <c r="B91" s="62">
        <f aca="true" t="shared" si="22" ref="B91:Z91">SUM(B8,B14,B21,B27,B36,B42,B49,B55,B65,B71,B77,B83)</f>
        <v>1</v>
      </c>
      <c r="C91" s="63">
        <f t="shared" si="22"/>
        <v>1</v>
      </c>
      <c r="D91" s="62">
        <f t="shared" si="22"/>
        <v>72</v>
      </c>
      <c r="E91" s="63">
        <f t="shared" si="22"/>
        <v>66</v>
      </c>
      <c r="F91" s="62">
        <f t="shared" si="22"/>
        <v>2654</v>
      </c>
      <c r="G91" s="63">
        <f t="shared" si="22"/>
        <v>3140</v>
      </c>
      <c r="H91" s="62">
        <f t="shared" si="22"/>
        <v>4180</v>
      </c>
      <c r="I91" s="63">
        <f t="shared" si="22"/>
        <v>4571</v>
      </c>
      <c r="J91" s="62">
        <f t="shared" si="22"/>
        <v>3077</v>
      </c>
      <c r="K91" s="63">
        <f t="shared" si="22"/>
        <v>2709</v>
      </c>
      <c r="L91" s="62">
        <f t="shared" si="22"/>
        <v>1780</v>
      </c>
      <c r="M91" s="63">
        <f t="shared" si="22"/>
        <v>1425</v>
      </c>
      <c r="N91" s="62">
        <f t="shared" si="22"/>
        <v>672</v>
      </c>
      <c r="O91" s="63">
        <f t="shared" si="22"/>
        <v>492</v>
      </c>
      <c r="P91" s="62">
        <f t="shared" si="22"/>
        <v>265</v>
      </c>
      <c r="Q91" s="63">
        <f t="shared" si="22"/>
        <v>151</v>
      </c>
      <c r="R91" s="62">
        <f t="shared" si="22"/>
        <v>60</v>
      </c>
      <c r="S91" s="63">
        <f t="shared" si="22"/>
        <v>40</v>
      </c>
      <c r="T91" s="62">
        <f t="shared" si="22"/>
        <v>23</v>
      </c>
      <c r="U91" s="63">
        <f t="shared" si="22"/>
        <v>10</v>
      </c>
      <c r="V91" s="62">
        <f>SUM(V8,V14,V21,V27,V36,V42,V49,V55,V65,V71,V77,V83)</f>
        <v>25</v>
      </c>
      <c r="W91" s="63">
        <f t="shared" si="22"/>
        <v>55</v>
      </c>
      <c r="X91" s="65">
        <f t="shared" si="22"/>
        <v>12809</v>
      </c>
      <c r="Y91" s="64">
        <f t="shared" si="22"/>
        <v>12660</v>
      </c>
      <c r="Z91" s="63">
        <f t="shared" si="22"/>
        <v>25469</v>
      </c>
      <c r="AA91" s="70"/>
      <c r="AB91" s="70"/>
      <c r="AC91" s="70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</row>
    <row r="92" spans="1:53" ht="12.75">
      <c r="A92" s="7" t="s">
        <v>31</v>
      </c>
      <c r="B92" s="62">
        <f aca="true" t="shared" si="23" ref="B92:F94">SUM(B9,B15,B22,B28,B37,B43,B50,B56,B66,B72,B78,B84)</f>
        <v>7</v>
      </c>
      <c r="C92" s="70">
        <f t="shared" si="23"/>
        <v>4</v>
      </c>
      <c r="D92" s="62">
        <f t="shared" si="23"/>
        <v>304</v>
      </c>
      <c r="E92" s="70">
        <f t="shared" si="23"/>
        <v>306</v>
      </c>
      <c r="F92" s="62">
        <f t="shared" si="23"/>
        <v>16663</v>
      </c>
      <c r="G92" s="70">
        <f aca="true" t="shared" si="24" ref="G92:U92">SUM(G9,G15,G22,G28,G37,G43,G50,G56,G66,G72,G78,G84)</f>
        <v>19091</v>
      </c>
      <c r="H92" s="62">
        <f t="shared" si="24"/>
        <v>20974</v>
      </c>
      <c r="I92" s="70">
        <f t="shared" si="24"/>
        <v>22846</v>
      </c>
      <c r="J92" s="62">
        <f t="shared" si="24"/>
        <v>9524</v>
      </c>
      <c r="K92" s="70">
        <f t="shared" si="24"/>
        <v>7522</v>
      </c>
      <c r="L92" s="62">
        <f t="shared" si="24"/>
        <v>3800</v>
      </c>
      <c r="M92" s="70">
        <f t="shared" si="24"/>
        <v>2852</v>
      </c>
      <c r="N92" s="62">
        <f t="shared" si="24"/>
        <v>1073</v>
      </c>
      <c r="O92" s="70">
        <f t="shared" si="24"/>
        <v>785</v>
      </c>
      <c r="P92" s="62">
        <f t="shared" si="24"/>
        <v>260</v>
      </c>
      <c r="Q92" s="70">
        <f t="shared" si="24"/>
        <v>207</v>
      </c>
      <c r="R92" s="62">
        <f t="shared" si="24"/>
        <v>60</v>
      </c>
      <c r="S92" s="70">
        <f t="shared" si="24"/>
        <v>59</v>
      </c>
      <c r="T92" s="62">
        <f t="shared" si="24"/>
        <v>22</v>
      </c>
      <c r="U92" s="70">
        <f t="shared" si="24"/>
        <v>12</v>
      </c>
      <c r="V92" s="62">
        <f aca="true" t="shared" si="25" ref="V92:Z94">SUM(V9,V15,V22,V28,V37,V43,V50,V56,V66,V72,V78,V84)</f>
        <v>12</v>
      </c>
      <c r="W92" s="70">
        <f t="shared" si="25"/>
        <v>31</v>
      </c>
      <c r="X92" s="65">
        <f t="shared" si="25"/>
        <v>52699</v>
      </c>
      <c r="Y92" s="71">
        <f t="shared" si="25"/>
        <v>53715</v>
      </c>
      <c r="Z92" s="63">
        <f t="shared" si="25"/>
        <v>106414</v>
      </c>
      <c r="AA92" s="70"/>
      <c r="AB92" s="70"/>
      <c r="AC92" s="70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</row>
    <row r="93" spans="1:53" ht="12.75">
      <c r="A93" s="7" t="s">
        <v>32</v>
      </c>
      <c r="B93" s="62">
        <f t="shared" si="23"/>
        <v>1</v>
      </c>
      <c r="C93" s="70">
        <f t="shared" si="23"/>
        <v>0</v>
      </c>
      <c r="D93" s="62">
        <f t="shared" si="23"/>
        <v>3</v>
      </c>
      <c r="E93" s="70">
        <f t="shared" si="23"/>
        <v>2</v>
      </c>
      <c r="F93" s="62">
        <f t="shared" si="23"/>
        <v>686</v>
      </c>
      <c r="G93" s="70">
        <f aca="true" t="shared" si="26" ref="G93:U93">SUM(G10,G16,G23,G29,G38,G44,G51,G57,G67,G73,G79,G85)</f>
        <v>390</v>
      </c>
      <c r="H93" s="62">
        <f t="shared" si="26"/>
        <v>1176</v>
      </c>
      <c r="I93" s="70">
        <f t="shared" si="26"/>
        <v>666</v>
      </c>
      <c r="J93" s="62">
        <f t="shared" si="26"/>
        <v>888</v>
      </c>
      <c r="K93" s="70">
        <f t="shared" si="26"/>
        <v>460</v>
      </c>
      <c r="L93" s="62">
        <f t="shared" si="26"/>
        <v>496</v>
      </c>
      <c r="M93" s="70">
        <f t="shared" si="26"/>
        <v>278</v>
      </c>
      <c r="N93" s="62">
        <f t="shared" si="26"/>
        <v>168</v>
      </c>
      <c r="O93" s="70">
        <f t="shared" si="26"/>
        <v>98</v>
      </c>
      <c r="P93" s="62">
        <f t="shared" si="26"/>
        <v>49</v>
      </c>
      <c r="Q93" s="70">
        <f t="shared" si="26"/>
        <v>25</v>
      </c>
      <c r="R93" s="62">
        <f t="shared" si="26"/>
        <v>21</v>
      </c>
      <c r="S93" s="70">
        <f t="shared" si="26"/>
        <v>6</v>
      </c>
      <c r="T93" s="62">
        <f t="shared" si="26"/>
        <v>5</v>
      </c>
      <c r="U93" s="70">
        <f t="shared" si="26"/>
        <v>0</v>
      </c>
      <c r="V93" s="62">
        <f>SUM(V10,V16,V23,V29,V38,V44,V51,V57,V67,V73,V79,V85)</f>
        <v>11</v>
      </c>
      <c r="W93" s="70">
        <f t="shared" si="25"/>
        <v>1</v>
      </c>
      <c r="X93" s="65">
        <f t="shared" si="25"/>
        <v>3504</v>
      </c>
      <c r="Y93" s="71">
        <f t="shared" si="25"/>
        <v>1926</v>
      </c>
      <c r="Z93" s="63">
        <f t="shared" si="25"/>
        <v>5430</v>
      </c>
      <c r="AA93" s="70"/>
      <c r="AB93" s="70"/>
      <c r="AC93" s="70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</row>
    <row r="94" spans="1:53" ht="12.75">
      <c r="A94" s="7" t="s">
        <v>33</v>
      </c>
      <c r="B94" s="62">
        <f t="shared" si="23"/>
        <v>0</v>
      </c>
      <c r="C94" s="70">
        <f t="shared" si="23"/>
        <v>0</v>
      </c>
      <c r="D94" s="62">
        <f t="shared" si="23"/>
        <v>13</v>
      </c>
      <c r="E94" s="70">
        <f t="shared" si="23"/>
        <v>5</v>
      </c>
      <c r="F94" s="62">
        <f t="shared" si="23"/>
        <v>719</v>
      </c>
      <c r="G94" s="70">
        <f aca="true" t="shared" si="27" ref="G94:U94">SUM(G11,G17,G24,G30,G39,G45,G52,G58,G68,G74,G80,G86)</f>
        <v>579</v>
      </c>
      <c r="H94" s="62">
        <f t="shared" si="27"/>
        <v>1298</v>
      </c>
      <c r="I94" s="70">
        <f t="shared" si="27"/>
        <v>876</v>
      </c>
      <c r="J94" s="62">
        <f t="shared" si="27"/>
        <v>1015</v>
      </c>
      <c r="K94" s="70">
        <f t="shared" si="27"/>
        <v>625</v>
      </c>
      <c r="L94" s="62">
        <f t="shared" si="27"/>
        <v>550</v>
      </c>
      <c r="M94" s="70">
        <f t="shared" si="27"/>
        <v>315</v>
      </c>
      <c r="N94" s="62">
        <f t="shared" si="27"/>
        <v>210</v>
      </c>
      <c r="O94" s="70">
        <f t="shared" si="27"/>
        <v>107</v>
      </c>
      <c r="P94" s="62">
        <f t="shared" si="27"/>
        <v>68</v>
      </c>
      <c r="Q94" s="70">
        <f t="shared" si="27"/>
        <v>42</v>
      </c>
      <c r="R94" s="62">
        <f t="shared" si="27"/>
        <v>15</v>
      </c>
      <c r="S94" s="70">
        <f t="shared" si="27"/>
        <v>12</v>
      </c>
      <c r="T94" s="62">
        <f t="shared" si="27"/>
        <v>5</v>
      </c>
      <c r="U94" s="70">
        <f t="shared" si="27"/>
        <v>3</v>
      </c>
      <c r="V94" s="62">
        <f>SUM(V11,V17,V24,V30,V39,V45,V52,V58,V68,V74,V80,V86)</f>
        <v>6</v>
      </c>
      <c r="W94" s="70">
        <f t="shared" si="25"/>
        <v>4</v>
      </c>
      <c r="X94" s="65">
        <f t="shared" si="25"/>
        <v>3899</v>
      </c>
      <c r="Y94" s="71">
        <f t="shared" si="25"/>
        <v>2568</v>
      </c>
      <c r="Z94" s="63">
        <f t="shared" si="25"/>
        <v>6467</v>
      </c>
      <c r="AA94" s="70"/>
      <c r="AB94" s="70"/>
      <c r="AC94" s="70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</row>
    <row r="95" spans="1:53" ht="12.75">
      <c r="A95" s="7" t="s">
        <v>34</v>
      </c>
      <c r="B95" s="62">
        <f>SUM(B18,B31,B46,B59,B87)</f>
        <v>0</v>
      </c>
      <c r="C95" s="70">
        <f>SUM(C18,C31,C46,C59,C87)</f>
        <v>0</v>
      </c>
      <c r="D95" s="62">
        <f>SUM(D18,D31,D46,D59,D87)</f>
        <v>0</v>
      </c>
      <c r="E95" s="70">
        <f>SUM(E18,E31,E46,E59,E87)</f>
        <v>0</v>
      </c>
      <c r="F95" s="62">
        <f>SUM(F18,F31,F46,F59,F87)</f>
        <v>12</v>
      </c>
      <c r="G95" s="70">
        <f aca="true" t="shared" si="28" ref="G95:Z95">SUM(G18,G31,G46,G59,G87)</f>
        <v>3</v>
      </c>
      <c r="H95" s="62">
        <f t="shared" si="28"/>
        <v>17</v>
      </c>
      <c r="I95" s="70">
        <f t="shared" si="28"/>
        <v>8</v>
      </c>
      <c r="J95" s="62">
        <f t="shared" si="28"/>
        <v>25</v>
      </c>
      <c r="K95" s="70">
        <f t="shared" si="28"/>
        <v>9</v>
      </c>
      <c r="L95" s="62">
        <f t="shared" si="28"/>
        <v>16</v>
      </c>
      <c r="M95" s="70">
        <f t="shared" si="28"/>
        <v>3</v>
      </c>
      <c r="N95" s="62">
        <f t="shared" si="28"/>
        <v>3</v>
      </c>
      <c r="O95" s="70">
        <f t="shared" si="28"/>
        <v>4</v>
      </c>
      <c r="P95" s="62">
        <f t="shared" si="28"/>
        <v>0</v>
      </c>
      <c r="Q95" s="70">
        <f t="shared" si="28"/>
        <v>0</v>
      </c>
      <c r="R95" s="62">
        <f t="shared" si="28"/>
        <v>0</v>
      </c>
      <c r="S95" s="70">
        <f t="shared" si="28"/>
        <v>1</v>
      </c>
      <c r="T95" s="62">
        <f t="shared" si="28"/>
        <v>0</v>
      </c>
      <c r="U95" s="70">
        <f t="shared" si="28"/>
        <v>0</v>
      </c>
      <c r="V95" s="62">
        <f t="shared" si="28"/>
        <v>0</v>
      </c>
      <c r="W95" s="70">
        <f t="shared" si="28"/>
        <v>0</v>
      </c>
      <c r="X95" s="65">
        <f t="shared" si="28"/>
        <v>73</v>
      </c>
      <c r="Y95" s="71">
        <f t="shared" si="28"/>
        <v>28</v>
      </c>
      <c r="Z95" s="63">
        <f t="shared" si="28"/>
        <v>101</v>
      </c>
      <c r="AA95" s="70"/>
      <c r="AB95" s="70"/>
      <c r="AC95" s="70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</row>
    <row r="96" spans="1:53" s="19" customFormat="1" ht="12.75">
      <c r="A96" s="10" t="s">
        <v>19</v>
      </c>
      <c r="B96" s="69">
        <f>SUM(B91:B95)</f>
        <v>9</v>
      </c>
      <c r="C96" s="68">
        <f>SUM(C91:C95)</f>
        <v>5</v>
      </c>
      <c r="D96" s="69">
        <f>SUM(D91:D95)</f>
        <v>392</v>
      </c>
      <c r="E96" s="68">
        <f>SUM(E91:E95)</f>
        <v>379</v>
      </c>
      <c r="F96" s="69">
        <f>SUM(F91:F95)</f>
        <v>20734</v>
      </c>
      <c r="G96" s="68">
        <f aca="true" t="shared" si="29" ref="G96:Z96">SUM(G91:G95)</f>
        <v>23203</v>
      </c>
      <c r="H96" s="69">
        <f t="shared" si="29"/>
        <v>27645</v>
      </c>
      <c r="I96" s="68">
        <f t="shared" si="29"/>
        <v>28967</v>
      </c>
      <c r="J96" s="69">
        <f t="shared" si="29"/>
        <v>14529</v>
      </c>
      <c r="K96" s="68">
        <f t="shared" si="29"/>
        <v>11325</v>
      </c>
      <c r="L96" s="69">
        <f t="shared" si="29"/>
        <v>6642</v>
      </c>
      <c r="M96" s="68">
        <f t="shared" si="29"/>
        <v>4873</v>
      </c>
      <c r="N96" s="69">
        <f t="shared" si="29"/>
        <v>2126</v>
      </c>
      <c r="O96" s="68">
        <f t="shared" si="29"/>
        <v>1486</v>
      </c>
      <c r="P96" s="69">
        <f t="shared" si="29"/>
        <v>642</v>
      </c>
      <c r="Q96" s="68">
        <f t="shared" si="29"/>
        <v>425</v>
      </c>
      <c r="R96" s="69">
        <f t="shared" si="29"/>
        <v>156</v>
      </c>
      <c r="S96" s="68">
        <f t="shared" si="29"/>
        <v>118</v>
      </c>
      <c r="T96" s="69">
        <f t="shared" si="29"/>
        <v>55</v>
      </c>
      <c r="U96" s="68">
        <f t="shared" si="29"/>
        <v>25</v>
      </c>
      <c r="V96" s="69">
        <f t="shared" si="29"/>
        <v>54</v>
      </c>
      <c r="W96" s="68">
        <f t="shared" si="29"/>
        <v>91</v>
      </c>
      <c r="X96" s="69">
        <f t="shared" si="29"/>
        <v>72984</v>
      </c>
      <c r="Y96" s="68">
        <f t="shared" si="29"/>
        <v>70897</v>
      </c>
      <c r="Z96" s="68">
        <f t="shared" si="29"/>
        <v>143881</v>
      </c>
      <c r="AA96" s="70"/>
      <c r="AB96" s="70"/>
      <c r="AC96" s="70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</row>
  </sheetData>
  <sheetProtection/>
  <mergeCells count="13">
    <mergeCell ref="A2:Z2"/>
    <mergeCell ref="P4:Q4"/>
    <mergeCell ref="N4:O4"/>
    <mergeCell ref="J4:K4"/>
    <mergeCell ref="H4:I4"/>
    <mergeCell ref="X4:Z4"/>
    <mergeCell ref="V4:W4"/>
    <mergeCell ref="T4:U4"/>
    <mergeCell ref="R4:S4"/>
    <mergeCell ref="B4:C4"/>
    <mergeCell ref="D4:E4"/>
    <mergeCell ref="F4:G4"/>
    <mergeCell ref="L4:M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A1">
      <selection activeCell="AA17" sqref="AA17"/>
    </sheetView>
  </sheetViews>
  <sheetFormatPr defaultColWidth="9.140625" defaultRowHeight="12.75"/>
  <cols>
    <col min="1" max="1" width="26.8515625" style="0" customWidth="1"/>
    <col min="2" max="26" width="7.140625" style="0" customWidth="1"/>
    <col min="27" max="27" width="5.00390625" style="0" customWidth="1"/>
    <col min="28" max="28" width="3.00390625" style="0" customWidth="1"/>
    <col min="29" max="29" width="10.57421875" style="0" customWidth="1"/>
    <col min="30" max="30" width="5.00390625" style="0" customWidth="1"/>
    <col min="31" max="31" width="3.00390625" style="0" customWidth="1"/>
    <col min="32" max="32" width="10.57421875" style="0" customWidth="1"/>
    <col min="33" max="33" width="5.57421875" style="0" customWidth="1"/>
    <col min="34" max="34" width="4.00390625" style="0" customWidth="1"/>
    <col min="35" max="35" width="11.140625" style="0" customWidth="1"/>
    <col min="36" max="36" width="6.28125" style="0" customWidth="1"/>
    <col min="37" max="37" width="7.00390625" style="0" customWidth="1"/>
    <col min="38" max="39" width="9.28125" style="0" customWidth="1"/>
    <col min="40" max="40" width="5.00390625" style="0" customWidth="1"/>
    <col min="41" max="41" width="10.57421875" style="0" customWidth="1"/>
    <col min="42" max="43" width="5.00390625" style="0" customWidth="1"/>
    <col min="44" max="44" width="10.57421875" style="0" customWidth="1"/>
    <col min="45" max="46" width="5.00390625" style="0" customWidth="1"/>
    <col min="47" max="47" width="10.57421875" style="0" customWidth="1"/>
    <col min="48" max="48" width="5.00390625" style="0" customWidth="1"/>
    <col min="49" max="49" width="10.57421875" style="0" customWidth="1"/>
    <col min="50" max="51" width="5.00390625" style="0" customWidth="1"/>
    <col min="52" max="52" width="10.57421875" style="0" customWidth="1"/>
    <col min="53" max="54" width="5.00390625" style="0" customWidth="1"/>
    <col min="55" max="55" width="10.57421875" style="0" customWidth="1"/>
    <col min="56" max="57" width="5.00390625" style="0" customWidth="1"/>
    <col min="58" max="58" width="10.57421875" style="0" customWidth="1"/>
    <col min="59" max="59" width="5.00390625" style="0" customWidth="1"/>
    <col min="60" max="60" width="10.57421875" style="0" customWidth="1"/>
    <col min="61" max="62" width="5.00390625" style="0" customWidth="1"/>
    <col min="63" max="63" width="10.57421875" style="0" customWidth="1"/>
    <col min="64" max="65" width="5.00390625" style="0" customWidth="1"/>
    <col min="66" max="66" width="10.57421875" style="0" customWidth="1"/>
    <col min="67" max="68" width="5.00390625" style="0" customWidth="1"/>
    <col min="69" max="69" width="10.57421875" style="0" customWidth="1"/>
    <col min="70" max="70" width="5.00390625" style="0" customWidth="1"/>
    <col min="71" max="71" width="10.57421875" style="0" customWidth="1"/>
    <col min="72" max="73" width="5.00390625" style="0" customWidth="1"/>
    <col min="74" max="74" width="10.57421875" style="0" customWidth="1"/>
    <col min="75" max="76" width="5.00390625" style="0" customWidth="1"/>
    <col min="77" max="77" width="10.57421875" style="0" customWidth="1"/>
    <col min="78" max="79" width="5.00390625" style="0" customWidth="1"/>
    <col min="80" max="80" width="10.57421875" style="0" customWidth="1"/>
    <col min="81" max="81" width="5.00390625" style="0" customWidth="1"/>
    <col min="82" max="82" width="10.57421875" style="0" customWidth="1"/>
    <col min="83" max="84" width="5.00390625" style="0" customWidth="1"/>
    <col min="85" max="85" width="10.57421875" style="0" customWidth="1"/>
    <col min="86" max="86" width="5.00390625" style="0" customWidth="1"/>
    <col min="87" max="87" width="10.57421875" style="0" customWidth="1"/>
    <col min="88" max="89" width="5.00390625" style="0" customWidth="1"/>
    <col min="90" max="90" width="10.57421875" style="0" customWidth="1"/>
    <col min="91" max="91" width="5.00390625" style="0" customWidth="1"/>
    <col min="92" max="92" width="10.57421875" style="0" customWidth="1"/>
    <col min="93" max="93" width="5.00390625" style="0" customWidth="1"/>
    <col min="94" max="94" width="10.57421875" style="0" customWidth="1"/>
    <col min="95" max="95" width="5.00390625" style="0" customWidth="1"/>
    <col min="96" max="96" width="10.57421875" style="0" customWidth="1"/>
    <col min="97" max="97" width="5.00390625" style="0" customWidth="1"/>
    <col min="98" max="98" width="10.57421875" style="0" customWidth="1"/>
    <col min="99" max="99" width="9.28125" style="0" customWidth="1"/>
    <col min="100" max="100" width="9.57421875" style="0" customWidth="1"/>
    <col min="101" max="102" width="5.00390625" style="0" customWidth="1"/>
    <col min="103" max="103" width="9.57421875" style="0" customWidth="1"/>
    <col min="104" max="104" width="5.00390625" style="0" customWidth="1"/>
    <col min="105" max="105" width="9.57421875" style="0" customWidth="1"/>
    <col min="106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2" width="5.00390625" style="0" customWidth="1"/>
    <col min="113" max="113" width="9.57421875" style="0" customWidth="1"/>
    <col min="114" max="114" width="5.00390625" style="0" customWidth="1"/>
    <col min="115" max="115" width="9.57421875" style="0" customWidth="1"/>
    <col min="116" max="116" width="5.00390625" style="0" customWidth="1"/>
    <col min="117" max="117" width="9.57421875" style="0" customWidth="1"/>
    <col min="118" max="118" width="5.00390625" style="0" customWidth="1"/>
    <col min="119" max="119" width="9.57421875" style="0" customWidth="1"/>
    <col min="120" max="120" width="5.00390625" style="0" customWidth="1"/>
    <col min="121" max="121" width="9.57421875" style="0" customWidth="1"/>
    <col min="122" max="122" width="10.57421875" style="0" customWidth="1"/>
  </cols>
  <sheetData>
    <row r="1" ht="12.75">
      <c r="A1" s="6" t="s">
        <v>100</v>
      </c>
    </row>
    <row r="2" spans="1:24" ht="12.75">
      <c r="A2" s="236" t="s">
        <v>13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ht="13.5" thickBot="1"/>
    <row r="4" spans="1:26" ht="12.75">
      <c r="A4" s="8"/>
      <c r="B4" s="51">
        <v>1994</v>
      </c>
      <c r="C4" s="186"/>
      <c r="D4" s="51">
        <f>B4-1</f>
        <v>1993</v>
      </c>
      <c r="E4" s="186"/>
      <c r="F4" s="237">
        <f>D4-1</f>
        <v>1992</v>
      </c>
      <c r="G4" s="238"/>
      <c r="H4" s="237">
        <f>F4-1</f>
        <v>1991</v>
      </c>
      <c r="I4" s="238"/>
      <c r="J4" s="237">
        <f>H4-1</f>
        <v>1990</v>
      </c>
      <c r="K4" s="238"/>
      <c r="L4" s="237">
        <f>J4-1</f>
        <v>1989</v>
      </c>
      <c r="M4" s="238"/>
      <c r="N4" s="237">
        <f>L4-1</f>
        <v>1988</v>
      </c>
      <c r="O4" s="238"/>
      <c r="P4" s="237">
        <f>N4-1</f>
        <v>1987</v>
      </c>
      <c r="Q4" s="238"/>
      <c r="R4" s="237">
        <f>P4-1</f>
        <v>1986</v>
      </c>
      <c r="S4" s="238"/>
      <c r="T4" s="237">
        <f>R4-1</f>
        <v>1985</v>
      </c>
      <c r="U4" s="238"/>
      <c r="V4" s="237" t="str">
        <f>T4-1&amp;" "&amp;"en vroeger"</f>
        <v>1984 en vroeger</v>
      </c>
      <c r="W4" s="238"/>
      <c r="X4" s="51" t="s">
        <v>21</v>
      </c>
      <c r="Y4" s="52"/>
      <c r="Z4" s="52"/>
    </row>
    <row r="5" spans="1:26" ht="12.75">
      <c r="A5" s="22"/>
      <c r="B5" s="30" t="s">
        <v>0</v>
      </c>
      <c r="C5" s="29" t="s">
        <v>1</v>
      </c>
      <c r="D5" s="30" t="s">
        <v>0</v>
      </c>
      <c r="E5" s="29" t="s">
        <v>1</v>
      </c>
      <c r="F5" s="30" t="s">
        <v>0</v>
      </c>
      <c r="G5" s="29" t="s">
        <v>1</v>
      </c>
      <c r="H5" s="30" t="s">
        <v>0</v>
      </c>
      <c r="I5" s="29" t="s">
        <v>1</v>
      </c>
      <c r="J5" s="30" t="s">
        <v>0</v>
      </c>
      <c r="K5" s="29" t="s">
        <v>1</v>
      </c>
      <c r="L5" s="30" t="s">
        <v>0</v>
      </c>
      <c r="M5" s="29" t="s">
        <v>1</v>
      </c>
      <c r="N5" s="30" t="s">
        <v>0</v>
      </c>
      <c r="O5" s="29" t="s">
        <v>1</v>
      </c>
      <c r="P5" s="30" t="s">
        <v>0</v>
      </c>
      <c r="Q5" s="29" t="s">
        <v>1</v>
      </c>
      <c r="R5" s="30" t="s">
        <v>0</v>
      </c>
      <c r="S5" s="29" t="s">
        <v>1</v>
      </c>
      <c r="T5" s="30" t="s">
        <v>0</v>
      </c>
      <c r="U5" s="29" t="s">
        <v>1</v>
      </c>
      <c r="V5" s="30" t="s">
        <v>0</v>
      </c>
      <c r="W5" s="29" t="s">
        <v>1</v>
      </c>
      <c r="X5" s="30" t="s">
        <v>0</v>
      </c>
      <c r="Y5" s="29" t="s">
        <v>1</v>
      </c>
      <c r="Z5" s="29" t="s">
        <v>20</v>
      </c>
    </row>
    <row r="6" spans="1:26" s="7" customFormat="1" ht="18.75" customHeight="1">
      <c r="A6" s="41" t="s">
        <v>52</v>
      </c>
      <c r="B6" s="14"/>
      <c r="C6" s="16"/>
      <c r="D6" s="14"/>
      <c r="E6" s="16"/>
      <c r="F6" s="14"/>
      <c r="G6" s="16"/>
      <c r="H6" s="14"/>
      <c r="I6" s="16"/>
      <c r="J6" s="14"/>
      <c r="K6" s="16"/>
      <c r="L6" s="14"/>
      <c r="M6" s="16"/>
      <c r="N6" s="14"/>
      <c r="O6" s="16"/>
      <c r="P6" s="14"/>
      <c r="Q6" s="16"/>
      <c r="R6" s="14"/>
      <c r="S6" s="16"/>
      <c r="T6" s="14"/>
      <c r="U6" s="16"/>
      <c r="V6" s="14"/>
      <c r="W6" s="16"/>
      <c r="X6" s="32"/>
      <c r="Y6" s="31"/>
      <c r="Z6" s="16"/>
    </row>
    <row r="7" spans="1:26" ht="16.5" customHeight="1">
      <c r="A7" s="26" t="s">
        <v>48</v>
      </c>
      <c r="B7" s="14">
        <v>0</v>
      </c>
      <c r="C7" s="15">
        <v>0</v>
      </c>
      <c r="D7" s="14">
        <v>0</v>
      </c>
      <c r="E7" s="15">
        <v>14</v>
      </c>
      <c r="F7" s="14">
        <v>8</v>
      </c>
      <c r="G7" s="15">
        <v>23</v>
      </c>
      <c r="H7" s="14">
        <v>4</v>
      </c>
      <c r="I7" s="15">
        <v>17</v>
      </c>
      <c r="J7" s="14">
        <v>2</v>
      </c>
      <c r="K7" s="15">
        <v>3</v>
      </c>
      <c r="L7" s="14">
        <v>0</v>
      </c>
      <c r="M7" s="15">
        <v>2</v>
      </c>
      <c r="N7" s="14">
        <v>0</v>
      </c>
      <c r="O7" s="15">
        <v>0</v>
      </c>
      <c r="P7" s="14">
        <v>1</v>
      </c>
      <c r="Q7" s="15">
        <v>0</v>
      </c>
      <c r="R7" s="14">
        <v>0</v>
      </c>
      <c r="S7" s="15">
        <v>1</v>
      </c>
      <c r="T7" s="14">
        <v>0</v>
      </c>
      <c r="U7" s="15">
        <v>0</v>
      </c>
      <c r="V7" s="14">
        <v>1</v>
      </c>
      <c r="W7" s="15">
        <v>0</v>
      </c>
      <c r="X7" s="32">
        <f>SUM(V7,T7,R7,P7,N7,L7,J7,H7,F7,D7,B7)</f>
        <v>16</v>
      </c>
      <c r="Y7" s="33">
        <f>SUM(W7,U7,S7,Q7,O7,M7,K7,I7,G7,E7,C7)</f>
        <v>60</v>
      </c>
      <c r="Z7" s="16">
        <f>SUM(X7:Y7)</f>
        <v>76</v>
      </c>
    </row>
    <row r="8" spans="1:26" s="7" customFormat="1" ht="12.75">
      <c r="A8" s="10"/>
      <c r="B8" s="55"/>
      <c r="C8" s="56"/>
      <c r="D8" s="55"/>
      <c r="E8" s="56"/>
      <c r="F8" s="55"/>
      <c r="G8" s="56"/>
      <c r="H8" s="55"/>
      <c r="I8" s="56"/>
      <c r="J8" s="55"/>
      <c r="K8" s="56"/>
      <c r="L8" s="55"/>
      <c r="M8" s="56"/>
      <c r="N8" s="55"/>
      <c r="O8" s="56"/>
      <c r="P8" s="55"/>
      <c r="Q8" s="56"/>
      <c r="R8" s="55"/>
      <c r="S8" s="56"/>
      <c r="T8" s="55"/>
      <c r="U8" s="56"/>
      <c r="V8" s="55"/>
      <c r="W8" s="56"/>
      <c r="X8" s="57"/>
      <c r="Y8" s="58"/>
      <c r="Z8" s="56"/>
    </row>
    <row r="9" spans="1:26" s="6" customFormat="1" ht="12.75">
      <c r="A9" s="10" t="s">
        <v>74</v>
      </c>
      <c r="B9" s="95">
        <f>SUM(B7)</f>
        <v>0</v>
      </c>
      <c r="C9" s="89">
        <f aca="true" t="shared" si="0" ref="C9:Z9">SUM(C7)</f>
        <v>0</v>
      </c>
      <c r="D9" s="95">
        <f t="shared" si="0"/>
        <v>0</v>
      </c>
      <c r="E9" s="89">
        <f t="shared" si="0"/>
        <v>14</v>
      </c>
      <c r="F9" s="95">
        <f t="shared" si="0"/>
        <v>8</v>
      </c>
      <c r="G9" s="89">
        <f t="shared" si="0"/>
        <v>23</v>
      </c>
      <c r="H9" s="95">
        <f t="shared" si="0"/>
        <v>4</v>
      </c>
      <c r="I9" s="89">
        <f t="shared" si="0"/>
        <v>17</v>
      </c>
      <c r="J9" s="95">
        <f t="shared" si="0"/>
        <v>2</v>
      </c>
      <c r="K9" s="89">
        <f t="shared" si="0"/>
        <v>3</v>
      </c>
      <c r="L9" s="95">
        <f t="shared" si="0"/>
        <v>0</v>
      </c>
      <c r="M9" s="89">
        <f t="shared" si="0"/>
        <v>2</v>
      </c>
      <c r="N9" s="95">
        <f t="shared" si="0"/>
        <v>0</v>
      </c>
      <c r="O9" s="89">
        <f t="shared" si="0"/>
        <v>0</v>
      </c>
      <c r="P9" s="95">
        <f t="shared" si="0"/>
        <v>1</v>
      </c>
      <c r="Q9" s="89">
        <f t="shared" si="0"/>
        <v>0</v>
      </c>
      <c r="R9" s="95">
        <f t="shared" si="0"/>
        <v>0</v>
      </c>
      <c r="S9" s="89">
        <f t="shared" si="0"/>
        <v>1</v>
      </c>
      <c r="T9" s="95">
        <f t="shared" si="0"/>
        <v>0</v>
      </c>
      <c r="U9" s="89">
        <f t="shared" si="0"/>
        <v>0</v>
      </c>
      <c r="V9" s="95">
        <f t="shared" si="0"/>
        <v>1</v>
      </c>
      <c r="W9" s="89">
        <f t="shared" si="0"/>
        <v>0</v>
      </c>
      <c r="X9" s="35">
        <f t="shared" si="0"/>
        <v>16</v>
      </c>
      <c r="Y9" s="34">
        <f t="shared" si="0"/>
        <v>60</v>
      </c>
      <c r="Z9" s="89">
        <f t="shared" si="0"/>
        <v>76</v>
      </c>
    </row>
    <row r="10" ht="16.5" customHeight="1"/>
  </sheetData>
  <sheetProtection/>
  <mergeCells count="10">
    <mergeCell ref="A2:X2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/>
  <pageMargins left="0" right="0" top="0.5905511811023623" bottom="0.7874015748031497" header="0.5118110236220472" footer="0.5118110236220472"/>
  <pageSetup horizontalDpi="600" verticalDpi="600" orientation="portrait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T13" sqref="T13:V13"/>
    </sheetView>
  </sheetViews>
  <sheetFormatPr defaultColWidth="7.140625" defaultRowHeight="12.75"/>
  <cols>
    <col min="1" max="1" width="29.8515625" style="7" bestFit="1" customWidth="1"/>
    <col min="2" max="3" width="7.140625" style="0" customWidth="1"/>
    <col min="4" max="4" width="7.140625" style="7" customWidth="1"/>
    <col min="5" max="6" width="7.140625" style="0" customWidth="1"/>
    <col min="7" max="7" width="7.7109375" style="7" customWidth="1"/>
    <col min="8" max="9" width="7.140625" style="0" customWidth="1"/>
    <col min="10" max="10" width="9.00390625" style="7" customWidth="1"/>
    <col min="11" max="12" width="7.140625" style="0" customWidth="1"/>
    <col min="13" max="13" width="7.140625" style="7" customWidth="1"/>
    <col min="14" max="14" width="7.140625" style="0" customWidth="1"/>
    <col min="15" max="15" width="8.8515625" style="0" customWidth="1"/>
    <col min="16" max="16" width="7.140625" style="7" customWidth="1"/>
    <col min="17" max="18" width="7.7109375" style="102" customWidth="1"/>
    <col min="19" max="19" width="7.7109375" style="103" customWidth="1"/>
    <col min="20" max="21" width="7.7109375" style="0" customWidth="1"/>
    <col min="22" max="22" width="7.7109375" style="7" customWidth="1"/>
  </cols>
  <sheetData>
    <row r="1" ht="12.75">
      <c r="A1" s="6" t="s">
        <v>100</v>
      </c>
    </row>
    <row r="2" spans="1:22" ht="12.75">
      <c r="A2" s="203" t="s">
        <v>87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13.5" thickBot="1"/>
    <row r="4" spans="1:22" s="7" customFormat="1" ht="12.75">
      <c r="A4" s="36"/>
      <c r="B4" s="197" t="s">
        <v>39</v>
      </c>
      <c r="C4" s="198"/>
      <c r="D4" s="199"/>
      <c r="E4" s="197" t="s">
        <v>14</v>
      </c>
      <c r="F4" s="198"/>
      <c r="G4" s="199"/>
      <c r="H4" s="197" t="s">
        <v>42</v>
      </c>
      <c r="I4" s="198"/>
      <c r="J4" s="199"/>
      <c r="K4" s="197" t="s">
        <v>43</v>
      </c>
      <c r="L4" s="198"/>
      <c r="M4" s="199"/>
      <c r="N4" s="197" t="s">
        <v>44</v>
      </c>
      <c r="O4" s="198"/>
      <c r="P4" s="199"/>
      <c r="Q4" s="204" t="s">
        <v>45</v>
      </c>
      <c r="R4" s="205"/>
      <c r="S4" s="206"/>
      <c r="T4" s="197" t="s">
        <v>19</v>
      </c>
      <c r="U4" s="198"/>
      <c r="V4" s="198"/>
    </row>
    <row r="5" spans="2:20" s="7" customFormat="1" ht="12.75">
      <c r="B5" s="200" t="s">
        <v>40</v>
      </c>
      <c r="C5" s="201"/>
      <c r="D5" s="202"/>
      <c r="E5" s="1"/>
      <c r="H5" s="200" t="s">
        <v>24</v>
      </c>
      <c r="I5" s="201"/>
      <c r="J5" s="202"/>
      <c r="K5" s="200" t="s">
        <v>24</v>
      </c>
      <c r="L5" s="201"/>
      <c r="M5" s="202"/>
      <c r="N5" s="200" t="s">
        <v>24</v>
      </c>
      <c r="O5" s="201"/>
      <c r="P5" s="202"/>
      <c r="Q5" s="207" t="s">
        <v>24</v>
      </c>
      <c r="R5" s="208"/>
      <c r="S5" s="209"/>
      <c r="T5" s="1"/>
    </row>
    <row r="6" spans="2:21" ht="12.75">
      <c r="B6" s="194" t="s">
        <v>41</v>
      </c>
      <c r="C6" s="195"/>
      <c r="D6" s="196"/>
      <c r="E6" s="1"/>
      <c r="F6" s="7"/>
      <c r="H6" s="1"/>
      <c r="I6" s="7"/>
      <c r="K6" s="1"/>
      <c r="L6" s="7"/>
      <c r="N6" s="1"/>
      <c r="O6" s="7"/>
      <c r="Q6" s="191" t="s">
        <v>70</v>
      </c>
      <c r="R6" s="192"/>
      <c r="S6" s="193"/>
      <c r="T6" s="1"/>
      <c r="U6" s="7"/>
    </row>
    <row r="7" spans="1:22" s="4" customFormat="1" ht="12.75">
      <c r="A7" s="40"/>
      <c r="B7" s="30" t="s">
        <v>0</v>
      </c>
      <c r="C7" s="29" t="s">
        <v>1</v>
      </c>
      <c r="D7" s="29" t="s">
        <v>20</v>
      </c>
      <c r="E7" s="30" t="s">
        <v>0</v>
      </c>
      <c r="F7" s="29" t="s">
        <v>1</v>
      </c>
      <c r="G7" s="29" t="s">
        <v>20</v>
      </c>
      <c r="H7" s="30" t="s">
        <v>0</v>
      </c>
      <c r="I7" s="29" t="s">
        <v>1</v>
      </c>
      <c r="J7" s="29" t="s">
        <v>20</v>
      </c>
      <c r="K7" s="30" t="s">
        <v>0</v>
      </c>
      <c r="L7" s="29" t="s">
        <v>1</v>
      </c>
      <c r="M7" s="29" t="s">
        <v>20</v>
      </c>
      <c r="N7" s="30" t="s">
        <v>0</v>
      </c>
      <c r="O7" s="29" t="s">
        <v>1</v>
      </c>
      <c r="P7" s="29" t="s">
        <v>20</v>
      </c>
      <c r="Q7" s="135" t="s">
        <v>0</v>
      </c>
      <c r="R7" s="136" t="s">
        <v>1</v>
      </c>
      <c r="S7" s="136" t="s">
        <v>20</v>
      </c>
      <c r="T7" s="30" t="s">
        <v>0</v>
      </c>
      <c r="U7" s="29" t="s">
        <v>1</v>
      </c>
      <c r="V7" s="29" t="s">
        <v>20</v>
      </c>
    </row>
    <row r="8" spans="1:22" s="25" customFormat="1" ht="12.75">
      <c r="A8" s="23" t="s">
        <v>2</v>
      </c>
      <c r="B8" s="2"/>
      <c r="C8" s="3"/>
      <c r="D8" s="3"/>
      <c r="E8" s="2"/>
      <c r="F8" s="3"/>
      <c r="G8" s="3"/>
      <c r="H8" s="2"/>
      <c r="I8" s="3"/>
      <c r="J8" s="3"/>
      <c r="K8" s="2"/>
      <c r="L8" s="3"/>
      <c r="M8" s="3"/>
      <c r="N8" s="2"/>
      <c r="O8" s="3"/>
      <c r="P8" s="3"/>
      <c r="Q8" s="137"/>
      <c r="R8" s="138"/>
      <c r="S8" s="138"/>
      <c r="T8" s="2"/>
      <c r="U8" s="3"/>
      <c r="V8" s="3"/>
    </row>
    <row r="9" spans="1:22" ht="12.75">
      <c r="A9" s="7" t="s">
        <v>30</v>
      </c>
      <c r="B9" s="14">
        <v>248</v>
      </c>
      <c r="C9" s="16">
        <v>167</v>
      </c>
      <c r="D9" s="31">
        <v>415</v>
      </c>
      <c r="E9" s="14">
        <v>2762</v>
      </c>
      <c r="F9" s="16">
        <v>2648</v>
      </c>
      <c r="G9" s="31">
        <v>5410</v>
      </c>
      <c r="H9" s="14">
        <v>2003</v>
      </c>
      <c r="I9" s="16">
        <v>2219</v>
      </c>
      <c r="J9" s="31">
        <v>4222</v>
      </c>
      <c r="K9" s="14">
        <v>1416</v>
      </c>
      <c r="L9" s="16">
        <v>1167</v>
      </c>
      <c r="M9" s="31">
        <v>2583</v>
      </c>
      <c r="N9" s="14">
        <v>202</v>
      </c>
      <c r="O9" s="16">
        <v>364</v>
      </c>
      <c r="P9" s="31">
        <v>566</v>
      </c>
      <c r="Q9" s="99">
        <v>2024</v>
      </c>
      <c r="R9" s="90">
        <v>1958</v>
      </c>
      <c r="S9" s="94">
        <v>3982</v>
      </c>
      <c r="T9" s="32">
        <v>8655</v>
      </c>
      <c r="U9" s="31">
        <v>8523</v>
      </c>
      <c r="V9" s="31">
        <v>17178</v>
      </c>
    </row>
    <row r="10" spans="1:22" ht="12.75">
      <c r="A10" s="7" t="s">
        <v>31</v>
      </c>
      <c r="B10" s="14">
        <v>199</v>
      </c>
      <c r="C10" s="15">
        <v>150</v>
      </c>
      <c r="D10" s="31">
        <v>349</v>
      </c>
      <c r="E10" s="14">
        <v>13202</v>
      </c>
      <c r="F10" s="15">
        <v>14065</v>
      </c>
      <c r="G10" s="31">
        <v>27267</v>
      </c>
      <c r="H10" s="14">
        <v>10876</v>
      </c>
      <c r="I10" s="15">
        <v>13433</v>
      </c>
      <c r="J10" s="31">
        <v>24309</v>
      </c>
      <c r="K10" s="14">
        <v>9680</v>
      </c>
      <c r="L10" s="15">
        <v>9065</v>
      </c>
      <c r="M10" s="31">
        <v>18745</v>
      </c>
      <c r="N10" s="14">
        <v>290</v>
      </c>
      <c r="O10" s="15">
        <v>734</v>
      </c>
      <c r="P10" s="31">
        <v>1024</v>
      </c>
      <c r="Q10" s="99">
        <v>6572</v>
      </c>
      <c r="R10" s="100">
        <v>6850</v>
      </c>
      <c r="S10" s="94">
        <v>13422</v>
      </c>
      <c r="T10" s="32">
        <v>40819</v>
      </c>
      <c r="U10" s="33">
        <v>44297</v>
      </c>
      <c r="V10" s="16">
        <v>85116</v>
      </c>
    </row>
    <row r="11" spans="1:22" ht="12.75">
      <c r="A11" s="26" t="s">
        <v>32</v>
      </c>
      <c r="B11" s="14">
        <v>0</v>
      </c>
      <c r="C11" s="15">
        <v>0</v>
      </c>
      <c r="D11" s="31">
        <v>0</v>
      </c>
      <c r="E11" s="14">
        <v>809</v>
      </c>
      <c r="F11" s="15">
        <v>362</v>
      </c>
      <c r="G11" s="31">
        <v>1171</v>
      </c>
      <c r="H11" s="14">
        <v>29</v>
      </c>
      <c r="I11" s="15">
        <v>38</v>
      </c>
      <c r="J11" s="31">
        <v>67</v>
      </c>
      <c r="K11" s="14">
        <v>997</v>
      </c>
      <c r="L11" s="15">
        <v>388</v>
      </c>
      <c r="M11" s="31">
        <v>1385</v>
      </c>
      <c r="N11" s="14">
        <v>9</v>
      </c>
      <c r="O11" s="15">
        <v>28</v>
      </c>
      <c r="P11" s="31">
        <v>37</v>
      </c>
      <c r="Q11" s="99">
        <v>1208</v>
      </c>
      <c r="R11" s="100">
        <v>628</v>
      </c>
      <c r="S11" s="94">
        <v>1836</v>
      </c>
      <c r="T11" s="32">
        <v>3052</v>
      </c>
      <c r="U11" s="33">
        <v>1444</v>
      </c>
      <c r="V11" s="16">
        <v>4496</v>
      </c>
    </row>
    <row r="12" spans="1:22" ht="12.75">
      <c r="A12" s="26" t="s">
        <v>33</v>
      </c>
      <c r="B12" s="14">
        <v>227</v>
      </c>
      <c r="C12" s="15">
        <v>152</v>
      </c>
      <c r="D12" s="31">
        <v>379</v>
      </c>
      <c r="E12" s="14">
        <v>1687</v>
      </c>
      <c r="F12" s="15">
        <v>1106</v>
      </c>
      <c r="G12" s="31">
        <v>2793</v>
      </c>
      <c r="H12" s="14">
        <v>546</v>
      </c>
      <c r="I12" s="15">
        <v>609</v>
      </c>
      <c r="J12" s="31">
        <v>1155</v>
      </c>
      <c r="K12" s="14">
        <v>1758</v>
      </c>
      <c r="L12" s="15">
        <v>667</v>
      </c>
      <c r="M12" s="31">
        <v>2425</v>
      </c>
      <c r="N12" s="14">
        <v>117</v>
      </c>
      <c r="O12" s="15">
        <v>138</v>
      </c>
      <c r="P12" s="31">
        <v>255</v>
      </c>
      <c r="Q12" s="99">
        <v>2015</v>
      </c>
      <c r="R12" s="100">
        <v>1262</v>
      </c>
      <c r="S12" s="94">
        <v>3277</v>
      </c>
      <c r="T12" s="32">
        <v>6350</v>
      </c>
      <c r="U12" s="33">
        <v>3934</v>
      </c>
      <c r="V12" s="16">
        <v>10284</v>
      </c>
    </row>
    <row r="13" spans="1:22" s="19" customFormat="1" ht="12.75">
      <c r="A13" s="10" t="s">
        <v>19</v>
      </c>
      <c r="B13" s="20">
        <v>674</v>
      </c>
      <c r="C13" s="21">
        <v>469</v>
      </c>
      <c r="D13" s="21">
        <v>1143</v>
      </c>
      <c r="E13" s="20">
        <v>18460</v>
      </c>
      <c r="F13" s="21">
        <v>18181</v>
      </c>
      <c r="G13" s="21">
        <v>36641</v>
      </c>
      <c r="H13" s="20">
        <v>13454</v>
      </c>
      <c r="I13" s="21">
        <v>16299</v>
      </c>
      <c r="J13" s="21">
        <v>29753</v>
      </c>
      <c r="K13" s="20">
        <v>13851</v>
      </c>
      <c r="L13" s="21">
        <v>11287</v>
      </c>
      <c r="M13" s="21">
        <v>25138</v>
      </c>
      <c r="N13" s="20">
        <v>618</v>
      </c>
      <c r="O13" s="21">
        <v>1264</v>
      </c>
      <c r="P13" s="21">
        <v>1882</v>
      </c>
      <c r="Q13" s="116">
        <v>11819</v>
      </c>
      <c r="R13" s="117">
        <v>10698</v>
      </c>
      <c r="S13" s="117">
        <v>22517</v>
      </c>
      <c r="T13" s="20">
        <v>58876</v>
      </c>
      <c r="U13" s="21">
        <v>58198</v>
      </c>
      <c r="V13" s="21">
        <v>117074</v>
      </c>
    </row>
    <row r="14" spans="1:22" s="7" customFormat="1" ht="12.75">
      <c r="A14" s="41" t="s">
        <v>3</v>
      </c>
      <c r="B14" s="14"/>
      <c r="C14" s="16"/>
      <c r="D14" s="31"/>
      <c r="E14" s="14"/>
      <c r="F14" s="16"/>
      <c r="G14" s="31"/>
      <c r="H14" s="14"/>
      <c r="I14" s="16"/>
      <c r="J14" s="31"/>
      <c r="K14" s="14"/>
      <c r="L14" s="16"/>
      <c r="M14" s="31"/>
      <c r="N14" s="14"/>
      <c r="O14" s="16"/>
      <c r="P14" s="31"/>
      <c r="Q14" s="99"/>
      <c r="R14" s="90"/>
      <c r="S14" s="94"/>
      <c r="T14" s="32"/>
      <c r="U14" s="31"/>
      <c r="V14" s="16"/>
    </row>
    <row r="15" spans="1:22" ht="12.75">
      <c r="A15" s="7" t="s">
        <v>30</v>
      </c>
      <c r="B15" s="14">
        <v>0</v>
      </c>
      <c r="C15" s="16">
        <v>0</v>
      </c>
      <c r="D15" s="31">
        <v>0</v>
      </c>
      <c r="E15" s="14">
        <v>1982</v>
      </c>
      <c r="F15" s="16">
        <v>1968</v>
      </c>
      <c r="G15" s="31">
        <v>3950</v>
      </c>
      <c r="H15" s="14">
        <v>1852</v>
      </c>
      <c r="I15" s="16">
        <v>2081</v>
      </c>
      <c r="J15" s="31">
        <v>3933</v>
      </c>
      <c r="K15" s="14">
        <v>1065</v>
      </c>
      <c r="L15" s="16">
        <v>663</v>
      </c>
      <c r="M15" s="31">
        <v>1728</v>
      </c>
      <c r="N15" s="14">
        <v>13</v>
      </c>
      <c r="O15" s="16">
        <v>18</v>
      </c>
      <c r="P15" s="31">
        <v>31</v>
      </c>
      <c r="Q15" s="99">
        <v>1330</v>
      </c>
      <c r="R15" s="90">
        <v>1047</v>
      </c>
      <c r="S15" s="94">
        <v>2377</v>
      </c>
      <c r="T15" s="32">
        <v>6242</v>
      </c>
      <c r="U15" s="31">
        <v>5777</v>
      </c>
      <c r="V15" s="16">
        <v>12019</v>
      </c>
    </row>
    <row r="16" spans="1:22" ht="12.75">
      <c r="A16" s="7" t="s">
        <v>31</v>
      </c>
      <c r="B16" s="14">
        <v>77</v>
      </c>
      <c r="C16" s="15">
        <v>79</v>
      </c>
      <c r="D16" s="31">
        <v>156</v>
      </c>
      <c r="E16" s="14">
        <v>7370</v>
      </c>
      <c r="F16" s="15">
        <v>7517</v>
      </c>
      <c r="G16" s="31">
        <v>14887</v>
      </c>
      <c r="H16" s="14">
        <v>6930</v>
      </c>
      <c r="I16" s="15">
        <v>8287</v>
      </c>
      <c r="J16" s="31">
        <v>15217</v>
      </c>
      <c r="K16" s="14">
        <v>5052</v>
      </c>
      <c r="L16" s="15">
        <v>3640</v>
      </c>
      <c r="M16" s="31">
        <v>8692</v>
      </c>
      <c r="N16" s="14">
        <v>74</v>
      </c>
      <c r="O16" s="15">
        <v>165</v>
      </c>
      <c r="P16" s="31">
        <v>239</v>
      </c>
      <c r="Q16" s="99">
        <v>2319</v>
      </c>
      <c r="R16" s="100">
        <v>2372</v>
      </c>
      <c r="S16" s="94">
        <v>4691</v>
      </c>
      <c r="T16" s="32">
        <v>21822</v>
      </c>
      <c r="U16" s="33">
        <v>22060</v>
      </c>
      <c r="V16" s="16">
        <v>43882</v>
      </c>
    </row>
    <row r="17" spans="1:22" ht="12.75">
      <c r="A17" s="26" t="s">
        <v>32</v>
      </c>
      <c r="B17" s="14">
        <v>28</v>
      </c>
      <c r="C17" s="15">
        <v>5</v>
      </c>
      <c r="D17" s="31">
        <v>33</v>
      </c>
      <c r="E17" s="14">
        <v>172</v>
      </c>
      <c r="F17" s="15">
        <v>105</v>
      </c>
      <c r="G17" s="31">
        <v>277</v>
      </c>
      <c r="H17" s="14">
        <v>0</v>
      </c>
      <c r="I17" s="15">
        <v>0</v>
      </c>
      <c r="J17" s="31">
        <v>0</v>
      </c>
      <c r="K17" s="14">
        <v>162</v>
      </c>
      <c r="L17" s="15">
        <v>93</v>
      </c>
      <c r="M17" s="31">
        <v>255</v>
      </c>
      <c r="N17" s="14">
        <v>41</v>
      </c>
      <c r="O17" s="15">
        <v>85</v>
      </c>
      <c r="P17" s="31">
        <v>126</v>
      </c>
      <c r="Q17" s="99">
        <v>266</v>
      </c>
      <c r="R17" s="100">
        <v>94</v>
      </c>
      <c r="S17" s="94">
        <v>360</v>
      </c>
      <c r="T17" s="32">
        <v>669</v>
      </c>
      <c r="U17" s="33">
        <v>382</v>
      </c>
      <c r="V17" s="16">
        <v>1051</v>
      </c>
    </row>
    <row r="18" spans="1:22" ht="12.75">
      <c r="A18" s="26" t="s">
        <v>33</v>
      </c>
      <c r="B18" s="14">
        <v>0</v>
      </c>
      <c r="C18" s="15">
        <v>0</v>
      </c>
      <c r="D18" s="31">
        <v>0</v>
      </c>
      <c r="E18" s="14">
        <v>428</v>
      </c>
      <c r="F18" s="15">
        <v>215</v>
      </c>
      <c r="G18" s="31">
        <v>643</v>
      </c>
      <c r="H18" s="14">
        <v>0</v>
      </c>
      <c r="I18" s="15">
        <v>0</v>
      </c>
      <c r="J18" s="31">
        <v>0</v>
      </c>
      <c r="K18" s="14">
        <v>507</v>
      </c>
      <c r="L18" s="15">
        <v>299</v>
      </c>
      <c r="M18" s="31">
        <v>806</v>
      </c>
      <c r="N18" s="14">
        <v>0</v>
      </c>
      <c r="O18" s="15">
        <v>0</v>
      </c>
      <c r="P18" s="31">
        <v>0</v>
      </c>
      <c r="Q18" s="99">
        <v>771</v>
      </c>
      <c r="R18" s="100">
        <v>352</v>
      </c>
      <c r="S18" s="94">
        <v>1123</v>
      </c>
      <c r="T18" s="32">
        <v>1706</v>
      </c>
      <c r="U18" s="33">
        <v>866</v>
      </c>
      <c r="V18" s="16">
        <v>2572</v>
      </c>
    </row>
    <row r="19" spans="1:22" s="19" customFormat="1" ht="12.75">
      <c r="A19" s="10" t="s">
        <v>19</v>
      </c>
      <c r="B19" s="20">
        <v>105</v>
      </c>
      <c r="C19" s="21">
        <v>84</v>
      </c>
      <c r="D19" s="21">
        <v>189</v>
      </c>
      <c r="E19" s="20">
        <v>9952</v>
      </c>
      <c r="F19" s="21">
        <v>9805</v>
      </c>
      <c r="G19" s="21">
        <v>19757</v>
      </c>
      <c r="H19" s="20">
        <v>8782</v>
      </c>
      <c r="I19" s="21">
        <v>10368</v>
      </c>
      <c r="J19" s="21">
        <v>19150</v>
      </c>
      <c r="K19" s="20">
        <v>6786</v>
      </c>
      <c r="L19" s="21">
        <v>4695</v>
      </c>
      <c r="M19" s="21">
        <v>11481</v>
      </c>
      <c r="N19" s="20">
        <v>128</v>
      </c>
      <c r="O19" s="21">
        <v>268</v>
      </c>
      <c r="P19" s="21">
        <v>396</v>
      </c>
      <c r="Q19" s="116">
        <v>4686</v>
      </c>
      <c r="R19" s="117">
        <v>3865</v>
      </c>
      <c r="S19" s="117">
        <v>8551</v>
      </c>
      <c r="T19" s="20">
        <v>30439</v>
      </c>
      <c r="U19" s="21">
        <v>29085</v>
      </c>
      <c r="V19" s="21">
        <v>59524</v>
      </c>
    </row>
    <row r="20" spans="1:22" s="7" customFormat="1" ht="12.75">
      <c r="A20" s="41" t="s">
        <v>4</v>
      </c>
      <c r="B20" s="14"/>
      <c r="C20" s="16"/>
      <c r="D20" s="31"/>
      <c r="E20" s="14"/>
      <c r="F20" s="16"/>
      <c r="G20" s="31"/>
      <c r="H20" s="14"/>
      <c r="I20" s="16"/>
      <c r="J20" s="31"/>
      <c r="K20" s="14"/>
      <c r="L20" s="16"/>
      <c r="M20" s="31"/>
      <c r="N20" s="14"/>
      <c r="O20" s="16"/>
      <c r="P20" s="31"/>
      <c r="Q20" s="99"/>
      <c r="R20" s="90"/>
      <c r="S20" s="94"/>
      <c r="T20" s="32"/>
      <c r="U20" s="31"/>
      <c r="V20" s="16"/>
    </row>
    <row r="21" spans="1:22" ht="12.75">
      <c r="A21" s="26" t="s">
        <v>30</v>
      </c>
      <c r="B21" s="14">
        <v>0</v>
      </c>
      <c r="C21" s="16">
        <v>0</v>
      </c>
      <c r="D21" s="31">
        <v>0</v>
      </c>
      <c r="E21" s="14">
        <v>756</v>
      </c>
      <c r="F21" s="16">
        <v>739</v>
      </c>
      <c r="G21" s="31">
        <v>1495</v>
      </c>
      <c r="H21" s="14">
        <v>633</v>
      </c>
      <c r="I21" s="16">
        <v>742</v>
      </c>
      <c r="J21" s="31">
        <v>1375</v>
      </c>
      <c r="K21" s="14">
        <v>244</v>
      </c>
      <c r="L21" s="16">
        <v>234</v>
      </c>
      <c r="M21" s="31">
        <v>478</v>
      </c>
      <c r="N21" s="14">
        <v>96</v>
      </c>
      <c r="O21" s="16">
        <v>135</v>
      </c>
      <c r="P21" s="31">
        <v>231</v>
      </c>
      <c r="Q21" s="99">
        <v>384</v>
      </c>
      <c r="R21" s="90">
        <v>468</v>
      </c>
      <c r="S21" s="94">
        <v>852</v>
      </c>
      <c r="T21" s="32">
        <v>2113</v>
      </c>
      <c r="U21" s="31">
        <v>2318</v>
      </c>
      <c r="V21" s="16">
        <v>4431</v>
      </c>
    </row>
    <row r="22" spans="1:22" ht="12.75">
      <c r="A22" s="26" t="s">
        <v>31</v>
      </c>
      <c r="B22" s="14">
        <v>37</v>
      </c>
      <c r="C22" s="15">
        <v>40</v>
      </c>
      <c r="D22" s="31">
        <v>77</v>
      </c>
      <c r="E22" s="14">
        <v>1547</v>
      </c>
      <c r="F22" s="15">
        <v>1579</v>
      </c>
      <c r="G22" s="31">
        <v>3126</v>
      </c>
      <c r="H22" s="14">
        <v>1474</v>
      </c>
      <c r="I22" s="15">
        <v>1760</v>
      </c>
      <c r="J22" s="31">
        <v>3234</v>
      </c>
      <c r="K22" s="14">
        <v>377</v>
      </c>
      <c r="L22" s="15">
        <v>442</v>
      </c>
      <c r="M22" s="31">
        <v>819</v>
      </c>
      <c r="N22" s="14">
        <v>120</v>
      </c>
      <c r="O22" s="15">
        <v>168</v>
      </c>
      <c r="P22" s="31">
        <v>288</v>
      </c>
      <c r="Q22" s="99">
        <v>224</v>
      </c>
      <c r="R22" s="100">
        <v>272</v>
      </c>
      <c r="S22" s="94">
        <v>496</v>
      </c>
      <c r="T22" s="32">
        <v>3779</v>
      </c>
      <c r="U22" s="33">
        <v>4261</v>
      </c>
      <c r="V22" s="16">
        <v>8040</v>
      </c>
    </row>
    <row r="23" spans="1:22" ht="12.75">
      <c r="A23" s="26" t="s">
        <v>33</v>
      </c>
      <c r="B23" s="14">
        <v>61</v>
      </c>
      <c r="C23" s="15">
        <v>30</v>
      </c>
      <c r="D23" s="31">
        <v>91</v>
      </c>
      <c r="E23" s="14">
        <v>67</v>
      </c>
      <c r="F23" s="15">
        <v>59</v>
      </c>
      <c r="G23" s="31">
        <v>126</v>
      </c>
      <c r="H23" s="14">
        <v>34</v>
      </c>
      <c r="I23" s="15">
        <v>42</v>
      </c>
      <c r="J23" s="31">
        <v>76</v>
      </c>
      <c r="K23" s="14">
        <v>12</v>
      </c>
      <c r="L23" s="15">
        <v>17</v>
      </c>
      <c r="M23" s="31">
        <v>29</v>
      </c>
      <c r="N23" s="14">
        <v>0</v>
      </c>
      <c r="O23" s="15">
        <v>0</v>
      </c>
      <c r="P23" s="31">
        <v>0</v>
      </c>
      <c r="Q23" s="99">
        <v>120</v>
      </c>
      <c r="R23" s="100">
        <v>89</v>
      </c>
      <c r="S23" s="94">
        <v>209</v>
      </c>
      <c r="T23" s="32">
        <v>294</v>
      </c>
      <c r="U23" s="33">
        <v>237</v>
      </c>
      <c r="V23" s="16">
        <v>531</v>
      </c>
    </row>
    <row r="24" spans="1:22" ht="12.75">
      <c r="A24" s="26" t="s">
        <v>34</v>
      </c>
      <c r="B24" s="14">
        <v>0</v>
      </c>
      <c r="C24" s="15">
        <v>0</v>
      </c>
      <c r="D24" s="31">
        <v>0</v>
      </c>
      <c r="E24" s="14">
        <v>47</v>
      </c>
      <c r="F24" s="15">
        <v>19</v>
      </c>
      <c r="G24" s="31">
        <v>66</v>
      </c>
      <c r="H24" s="14">
        <v>0</v>
      </c>
      <c r="I24" s="15">
        <v>0</v>
      </c>
      <c r="J24" s="31">
        <v>0</v>
      </c>
      <c r="K24" s="14">
        <v>42</v>
      </c>
      <c r="L24" s="15">
        <v>13</v>
      </c>
      <c r="M24" s="31">
        <v>55</v>
      </c>
      <c r="N24" s="14">
        <v>0</v>
      </c>
      <c r="O24" s="15">
        <v>0</v>
      </c>
      <c r="P24" s="31">
        <v>0</v>
      </c>
      <c r="Q24" s="99">
        <v>103</v>
      </c>
      <c r="R24" s="100">
        <v>36</v>
      </c>
      <c r="S24" s="94">
        <v>139</v>
      </c>
      <c r="T24" s="32">
        <v>192</v>
      </c>
      <c r="U24" s="33">
        <v>68</v>
      </c>
      <c r="V24" s="16">
        <v>260</v>
      </c>
    </row>
    <row r="25" spans="1:22" s="19" customFormat="1" ht="12.75">
      <c r="A25" s="10" t="s">
        <v>19</v>
      </c>
      <c r="B25" s="20">
        <v>98</v>
      </c>
      <c r="C25" s="21">
        <v>70</v>
      </c>
      <c r="D25" s="21">
        <v>168</v>
      </c>
      <c r="E25" s="20">
        <v>2417</v>
      </c>
      <c r="F25" s="21">
        <v>2396</v>
      </c>
      <c r="G25" s="21">
        <v>4813</v>
      </c>
      <c r="H25" s="20">
        <v>2141</v>
      </c>
      <c r="I25" s="21">
        <v>2544</v>
      </c>
      <c r="J25" s="21">
        <v>4685</v>
      </c>
      <c r="K25" s="20">
        <v>675</v>
      </c>
      <c r="L25" s="21">
        <v>706</v>
      </c>
      <c r="M25" s="21">
        <v>1381</v>
      </c>
      <c r="N25" s="20">
        <v>216</v>
      </c>
      <c r="O25" s="21">
        <v>303</v>
      </c>
      <c r="P25" s="21">
        <v>519</v>
      </c>
      <c r="Q25" s="116">
        <v>831</v>
      </c>
      <c r="R25" s="117">
        <v>865</v>
      </c>
      <c r="S25" s="117">
        <v>1696</v>
      </c>
      <c r="T25" s="20">
        <v>6378</v>
      </c>
      <c r="U25" s="21">
        <v>6884</v>
      </c>
      <c r="V25" s="21">
        <v>13262</v>
      </c>
    </row>
    <row r="26" spans="1:22" s="7" customFormat="1" ht="12.75">
      <c r="A26" s="41" t="s">
        <v>5</v>
      </c>
      <c r="B26" s="14"/>
      <c r="C26" s="16"/>
      <c r="D26" s="31"/>
      <c r="E26" s="14"/>
      <c r="F26" s="16"/>
      <c r="G26" s="31"/>
      <c r="H26" s="14"/>
      <c r="I26" s="16"/>
      <c r="J26" s="31"/>
      <c r="K26" s="14"/>
      <c r="L26" s="16"/>
      <c r="M26" s="31"/>
      <c r="N26" s="14"/>
      <c r="O26" s="16"/>
      <c r="P26" s="31"/>
      <c r="Q26" s="99"/>
      <c r="R26" s="90"/>
      <c r="S26" s="94"/>
      <c r="T26" s="32"/>
      <c r="U26" s="31"/>
      <c r="V26" s="16"/>
    </row>
    <row r="27" spans="1:22" ht="12.75">
      <c r="A27" s="7" t="s">
        <v>30</v>
      </c>
      <c r="B27" s="14">
        <v>87</v>
      </c>
      <c r="C27" s="16">
        <v>51</v>
      </c>
      <c r="D27" s="31">
        <v>138</v>
      </c>
      <c r="E27" s="14">
        <v>1544</v>
      </c>
      <c r="F27" s="16">
        <v>1574</v>
      </c>
      <c r="G27" s="31">
        <v>3118</v>
      </c>
      <c r="H27" s="14">
        <v>1140</v>
      </c>
      <c r="I27" s="16">
        <v>1249</v>
      </c>
      <c r="J27" s="31">
        <v>2389</v>
      </c>
      <c r="K27" s="14">
        <v>1271</v>
      </c>
      <c r="L27" s="16">
        <v>1018</v>
      </c>
      <c r="M27" s="31">
        <v>2289</v>
      </c>
      <c r="N27" s="14">
        <v>107</v>
      </c>
      <c r="O27" s="16">
        <v>58</v>
      </c>
      <c r="P27" s="31">
        <v>165</v>
      </c>
      <c r="Q27" s="99">
        <v>1473</v>
      </c>
      <c r="R27" s="90">
        <v>1504</v>
      </c>
      <c r="S27" s="94">
        <v>2977</v>
      </c>
      <c r="T27" s="32">
        <v>5622</v>
      </c>
      <c r="U27" s="31">
        <v>5454</v>
      </c>
      <c r="V27" s="16">
        <v>11076</v>
      </c>
    </row>
    <row r="28" spans="1:22" ht="12.75">
      <c r="A28" s="7" t="s">
        <v>31</v>
      </c>
      <c r="B28" s="14">
        <v>101</v>
      </c>
      <c r="C28" s="15">
        <v>89</v>
      </c>
      <c r="D28" s="31">
        <v>190</v>
      </c>
      <c r="E28" s="14">
        <v>10162</v>
      </c>
      <c r="F28" s="15">
        <v>9906</v>
      </c>
      <c r="G28" s="31">
        <v>20068</v>
      </c>
      <c r="H28" s="14">
        <v>7690</v>
      </c>
      <c r="I28" s="15">
        <v>9427</v>
      </c>
      <c r="J28" s="31">
        <v>17117</v>
      </c>
      <c r="K28" s="14">
        <v>8799</v>
      </c>
      <c r="L28" s="15">
        <v>7155</v>
      </c>
      <c r="M28" s="31">
        <v>15954</v>
      </c>
      <c r="N28" s="14">
        <v>118</v>
      </c>
      <c r="O28" s="15">
        <v>225</v>
      </c>
      <c r="P28" s="31">
        <v>343</v>
      </c>
      <c r="Q28" s="99">
        <v>5783</v>
      </c>
      <c r="R28" s="100">
        <v>4978</v>
      </c>
      <c r="S28" s="94">
        <v>10761</v>
      </c>
      <c r="T28" s="32">
        <v>32653</v>
      </c>
      <c r="U28" s="33">
        <v>31780</v>
      </c>
      <c r="V28" s="16">
        <v>64433</v>
      </c>
    </row>
    <row r="29" spans="1:22" ht="12.75">
      <c r="A29" s="26" t="s">
        <v>32</v>
      </c>
      <c r="B29" s="14">
        <v>0</v>
      </c>
      <c r="C29" s="15">
        <v>0</v>
      </c>
      <c r="D29" s="31">
        <v>0</v>
      </c>
      <c r="E29" s="14">
        <v>168</v>
      </c>
      <c r="F29" s="15">
        <v>26</v>
      </c>
      <c r="G29" s="31">
        <v>194</v>
      </c>
      <c r="H29" s="14">
        <v>0</v>
      </c>
      <c r="I29" s="15">
        <v>0</v>
      </c>
      <c r="J29" s="31">
        <v>0</v>
      </c>
      <c r="K29" s="14">
        <v>330</v>
      </c>
      <c r="L29" s="15">
        <v>51</v>
      </c>
      <c r="M29" s="31">
        <v>381</v>
      </c>
      <c r="N29" s="14">
        <v>0</v>
      </c>
      <c r="O29" s="15">
        <v>0</v>
      </c>
      <c r="P29" s="31">
        <v>0</v>
      </c>
      <c r="Q29" s="99">
        <v>176</v>
      </c>
      <c r="R29" s="100">
        <v>33</v>
      </c>
      <c r="S29" s="94">
        <v>209</v>
      </c>
      <c r="T29" s="32">
        <v>674</v>
      </c>
      <c r="U29" s="33">
        <v>110</v>
      </c>
      <c r="V29" s="16">
        <v>784</v>
      </c>
    </row>
    <row r="30" spans="1:22" ht="12.75">
      <c r="A30" s="26" t="s">
        <v>33</v>
      </c>
      <c r="B30" s="14">
        <v>0</v>
      </c>
      <c r="C30" s="15">
        <v>0</v>
      </c>
      <c r="D30" s="31">
        <v>0</v>
      </c>
      <c r="E30" s="14">
        <v>32</v>
      </c>
      <c r="F30" s="15">
        <v>40</v>
      </c>
      <c r="G30" s="31">
        <v>72</v>
      </c>
      <c r="H30" s="14">
        <v>0</v>
      </c>
      <c r="I30" s="15">
        <v>0</v>
      </c>
      <c r="J30" s="31">
        <v>0</v>
      </c>
      <c r="K30" s="14">
        <v>0</v>
      </c>
      <c r="L30" s="15">
        <v>0</v>
      </c>
      <c r="M30" s="31">
        <v>0</v>
      </c>
      <c r="N30" s="14">
        <v>111</v>
      </c>
      <c r="O30" s="15">
        <v>196</v>
      </c>
      <c r="P30" s="31">
        <v>307</v>
      </c>
      <c r="Q30" s="99">
        <v>0</v>
      </c>
      <c r="R30" s="100">
        <v>0</v>
      </c>
      <c r="S30" s="94">
        <v>0</v>
      </c>
      <c r="T30" s="32">
        <v>143</v>
      </c>
      <c r="U30" s="33">
        <v>236</v>
      </c>
      <c r="V30" s="16">
        <v>379</v>
      </c>
    </row>
    <row r="31" spans="1:22" s="19" customFormat="1" ht="12.75">
      <c r="A31" s="10" t="s">
        <v>19</v>
      </c>
      <c r="B31" s="20">
        <v>188</v>
      </c>
      <c r="C31" s="21">
        <v>140</v>
      </c>
      <c r="D31" s="21">
        <v>328</v>
      </c>
      <c r="E31" s="20">
        <v>11906</v>
      </c>
      <c r="F31" s="21">
        <v>11546</v>
      </c>
      <c r="G31" s="21">
        <v>23452</v>
      </c>
      <c r="H31" s="20">
        <v>8830</v>
      </c>
      <c r="I31" s="21">
        <v>10676</v>
      </c>
      <c r="J31" s="21">
        <v>19506</v>
      </c>
      <c r="K31" s="20">
        <v>10400</v>
      </c>
      <c r="L31" s="21">
        <v>8224</v>
      </c>
      <c r="M31" s="21">
        <v>18624</v>
      </c>
      <c r="N31" s="20">
        <v>336</v>
      </c>
      <c r="O31" s="21">
        <v>479</v>
      </c>
      <c r="P31" s="21">
        <v>815</v>
      </c>
      <c r="Q31" s="116">
        <v>7432</v>
      </c>
      <c r="R31" s="117">
        <v>6515</v>
      </c>
      <c r="S31" s="117">
        <v>13947</v>
      </c>
      <c r="T31" s="20">
        <v>39092</v>
      </c>
      <c r="U31" s="21">
        <v>37580</v>
      </c>
      <c r="V31" s="21">
        <v>76672</v>
      </c>
    </row>
    <row r="32" spans="1:22" s="7" customFormat="1" ht="12.75">
      <c r="A32" s="41" t="s">
        <v>6</v>
      </c>
      <c r="B32" s="14"/>
      <c r="C32" s="16"/>
      <c r="D32" s="31"/>
      <c r="E32" s="14"/>
      <c r="F32" s="16"/>
      <c r="G32" s="31"/>
      <c r="H32" s="14"/>
      <c r="I32" s="16"/>
      <c r="J32" s="31"/>
      <c r="K32" s="14"/>
      <c r="L32" s="16"/>
      <c r="M32" s="31"/>
      <c r="N32" s="14"/>
      <c r="O32" s="16"/>
      <c r="P32" s="31"/>
      <c r="Q32" s="99"/>
      <c r="R32" s="90"/>
      <c r="S32" s="94"/>
      <c r="T32" s="32"/>
      <c r="U32" s="31"/>
      <c r="V32" s="16"/>
    </row>
    <row r="33" spans="1:22" ht="12.75">
      <c r="A33" s="7" t="s">
        <v>30</v>
      </c>
      <c r="B33" s="14">
        <v>54</v>
      </c>
      <c r="C33" s="16">
        <v>37</v>
      </c>
      <c r="D33" s="31">
        <v>91</v>
      </c>
      <c r="E33" s="14">
        <v>3215</v>
      </c>
      <c r="F33" s="16">
        <v>2938</v>
      </c>
      <c r="G33" s="31">
        <v>6153</v>
      </c>
      <c r="H33" s="14">
        <v>2525</v>
      </c>
      <c r="I33" s="16">
        <v>2837</v>
      </c>
      <c r="J33" s="31">
        <v>5362</v>
      </c>
      <c r="K33" s="14">
        <v>1781</v>
      </c>
      <c r="L33" s="16">
        <v>1302</v>
      </c>
      <c r="M33" s="31">
        <v>3083</v>
      </c>
      <c r="N33" s="14">
        <v>107</v>
      </c>
      <c r="O33" s="16">
        <v>159</v>
      </c>
      <c r="P33" s="31">
        <v>266</v>
      </c>
      <c r="Q33" s="99">
        <v>2187</v>
      </c>
      <c r="R33" s="90">
        <v>1819</v>
      </c>
      <c r="S33" s="94">
        <v>4006</v>
      </c>
      <c r="T33" s="32">
        <v>9869</v>
      </c>
      <c r="U33" s="31">
        <v>9092</v>
      </c>
      <c r="V33" s="16">
        <v>18961</v>
      </c>
    </row>
    <row r="34" spans="1:22" ht="12.75">
      <c r="A34" s="7" t="s">
        <v>31</v>
      </c>
      <c r="B34" s="14">
        <v>208</v>
      </c>
      <c r="C34" s="15">
        <v>131</v>
      </c>
      <c r="D34" s="31">
        <v>339</v>
      </c>
      <c r="E34" s="14">
        <v>10954</v>
      </c>
      <c r="F34" s="15">
        <v>11504</v>
      </c>
      <c r="G34" s="31">
        <v>22458</v>
      </c>
      <c r="H34" s="14">
        <v>9681</v>
      </c>
      <c r="I34" s="15">
        <v>12051</v>
      </c>
      <c r="J34" s="31">
        <v>21732</v>
      </c>
      <c r="K34" s="14">
        <v>8058</v>
      </c>
      <c r="L34" s="15">
        <v>6689</v>
      </c>
      <c r="M34" s="31">
        <v>14747</v>
      </c>
      <c r="N34" s="14">
        <v>255</v>
      </c>
      <c r="O34" s="15">
        <v>483</v>
      </c>
      <c r="P34" s="31">
        <v>738</v>
      </c>
      <c r="Q34" s="99">
        <v>4732</v>
      </c>
      <c r="R34" s="100">
        <v>4493</v>
      </c>
      <c r="S34" s="94">
        <v>9225</v>
      </c>
      <c r="T34" s="32">
        <v>33888</v>
      </c>
      <c r="U34" s="33">
        <v>35351</v>
      </c>
      <c r="V34" s="16">
        <v>69239</v>
      </c>
    </row>
    <row r="35" spans="1:22" ht="12.75">
      <c r="A35" s="26" t="s">
        <v>32</v>
      </c>
      <c r="B35" s="14">
        <v>34</v>
      </c>
      <c r="C35" s="15">
        <v>14</v>
      </c>
      <c r="D35" s="31">
        <v>48</v>
      </c>
      <c r="E35" s="14">
        <v>546</v>
      </c>
      <c r="F35" s="15">
        <v>124</v>
      </c>
      <c r="G35" s="31">
        <v>670</v>
      </c>
      <c r="H35" s="14">
        <v>0</v>
      </c>
      <c r="I35" s="15">
        <v>0</v>
      </c>
      <c r="J35" s="31">
        <v>0</v>
      </c>
      <c r="K35" s="14">
        <v>759</v>
      </c>
      <c r="L35" s="15">
        <v>289</v>
      </c>
      <c r="M35" s="31">
        <v>1048</v>
      </c>
      <c r="N35" s="14">
        <v>0</v>
      </c>
      <c r="O35" s="15">
        <v>0</v>
      </c>
      <c r="P35" s="31">
        <v>0</v>
      </c>
      <c r="Q35" s="99">
        <v>834</v>
      </c>
      <c r="R35" s="100">
        <v>454</v>
      </c>
      <c r="S35" s="94">
        <v>1288</v>
      </c>
      <c r="T35" s="32">
        <v>2173</v>
      </c>
      <c r="U35" s="33">
        <v>881</v>
      </c>
      <c r="V35" s="16">
        <v>3054</v>
      </c>
    </row>
    <row r="36" spans="1:22" ht="12.75">
      <c r="A36" s="26" t="s">
        <v>33</v>
      </c>
      <c r="B36" s="14">
        <v>59</v>
      </c>
      <c r="C36" s="15">
        <v>45</v>
      </c>
      <c r="D36" s="31">
        <v>104</v>
      </c>
      <c r="E36" s="14">
        <v>530</v>
      </c>
      <c r="F36" s="15">
        <v>391</v>
      </c>
      <c r="G36" s="31">
        <v>921</v>
      </c>
      <c r="H36" s="14">
        <v>254</v>
      </c>
      <c r="I36" s="15">
        <v>350</v>
      </c>
      <c r="J36" s="31">
        <v>604</v>
      </c>
      <c r="K36" s="14">
        <v>369</v>
      </c>
      <c r="L36" s="15">
        <v>69</v>
      </c>
      <c r="M36" s="31">
        <v>438</v>
      </c>
      <c r="N36" s="14">
        <v>187</v>
      </c>
      <c r="O36" s="15">
        <v>353</v>
      </c>
      <c r="P36" s="31">
        <v>540</v>
      </c>
      <c r="Q36" s="99">
        <v>548</v>
      </c>
      <c r="R36" s="100">
        <v>292</v>
      </c>
      <c r="S36" s="94">
        <v>840</v>
      </c>
      <c r="T36" s="32">
        <v>1947</v>
      </c>
      <c r="U36" s="33">
        <v>1500</v>
      </c>
      <c r="V36" s="16">
        <v>3447</v>
      </c>
    </row>
    <row r="37" spans="1:27" s="19" customFormat="1" ht="12.75">
      <c r="A37" s="10" t="s">
        <v>19</v>
      </c>
      <c r="B37" s="20">
        <v>355</v>
      </c>
      <c r="C37" s="21">
        <v>227</v>
      </c>
      <c r="D37" s="21">
        <v>582</v>
      </c>
      <c r="E37" s="20">
        <v>15245</v>
      </c>
      <c r="F37" s="21">
        <v>14957</v>
      </c>
      <c r="G37" s="21">
        <v>30202</v>
      </c>
      <c r="H37" s="20">
        <v>12460</v>
      </c>
      <c r="I37" s="21">
        <v>15238</v>
      </c>
      <c r="J37" s="21">
        <v>27698</v>
      </c>
      <c r="K37" s="20">
        <v>10967</v>
      </c>
      <c r="L37" s="21">
        <v>8349</v>
      </c>
      <c r="M37" s="21">
        <v>19316</v>
      </c>
      <c r="N37" s="20">
        <v>549</v>
      </c>
      <c r="O37" s="21">
        <v>995</v>
      </c>
      <c r="P37" s="21">
        <v>1544</v>
      </c>
      <c r="Q37" s="116">
        <v>8301</v>
      </c>
      <c r="R37" s="117">
        <v>7058</v>
      </c>
      <c r="S37" s="117">
        <v>15359</v>
      </c>
      <c r="T37" s="116">
        <v>47877</v>
      </c>
      <c r="U37" s="117">
        <v>46824</v>
      </c>
      <c r="V37" s="117">
        <v>94701</v>
      </c>
      <c r="W37" s="38"/>
      <c r="X37" s="38"/>
      <c r="Y37" s="38"/>
      <c r="Z37" s="38"/>
      <c r="AA37" s="38"/>
    </row>
    <row r="38" spans="1:27" s="7" customFormat="1" ht="12.75">
      <c r="A38" s="41" t="s">
        <v>7</v>
      </c>
      <c r="B38" s="14"/>
      <c r="C38" s="16"/>
      <c r="D38" s="31"/>
      <c r="E38" s="14"/>
      <c r="F38" s="16"/>
      <c r="G38" s="31"/>
      <c r="H38" s="14"/>
      <c r="I38" s="16"/>
      <c r="J38" s="31"/>
      <c r="K38" s="14"/>
      <c r="L38" s="16"/>
      <c r="M38" s="31"/>
      <c r="N38" s="14"/>
      <c r="O38" s="16"/>
      <c r="P38" s="31"/>
      <c r="Q38" s="99"/>
      <c r="R38" s="90"/>
      <c r="S38" s="94"/>
      <c r="T38" s="113"/>
      <c r="U38" s="94"/>
      <c r="V38" s="90"/>
      <c r="W38" s="103"/>
      <c r="X38" s="103"/>
      <c r="Y38" s="103"/>
      <c r="Z38" s="103"/>
      <c r="AA38" s="103"/>
    </row>
    <row r="39" spans="1:27" ht="12.75">
      <c r="A39" s="7" t="s">
        <v>30</v>
      </c>
      <c r="B39" s="14">
        <v>117</v>
      </c>
      <c r="C39" s="16">
        <v>67</v>
      </c>
      <c r="D39" s="31">
        <v>184</v>
      </c>
      <c r="E39" s="14">
        <v>1262</v>
      </c>
      <c r="F39" s="16">
        <v>1246</v>
      </c>
      <c r="G39" s="31">
        <v>2508</v>
      </c>
      <c r="H39" s="14">
        <v>807</v>
      </c>
      <c r="I39" s="16">
        <v>948</v>
      </c>
      <c r="J39" s="31">
        <v>1755</v>
      </c>
      <c r="K39" s="14">
        <v>1210</v>
      </c>
      <c r="L39" s="16">
        <v>1065</v>
      </c>
      <c r="M39" s="31">
        <v>2275</v>
      </c>
      <c r="N39" s="14">
        <v>0</v>
      </c>
      <c r="O39" s="16">
        <v>0</v>
      </c>
      <c r="P39" s="31">
        <v>0</v>
      </c>
      <c r="Q39" s="99">
        <v>1537</v>
      </c>
      <c r="R39" s="90">
        <v>1674</v>
      </c>
      <c r="S39" s="94">
        <v>3211</v>
      </c>
      <c r="T39" s="113">
        <v>4933</v>
      </c>
      <c r="U39" s="94">
        <v>5000</v>
      </c>
      <c r="V39" s="90">
        <v>9933</v>
      </c>
      <c r="W39" s="102"/>
      <c r="X39" s="102"/>
      <c r="Y39" s="102"/>
      <c r="Z39" s="102"/>
      <c r="AA39" s="102"/>
    </row>
    <row r="40" spans="1:27" ht="12.75">
      <c r="A40" s="7" t="s">
        <v>31</v>
      </c>
      <c r="B40" s="14">
        <v>35</v>
      </c>
      <c r="C40" s="15">
        <v>12</v>
      </c>
      <c r="D40" s="31">
        <v>47</v>
      </c>
      <c r="E40" s="14">
        <v>7108</v>
      </c>
      <c r="F40" s="15">
        <v>6794</v>
      </c>
      <c r="G40" s="31">
        <v>13902</v>
      </c>
      <c r="H40" s="14">
        <v>4820</v>
      </c>
      <c r="I40" s="15">
        <v>6285</v>
      </c>
      <c r="J40" s="31">
        <v>11105</v>
      </c>
      <c r="K40" s="14">
        <v>5607</v>
      </c>
      <c r="L40" s="15">
        <v>3732</v>
      </c>
      <c r="M40" s="31">
        <v>9339</v>
      </c>
      <c r="N40" s="14">
        <v>135</v>
      </c>
      <c r="O40" s="15">
        <v>291</v>
      </c>
      <c r="P40" s="31">
        <v>426</v>
      </c>
      <c r="Q40" s="99">
        <v>4505</v>
      </c>
      <c r="R40" s="100">
        <v>3290</v>
      </c>
      <c r="S40" s="94">
        <v>7795</v>
      </c>
      <c r="T40" s="113">
        <v>22210</v>
      </c>
      <c r="U40" s="114">
        <v>20404</v>
      </c>
      <c r="V40" s="90">
        <v>42614</v>
      </c>
      <c r="W40" s="102"/>
      <c r="X40" s="102"/>
      <c r="Y40" s="102"/>
      <c r="Z40" s="102"/>
      <c r="AA40" s="102"/>
    </row>
    <row r="41" spans="1:27" ht="12.75">
      <c r="A41" s="26" t="s">
        <v>32</v>
      </c>
      <c r="B41" s="14">
        <v>50</v>
      </c>
      <c r="C41" s="15">
        <v>13</v>
      </c>
      <c r="D41" s="31">
        <v>63</v>
      </c>
      <c r="E41" s="14">
        <v>634</v>
      </c>
      <c r="F41" s="15">
        <v>350</v>
      </c>
      <c r="G41" s="31">
        <v>984</v>
      </c>
      <c r="H41" s="14">
        <v>203</v>
      </c>
      <c r="I41" s="15">
        <v>265</v>
      </c>
      <c r="J41" s="31">
        <v>468</v>
      </c>
      <c r="K41" s="14">
        <v>635</v>
      </c>
      <c r="L41" s="15">
        <v>311</v>
      </c>
      <c r="M41" s="31">
        <v>946</v>
      </c>
      <c r="N41" s="14">
        <v>254</v>
      </c>
      <c r="O41" s="15">
        <v>482</v>
      </c>
      <c r="P41" s="31">
        <v>736</v>
      </c>
      <c r="Q41" s="99">
        <v>692</v>
      </c>
      <c r="R41" s="100">
        <v>186</v>
      </c>
      <c r="S41" s="94">
        <v>878</v>
      </c>
      <c r="T41" s="113">
        <v>2468</v>
      </c>
      <c r="U41" s="114">
        <v>1607</v>
      </c>
      <c r="V41" s="90">
        <v>4075</v>
      </c>
      <c r="W41" s="102"/>
      <c r="X41" s="102"/>
      <c r="Y41" s="102"/>
      <c r="Z41" s="102"/>
      <c r="AA41" s="102"/>
    </row>
    <row r="42" spans="1:27" ht="12.75">
      <c r="A42" s="26" t="s">
        <v>33</v>
      </c>
      <c r="B42" s="14">
        <v>0</v>
      </c>
      <c r="C42" s="15">
        <v>0</v>
      </c>
      <c r="D42" s="31">
        <v>0</v>
      </c>
      <c r="E42" s="14">
        <v>191</v>
      </c>
      <c r="F42" s="15">
        <v>219</v>
      </c>
      <c r="G42" s="31">
        <v>410</v>
      </c>
      <c r="H42" s="14">
        <v>185</v>
      </c>
      <c r="I42" s="15">
        <v>276</v>
      </c>
      <c r="J42" s="31">
        <v>461</v>
      </c>
      <c r="K42" s="14">
        <v>50</v>
      </c>
      <c r="L42" s="15">
        <v>41</v>
      </c>
      <c r="M42" s="31">
        <v>91</v>
      </c>
      <c r="N42" s="14">
        <v>0</v>
      </c>
      <c r="O42" s="15">
        <v>0</v>
      </c>
      <c r="P42" s="31">
        <v>0</v>
      </c>
      <c r="Q42" s="99">
        <v>0</v>
      </c>
      <c r="R42" s="100">
        <v>0</v>
      </c>
      <c r="S42" s="94">
        <v>0</v>
      </c>
      <c r="T42" s="113">
        <v>426</v>
      </c>
      <c r="U42" s="114">
        <v>536</v>
      </c>
      <c r="V42" s="90">
        <v>962</v>
      </c>
      <c r="W42" s="102"/>
      <c r="X42" s="102"/>
      <c r="Y42" s="102"/>
      <c r="Z42" s="102"/>
      <c r="AA42" s="102"/>
    </row>
    <row r="43" spans="1:27" s="19" customFormat="1" ht="12.75">
      <c r="A43" s="10" t="s">
        <v>19</v>
      </c>
      <c r="B43" s="20">
        <v>202</v>
      </c>
      <c r="C43" s="21">
        <v>92</v>
      </c>
      <c r="D43" s="21">
        <v>294</v>
      </c>
      <c r="E43" s="20">
        <v>9195</v>
      </c>
      <c r="F43" s="21">
        <v>8609</v>
      </c>
      <c r="G43" s="21">
        <v>17804</v>
      </c>
      <c r="H43" s="20">
        <v>6015</v>
      </c>
      <c r="I43" s="21">
        <v>7774</v>
      </c>
      <c r="J43" s="21">
        <v>13789</v>
      </c>
      <c r="K43" s="20">
        <v>7502</v>
      </c>
      <c r="L43" s="21">
        <v>5149</v>
      </c>
      <c r="M43" s="21">
        <v>12651</v>
      </c>
      <c r="N43" s="20">
        <v>389</v>
      </c>
      <c r="O43" s="21">
        <v>773</v>
      </c>
      <c r="P43" s="21">
        <v>1162</v>
      </c>
      <c r="Q43" s="116">
        <v>6734</v>
      </c>
      <c r="R43" s="117">
        <v>5150</v>
      </c>
      <c r="S43" s="117">
        <v>11884</v>
      </c>
      <c r="T43" s="116">
        <v>30037</v>
      </c>
      <c r="U43" s="117">
        <v>27547</v>
      </c>
      <c r="V43" s="117">
        <v>57584</v>
      </c>
      <c r="W43" s="38"/>
      <c r="X43" s="38"/>
      <c r="Y43" s="38"/>
      <c r="Z43" s="38"/>
      <c r="AA43" s="38"/>
    </row>
    <row r="44" spans="1:27" s="7" customFormat="1" ht="12.75">
      <c r="A44" s="39" t="s">
        <v>29</v>
      </c>
      <c r="B44" s="12"/>
      <c r="C44" s="13"/>
      <c r="D44" s="37"/>
      <c r="E44" s="12"/>
      <c r="F44" s="13"/>
      <c r="G44" s="37"/>
      <c r="H44" s="12"/>
      <c r="I44" s="13"/>
      <c r="J44" s="37"/>
      <c r="K44" s="12"/>
      <c r="L44" s="13"/>
      <c r="M44" s="37"/>
      <c r="N44" s="12"/>
      <c r="O44" s="13"/>
      <c r="P44" s="37"/>
      <c r="Q44" s="97"/>
      <c r="R44" s="98"/>
      <c r="S44" s="132"/>
      <c r="T44" s="131"/>
      <c r="U44" s="132"/>
      <c r="V44" s="98"/>
      <c r="W44" s="103"/>
      <c r="X44" s="103"/>
      <c r="Y44" s="103"/>
      <c r="Z44" s="103"/>
      <c r="AA44" s="103"/>
    </row>
    <row r="45" spans="1:27" ht="12.75">
      <c r="A45" s="7" t="s">
        <v>30</v>
      </c>
      <c r="B45" s="14">
        <f>SUM(B9,B15,B21,B27,B33,B39)</f>
        <v>506</v>
      </c>
      <c r="C45" s="16">
        <f aca="true" t="shared" si="0" ref="C45:S45">SUM(C9,C15,C21,C27,C33,C39)</f>
        <v>322</v>
      </c>
      <c r="D45" s="31">
        <f t="shared" si="0"/>
        <v>828</v>
      </c>
      <c r="E45" s="14">
        <f t="shared" si="0"/>
        <v>11521</v>
      </c>
      <c r="F45" s="16">
        <f t="shared" si="0"/>
        <v>11113</v>
      </c>
      <c r="G45" s="31">
        <f t="shared" si="0"/>
        <v>22634</v>
      </c>
      <c r="H45" s="14">
        <f t="shared" si="0"/>
        <v>8960</v>
      </c>
      <c r="I45" s="16">
        <f t="shared" si="0"/>
        <v>10076</v>
      </c>
      <c r="J45" s="31">
        <f t="shared" si="0"/>
        <v>19036</v>
      </c>
      <c r="K45" s="14">
        <f t="shared" si="0"/>
        <v>6987</v>
      </c>
      <c r="L45" s="16">
        <f t="shared" si="0"/>
        <v>5449</v>
      </c>
      <c r="M45" s="31">
        <f t="shared" si="0"/>
        <v>12436</v>
      </c>
      <c r="N45" s="14">
        <f t="shared" si="0"/>
        <v>525</v>
      </c>
      <c r="O45" s="16">
        <f t="shared" si="0"/>
        <v>734</v>
      </c>
      <c r="P45" s="31">
        <f t="shared" si="0"/>
        <v>1259</v>
      </c>
      <c r="Q45" s="99">
        <f t="shared" si="0"/>
        <v>8935</v>
      </c>
      <c r="R45" s="90">
        <f t="shared" si="0"/>
        <v>8470</v>
      </c>
      <c r="S45" s="94">
        <f t="shared" si="0"/>
        <v>17405</v>
      </c>
      <c r="T45" s="113">
        <v>37434</v>
      </c>
      <c r="U45" s="94">
        <v>36164</v>
      </c>
      <c r="V45" s="90">
        <v>73598</v>
      </c>
      <c r="W45" s="102"/>
      <c r="X45" s="102"/>
      <c r="Y45" s="102"/>
      <c r="Z45" s="102"/>
      <c r="AA45" s="102"/>
    </row>
    <row r="46" spans="1:27" ht="12.75">
      <c r="A46" s="7" t="s">
        <v>31</v>
      </c>
      <c r="B46" s="14">
        <f>SUM(B10,B16,B22,B28,B34,B40)</f>
        <v>657</v>
      </c>
      <c r="C46" s="15">
        <f aca="true" t="shared" si="1" ref="C46:S46">SUM(C10,C16,C22,C28,C34,C40)</f>
        <v>501</v>
      </c>
      <c r="D46" s="31">
        <f t="shared" si="1"/>
        <v>1158</v>
      </c>
      <c r="E46" s="14">
        <f t="shared" si="1"/>
        <v>50343</v>
      </c>
      <c r="F46" s="15">
        <f t="shared" si="1"/>
        <v>51365</v>
      </c>
      <c r="G46" s="31">
        <f t="shared" si="1"/>
        <v>101708</v>
      </c>
      <c r="H46" s="14">
        <f t="shared" si="1"/>
        <v>41471</v>
      </c>
      <c r="I46" s="15">
        <f t="shared" si="1"/>
        <v>51243</v>
      </c>
      <c r="J46" s="31">
        <f t="shared" si="1"/>
        <v>92714</v>
      </c>
      <c r="K46" s="14">
        <f t="shared" si="1"/>
        <v>37573</v>
      </c>
      <c r="L46" s="15">
        <f t="shared" si="1"/>
        <v>30723</v>
      </c>
      <c r="M46" s="31">
        <f t="shared" si="1"/>
        <v>68296</v>
      </c>
      <c r="N46" s="14">
        <f t="shared" si="1"/>
        <v>992</v>
      </c>
      <c r="O46" s="15">
        <f t="shared" si="1"/>
        <v>2066</v>
      </c>
      <c r="P46" s="31">
        <f t="shared" si="1"/>
        <v>3058</v>
      </c>
      <c r="Q46" s="99">
        <f t="shared" si="1"/>
        <v>24135</v>
      </c>
      <c r="R46" s="100">
        <f t="shared" si="1"/>
        <v>22255</v>
      </c>
      <c r="S46" s="94">
        <f t="shared" si="1"/>
        <v>46390</v>
      </c>
      <c r="T46" s="113">
        <v>155171</v>
      </c>
      <c r="U46" s="114">
        <v>158153</v>
      </c>
      <c r="V46" s="90">
        <v>313324</v>
      </c>
      <c r="W46" s="102"/>
      <c r="X46" s="102"/>
      <c r="Y46" s="102"/>
      <c r="Z46" s="102"/>
      <c r="AA46" s="102"/>
    </row>
    <row r="47" spans="1:27" ht="12.75">
      <c r="A47" s="26" t="s">
        <v>32</v>
      </c>
      <c r="B47" s="14">
        <f>SUM(B11,B17,B29,B35,B41)</f>
        <v>112</v>
      </c>
      <c r="C47" s="15">
        <f aca="true" t="shared" si="2" ref="C47:S47">SUM(C11,C17,C29,C35,C41)</f>
        <v>32</v>
      </c>
      <c r="D47" s="31">
        <f t="shared" si="2"/>
        <v>144</v>
      </c>
      <c r="E47" s="14">
        <f t="shared" si="2"/>
        <v>2329</v>
      </c>
      <c r="F47" s="15">
        <f t="shared" si="2"/>
        <v>967</v>
      </c>
      <c r="G47" s="31">
        <f t="shared" si="2"/>
        <v>3296</v>
      </c>
      <c r="H47" s="14">
        <f t="shared" si="2"/>
        <v>232</v>
      </c>
      <c r="I47" s="15">
        <f t="shared" si="2"/>
        <v>303</v>
      </c>
      <c r="J47" s="31">
        <f t="shared" si="2"/>
        <v>535</v>
      </c>
      <c r="K47" s="14">
        <f t="shared" si="2"/>
        <v>2883</v>
      </c>
      <c r="L47" s="15">
        <f t="shared" si="2"/>
        <v>1132</v>
      </c>
      <c r="M47" s="31">
        <f t="shared" si="2"/>
        <v>4015</v>
      </c>
      <c r="N47" s="14">
        <f t="shared" si="2"/>
        <v>304</v>
      </c>
      <c r="O47" s="15">
        <f t="shared" si="2"/>
        <v>595</v>
      </c>
      <c r="P47" s="31">
        <f t="shared" si="2"/>
        <v>899</v>
      </c>
      <c r="Q47" s="99">
        <f t="shared" si="2"/>
        <v>3176</v>
      </c>
      <c r="R47" s="100">
        <f t="shared" si="2"/>
        <v>1395</v>
      </c>
      <c r="S47" s="94">
        <f t="shared" si="2"/>
        <v>4571</v>
      </c>
      <c r="T47" s="113">
        <v>9036</v>
      </c>
      <c r="U47" s="114">
        <v>4424</v>
      </c>
      <c r="V47" s="90">
        <v>13460</v>
      </c>
      <c r="W47" s="102"/>
      <c r="X47" s="102"/>
      <c r="Y47" s="102"/>
      <c r="Z47" s="102"/>
      <c r="AA47" s="102"/>
    </row>
    <row r="48" spans="1:27" ht="12.75">
      <c r="A48" s="26" t="s">
        <v>33</v>
      </c>
      <c r="B48" s="14">
        <f>SUM(B12,B18,B23,B30,B36,B42)</f>
        <v>347</v>
      </c>
      <c r="C48" s="15">
        <f aca="true" t="shared" si="3" ref="C48:S48">SUM(C12,C18,C23,C30,C36,C42)</f>
        <v>227</v>
      </c>
      <c r="D48" s="31">
        <f t="shared" si="3"/>
        <v>574</v>
      </c>
      <c r="E48" s="14">
        <f t="shared" si="3"/>
        <v>2935</v>
      </c>
      <c r="F48" s="15">
        <f t="shared" si="3"/>
        <v>2030</v>
      </c>
      <c r="G48" s="31">
        <f t="shared" si="3"/>
        <v>4965</v>
      </c>
      <c r="H48" s="14">
        <f t="shared" si="3"/>
        <v>1019</v>
      </c>
      <c r="I48" s="15">
        <f t="shared" si="3"/>
        <v>1277</v>
      </c>
      <c r="J48" s="31">
        <f t="shared" si="3"/>
        <v>2296</v>
      </c>
      <c r="K48" s="14">
        <f t="shared" si="3"/>
        <v>2696</v>
      </c>
      <c r="L48" s="15">
        <f t="shared" si="3"/>
        <v>1093</v>
      </c>
      <c r="M48" s="31">
        <f t="shared" si="3"/>
        <v>3789</v>
      </c>
      <c r="N48" s="14">
        <f t="shared" si="3"/>
        <v>415</v>
      </c>
      <c r="O48" s="15">
        <f t="shared" si="3"/>
        <v>687</v>
      </c>
      <c r="P48" s="31">
        <f t="shared" si="3"/>
        <v>1102</v>
      </c>
      <c r="Q48" s="99">
        <f t="shared" si="3"/>
        <v>3454</v>
      </c>
      <c r="R48" s="100">
        <f t="shared" si="3"/>
        <v>1995</v>
      </c>
      <c r="S48" s="94">
        <f t="shared" si="3"/>
        <v>5449</v>
      </c>
      <c r="T48" s="113">
        <v>10866</v>
      </c>
      <c r="U48" s="114">
        <v>7309</v>
      </c>
      <c r="V48" s="90">
        <v>18175</v>
      </c>
      <c r="W48" s="102"/>
      <c r="X48" s="102"/>
      <c r="Y48" s="102"/>
      <c r="Z48" s="102"/>
      <c r="AA48" s="102"/>
    </row>
    <row r="49" spans="1:27" ht="12.75">
      <c r="A49" s="7" t="s">
        <v>34</v>
      </c>
      <c r="B49" s="14">
        <f>SUM(B24)</f>
        <v>0</v>
      </c>
      <c r="C49" s="15">
        <f aca="true" t="shared" si="4" ref="C49:S49">SUM(C24)</f>
        <v>0</v>
      </c>
      <c r="D49" s="31">
        <f t="shared" si="4"/>
        <v>0</v>
      </c>
      <c r="E49" s="14">
        <f t="shared" si="4"/>
        <v>47</v>
      </c>
      <c r="F49" s="15">
        <f t="shared" si="4"/>
        <v>19</v>
      </c>
      <c r="G49" s="31">
        <f t="shared" si="4"/>
        <v>66</v>
      </c>
      <c r="H49" s="14">
        <f t="shared" si="4"/>
        <v>0</v>
      </c>
      <c r="I49" s="15">
        <f t="shared" si="4"/>
        <v>0</v>
      </c>
      <c r="J49" s="31">
        <f t="shared" si="4"/>
        <v>0</v>
      </c>
      <c r="K49" s="14">
        <f t="shared" si="4"/>
        <v>42</v>
      </c>
      <c r="L49" s="15">
        <f t="shared" si="4"/>
        <v>13</v>
      </c>
      <c r="M49" s="31">
        <f t="shared" si="4"/>
        <v>55</v>
      </c>
      <c r="N49" s="14">
        <f t="shared" si="4"/>
        <v>0</v>
      </c>
      <c r="O49" s="15">
        <f t="shared" si="4"/>
        <v>0</v>
      </c>
      <c r="P49" s="31">
        <f t="shared" si="4"/>
        <v>0</v>
      </c>
      <c r="Q49" s="99">
        <f t="shared" si="4"/>
        <v>103</v>
      </c>
      <c r="R49" s="100">
        <f t="shared" si="4"/>
        <v>36</v>
      </c>
      <c r="S49" s="94">
        <f t="shared" si="4"/>
        <v>139</v>
      </c>
      <c r="T49" s="113">
        <v>192</v>
      </c>
      <c r="U49" s="114">
        <v>68</v>
      </c>
      <c r="V49" s="90">
        <v>260</v>
      </c>
      <c r="W49" s="102"/>
      <c r="X49" s="102"/>
      <c r="Y49" s="102"/>
      <c r="Z49" s="102"/>
      <c r="AA49" s="102"/>
    </row>
    <row r="50" spans="1:27" s="19" customFormat="1" ht="12.75">
      <c r="A50" s="10" t="s">
        <v>19</v>
      </c>
      <c r="B50" s="20">
        <f>SUM(B45:B49)</f>
        <v>1622</v>
      </c>
      <c r="C50" s="21">
        <f aca="true" t="shared" si="5" ref="C50:S50">SUM(C45:C49)</f>
        <v>1082</v>
      </c>
      <c r="D50" s="21">
        <f t="shared" si="5"/>
        <v>2704</v>
      </c>
      <c r="E50" s="20">
        <f t="shared" si="5"/>
        <v>67175</v>
      </c>
      <c r="F50" s="21">
        <f t="shared" si="5"/>
        <v>65494</v>
      </c>
      <c r="G50" s="21">
        <f t="shared" si="5"/>
        <v>132669</v>
      </c>
      <c r="H50" s="20">
        <f t="shared" si="5"/>
        <v>51682</v>
      </c>
      <c r="I50" s="21">
        <f t="shared" si="5"/>
        <v>62899</v>
      </c>
      <c r="J50" s="21">
        <f t="shared" si="5"/>
        <v>114581</v>
      </c>
      <c r="K50" s="20">
        <f t="shared" si="5"/>
        <v>50181</v>
      </c>
      <c r="L50" s="21">
        <f t="shared" si="5"/>
        <v>38410</v>
      </c>
      <c r="M50" s="21">
        <f t="shared" si="5"/>
        <v>88591</v>
      </c>
      <c r="N50" s="20">
        <f t="shared" si="5"/>
        <v>2236</v>
      </c>
      <c r="O50" s="21">
        <f t="shared" si="5"/>
        <v>4082</v>
      </c>
      <c r="P50" s="21">
        <f t="shared" si="5"/>
        <v>6318</v>
      </c>
      <c r="Q50" s="116">
        <f t="shared" si="5"/>
        <v>39803</v>
      </c>
      <c r="R50" s="117">
        <f t="shared" si="5"/>
        <v>34151</v>
      </c>
      <c r="S50" s="117">
        <f t="shared" si="5"/>
        <v>73954</v>
      </c>
      <c r="T50" s="116">
        <v>212699</v>
      </c>
      <c r="U50" s="117">
        <v>206118</v>
      </c>
      <c r="V50" s="117">
        <v>418817</v>
      </c>
      <c r="W50" s="38"/>
      <c r="X50" s="120"/>
      <c r="Y50" s="38"/>
      <c r="Z50" s="38"/>
      <c r="AA50" s="38"/>
    </row>
    <row r="51" spans="20:27" ht="12.75">
      <c r="T51" s="102"/>
      <c r="U51" s="102"/>
      <c r="V51" s="103"/>
      <c r="W51" s="102"/>
      <c r="X51" s="102"/>
      <c r="Y51" s="102"/>
      <c r="Z51" s="102"/>
      <c r="AA51" s="102"/>
    </row>
    <row r="52" spans="1:27" ht="12.75">
      <c r="A52" s="152"/>
      <c r="H52" s="15"/>
      <c r="I52" s="15"/>
      <c r="J52" s="15"/>
      <c r="O52" s="15"/>
      <c r="S52" s="90"/>
      <c r="T52" s="102"/>
      <c r="U52" s="102"/>
      <c r="V52" s="103"/>
      <c r="W52" s="102"/>
      <c r="X52" s="102"/>
      <c r="Y52" s="102"/>
      <c r="Z52" s="102"/>
      <c r="AA52" s="102"/>
    </row>
    <row r="53" spans="8:22" ht="12.75">
      <c r="H53" s="15"/>
      <c r="I53" s="15"/>
      <c r="J53" s="15"/>
      <c r="V53" s="16"/>
    </row>
    <row r="54" spans="8:10" ht="12.75">
      <c r="H54" s="15"/>
      <c r="I54" s="15"/>
      <c r="J54" s="15"/>
    </row>
    <row r="55" spans="8:10" ht="12.75">
      <c r="H55" s="15"/>
      <c r="I55" s="15"/>
      <c r="J55" s="15"/>
    </row>
    <row r="56" spans="8:10" ht="12.75">
      <c r="H56" s="15"/>
      <c r="I56" s="15"/>
      <c r="J56" s="15"/>
    </row>
    <row r="57" spans="8:10" ht="12.75">
      <c r="H57" s="15"/>
      <c r="I57" s="15"/>
      <c r="J57" s="15"/>
    </row>
  </sheetData>
  <sheetProtection/>
  <mergeCells count="15">
    <mergeCell ref="A2:V2"/>
    <mergeCell ref="E4:G4"/>
    <mergeCell ref="B4:D4"/>
    <mergeCell ref="B5:D5"/>
    <mergeCell ref="T4:V4"/>
    <mergeCell ref="Q4:S4"/>
    <mergeCell ref="Q5:S5"/>
    <mergeCell ref="Q6:S6"/>
    <mergeCell ref="B6:D6"/>
    <mergeCell ref="N4:P4"/>
    <mergeCell ref="N5:P5"/>
    <mergeCell ref="K4:M4"/>
    <mergeCell ref="K5:M5"/>
    <mergeCell ref="H4:J4"/>
    <mergeCell ref="H5:J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K38" sqref="K38"/>
    </sheetView>
  </sheetViews>
  <sheetFormatPr defaultColWidth="12.28125" defaultRowHeight="12.75"/>
  <cols>
    <col min="1" max="1" width="27.0039062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57421875" style="7" customWidth="1"/>
    <col min="14" max="15" width="8.57421875" style="0" customWidth="1"/>
    <col min="16" max="16" width="8.57421875" style="7" customWidth="1"/>
    <col min="17" max="18" width="6.7109375" style="0" customWidth="1"/>
    <col min="19" max="19" width="12.28125" style="0" customWidth="1"/>
    <col min="20" max="21" width="18.7109375" style="0" customWidth="1"/>
    <col min="22" max="22" width="24.28125" style="0" customWidth="1"/>
    <col min="23" max="24" width="9.7109375" style="0" customWidth="1"/>
    <col min="25" max="25" width="15.28125" style="0" customWidth="1"/>
    <col min="26" max="27" width="24.00390625" style="0" customWidth="1"/>
    <col min="28" max="28" width="29.57421875" style="0" customWidth="1"/>
    <col min="29" max="30" width="5.57421875" style="0" customWidth="1"/>
    <col min="31" max="31" width="11.00390625" style="0" customWidth="1"/>
    <col min="32" max="32" width="17.00390625" style="0" customWidth="1"/>
    <col min="33" max="33" width="22.57421875" style="0" customWidth="1"/>
    <col min="34" max="35" width="19.57421875" style="0" customWidth="1"/>
    <col min="36" max="36" width="25.140625" style="0" customWidth="1"/>
    <col min="37" max="38" width="21.57421875" style="0" customWidth="1"/>
    <col min="39" max="39" width="27.140625" style="0" customWidth="1"/>
    <col min="40" max="41" width="15.8515625" style="0" customWidth="1"/>
    <col min="42" max="42" width="21.421875" style="0" customWidth="1"/>
    <col min="43" max="44" width="21.00390625" style="0" customWidth="1"/>
    <col min="45" max="45" width="26.57421875" style="0" customWidth="1"/>
    <col min="46" max="47" width="32.7109375" style="0" customWidth="1"/>
    <col min="48" max="48" width="38.28125" style="0" customWidth="1"/>
    <col min="49" max="50" width="21.8515625" style="0" customWidth="1"/>
    <col min="51" max="51" width="27.421875" style="0" customWidth="1"/>
    <col min="52" max="53" width="12.8515625" style="0" customWidth="1"/>
    <col min="54" max="54" width="18.421875" style="0" customWidth="1"/>
    <col min="55" max="56" width="7.421875" style="0" customWidth="1"/>
    <col min="57" max="57" width="13.00390625" style="0" customWidth="1"/>
    <col min="58" max="58" width="7.57421875" style="0" customWidth="1"/>
    <col min="59" max="59" width="25.7109375" style="0" customWidth="1"/>
    <col min="60" max="60" width="31.00390625" style="0" customWidth="1"/>
    <col min="61" max="62" width="34.421875" style="0" customWidth="1"/>
    <col min="63" max="63" width="40.00390625" style="0" customWidth="1"/>
    <col min="64" max="65" width="34.140625" style="0" customWidth="1"/>
    <col min="66" max="66" width="39.7109375" style="0" customWidth="1"/>
    <col min="67" max="68" width="11.140625" style="0" customWidth="1"/>
    <col min="69" max="69" width="16.7109375" style="0" customWidth="1"/>
    <col min="70" max="71" width="22.7109375" style="0" customWidth="1"/>
    <col min="72" max="72" width="28.28125" style="0" customWidth="1"/>
    <col min="73" max="74" width="32.28125" style="0" customWidth="1"/>
    <col min="75" max="75" width="37.8515625" style="0" customWidth="1"/>
    <col min="76" max="76" width="24.57421875" style="0" customWidth="1"/>
    <col min="77" max="77" width="30.140625" style="0" customWidth="1"/>
    <col min="78" max="79" width="24.57421875" style="0" customWidth="1"/>
    <col min="80" max="80" width="30.140625" style="0" customWidth="1"/>
    <col min="81" max="82" width="30.28125" style="0" customWidth="1"/>
    <col min="83" max="83" width="35.8515625" style="0" customWidth="1"/>
    <col min="84" max="84" width="33.7109375" style="0" customWidth="1"/>
    <col min="85" max="85" width="39.28125" style="0" customWidth="1"/>
    <col min="86" max="87" width="34.57421875" style="0" customWidth="1"/>
    <col min="88" max="88" width="40.140625" style="0" customWidth="1"/>
    <col min="89" max="89" width="15.8515625" style="0" customWidth="1"/>
    <col min="90" max="90" width="21.421875" style="0" customWidth="1"/>
    <col min="91" max="92" width="20.7109375" style="0" customWidth="1"/>
    <col min="93" max="93" width="26.28125" style="0" customWidth="1"/>
    <col min="94" max="94" width="27.8515625" style="0" customWidth="1"/>
    <col min="95" max="95" width="33.421875" style="0" customWidth="1"/>
    <col min="96" max="97" width="17.57421875" style="0" customWidth="1"/>
    <col min="98" max="98" width="23.140625" style="0" customWidth="1"/>
    <col min="99" max="100" width="31.28125" style="0" customWidth="1"/>
    <col min="101" max="101" width="36.8515625" style="0" customWidth="1"/>
    <col min="102" max="103" width="32.421875" style="0" customWidth="1"/>
    <col min="104" max="104" width="38.00390625" style="0" customWidth="1"/>
    <col min="105" max="106" width="28.8515625" style="0" customWidth="1"/>
    <col min="107" max="107" width="34.421875" style="0" customWidth="1"/>
    <col min="108" max="109" width="25.421875" style="0" customWidth="1"/>
    <col min="110" max="110" width="31.00390625" style="0" customWidth="1"/>
    <col min="111" max="112" width="15.7109375" style="0" customWidth="1"/>
    <col min="113" max="115" width="21.28125" style="0" customWidth="1"/>
    <col min="116" max="116" width="26.8515625" style="0" customWidth="1"/>
    <col min="117" max="118" width="30.28125" style="0" customWidth="1"/>
    <col min="119" max="119" width="35.8515625" style="0" customWidth="1"/>
    <col min="120" max="121" width="25.140625" style="0" customWidth="1"/>
    <col min="122" max="122" width="30.7109375" style="0" customWidth="1"/>
    <col min="123" max="124" width="22.8515625" style="0" customWidth="1"/>
    <col min="125" max="125" width="28.421875" style="0" customWidth="1"/>
    <col min="126" max="126" width="13.140625" style="0" customWidth="1"/>
    <col min="127" max="127" width="18.7109375" style="0" customWidth="1"/>
    <col min="128" max="129" width="27.7109375" style="0" customWidth="1"/>
    <col min="130" max="130" width="33.28125" style="0" customWidth="1"/>
    <col min="131" max="132" width="13.140625" style="0" customWidth="1"/>
    <col min="133" max="133" width="18.7109375" style="0" customWidth="1"/>
    <col min="134" max="135" width="22.57421875" style="0" customWidth="1"/>
    <col min="136" max="136" width="28.140625" style="0" customWidth="1"/>
    <col min="137" max="138" width="21.8515625" style="0" customWidth="1"/>
    <col min="139" max="139" width="27.421875" style="0" customWidth="1"/>
    <col min="140" max="140" width="21.57421875" style="0" customWidth="1"/>
    <col min="141" max="141" width="27.140625" style="0" customWidth="1"/>
    <col min="142" max="143" width="12.140625" style="0" customWidth="1"/>
    <col min="144" max="144" width="17.7109375" style="0" customWidth="1"/>
    <col min="145" max="146" width="21.7109375" style="0" customWidth="1"/>
    <col min="147" max="147" width="27.28125" style="0" customWidth="1"/>
    <col min="148" max="149" width="31.140625" style="0" customWidth="1"/>
    <col min="150" max="150" width="36.7109375" style="0" customWidth="1"/>
    <col min="151" max="152" width="27.28125" style="0" customWidth="1"/>
    <col min="153" max="153" width="32.8515625" style="0" customWidth="1"/>
    <col min="154" max="154" width="17.00390625" style="0" customWidth="1"/>
    <col min="155" max="155" width="22.57421875" style="0" customWidth="1"/>
    <col min="156" max="157" width="26.57421875" style="0" customWidth="1"/>
    <col min="158" max="158" width="32.140625" style="0" customWidth="1"/>
    <col min="159" max="160" width="30.28125" style="0" customWidth="1"/>
    <col min="161" max="161" width="35.8515625" style="0" customWidth="1"/>
    <col min="162" max="162" width="34.57421875" style="0" customWidth="1"/>
    <col min="163" max="163" width="40.140625" style="0" customWidth="1"/>
    <col min="164" max="164" width="16.8515625" style="0" customWidth="1"/>
    <col min="165" max="165" width="22.421875" style="0" customWidth="1"/>
    <col min="166" max="167" width="27.00390625" style="0" customWidth="1"/>
    <col min="168" max="168" width="32.57421875" style="0" customWidth="1"/>
    <col min="169" max="169" width="31.28125" style="0" customWidth="1"/>
    <col min="170" max="170" width="36.8515625" style="0" customWidth="1"/>
    <col min="171" max="172" width="32.8515625" style="0" customWidth="1"/>
    <col min="173" max="173" width="38.421875" style="0" customWidth="1"/>
    <col min="174" max="175" width="24.7109375" style="0" customWidth="1"/>
    <col min="176" max="178" width="30.28125" style="0" customWidth="1"/>
    <col min="179" max="179" width="35.8515625" style="0" customWidth="1"/>
    <col min="180" max="180" width="33.57421875" style="0" customWidth="1"/>
    <col min="181" max="181" width="39.140625" style="0" customWidth="1"/>
    <col min="182" max="182" width="24.7109375" style="0" customWidth="1"/>
    <col min="183" max="183" width="30.28125" style="0" customWidth="1"/>
    <col min="184" max="185" width="34.140625" style="0" customWidth="1"/>
    <col min="186" max="186" width="39.7109375" style="0" customWidth="1"/>
    <col min="187" max="187" width="29.57421875" style="0" customWidth="1"/>
    <col min="188" max="188" width="35.140625" style="0" customWidth="1"/>
    <col min="189" max="190" width="24.421875" style="0" customWidth="1"/>
    <col min="191" max="191" width="30.00390625" style="0" customWidth="1"/>
    <col min="192" max="192" width="31.7109375" style="0" customWidth="1"/>
    <col min="193" max="193" width="37.28125" style="0" customWidth="1"/>
    <col min="194" max="195" width="30.00390625" style="0" customWidth="1"/>
    <col min="196" max="196" width="35.57421875" style="0" customWidth="1"/>
    <col min="197" max="198" width="23.28125" style="0" customWidth="1"/>
    <col min="199" max="199" width="28.8515625" style="0" customWidth="1"/>
    <col min="200" max="201" width="32.8515625" style="0" customWidth="1"/>
    <col min="202" max="202" width="38.421875" style="0" customWidth="1"/>
    <col min="203" max="203" width="33.28125" style="0" customWidth="1"/>
    <col min="204" max="204" width="38.8515625" style="0" customWidth="1"/>
    <col min="205" max="206" width="19.140625" style="0" customWidth="1"/>
    <col min="207" max="207" width="24.7109375" style="0" customWidth="1"/>
    <col min="208" max="209" width="32.8515625" style="0" customWidth="1"/>
    <col min="210" max="210" width="38.421875" style="0" customWidth="1"/>
    <col min="211" max="212" width="32.421875" style="0" customWidth="1"/>
    <col min="213" max="213" width="38.00390625" style="0" customWidth="1"/>
    <col min="214" max="214" width="29.00390625" style="0" customWidth="1"/>
    <col min="215" max="215" width="34.57421875" style="0" customWidth="1"/>
    <col min="216" max="217" width="23.28125" style="0" customWidth="1"/>
    <col min="218" max="218" width="28.8515625" style="0" customWidth="1"/>
    <col min="219" max="219" width="29.00390625" style="0" customWidth="1"/>
    <col min="220" max="220" width="34.57421875" style="0" customWidth="1"/>
    <col min="221" max="222" width="33.421875" style="0" customWidth="1"/>
    <col min="223" max="223" width="39.00390625" style="0" customWidth="1"/>
    <col min="224" max="225" width="22.00390625" style="0" customWidth="1"/>
    <col min="226" max="226" width="27.57421875" style="0" customWidth="1"/>
    <col min="227" max="228" width="33.7109375" style="0" customWidth="1"/>
    <col min="229" max="229" width="39.28125" style="0" customWidth="1"/>
    <col min="230" max="230" width="7.57421875" style="0" customWidth="1"/>
    <col min="231" max="232" width="7.00390625" style="0" customWidth="1"/>
    <col min="233" max="233" width="9.28125" style="0" customWidth="1"/>
  </cols>
  <sheetData>
    <row r="1" ht="12.75">
      <c r="A1" s="6" t="s">
        <v>100</v>
      </c>
    </row>
    <row r="2" spans="1:16" ht="12.75">
      <c r="A2" s="203" t="s">
        <v>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ht="13.5" thickBot="1"/>
    <row r="4" spans="1:16" ht="12.75">
      <c r="A4" s="8"/>
      <c r="B4" s="210" t="s">
        <v>22</v>
      </c>
      <c r="C4" s="211"/>
      <c r="D4" s="212"/>
      <c r="E4" s="213" t="s">
        <v>23</v>
      </c>
      <c r="F4" s="211"/>
      <c r="G4" s="214"/>
      <c r="H4" s="210" t="s">
        <v>18</v>
      </c>
      <c r="I4" s="211"/>
      <c r="J4" s="214"/>
      <c r="K4" s="210" t="s">
        <v>68</v>
      </c>
      <c r="L4" s="211"/>
      <c r="M4" s="214"/>
      <c r="N4" s="210" t="s">
        <v>15</v>
      </c>
      <c r="O4" s="211"/>
      <c r="P4" s="211"/>
    </row>
    <row r="5" spans="1:16" s="4" customFormat="1" ht="12.75">
      <c r="A5" s="40"/>
      <c r="B5" s="30" t="s">
        <v>0</v>
      </c>
      <c r="C5" s="29" t="s">
        <v>1</v>
      </c>
      <c r="D5" s="29" t="s">
        <v>20</v>
      </c>
      <c r="E5" s="30" t="s">
        <v>0</v>
      </c>
      <c r="F5" s="29" t="s">
        <v>1</v>
      </c>
      <c r="G5" s="29" t="s">
        <v>20</v>
      </c>
      <c r="H5" s="30" t="s">
        <v>0</v>
      </c>
      <c r="I5" s="29" t="s">
        <v>1</v>
      </c>
      <c r="J5" s="29" t="s">
        <v>20</v>
      </c>
      <c r="K5" s="30" t="s">
        <v>0</v>
      </c>
      <c r="L5" s="29" t="s">
        <v>1</v>
      </c>
      <c r="M5" s="29" t="s">
        <v>20</v>
      </c>
      <c r="N5" s="30" t="s">
        <v>0</v>
      </c>
      <c r="O5" s="29" t="s">
        <v>1</v>
      </c>
      <c r="P5" s="29" t="s">
        <v>20</v>
      </c>
    </row>
    <row r="6" spans="1:14" s="7" customFormat="1" ht="12.75">
      <c r="A6" s="23" t="s">
        <v>2</v>
      </c>
      <c r="B6" s="28"/>
      <c r="C6" s="25"/>
      <c r="E6" s="28"/>
      <c r="F6" s="25"/>
      <c r="H6" s="28"/>
      <c r="I6" s="25"/>
      <c r="K6" s="28"/>
      <c r="L6" s="25"/>
      <c r="N6" s="1"/>
    </row>
    <row r="7" spans="1:16" ht="12.75">
      <c r="A7" s="7" t="s">
        <v>30</v>
      </c>
      <c r="B7" s="32">
        <v>1119</v>
      </c>
      <c r="C7" s="31">
        <v>1089</v>
      </c>
      <c r="D7" s="16">
        <v>2208</v>
      </c>
      <c r="E7" s="32">
        <v>294</v>
      </c>
      <c r="F7" s="31">
        <v>269</v>
      </c>
      <c r="G7" s="16">
        <v>563</v>
      </c>
      <c r="H7" s="32">
        <v>982</v>
      </c>
      <c r="I7" s="31">
        <v>990</v>
      </c>
      <c r="J7" s="16">
        <v>1972</v>
      </c>
      <c r="K7" s="32">
        <v>367</v>
      </c>
      <c r="L7" s="31">
        <v>300</v>
      </c>
      <c r="M7" s="16">
        <v>667</v>
      </c>
      <c r="N7" s="14">
        <f>SUM(K7,H7,E7,B7)</f>
        <v>2762</v>
      </c>
      <c r="O7" s="16">
        <f aca="true" t="shared" si="0" ref="O7:P11">SUM(L7,I7,F7,C7)</f>
        <v>2648</v>
      </c>
      <c r="P7" s="16">
        <f t="shared" si="0"/>
        <v>5410</v>
      </c>
    </row>
    <row r="8" spans="1:16" ht="12.75">
      <c r="A8" s="7" t="s">
        <v>31</v>
      </c>
      <c r="B8" s="32">
        <v>5881</v>
      </c>
      <c r="C8" s="33">
        <v>6329</v>
      </c>
      <c r="D8" s="16">
        <v>12210</v>
      </c>
      <c r="E8" s="32">
        <v>770</v>
      </c>
      <c r="F8" s="33">
        <v>738</v>
      </c>
      <c r="G8" s="16">
        <v>1508</v>
      </c>
      <c r="H8" s="32">
        <v>5519</v>
      </c>
      <c r="I8" s="33">
        <v>6048</v>
      </c>
      <c r="J8" s="16">
        <v>11567</v>
      </c>
      <c r="K8" s="32">
        <v>1032</v>
      </c>
      <c r="L8" s="33">
        <v>950</v>
      </c>
      <c r="M8" s="16">
        <v>1982</v>
      </c>
      <c r="N8" s="14">
        <f>SUM(K8,H8,E8,B8)</f>
        <v>13202</v>
      </c>
      <c r="O8" s="16">
        <f t="shared" si="0"/>
        <v>14065</v>
      </c>
      <c r="P8" s="16">
        <f t="shared" si="0"/>
        <v>27267</v>
      </c>
    </row>
    <row r="9" spans="1:16" ht="12.75">
      <c r="A9" s="7" t="s">
        <v>32</v>
      </c>
      <c r="B9" s="32">
        <v>240</v>
      </c>
      <c r="C9" s="33">
        <v>103</v>
      </c>
      <c r="D9" s="16">
        <v>343</v>
      </c>
      <c r="E9" s="32">
        <v>144</v>
      </c>
      <c r="F9" s="33">
        <v>64</v>
      </c>
      <c r="G9" s="16">
        <v>208</v>
      </c>
      <c r="H9" s="32">
        <v>239</v>
      </c>
      <c r="I9" s="33">
        <v>92</v>
      </c>
      <c r="J9" s="16">
        <v>331</v>
      </c>
      <c r="K9" s="32">
        <v>186</v>
      </c>
      <c r="L9" s="33">
        <v>103</v>
      </c>
      <c r="M9" s="16">
        <v>289</v>
      </c>
      <c r="N9" s="14">
        <f>SUM(K9,H9,E9,B9)</f>
        <v>809</v>
      </c>
      <c r="O9" s="16">
        <f t="shared" si="0"/>
        <v>362</v>
      </c>
      <c r="P9" s="16">
        <f t="shared" si="0"/>
        <v>1171</v>
      </c>
    </row>
    <row r="10" spans="1:16" ht="12.75">
      <c r="A10" s="7" t="s">
        <v>33</v>
      </c>
      <c r="B10" s="32">
        <v>602</v>
      </c>
      <c r="C10" s="33">
        <v>379</v>
      </c>
      <c r="D10" s="16">
        <v>981</v>
      </c>
      <c r="E10" s="32">
        <v>268</v>
      </c>
      <c r="F10" s="33">
        <v>156</v>
      </c>
      <c r="G10" s="16">
        <v>424</v>
      </c>
      <c r="H10" s="32">
        <v>489</v>
      </c>
      <c r="I10" s="33">
        <v>368</v>
      </c>
      <c r="J10" s="16">
        <v>857</v>
      </c>
      <c r="K10" s="32">
        <v>328</v>
      </c>
      <c r="L10" s="33">
        <v>203</v>
      </c>
      <c r="M10" s="16">
        <v>531</v>
      </c>
      <c r="N10" s="96">
        <f>SUM(K10,H10,E10,B10)</f>
        <v>1687</v>
      </c>
      <c r="O10" s="93">
        <f t="shared" si="0"/>
        <v>1106</v>
      </c>
      <c r="P10" s="93">
        <f t="shared" si="0"/>
        <v>2793</v>
      </c>
    </row>
    <row r="11" spans="1:16" s="19" customFormat="1" ht="12.75">
      <c r="A11" s="38" t="s">
        <v>19</v>
      </c>
      <c r="B11" s="20">
        <v>7842</v>
      </c>
      <c r="C11" s="21">
        <v>7900</v>
      </c>
      <c r="D11" s="21">
        <v>15742</v>
      </c>
      <c r="E11" s="20">
        <v>1476</v>
      </c>
      <c r="F11" s="21">
        <v>1227</v>
      </c>
      <c r="G11" s="21">
        <v>2703</v>
      </c>
      <c r="H11" s="20">
        <v>7229</v>
      </c>
      <c r="I11" s="21">
        <v>7498</v>
      </c>
      <c r="J11" s="21">
        <v>14727</v>
      </c>
      <c r="K11" s="20">
        <v>1913</v>
      </c>
      <c r="L11" s="21">
        <v>1556</v>
      </c>
      <c r="M11" s="21">
        <v>3469</v>
      </c>
      <c r="N11" s="95">
        <f>SUM(K11,H11,E11,B11)</f>
        <v>18460</v>
      </c>
      <c r="O11" s="89">
        <f t="shared" si="0"/>
        <v>18181</v>
      </c>
      <c r="P11" s="89">
        <f t="shared" si="0"/>
        <v>36641</v>
      </c>
    </row>
    <row r="12" spans="1:16" s="7" customFormat="1" ht="12.75">
      <c r="A12" s="6" t="s">
        <v>3</v>
      </c>
      <c r="B12" s="32"/>
      <c r="C12" s="31"/>
      <c r="D12" s="16"/>
      <c r="E12" s="32"/>
      <c r="F12" s="31"/>
      <c r="G12" s="16"/>
      <c r="H12" s="32"/>
      <c r="I12" s="31"/>
      <c r="J12" s="16"/>
      <c r="K12" s="32"/>
      <c r="L12" s="31"/>
      <c r="M12" s="16"/>
      <c r="N12" s="14"/>
      <c r="O12" s="16"/>
      <c r="P12" s="16"/>
    </row>
    <row r="13" spans="1:16" ht="12.75">
      <c r="A13" s="7" t="s">
        <v>30</v>
      </c>
      <c r="B13" s="32">
        <v>828</v>
      </c>
      <c r="C13" s="31">
        <v>944</v>
      </c>
      <c r="D13" s="16">
        <v>1772</v>
      </c>
      <c r="E13" s="32">
        <v>129</v>
      </c>
      <c r="F13" s="31">
        <v>83</v>
      </c>
      <c r="G13" s="16">
        <v>212</v>
      </c>
      <c r="H13" s="32">
        <v>863</v>
      </c>
      <c r="I13" s="31">
        <v>820</v>
      </c>
      <c r="J13" s="16">
        <v>1683</v>
      </c>
      <c r="K13" s="32">
        <v>162</v>
      </c>
      <c r="L13" s="31">
        <v>121</v>
      </c>
      <c r="M13" s="16">
        <v>283</v>
      </c>
      <c r="N13" s="14">
        <f aca="true" t="shared" si="1" ref="N13:P17">SUM(K13,H13,E13,B13)</f>
        <v>1982</v>
      </c>
      <c r="O13" s="16">
        <f t="shared" si="1"/>
        <v>1968</v>
      </c>
      <c r="P13" s="16">
        <f t="shared" si="1"/>
        <v>3950</v>
      </c>
    </row>
    <row r="14" spans="1:16" ht="12.75">
      <c r="A14" s="7" t="s">
        <v>31</v>
      </c>
      <c r="B14" s="32">
        <v>3448</v>
      </c>
      <c r="C14" s="33">
        <v>3387</v>
      </c>
      <c r="D14" s="16">
        <v>6835</v>
      </c>
      <c r="E14" s="32">
        <v>332</v>
      </c>
      <c r="F14" s="33">
        <v>350</v>
      </c>
      <c r="G14" s="16">
        <v>682</v>
      </c>
      <c r="H14" s="32">
        <v>3245</v>
      </c>
      <c r="I14" s="33">
        <v>3416</v>
      </c>
      <c r="J14" s="16">
        <v>6661</v>
      </c>
      <c r="K14" s="32">
        <v>345</v>
      </c>
      <c r="L14" s="33">
        <v>364</v>
      </c>
      <c r="M14" s="16">
        <v>709</v>
      </c>
      <c r="N14" s="14">
        <f t="shared" si="1"/>
        <v>7370</v>
      </c>
      <c r="O14" s="16">
        <f t="shared" si="1"/>
        <v>7517</v>
      </c>
      <c r="P14" s="16">
        <f t="shared" si="1"/>
        <v>14887</v>
      </c>
    </row>
    <row r="15" spans="1:16" ht="12.75">
      <c r="A15" s="7" t="s">
        <v>32</v>
      </c>
      <c r="B15" s="32">
        <v>41</v>
      </c>
      <c r="C15" s="33">
        <v>28</v>
      </c>
      <c r="D15" s="16">
        <v>69</v>
      </c>
      <c r="E15" s="32">
        <v>42</v>
      </c>
      <c r="F15" s="33">
        <v>22</v>
      </c>
      <c r="G15" s="16">
        <v>64</v>
      </c>
      <c r="H15" s="32">
        <v>34</v>
      </c>
      <c r="I15" s="33">
        <v>28</v>
      </c>
      <c r="J15" s="16">
        <v>62</v>
      </c>
      <c r="K15" s="32">
        <v>55</v>
      </c>
      <c r="L15" s="33">
        <v>27</v>
      </c>
      <c r="M15" s="16">
        <v>82</v>
      </c>
      <c r="N15" s="14">
        <f t="shared" si="1"/>
        <v>172</v>
      </c>
      <c r="O15" s="16">
        <f t="shared" si="1"/>
        <v>105</v>
      </c>
      <c r="P15" s="16">
        <f t="shared" si="1"/>
        <v>277</v>
      </c>
    </row>
    <row r="16" spans="1:16" ht="12.75">
      <c r="A16" s="7" t="s">
        <v>33</v>
      </c>
      <c r="B16" s="32">
        <v>99</v>
      </c>
      <c r="C16" s="33">
        <v>38</v>
      </c>
      <c r="D16" s="16">
        <v>137</v>
      </c>
      <c r="E16" s="32">
        <v>99</v>
      </c>
      <c r="F16" s="33">
        <v>43</v>
      </c>
      <c r="G16" s="16">
        <v>142</v>
      </c>
      <c r="H16" s="32">
        <v>111</v>
      </c>
      <c r="I16" s="33">
        <v>60</v>
      </c>
      <c r="J16" s="16">
        <v>171</v>
      </c>
      <c r="K16" s="32">
        <v>119</v>
      </c>
      <c r="L16" s="33">
        <v>74</v>
      </c>
      <c r="M16" s="16">
        <v>193</v>
      </c>
      <c r="N16" s="96">
        <f t="shared" si="1"/>
        <v>428</v>
      </c>
      <c r="O16" s="93">
        <f t="shared" si="1"/>
        <v>215</v>
      </c>
      <c r="P16" s="93">
        <f t="shared" si="1"/>
        <v>643</v>
      </c>
    </row>
    <row r="17" spans="1:16" s="19" customFormat="1" ht="12.75">
      <c r="A17" s="38" t="s">
        <v>19</v>
      </c>
      <c r="B17" s="20">
        <v>4416</v>
      </c>
      <c r="C17" s="21">
        <v>4397</v>
      </c>
      <c r="D17" s="21">
        <v>8813</v>
      </c>
      <c r="E17" s="20">
        <v>602</v>
      </c>
      <c r="F17" s="21">
        <v>498</v>
      </c>
      <c r="G17" s="21">
        <v>1100</v>
      </c>
      <c r="H17" s="20">
        <v>4253</v>
      </c>
      <c r="I17" s="21">
        <v>4324</v>
      </c>
      <c r="J17" s="21">
        <v>8577</v>
      </c>
      <c r="K17" s="20">
        <v>681</v>
      </c>
      <c r="L17" s="21">
        <v>586</v>
      </c>
      <c r="M17" s="21">
        <v>1267</v>
      </c>
      <c r="N17" s="95">
        <f t="shared" si="1"/>
        <v>9952</v>
      </c>
      <c r="O17" s="89">
        <f t="shared" si="1"/>
        <v>9805</v>
      </c>
      <c r="P17" s="89">
        <f t="shared" si="1"/>
        <v>19757</v>
      </c>
    </row>
    <row r="18" spans="1:16" s="7" customFormat="1" ht="12.75">
      <c r="A18" s="6" t="s">
        <v>4</v>
      </c>
      <c r="B18" s="32"/>
      <c r="C18" s="31"/>
      <c r="D18" s="16"/>
      <c r="E18" s="32"/>
      <c r="F18" s="31"/>
      <c r="G18" s="16"/>
      <c r="H18" s="32"/>
      <c r="I18" s="31"/>
      <c r="J18" s="16"/>
      <c r="K18" s="32"/>
      <c r="L18" s="31"/>
      <c r="M18" s="16"/>
      <c r="N18" s="14"/>
      <c r="O18" s="16"/>
      <c r="P18" s="16"/>
    </row>
    <row r="19" spans="1:16" ht="12.75">
      <c r="A19" s="7" t="s">
        <v>30</v>
      </c>
      <c r="B19" s="32">
        <v>314</v>
      </c>
      <c r="C19" s="31">
        <v>326</v>
      </c>
      <c r="D19" s="16">
        <v>640</v>
      </c>
      <c r="E19" s="32">
        <v>73</v>
      </c>
      <c r="F19" s="31">
        <v>56</v>
      </c>
      <c r="G19" s="16">
        <v>129</v>
      </c>
      <c r="H19" s="32">
        <v>291</v>
      </c>
      <c r="I19" s="31">
        <v>275</v>
      </c>
      <c r="J19" s="16">
        <v>566</v>
      </c>
      <c r="K19" s="32">
        <v>78</v>
      </c>
      <c r="L19" s="31">
        <v>82</v>
      </c>
      <c r="M19" s="16">
        <v>160</v>
      </c>
      <c r="N19" s="14">
        <f aca="true" t="shared" si="2" ref="N19:P23">SUM(K19,H19,E19,B19)</f>
        <v>756</v>
      </c>
      <c r="O19" s="16">
        <f t="shared" si="2"/>
        <v>739</v>
      </c>
      <c r="P19" s="16">
        <f t="shared" si="2"/>
        <v>1495</v>
      </c>
    </row>
    <row r="20" spans="1:16" ht="12.75">
      <c r="A20" s="7" t="s">
        <v>31</v>
      </c>
      <c r="B20" s="32">
        <v>751</v>
      </c>
      <c r="C20" s="33">
        <v>759</v>
      </c>
      <c r="D20" s="16">
        <v>1510</v>
      </c>
      <c r="E20" s="32">
        <v>73</v>
      </c>
      <c r="F20" s="33">
        <v>55</v>
      </c>
      <c r="G20" s="16">
        <v>128</v>
      </c>
      <c r="H20" s="32">
        <v>672</v>
      </c>
      <c r="I20" s="33">
        <v>697</v>
      </c>
      <c r="J20" s="16">
        <v>1369</v>
      </c>
      <c r="K20" s="32">
        <v>51</v>
      </c>
      <c r="L20" s="33">
        <v>68</v>
      </c>
      <c r="M20" s="16">
        <v>119</v>
      </c>
      <c r="N20" s="14">
        <f t="shared" si="2"/>
        <v>1547</v>
      </c>
      <c r="O20" s="16">
        <f t="shared" si="2"/>
        <v>1579</v>
      </c>
      <c r="P20" s="16">
        <f t="shared" si="2"/>
        <v>3126</v>
      </c>
    </row>
    <row r="21" spans="1:16" ht="12.75">
      <c r="A21" s="7" t="s">
        <v>33</v>
      </c>
      <c r="B21" s="32">
        <v>28</v>
      </c>
      <c r="C21" s="33">
        <v>24</v>
      </c>
      <c r="D21" s="16">
        <v>52</v>
      </c>
      <c r="E21" s="32">
        <v>10</v>
      </c>
      <c r="F21" s="33">
        <v>8</v>
      </c>
      <c r="G21" s="16">
        <v>18</v>
      </c>
      <c r="H21" s="32">
        <v>15</v>
      </c>
      <c r="I21" s="33">
        <v>15</v>
      </c>
      <c r="J21" s="16">
        <v>30</v>
      </c>
      <c r="K21" s="32">
        <v>14</v>
      </c>
      <c r="L21" s="33">
        <v>12</v>
      </c>
      <c r="M21" s="16">
        <v>26</v>
      </c>
      <c r="N21" s="14">
        <f t="shared" si="2"/>
        <v>67</v>
      </c>
      <c r="O21" s="16">
        <f t="shared" si="2"/>
        <v>59</v>
      </c>
      <c r="P21" s="16">
        <f t="shared" si="2"/>
        <v>126</v>
      </c>
    </row>
    <row r="22" spans="1:16" ht="12.75">
      <c r="A22" s="7" t="s">
        <v>34</v>
      </c>
      <c r="B22" s="32">
        <v>9</v>
      </c>
      <c r="C22" s="33">
        <v>3</v>
      </c>
      <c r="D22" s="16">
        <v>12</v>
      </c>
      <c r="E22" s="32">
        <v>13</v>
      </c>
      <c r="F22" s="33">
        <v>3</v>
      </c>
      <c r="G22" s="16">
        <v>16</v>
      </c>
      <c r="H22" s="32">
        <v>8</v>
      </c>
      <c r="I22" s="33">
        <v>3</v>
      </c>
      <c r="J22" s="16">
        <v>11</v>
      </c>
      <c r="K22" s="32">
        <v>17</v>
      </c>
      <c r="L22" s="33">
        <v>10</v>
      </c>
      <c r="M22" s="16">
        <v>27</v>
      </c>
      <c r="N22" s="96">
        <f t="shared" si="2"/>
        <v>47</v>
      </c>
      <c r="O22" s="93">
        <f t="shared" si="2"/>
        <v>19</v>
      </c>
      <c r="P22" s="93">
        <f t="shared" si="2"/>
        <v>66</v>
      </c>
    </row>
    <row r="23" spans="1:16" s="19" customFormat="1" ht="12.75">
      <c r="A23" s="38" t="s">
        <v>19</v>
      </c>
      <c r="B23" s="20">
        <v>1102</v>
      </c>
      <c r="C23" s="21">
        <v>1112</v>
      </c>
      <c r="D23" s="21">
        <v>2214</v>
      </c>
      <c r="E23" s="20">
        <v>169</v>
      </c>
      <c r="F23" s="21">
        <v>122</v>
      </c>
      <c r="G23" s="21">
        <v>291</v>
      </c>
      <c r="H23" s="20">
        <v>986</v>
      </c>
      <c r="I23" s="21">
        <v>990</v>
      </c>
      <c r="J23" s="21">
        <v>1976</v>
      </c>
      <c r="K23" s="20">
        <v>160</v>
      </c>
      <c r="L23" s="21">
        <v>172</v>
      </c>
      <c r="M23" s="21">
        <v>332</v>
      </c>
      <c r="N23" s="95">
        <f t="shared" si="2"/>
        <v>2417</v>
      </c>
      <c r="O23" s="89">
        <f t="shared" si="2"/>
        <v>2396</v>
      </c>
      <c r="P23" s="89">
        <f t="shared" si="2"/>
        <v>4813</v>
      </c>
    </row>
    <row r="24" spans="1:16" s="7" customFormat="1" ht="12.75">
      <c r="A24" s="6" t="s">
        <v>5</v>
      </c>
      <c r="B24" s="32"/>
      <c r="C24" s="31"/>
      <c r="D24" s="16"/>
      <c r="E24" s="32"/>
      <c r="F24" s="31"/>
      <c r="G24" s="16"/>
      <c r="H24" s="32"/>
      <c r="I24" s="31"/>
      <c r="J24" s="16"/>
      <c r="K24" s="32"/>
      <c r="L24" s="31"/>
      <c r="M24" s="16"/>
      <c r="N24" s="14"/>
      <c r="O24" s="16"/>
      <c r="P24" s="16"/>
    </row>
    <row r="25" spans="1:16" ht="12.75">
      <c r="A25" s="7" t="s">
        <v>30</v>
      </c>
      <c r="B25" s="32">
        <v>619</v>
      </c>
      <c r="C25" s="31">
        <v>621</v>
      </c>
      <c r="D25" s="16">
        <v>1240</v>
      </c>
      <c r="E25" s="32">
        <v>190</v>
      </c>
      <c r="F25" s="31">
        <v>176</v>
      </c>
      <c r="G25" s="16">
        <v>366</v>
      </c>
      <c r="H25" s="32">
        <v>536</v>
      </c>
      <c r="I25" s="31">
        <v>535</v>
      </c>
      <c r="J25" s="16">
        <v>1071</v>
      </c>
      <c r="K25" s="32">
        <v>199</v>
      </c>
      <c r="L25" s="31">
        <v>242</v>
      </c>
      <c r="M25" s="16">
        <v>441</v>
      </c>
      <c r="N25" s="14">
        <f aca="true" t="shared" si="3" ref="N25:P29">SUM(K25,H25,E25,B25)</f>
        <v>1544</v>
      </c>
      <c r="O25" s="16">
        <f t="shared" si="3"/>
        <v>1574</v>
      </c>
      <c r="P25" s="16">
        <f t="shared" si="3"/>
        <v>3118</v>
      </c>
    </row>
    <row r="26" spans="1:16" ht="12.75">
      <c r="A26" s="7" t="s">
        <v>31</v>
      </c>
      <c r="B26" s="32">
        <v>4469</v>
      </c>
      <c r="C26" s="33">
        <v>4510</v>
      </c>
      <c r="D26" s="16">
        <v>8979</v>
      </c>
      <c r="E26" s="32">
        <v>636</v>
      </c>
      <c r="F26" s="33">
        <v>523</v>
      </c>
      <c r="G26" s="16">
        <v>1159</v>
      </c>
      <c r="H26" s="32">
        <v>4220</v>
      </c>
      <c r="I26" s="33">
        <v>4201</v>
      </c>
      <c r="J26" s="16">
        <v>8421</v>
      </c>
      <c r="K26" s="32">
        <v>837</v>
      </c>
      <c r="L26" s="33">
        <v>672</v>
      </c>
      <c r="M26" s="16">
        <v>1509</v>
      </c>
      <c r="N26" s="14">
        <f t="shared" si="3"/>
        <v>10162</v>
      </c>
      <c r="O26" s="16">
        <f t="shared" si="3"/>
        <v>9906</v>
      </c>
      <c r="P26" s="16">
        <f t="shared" si="3"/>
        <v>20068</v>
      </c>
    </row>
    <row r="27" spans="1:16" ht="12.75">
      <c r="A27" s="7" t="s">
        <v>32</v>
      </c>
      <c r="B27" s="32">
        <v>67</v>
      </c>
      <c r="C27" s="33">
        <v>10</v>
      </c>
      <c r="D27" s="16">
        <v>77</v>
      </c>
      <c r="E27" s="32">
        <v>21</v>
      </c>
      <c r="F27" s="33">
        <v>6</v>
      </c>
      <c r="G27" s="16">
        <v>27</v>
      </c>
      <c r="H27" s="32">
        <v>56</v>
      </c>
      <c r="I27" s="33">
        <v>3</v>
      </c>
      <c r="J27" s="16">
        <v>59</v>
      </c>
      <c r="K27" s="32">
        <v>24</v>
      </c>
      <c r="L27" s="33">
        <v>7</v>
      </c>
      <c r="M27" s="16">
        <v>31</v>
      </c>
      <c r="N27" s="14">
        <f t="shared" si="3"/>
        <v>168</v>
      </c>
      <c r="O27" s="16">
        <f t="shared" si="3"/>
        <v>26</v>
      </c>
      <c r="P27" s="16">
        <f t="shared" si="3"/>
        <v>194</v>
      </c>
    </row>
    <row r="28" spans="1:16" ht="12.75">
      <c r="A28" s="7" t="s">
        <v>33</v>
      </c>
      <c r="B28" s="32">
        <v>14</v>
      </c>
      <c r="C28" s="33">
        <v>20</v>
      </c>
      <c r="D28" s="16">
        <v>34</v>
      </c>
      <c r="E28" s="32">
        <v>0</v>
      </c>
      <c r="F28" s="33">
        <v>0</v>
      </c>
      <c r="G28" s="16">
        <v>0</v>
      </c>
      <c r="H28" s="32">
        <v>18</v>
      </c>
      <c r="I28" s="33">
        <v>20</v>
      </c>
      <c r="J28" s="16">
        <v>38</v>
      </c>
      <c r="K28" s="32">
        <v>0</v>
      </c>
      <c r="L28" s="33">
        <v>0</v>
      </c>
      <c r="M28" s="16">
        <v>0</v>
      </c>
      <c r="N28" s="96">
        <f t="shared" si="3"/>
        <v>32</v>
      </c>
      <c r="O28" s="93">
        <f t="shared" si="3"/>
        <v>40</v>
      </c>
      <c r="P28" s="93">
        <f t="shared" si="3"/>
        <v>72</v>
      </c>
    </row>
    <row r="29" spans="1:16" s="19" customFormat="1" ht="12.75">
      <c r="A29" s="38" t="s">
        <v>19</v>
      </c>
      <c r="B29" s="20">
        <v>5169</v>
      </c>
      <c r="C29" s="21">
        <v>5161</v>
      </c>
      <c r="D29" s="21">
        <v>10330</v>
      </c>
      <c r="E29" s="20">
        <v>847</v>
      </c>
      <c r="F29" s="21">
        <v>705</v>
      </c>
      <c r="G29" s="21">
        <v>1552</v>
      </c>
      <c r="H29" s="20">
        <v>4830</v>
      </c>
      <c r="I29" s="21">
        <v>4759</v>
      </c>
      <c r="J29" s="21">
        <v>9589</v>
      </c>
      <c r="K29" s="20">
        <v>1060</v>
      </c>
      <c r="L29" s="21">
        <v>921</v>
      </c>
      <c r="M29" s="21">
        <v>1981</v>
      </c>
      <c r="N29" s="95">
        <f t="shared" si="3"/>
        <v>11906</v>
      </c>
      <c r="O29" s="89">
        <f t="shared" si="3"/>
        <v>11546</v>
      </c>
      <c r="P29" s="89">
        <f t="shared" si="3"/>
        <v>23452</v>
      </c>
    </row>
    <row r="30" spans="1:16" s="7" customFormat="1" ht="12.75">
      <c r="A30" s="6" t="s">
        <v>6</v>
      </c>
      <c r="B30" s="32"/>
      <c r="C30" s="31"/>
      <c r="D30" s="16"/>
      <c r="E30" s="32"/>
      <c r="F30" s="31"/>
      <c r="G30" s="16"/>
      <c r="H30" s="32"/>
      <c r="I30" s="31"/>
      <c r="J30" s="16"/>
      <c r="K30" s="32"/>
      <c r="L30" s="31"/>
      <c r="M30" s="16"/>
      <c r="N30" s="14"/>
      <c r="O30" s="16"/>
      <c r="P30" s="16"/>
    </row>
    <row r="31" spans="1:16" ht="12.75">
      <c r="A31" s="7" t="s">
        <v>30</v>
      </c>
      <c r="B31" s="32">
        <v>1277</v>
      </c>
      <c r="C31" s="31">
        <v>1179</v>
      </c>
      <c r="D31" s="16">
        <v>2456</v>
      </c>
      <c r="E31" s="32">
        <v>312</v>
      </c>
      <c r="F31" s="31">
        <v>244</v>
      </c>
      <c r="G31" s="16">
        <v>556</v>
      </c>
      <c r="H31" s="32">
        <v>1179</v>
      </c>
      <c r="I31" s="31">
        <v>1193</v>
      </c>
      <c r="J31" s="16">
        <v>2372</v>
      </c>
      <c r="K31" s="32">
        <v>447</v>
      </c>
      <c r="L31" s="31">
        <v>322</v>
      </c>
      <c r="M31" s="16">
        <v>769</v>
      </c>
      <c r="N31" s="14">
        <f aca="true" t="shared" si="4" ref="N31:P35">SUM(K31,H31,E31,B31)</f>
        <v>3215</v>
      </c>
      <c r="O31" s="16">
        <f t="shared" si="4"/>
        <v>2938</v>
      </c>
      <c r="P31" s="16">
        <f t="shared" si="4"/>
        <v>6153</v>
      </c>
    </row>
    <row r="32" spans="1:16" ht="12.75">
      <c r="A32" s="7" t="s">
        <v>31</v>
      </c>
      <c r="B32" s="32">
        <v>4834</v>
      </c>
      <c r="C32" s="33">
        <v>5181</v>
      </c>
      <c r="D32" s="16">
        <v>10015</v>
      </c>
      <c r="E32" s="32">
        <v>613</v>
      </c>
      <c r="F32" s="33">
        <v>550</v>
      </c>
      <c r="G32" s="16">
        <v>1163</v>
      </c>
      <c r="H32" s="32">
        <v>4736</v>
      </c>
      <c r="I32" s="33">
        <v>5119</v>
      </c>
      <c r="J32" s="16">
        <v>9855</v>
      </c>
      <c r="K32" s="32">
        <v>771</v>
      </c>
      <c r="L32" s="33">
        <v>654</v>
      </c>
      <c r="M32" s="16">
        <v>1425</v>
      </c>
      <c r="N32" s="14">
        <f t="shared" si="4"/>
        <v>10954</v>
      </c>
      <c r="O32" s="16">
        <f t="shared" si="4"/>
        <v>11504</v>
      </c>
      <c r="P32" s="16">
        <f t="shared" si="4"/>
        <v>22458</v>
      </c>
    </row>
    <row r="33" spans="1:16" ht="12.75">
      <c r="A33" s="7" t="s">
        <v>32</v>
      </c>
      <c r="B33" s="32">
        <v>165</v>
      </c>
      <c r="C33" s="33">
        <v>11</v>
      </c>
      <c r="D33" s="16">
        <v>176</v>
      </c>
      <c r="E33" s="32">
        <v>89</v>
      </c>
      <c r="F33" s="33">
        <v>31</v>
      </c>
      <c r="G33" s="16">
        <v>120</v>
      </c>
      <c r="H33" s="32">
        <v>156</v>
      </c>
      <c r="I33" s="33">
        <v>12</v>
      </c>
      <c r="J33" s="16">
        <v>168</v>
      </c>
      <c r="K33" s="32">
        <v>136</v>
      </c>
      <c r="L33" s="33">
        <v>70</v>
      </c>
      <c r="M33" s="16">
        <v>206</v>
      </c>
      <c r="N33" s="14">
        <f t="shared" si="4"/>
        <v>546</v>
      </c>
      <c r="O33" s="16">
        <f t="shared" si="4"/>
        <v>124</v>
      </c>
      <c r="P33" s="16">
        <f t="shared" si="4"/>
        <v>670</v>
      </c>
    </row>
    <row r="34" spans="1:16" ht="12.75">
      <c r="A34" s="7" t="s">
        <v>33</v>
      </c>
      <c r="B34" s="32">
        <v>191</v>
      </c>
      <c r="C34" s="33">
        <v>143</v>
      </c>
      <c r="D34" s="16">
        <v>334</v>
      </c>
      <c r="E34" s="32">
        <v>92</v>
      </c>
      <c r="F34" s="33">
        <v>40</v>
      </c>
      <c r="G34" s="16">
        <v>132</v>
      </c>
      <c r="H34" s="32">
        <v>151</v>
      </c>
      <c r="I34" s="33">
        <v>156</v>
      </c>
      <c r="J34" s="16">
        <v>307</v>
      </c>
      <c r="K34" s="32">
        <v>96</v>
      </c>
      <c r="L34" s="33">
        <v>52</v>
      </c>
      <c r="M34" s="16">
        <v>148</v>
      </c>
      <c r="N34" s="96">
        <f t="shared" si="4"/>
        <v>530</v>
      </c>
      <c r="O34" s="93">
        <f t="shared" si="4"/>
        <v>391</v>
      </c>
      <c r="P34" s="93">
        <f t="shared" si="4"/>
        <v>921</v>
      </c>
    </row>
    <row r="35" spans="1:16" s="19" customFormat="1" ht="12.75">
      <c r="A35" s="38" t="s">
        <v>19</v>
      </c>
      <c r="B35" s="20">
        <v>6467</v>
      </c>
      <c r="C35" s="21">
        <v>6514</v>
      </c>
      <c r="D35" s="21">
        <v>12981</v>
      </c>
      <c r="E35" s="20">
        <v>1106</v>
      </c>
      <c r="F35" s="21">
        <v>865</v>
      </c>
      <c r="G35" s="21">
        <v>1971</v>
      </c>
      <c r="H35" s="20">
        <v>6222</v>
      </c>
      <c r="I35" s="21">
        <v>6480</v>
      </c>
      <c r="J35" s="21">
        <v>12702</v>
      </c>
      <c r="K35" s="20">
        <v>1450</v>
      </c>
      <c r="L35" s="21">
        <v>1098</v>
      </c>
      <c r="M35" s="21">
        <v>2548</v>
      </c>
      <c r="N35" s="95">
        <f t="shared" si="4"/>
        <v>15245</v>
      </c>
      <c r="O35" s="89">
        <f t="shared" si="4"/>
        <v>14957</v>
      </c>
      <c r="P35" s="89">
        <f t="shared" si="4"/>
        <v>30202</v>
      </c>
    </row>
    <row r="36" spans="1:16" s="7" customFormat="1" ht="12.75">
      <c r="A36" s="6" t="s">
        <v>7</v>
      </c>
      <c r="B36" s="32"/>
      <c r="C36" s="31"/>
      <c r="D36" s="16"/>
      <c r="E36" s="32"/>
      <c r="F36" s="31"/>
      <c r="G36" s="16"/>
      <c r="H36" s="32"/>
      <c r="I36" s="31"/>
      <c r="J36" s="16"/>
      <c r="K36" s="32"/>
      <c r="L36" s="31"/>
      <c r="M36" s="16"/>
      <c r="N36" s="14"/>
      <c r="O36" s="16"/>
      <c r="P36" s="16"/>
    </row>
    <row r="37" spans="1:16" ht="12.75">
      <c r="A37" s="7" t="s">
        <v>30</v>
      </c>
      <c r="B37" s="32">
        <v>461</v>
      </c>
      <c r="C37" s="31">
        <v>452</v>
      </c>
      <c r="D37" s="16">
        <v>913</v>
      </c>
      <c r="E37" s="32">
        <v>159</v>
      </c>
      <c r="F37" s="31">
        <v>138</v>
      </c>
      <c r="G37" s="16">
        <v>297</v>
      </c>
      <c r="H37" s="32">
        <v>411</v>
      </c>
      <c r="I37" s="31">
        <v>435</v>
      </c>
      <c r="J37" s="16">
        <v>846</v>
      </c>
      <c r="K37" s="32">
        <v>231</v>
      </c>
      <c r="L37" s="31">
        <v>221</v>
      </c>
      <c r="M37" s="16">
        <v>452</v>
      </c>
      <c r="N37" s="14">
        <f aca="true" t="shared" si="5" ref="N37:P41">SUM(K37,H37,E37,B37)</f>
        <v>1262</v>
      </c>
      <c r="O37" s="16">
        <f t="shared" si="5"/>
        <v>1246</v>
      </c>
      <c r="P37" s="16">
        <f t="shared" si="5"/>
        <v>2508</v>
      </c>
    </row>
    <row r="38" spans="1:16" ht="12.75">
      <c r="A38" s="7" t="s">
        <v>31</v>
      </c>
      <c r="B38" s="32">
        <v>2996</v>
      </c>
      <c r="C38" s="33">
        <v>2980</v>
      </c>
      <c r="D38" s="16">
        <v>5976</v>
      </c>
      <c r="E38" s="32">
        <v>551</v>
      </c>
      <c r="F38" s="33">
        <v>387</v>
      </c>
      <c r="G38" s="16">
        <v>938</v>
      </c>
      <c r="H38" s="32">
        <v>2838</v>
      </c>
      <c r="I38" s="33">
        <v>2865</v>
      </c>
      <c r="J38" s="16">
        <v>5703</v>
      </c>
      <c r="K38" s="32">
        <v>723</v>
      </c>
      <c r="L38" s="33">
        <v>562</v>
      </c>
      <c r="M38" s="16">
        <v>1285</v>
      </c>
      <c r="N38" s="14">
        <f t="shared" si="5"/>
        <v>7108</v>
      </c>
      <c r="O38" s="16">
        <f t="shared" si="5"/>
        <v>6794</v>
      </c>
      <c r="P38" s="16">
        <f t="shared" si="5"/>
        <v>13902</v>
      </c>
    </row>
    <row r="39" spans="1:16" ht="12.75">
      <c r="A39" s="7" t="s">
        <v>32</v>
      </c>
      <c r="B39" s="32">
        <v>208</v>
      </c>
      <c r="C39" s="33">
        <v>166</v>
      </c>
      <c r="D39" s="16">
        <v>374</v>
      </c>
      <c r="E39" s="32">
        <v>103</v>
      </c>
      <c r="F39" s="33">
        <v>17</v>
      </c>
      <c r="G39" s="16">
        <v>120</v>
      </c>
      <c r="H39" s="32">
        <v>180</v>
      </c>
      <c r="I39" s="33">
        <v>146</v>
      </c>
      <c r="J39" s="16">
        <v>326</v>
      </c>
      <c r="K39" s="32">
        <v>143</v>
      </c>
      <c r="L39" s="33">
        <v>21</v>
      </c>
      <c r="M39" s="16">
        <v>164</v>
      </c>
      <c r="N39" s="14">
        <f t="shared" si="5"/>
        <v>634</v>
      </c>
      <c r="O39" s="16">
        <f t="shared" si="5"/>
        <v>350</v>
      </c>
      <c r="P39" s="16">
        <f t="shared" si="5"/>
        <v>984</v>
      </c>
    </row>
    <row r="40" spans="1:16" ht="12.75">
      <c r="A40" s="7" t="s">
        <v>33</v>
      </c>
      <c r="B40" s="32">
        <v>112</v>
      </c>
      <c r="C40" s="33">
        <v>117</v>
      </c>
      <c r="D40" s="16">
        <v>229</v>
      </c>
      <c r="E40" s="32">
        <v>0</v>
      </c>
      <c r="F40" s="33">
        <v>0</v>
      </c>
      <c r="G40" s="16">
        <v>0</v>
      </c>
      <c r="H40" s="32">
        <v>79</v>
      </c>
      <c r="I40" s="33">
        <v>102</v>
      </c>
      <c r="J40" s="16">
        <v>181</v>
      </c>
      <c r="K40" s="32">
        <v>0</v>
      </c>
      <c r="L40" s="33">
        <v>0</v>
      </c>
      <c r="M40" s="16">
        <v>0</v>
      </c>
      <c r="N40" s="96">
        <f t="shared" si="5"/>
        <v>191</v>
      </c>
      <c r="O40" s="93">
        <f t="shared" si="5"/>
        <v>219</v>
      </c>
      <c r="P40" s="93">
        <f t="shared" si="5"/>
        <v>410</v>
      </c>
    </row>
    <row r="41" spans="1:16" s="19" customFormat="1" ht="12.75">
      <c r="A41" s="38" t="s">
        <v>19</v>
      </c>
      <c r="B41" s="20">
        <v>3777</v>
      </c>
      <c r="C41" s="21">
        <v>3715</v>
      </c>
      <c r="D41" s="21">
        <v>7492</v>
      </c>
      <c r="E41" s="20">
        <v>813</v>
      </c>
      <c r="F41" s="21">
        <v>542</v>
      </c>
      <c r="G41" s="21">
        <v>1355</v>
      </c>
      <c r="H41" s="20">
        <v>3508</v>
      </c>
      <c r="I41" s="21">
        <v>3548</v>
      </c>
      <c r="J41" s="21">
        <v>7056</v>
      </c>
      <c r="K41" s="20">
        <v>1097</v>
      </c>
      <c r="L41" s="21">
        <v>804</v>
      </c>
      <c r="M41" s="21">
        <v>1901</v>
      </c>
      <c r="N41" s="95">
        <f t="shared" si="5"/>
        <v>9195</v>
      </c>
      <c r="O41" s="89">
        <f t="shared" si="5"/>
        <v>8609</v>
      </c>
      <c r="P41" s="89">
        <f t="shared" si="5"/>
        <v>17804</v>
      </c>
    </row>
    <row r="42" spans="1:16" s="6" customFormat="1" ht="12.75">
      <c r="A42" s="39" t="s">
        <v>29</v>
      </c>
      <c r="B42" s="20"/>
      <c r="C42" s="21"/>
      <c r="D42" s="18"/>
      <c r="E42" s="20"/>
      <c r="F42" s="21"/>
      <c r="G42" s="18"/>
      <c r="H42" s="20"/>
      <c r="I42" s="21"/>
      <c r="J42" s="18"/>
      <c r="K42" s="20"/>
      <c r="L42" s="21"/>
      <c r="M42" s="18"/>
      <c r="N42" s="17"/>
      <c r="O42" s="18"/>
      <c r="P42" s="18"/>
    </row>
    <row r="43" spans="1:16" ht="12.75">
      <c r="A43" s="7" t="s">
        <v>30</v>
      </c>
      <c r="B43" s="32">
        <f>SUM(B37,B31,B25,B19,B13,B7)</f>
        <v>4618</v>
      </c>
      <c r="C43" s="31">
        <f aca="true" t="shared" si="6" ref="C43:P43">SUM(C37,C31,C25,C19,C13,C7)</f>
        <v>4611</v>
      </c>
      <c r="D43" s="16">
        <f t="shared" si="6"/>
        <v>9229</v>
      </c>
      <c r="E43" s="32">
        <f t="shared" si="6"/>
        <v>1157</v>
      </c>
      <c r="F43" s="31">
        <f t="shared" si="6"/>
        <v>966</v>
      </c>
      <c r="G43" s="16">
        <f t="shared" si="6"/>
        <v>2123</v>
      </c>
      <c r="H43" s="32">
        <f t="shared" si="6"/>
        <v>4262</v>
      </c>
      <c r="I43" s="31">
        <f t="shared" si="6"/>
        <v>4248</v>
      </c>
      <c r="J43" s="16">
        <f t="shared" si="6"/>
        <v>8510</v>
      </c>
      <c r="K43" s="32">
        <f t="shared" si="6"/>
        <v>1484</v>
      </c>
      <c r="L43" s="31">
        <f t="shared" si="6"/>
        <v>1288</v>
      </c>
      <c r="M43" s="16">
        <f t="shared" si="6"/>
        <v>2772</v>
      </c>
      <c r="N43" s="14">
        <f t="shared" si="6"/>
        <v>11521</v>
      </c>
      <c r="O43" s="16">
        <f t="shared" si="6"/>
        <v>11113</v>
      </c>
      <c r="P43" s="16">
        <f t="shared" si="6"/>
        <v>22634</v>
      </c>
    </row>
    <row r="44" spans="1:16" ht="12.75">
      <c r="A44" s="7" t="s">
        <v>31</v>
      </c>
      <c r="B44" s="32">
        <f>SUM(B38,B32,B26,B20,B14,B8)</f>
        <v>22379</v>
      </c>
      <c r="C44" s="33">
        <f aca="true" t="shared" si="7" ref="C44:P44">SUM(C38,C32,C26,C20,C14,C8)</f>
        <v>23146</v>
      </c>
      <c r="D44" s="16">
        <f t="shared" si="7"/>
        <v>45525</v>
      </c>
      <c r="E44" s="32">
        <f t="shared" si="7"/>
        <v>2975</v>
      </c>
      <c r="F44" s="33">
        <f t="shared" si="7"/>
        <v>2603</v>
      </c>
      <c r="G44" s="16">
        <f t="shared" si="7"/>
        <v>5578</v>
      </c>
      <c r="H44" s="32">
        <f t="shared" si="7"/>
        <v>21230</v>
      </c>
      <c r="I44" s="33">
        <f t="shared" si="7"/>
        <v>22346</v>
      </c>
      <c r="J44" s="16">
        <f t="shared" si="7"/>
        <v>43576</v>
      </c>
      <c r="K44" s="32">
        <f t="shared" si="7"/>
        <v>3759</v>
      </c>
      <c r="L44" s="33">
        <f t="shared" si="7"/>
        <v>3270</v>
      </c>
      <c r="M44" s="16">
        <f t="shared" si="7"/>
        <v>7029</v>
      </c>
      <c r="N44" s="14">
        <f t="shared" si="7"/>
        <v>50343</v>
      </c>
      <c r="O44" s="16">
        <f t="shared" si="7"/>
        <v>51365</v>
      </c>
      <c r="P44" s="16">
        <f t="shared" si="7"/>
        <v>101708</v>
      </c>
    </row>
    <row r="45" spans="1:16" ht="12.75">
      <c r="A45" s="7" t="s">
        <v>32</v>
      </c>
      <c r="B45" s="32">
        <f>SUM(B9,B15,B27,B33,B39)</f>
        <v>721</v>
      </c>
      <c r="C45" s="33">
        <f aca="true" t="shared" si="8" ref="C45:P45">SUM(C9,C15,C27,C33,C39)</f>
        <v>318</v>
      </c>
      <c r="D45" s="16">
        <f t="shared" si="8"/>
        <v>1039</v>
      </c>
      <c r="E45" s="32">
        <f t="shared" si="8"/>
        <v>399</v>
      </c>
      <c r="F45" s="33">
        <f t="shared" si="8"/>
        <v>140</v>
      </c>
      <c r="G45" s="16">
        <f t="shared" si="8"/>
        <v>539</v>
      </c>
      <c r="H45" s="32">
        <f t="shared" si="8"/>
        <v>665</v>
      </c>
      <c r="I45" s="33">
        <f t="shared" si="8"/>
        <v>281</v>
      </c>
      <c r="J45" s="16">
        <f t="shared" si="8"/>
        <v>946</v>
      </c>
      <c r="K45" s="32">
        <f t="shared" si="8"/>
        <v>544</v>
      </c>
      <c r="L45" s="33">
        <f t="shared" si="8"/>
        <v>228</v>
      </c>
      <c r="M45" s="16">
        <f t="shared" si="8"/>
        <v>772</v>
      </c>
      <c r="N45" s="14">
        <f t="shared" si="8"/>
        <v>2329</v>
      </c>
      <c r="O45" s="16">
        <f t="shared" si="8"/>
        <v>967</v>
      </c>
      <c r="P45" s="16">
        <f t="shared" si="8"/>
        <v>3296</v>
      </c>
    </row>
    <row r="46" spans="1:16" ht="12.75">
      <c r="A46" s="7" t="s">
        <v>33</v>
      </c>
      <c r="B46" s="32">
        <f>SUM(B40,B34,B28,B21,B16,B10)</f>
        <v>1046</v>
      </c>
      <c r="C46" s="33">
        <f aca="true" t="shared" si="9" ref="C46:P46">SUM(C40,C34,C28,C21,C16,C10)</f>
        <v>721</v>
      </c>
      <c r="D46" s="16">
        <f t="shared" si="9"/>
        <v>1767</v>
      </c>
      <c r="E46" s="32">
        <f t="shared" si="9"/>
        <v>469</v>
      </c>
      <c r="F46" s="33">
        <f t="shared" si="9"/>
        <v>247</v>
      </c>
      <c r="G46" s="16">
        <f t="shared" si="9"/>
        <v>716</v>
      </c>
      <c r="H46" s="32">
        <f t="shared" si="9"/>
        <v>863</v>
      </c>
      <c r="I46" s="33">
        <f t="shared" si="9"/>
        <v>721</v>
      </c>
      <c r="J46" s="16">
        <f t="shared" si="9"/>
        <v>1584</v>
      </c>
      <c r="K46" s="32">
        <f t="shared" si="9"/>
        <v>557</v>
      </c>
      <c r="L46" s="33">
        <f t="shared" si="9"/>
        <v>341</v>
      </c>
      <c r="M46" s="16">
        <f t="shared" si="9"/>
        <v>898</v>
      </c>
      <c r="N46" s="14">
        <f t="shared" si="9"/>
        <v>2935</v>
      </c>
      <c r="O46" s="16">
        <f t="shared" si="9"/>
        <v>2030</v>
      </c>
      <c r="P46" s="16">
        <f t="shared" si="9"/>
        <v>4965</v>
      </c>
    </row>
    <row r="47" spans="1:16" ht="12.75">
      <c r="A47" s="7" t="s">
        <v>34</v>
      </c>
      <c r="B47" s="32">
        <f>SUM(B22)</f>
        <v>9</v>
      </c>
      <c r="C47" s="33">
        <f aca="true" t="shared" si="10" ref="C47:P47">SUM(C22)</f>
        <v>3</v>
      </c>
      <c r="D47" s="16">
        <f t="shared" si="10"/>
        <v>12</v>
      </c>
      <c r="E47" s="32">
        <f t="shared" si="10"/>
        <v>13</v>
      </c>
      <c r="F47" s="33">
        <f t="shared" si="10"/>
        <v>3</v>
      </c>
      <c r="G47" s="16">
        <f t="shared" si="10"/>
        <v>16</v>
      </c>
      <c r="H47" s="32">
        <f t="shared" si="10"/>
        <v>8</v>
      </c>
      <c r="I47" s="33">
        <f t="shared" si="10"/>
        <v>3</v>
      </c>
      <c r="J47" s="16">
        <f t="shared" si="10"/>
        <v>11</v>
      </c>
      <c r="K47" s="32">
        <f t="shared" si="10"/>
        <v>17</v>
      </c>
      <c r="L47" s="33">
        <f t="shared" si="10"/>
        <v>10</v>
      </c>
      <c r="M47" s="16">
        <f t="shared" si="10"/>
        <v>27</v>
      </c>
      <c r="N47" s="96">
        <f t="shared" si="10"/>
        <v>47</v>
      </c>
      <c r="O47" s="93">
        <f t="shared" si="10"/>
        <v>19</v>
      </c>
      <c r="P47" s="93">
        <f t="shared" si="10"/>
        <v>66</v>
      </c>
    </row>
    <row r="48" spans="1:16" s="19" customFormat="1" ht="12.75">
      <c r="A48" s="38" t="s">
        <v>19</v>
      </c>
      <c r="B48" s="20">
        <f>SUM(B43:B47)</f>
        <v>28773</v>
      </c>
      <c r="C48" s="21">
        <f aca="true" t="shared" si="11" ref="C48:P48">SUM(C43:C47)</f>
        <v>28799</v>
      </c>
      <c r="D48" s="21">
        <f t="shared" si="11"/>
        <v>57572</v>
      </c>
      <c r="E48" s="20">
        <f t="shared" si="11"/>
        <v>5013</v>
      </c>
      <c r="F48" s="21">
        <f t="shared" si="11"/>
        <v>3959</v>
      </c>
      <c r="G48" s="21">
        <f t="shared" si="11"/>
        <v>8972</v>
      </c>
      <c r="H48" s="20">
        <f t="shared" si="11"/>
        <v>27028</v>
      </c>
      <c r="I48" s="21">
        <f t="shared" si="11"/>
        <v>27599</v>
      </c>
      <c r="J48" s="21">
        <f t="shared" si="11"/>
        <v>54627</v>
      </c>
      <c r="K48" s="20">
        <f t="shared" si="11"/>
        <v>6361</v>
      </c>
      <c r="L48" s="21">
        <f t="shared" si="11"/>
        <v>5137</v>
      </c>
      <c r="M48" s="21">
        <f t="shared" si="11"/>
        <v>11498</v>
      </c>
      <c r="N48" s="95">
        <f t="shared" si="11"/>
        <v>67175</v>
      </c>
      <c r="O48" s="89">
        <f t="shared" si="11"/>
        <v>65494</v>
      </c>
      <c r="P48" s="89">
        <f t="shared" si="11"/>
        <v>132669</v>
      </c>
    </row>
  </sheetData>
  <sheetProtection/>
  <mergeCells count="6">
    <mergeCell ref="A2:P2"/>
    <mergeCell ref="B4:D4"/>
    <mergeCell ref="E4:G4"/>
    <mergeCell ref="H4:J4"/>
    <mergeCell ref="N4:P4"/>
    <mergeCell ref="K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25.28125" style="7" customWidth="1"/>
    <col min="2" max="3" width="9.00390625" style="0" customWidth="1"/>
    <col min="4" max="4" width="9.00390625" style="7" customWidth="1"/>
    <col min="5" max="6" width="9.00390625" style="0" customWidth="1"/>
    <col min="7" max="10" width="9.00390625" style="7" customWidth="1"/>
    <col min="11" max="12" width="9.00390625" style="0" customWidth="1"/>
    <col min="13" max="13" width="9.00390625" style="7" customWidth="1"/>
    <col min="14" max="15" width="9.00390625" style="0" customWidth="1"/>
    <col min="16" max="16" width="9.00390625" style="7" customWidth="1"/>
    <col min="17" max="17" width="9.00390625" style="0" customWidth="1"/>
    <col min="18" max="29" width="11.7109375" style="0" customWidth="1"/>
    <col min="30" max="31" width="12.421875" style="0" customWidth="1"/>
    <col min="32" max="32" width="9.57421875" style="0" customWidth="1"/>
    <col min="33" max="34" width="6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6.00390625" style="0" customWidth="1"/>
    <col min="41" max="41" width="9.2812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100</v>
      </c>
    </row>
    <row r="2" spans="1:16" ht="12.75">
      <c r="A2" s="203" t="s">
        <v>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ht="13.5" thickBot="1"/>
    <row r="4" spans="1:16" ht="12.75">
      <c r="A4" s="36"/>
      <c r="B4" s="197" t="s">
        <v>35</v>
      </c>
      <c r="C4" s="198"/>
      <c r="D4" s="199"/>
      <c r="E4" s="197" t="s">
        <v>36</v>
      </c>
      <c r="F4" s="198"/>
      <c r="G4" s="199"/>
      <c r="H4" s="197" t="s">
        <v>38</v>
      </c>
      <c r="I4" s="198"/>
      <c r="J4" s="199"/>
      <c r="K4" s="197" t="s">
        <v>37</v>
      </c>
      <c r="L4" s="198"/>
      <c r="M4" s="199"/>
      <c r="N4" s="215" t="s">
        <v>26</v>
      </c>
      <c r="O4" s="216"/>
      <c r="P4" s="216"/>
    </row>
    <row r="5" spans="1:16" s="4" customFormat="1" ht="12.75">
      <c r="A5" s="40"/>
      <c r="B5" s="30" t="s">
        <v>0</v>
      </c>
      <c r="C5" s="29" t="s">
        <v>1</v>
      </c>
      <c r="D5" s="29" t="s">
        <v>20</v>
      </c>
      <c r="E5" s="30" t="s">
        <v>0</v>
      </c>
      <c r="F5" s="29" t="s">
        <v>1</v>
      </c>
      <c r="G5" s="29" t="s">
        <v>20</v>
      </c>
      <c r="H5" s="30" t="s">
        <v>0</v>
      </c>
      <c r="I5" s="29" t="s">
        <v>1</v>
      </c>
      <c r="J5" s="29" t="s">
        <v>20</v>
      </c>
      <c r="K5" s="30" t="s">
        <v>0</v>
      </c>
      <c r="L5" s="29" t="s">
        <v>1</v>
      </c>
      <c r="M5" s="29" t="s">
        <v>20</v>
      </c>
      <c r="N5" s="30" t="s">
        <v>0</v>
      </c>
      <c r="O5" s="29" t="s">
        <v>1</v>
      </c>
      <c r="P5" s="29" t="s">
        <v>20</v>
      </c>
    </row>
    <row r="6" spans="1:16" s="25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7" t="s">
        <v>30</v>
      </c>
      <c r="B7" s="14">
        <v>1148</v>
      </c>
      <c r="C7" s="16">
        <v>1200</v>
      </c>
      <c r="D7" s="31">
        <v>2348</v>
      </c>
      <c r="E7" s="14">
        <v>666</v>
      </c>
      <c r="F7" s="16">
        <v>506</v>
      </c>
      <c r="G7" s="31">
        <v>1172</v>
      </c>
      <c r="H7" s="14">
        <v>92</v>
      </c>
      <c r="I7" s="16">
        <v>166</v>
      </c>
      <c r="J7" s="31">
        <v>258</v>
      </c>
      <c r="K7" s="14">
        <v>950</v>
      </c>
      <c r="L7" s="16">
        <v>861</v>
      </c>
      <c r="M7" s="31">
        <v>1811</v>
      </c>
      <c r="N7" s="14">
        <f>SUM(K7,H7,E7,B7)</f>
        <v>2856</v>
      </c>
      <c r="O7" s="16">
        <f aca="true" t="shared" si="0" ref="O7:P11">SUM(L7,I7,F7,C7)</f>
        <v>2733</v>
      </c>
      <c r="P7" s="16">
        <f t="shared" si="0"/>
        <v>5589</v>
      </c>
    </row>
    <row r="8" spans="1:16" ht="12.75">
      <c r="A8" s="26" t="s">
        <v>31</v>
      </c>
      <c r="B8" s="14">
        <v>5994</v>
      </c>
      <c r="C8" s="15">
        <v>7333</v>
      </c>
      <c r="D8" s="31">
        <v>13327</v>
      </c>
      <c r="E8" s="14">
        <v>4720</v>
      </c>
      <c r="F8" s="15">
        <v>4234</v>
      </c>
      <c r="G8" s="31">
        <v>8954</v>
      </c>
      <c r="H8" s="14">
        <v>139</v>
      </c>
      <c r="I8" s="15">
        <v>381</v>
      </c>
      <c r="J8" s="31">
        <v>520</v>
      </c>
      <c r="K8" s="14">
        <v>2729</v>
      </c>
      <c r="L8" s="15">
        <v>2737</v>
      </c>
      <c r="M8" s="31">
        <v>5466</v>
      </c>
      <c r="N8" s="14">
        <f>SUM(K8,H8,E8,B8)</f>
        <v>13582</v>
      </c>
      <c r="O8" s="15">
        <f t="shared" si="0"/>
        <v>14685</v>
      </c>
      <c r="P8" s="16">
        <f t="shared" si="0"/>
        <v>28267</v>
      </c>
    </row>
    <row r="9" spans="1:16" ht="12.75">
      <c r="A9" s="26" t="s">
        <v>32</v>
      </c>
      <c r="B9" s="14">
        <v>18</v>
      </c>
      <c r="C9" s="15">
        <v>18</v>
      </c>
      <c r="D9" s="31">
        <v>36</v>
      </c>
      <c r="E9" s="14">
        <v>535</v>
      </c>
      <c r="F9" s="15">
        <v>215</v>
      </c>
      <c r="G9" s="31">
        <v>750</v>
      </c>
      <c r="H9" s="14">
        <v>5</v>
      </c>
      <c r="I9" s="15">
        <v>12</v>
      </c>
      <c r="J9" s="31">
        <v>17</v>
      </c>
      <c r="K9" s="14">
        <v>452</v>
      </c>
      <c r="L9" s="15">
        <v>279</v>
      </c>
      <c r="M9" s="31">
        <v>731</v>
      </c>
      <c r="N9" s="14">
        <f>SUM(K9,H9,E9,B9)</f>
        <v>1010</v>
      </c>
      <c r="O9" s="15">
        <f t="shared" si="0"/>
        <v>524</v>
      </c>
      <c r="P9" s="16">
        <f t="shared" si="0"/>
        <v>1534</v>
      </c>
    </row>
    <row r="10" spans="1:16" ht="12.75">
      <c r="A10" s="26" t="s">
        <v>33</v>
      </c>
      <c r="B10" s="14">
        <v>307</v>
      </c>
      <c r="C10" s="15">
        <v>368</v>
      </c>
      <c r="D10" s="31">
        <v>675</v>
      </c>
      <c r="E10" s="14">
        <v>804</v>
      </c>
      <c r="F10" s="15">
        <v>279</v>
      </c>
      <c r="G10" s="31">
        <v>1083</v>
      </c>
      <c r="H10" s="14">
        <v>73</v>
      </c>
      <c r="I10" s="15">
        <v>89</v>
      </c>
      <c r="J10" s="31">
        <v>162</v>
      </c>
      <c r="K10" s="14">
        <v>954</v>
      </c>
      <c r="L10" s="15">
        <v>594</v>
      </c>
      <c r="M10" s="31">
        <v>1548</v>
      </c>
      <c r="N10" s="14">
        <f>SUM(K10,H10,E10,B10)</f>
        <v>2138</v>
      </c>
      <c r="O10" s="15">
        <f t="shared" si="0"/>
        <v>1330</v>
      </c>
      <c r="P10" s="16">
        <f t="shared" si="0"/>
        <v>3468</v>
      </c>
    </row>
    <row r="11" spans="1:16" s="6" customFormat="1" ht="12.75">
      <c r="A11" s="10" t="s">
        <v>19</v>
      </c>
      <c r="B11" s="17">
        <v>7467</v>
      </c>
      <c r="C11" s="18">
        <v>8919</v>
      </c>
      <c r="D11" s="21">
        <v>16386</v>
      </c>
      <c r="E11" s="17">
        <v>6725</v>
      </c>
      <c r="F11" s="18">
        <v>5234</v>
      </c>
      <c r="G11" s="21">
        <v>11959</v>
      </c>
      <c r="H11" s="17">
        <v>309</v>
      </c>
      <c r="I11" s="18">
        <v>648</v>
      </c>
      <c r="J11" s="21">
        <v>957</v>
      </c>
      <c r="K11" s="17">
        <v>5085</v>
      </c>
      <c r="L11" s="18">
        <v>4471</v>
      </c>
      <c r="M11" s="21">
        <v>9556</v>
      </c>
      <c r="N11" s="17">
        <f>SUM(K11,H11,E11,B11)</f>
        <v>19586</v>
      </c>
      <c r="O11" s="18">
        <f t="shared" si="0"/>
        <v>19272</v>
      </c>
      <c r="P11" s="18">
        <f t="shared" si="0"/>
        <v>38858</v>
      </c>
    </row>
    <row r="12" spans="1:16" s="7" customFormat="1" ht="12.75">
      <c r="A12" s="41" t="s">
        <v>3</v>
      </c>
      <c r="B12" s="14"/>
      <c r="C12" s="16"/>
      <c r="D12" s="31"/>
      <c r="E12" s="14"/>
      <c r="F12" s="16"/>
      <c r="G12" s="31"/>
      <c r="H12" s="14"/>
      <c r="I12" s="16"/>
      <c r="J12" s="31"/>
      <c r="K12" s="14"/>
      <c r="L12" s="16"/>
      <c r="M12" s="31"/>
      <c r="N12" s="14"/>
      <c r="O12" s="16"/>
      <c r="P12" s="16"/>
    </row>
    <row r="13" spans="1:16" ht="12.75">
      <c r="A13" s="7" t="s">
        <v>30</v>
      </c>
      <c r="B13" s="14">
        <v>1085</v>
      </c>
      <c r="C13" s="16">
        <v>1156</v>
      </c>
      <c r="D13" s="31">
        <v>2241</v>
      </c>
      <c r="E13" s="14">
        <v>482</v>
      </c>
      <c r="F13" s="16">
        <v>334</v>
      </c>
      <c r="G13" s="31">
        <v>816</v>
      </c>
      <c r="H13" s="14">
        <v>6</v>
      </c>
      <c r="I13" s="16">
        <v>9</v>
      </c>
      <c r="J13" s="31">
        <v>15</v>
      </c>
      <c r="K13" s="14">
        <v>490</v>
      </c>
      <c r="L13" s="16">
        <v>406</v>
      </c>
      <c r="M13" s="31">
        <v>896</v>
      </c>
      <c r="N13" s="14">
        <f aca="true" t="shared" si="1" ref="N13:P17">SUM(K13,H13,E13,B13)</f>
        <v>2063</v>
      </c>
      <c r="O13" s="16">
        <f t="shared" si="1"/>
        <v>1905</v>
      </c>
      <c r="P13" s="16">
        <f t="shared" si="1"/>
        <v>3968</v>
      </c>
    </row>
    <row r="14" spans="1:16" ht="12.75">
      <c r="A14" s="26" t="s">
        <v>31</v>
      </c>
      <c r="B14" s="14">
        <v>3835</v>
      </c>
      <c r="C14" s="15">
        <v>4465</v>
      </c>
      <c r="D14" s="31">
        <v>8300</v>
      </c>
      <c r="E14" s="14">
        <v>2359</v>
      </c>
      <c r="F14" s="15">
        <v>1696</v>
      </c>
      <c r="G14" s="31">
        <v>4055</v>
      </c>
      <c r="H14" s="14">
        <v>37</v>
      </c>
      <c r="I14" s="15">
        <v>88</v>
      </c>
      <c r="J14" s="31">
        <v>125</v>
      </c>
      <c r="K14" s="14">
        <v>892</v>
      </c>
      <c r="L14" s="15">
        <v>971</v>
      </c>
      <c r="M14" s="31">
        <v>1863</v>
      </c>
      <c r="N14" s="14">
        <f t="shared" si="1"/>
        <v>7123</v>
      </c>
      <c r="O14" s="15">
        <f t="shared" si="1"/>
        <v>7220</v>
      </c>
      <c r="P14" s="16">
        <f t="shared" si="1"/>
        <v>14343</v>
      </c>
    </row>
    <row r="15" spans="1:16" ht="12.75">
      <c r="A15" s="26" t="s">
        <v>32</v>
      </c>
      <c r="B15" s="14">
        <v>0</v>
      </c>
      <c r="C15" s="15">
        <v>0</v>
      </c>
      <c r="D15" s="31">
        <v>0</v>
      </c>
      <c r="E15" s="14">
        <v>76</v>
      </c>
      <c r="F15" s="15">
        <v>37</v>
      </c>
      <c r="G15" s="31">
        <v>113</v>
      </c>
      <c r="H15" s="14">
        <v>23</v>
      </c>
      <c r="I15" s="15">
        <v>40</v>
      </c>
      <c r="J15" s="31">
        <v>63</v>
      </c>
      <c r="K15" s="14">
        <v>132</v>
      </c>
      <c r="L15" s="15">
        <v>41</v>
      </c>
      <c r="M15" s="31">
        <v>173</v>
      </c>
      <c r="N15" s="14">
        <f t="shared" si="1"/>
        <v>231</v>
      </c>
      <c r="O15" s="15">
        <f t="shared" si="1"/>
        <v>118</v>
      </c>
      <c r="P15" s="16">
        <f t="shared" si="1"/>
        <v>349</v>
      </c>
    </row>
    <row r="16" spans="1:16" ht="12.75">
      <c r="A16" s="26" t="s">
        <v>33</v>
      </c>
      <c r="B16" s="14">
        <v>0</v>
      </c>
      <c r="C16" s="15">
        <v>0</v>
      </c>
      <c r="D16" s="31">
        <v>0</v>
      </c>
      <c r="E16" s="14">
        <v>267</v>
      </c>
      <c r="F16" s="15">
        <v>137</v>
      </c>
      <c r="G16" s="31">
        <v>404</v>
      </c>
      <c r="H16" s="14">
        <v>0</v>
      </c>
      <c r="I16" s="15">
        <v>0</v>
      </c>
      <c r="J16" s="31">
        <v>0</v>
      </c>
      <c r="K16" s="14">
        <v>290</v>
      </c>
      <c r="L16" s="15">
        <v>154</v>
      </c>
      <c r="M16" s="31">
        <v>444</v>
      </c>
      <c r="N16" s="14">
        <f t="shared" si="1"/>
        <v>557</v>
      </c>
      <c r="O16" s="15">
        <f t="shared" si="1"/>
        <v>291</v>
      </c>
      <c r="P16" s="16">
        <f t="shared" si="1"/>
        <v>848</v>
      </c>
    </row>
    <row r="17" spans="1:16" s="6" customFormat="1" ht="12.75">
      <c r="A17" s="10" t="s">
        <v>19</v>
      </c>
      <c r="B17" s="17">
        <v>4920</v>
      </c>
      <c r="C17" s="18">
        <v>5621</v>
      </c>
      <c r="D17" s="21">
        <v>10541</v>
      </c>
      <c r="E17" s="17">
        <v>3184</v>
      </c>
      <c r="F17" s="18">
        <v>2204</v>
      </c>
      <c r="G17" s="21">
        <v>5388</v>
      </c>
      <c r="H17" s="17">
        <v>66</v>
      </c>
      <c r="I17" s="18">
        <v>137</v>
      </c>
      <c r="J17" s="21">
        <v>203</v>
      </c>
      <c r="K17" s="17">
        <v>1804</v>
      </c>
      <c r="L17" s="18">
        <v>1572</v>
      </c>
      <c r="M17" s="21">
        <v>3376</v>
      </c>
      <c r="N17" s="17">
        <f t="shared" si="1"/>
        <v>9974</v>
      </c>
      <c r="O17" s="18">
        <f t="shared" si="1"/>
        <v>9534</v>
      </c>
      <c r="P17" s="18">
        <f t="shared" si="1"/>
        <v>19508</v>
      </c>
    </row>
    <row r="18" spans="1:16" s="7" customFormat="1" ht="12.75">
      <c r="A18" s="6" t="s">
        <v>4</v>
      </c>
      <c r="B18" s="14"/>
      <c r="C18" s="16"/>
      <c r="D18" s="31"/>
      <c r="E18" s="14"/>
      <c r="F18" s="16"/>
      <c r="G18" s="31"/>
      <c r="H18" s="14"/>
      <c r="I18" s="16"/>
      <c r="J18" s="31"/>
      <c r="K18" s="14"/>
      <c r="L18" s="16"/>
      <c r="M18" s="31"/>
      <c r="N18" s="14"/>
      <c r="O18" s="16"/>
      <c r="P18" s="16"/>
    </row>
    <row r="19" spans="1:16" ht="12.75">
      <c r="A19" s="7" t="s">
        <v>30</v>
      </c>
      <c r="B19" s="14">
        <v>383</v>
      </c>
      <c r="C19" s="16">
        <v>412</v>
      </c>
      <c r="D19" s="31">
        <v>795</v>
      </c>
      <c r="E19" s="14">
        <v>92</v>
      </c>
      <c r="F19" s="16">
        <v>120</v>
      </c>
      <c r="G19" s="31">
        <v>212</v>
      </c>
      <c r="H19" s="14">
        <v>48</v>
      </c>
      <c r="I19" s="16">
        <v>59</v>
      </c>
      <c r="J19" s="31">
        <v>107</v>
      </c>
      <c r="K19" s="14">
        <v>185</v>
      </c>
      <c r="L19" s="16">
        <v>212</v>
      </c>
      <c r="M19" s="31">
        <v>397</v>
      </c>
      <c r="N19" s="14">
        <f aca="true" t="shared" si="2" ref="N19:P23">SUM(K19,H19,E19,B19)</f>
        <v>708</v>
      </c>
      <c r="O19" s="16">
        <f t="shared" si="2"/>
        <v>803</v>
      </c>
      <c r="P19" s="16">
        <f t="shared" si="2"/>
        <v>1511</v>
      </c>
    </row>
    <row r="20" spans="1:16" ht="12.75">
      <c r="A20" s="26" t="s">
        <v>31</v>
      </c>
      <c r="B20" s="14">
        <v>865</v>
      </c>
      <c r="C20" s="15">
        <v>941</v>
      </c>
      <c r="D20" s="31">
        <v>1806</v>
      </c>
      <c r="E20" s="14">
        <v>181</v>
      </c>
      <c r="F20" s="15">
        <v>210</v>
      </c>
      <c r="G20" s="31">
        <v>391</v>
      </c>
      <c r="H20" s="14">
        <v>51</v>
      </c>
      <c r="I20" s="15">
        <v>56</v>
      </c>
      <c r="J20" s="31">
        <v>107</v>
      </c>
      <c r="K20" s="14">
        <v>117</v>
      </c>
      <c r="L20" s="15">
        <v>128</v>
      </c>
      <c r="M20" s="31">
        <v>245</v>
      </c>
      <c r="N20" s="14">
        <f t="shared" si="2"/>
        <v>1214</v>
      </c>
      <c r="O20" s="15">
        <f t="shared" si="2"/>
        <v>1335</v>
      </c>
      <c r="P20" s="16">
        <f t="shared" si="2"/>
        <v>2549</v>
      </c>
    </row>
    <row r="21" spans="1:16" ht="12.75">
      <c r="A21" s="26" t="s">
        <v>33</v>
      </c>
      <c r="B21" s="14">
        <v>17</v>
      </c>
      <c r="C21" s="15">
        <v>21</v>
      </c>
      <c r="D21" s="31">
        <v>38</v>
      </c>
      <c r="E21" s="14">
        <v>3</v>
      </c>
      <c r="F21" s="15">
        <v>5</v>
      </c>
      <c r="G21" s="31">
        <v>8</v>
      </c>
      <c r="H21" s="14">
        <v>0</v>
      </c>
      <c r="I21" s="15">
        <v>0</v>
      </c>
      <c r="J21" s="31">
        <v>0</v>
      </c>
      <c r="K21" s="14">
        <v>60</v>
      </c>
      <c r="L21" s="15">
        <v>45</v>
      </c>
      <c r="M21" s="31">
        <v>105</v>
      </c>
      <c r="N21" s="14">
        <f t="shared" si="2"/>
        <v>80</v>
      </c>
      <c r="O21" s="15">
        <f t="shared" si="2"/>
        <v>71</v>
      </c>
      <c r="P21" s="16">
        <f t="shared" si="2"/>
        <v>151</v>
      </c>
    </row>
    <row r="22" spans="1:16" ht="12.75">
      <c r="A22" s="26" t="s">
        <v>34</v>
      </c>
      <c r="B22" s="14">
        <v>0</v>
      </c>
      <c r="C22" s="15">
        <v>0</v>
      </c>
      <c r="D22" s="31">
        <v>0</v>
      </c>
      <c r="E22" s="14">
        <v>24</v>
      </c>
      <c r="F22" s="15">
        <v>6</v>
      </c>
      <c r="G22" s="31">
        <v>30</v>
      </c>
      <c r="H22" s="14">
        <v>0</v>
      </c>
      <c r="I22" s="15">
        <v>0</v>
      </c>
      <c r="J22" s="31">
        <v>0</v>
      </c>
      <c r="K22" s="14">
        <v>48</v>
      </c>
      <c r="L22" s="15">
        <v>15</v>
      </c>
      <c r="M22" s="31">
        <v>63</v>
      </c>
      <c r="N22" s="14">
        <f t="shared" si="2"/>
        <v>72</v>
      </c>
      <c r="O22" s="15">
        <f t="shared" si="2"/>
        <v>21</v>
      </c>
      <c r="P22" s="16">
        <f t="shared" si="2"/>
        <v>93</v>
      </c>
    </row>
    <row r="23" spans="1:16" s="6" customFormat="1" ht="12.75">
      <c r="A23" s="10" t="s">
        <v>19</v>
      </c>
      <c r="B23" s="17">
        <v>1265</v>
      </c>
      <c r="C23" s="18">
        <v>1374</v>
      </c>
      <c r="D23" s="21">
        <v>2639</v>
      </c>
      <c r="E23" s="17">
        <v>300</v>
      </c>
      <c r="F23" s="18">
        <v>341</v>
      </c>
      <c r="G23" s="21">
        <v>641</v>
      </c>
      <c r="H23" s="17">
        <v>99</v>
      </c>
      <c r="I23" s="18">
        <v>115</v>
      </c>
      <c r="J23" s="21">
        <v>214</v>
      </c>
      <c r="K23" s="17">
        <v>410</v>
      </c>
      <c r="L23" s="18">
        <v>400</v>
      </c>
      <c r="M23" s="21">
        <v>810</v>
      </c>
      <c r="N23" s="17">
        <f t="shared" si="2"/>
        <v>2074</v>
      </c>
      <c r="O23" s="18">
        <f t="shared" si="2"/>
        <v>2230</v>
      </c>
      <c r="P23" s="18">
        <f t="shared" si="2"/>
        <v>4304</v>
      </c>
    </row>
    <row r="24" spans="1:16" s="7" customFormat="1" ht="12.75">
      <c r="A24" s="6" t="s">
        <v>5</v>
      </c>
      <c r="B24" s="14"/>
      <c r="C24" s="16"/>
      <c r="D24" s="31"/>
      <c r="E24" s="14"/>
      <c r="F24" s="16"/>
      <c r="G24" s="31"/>
      <c r="H24" s="14"/>
      <c r="I24" s="16"/>
      <c r="J24" s="31"/>
      <c r="K24" s="14"/>
      <c r="L24" s="16"/>
      <c r="M24" s="31"/>
      <c r="N24" s="14"/>
      <c r="O24" s="16"/>
      <c r="P24" s="16"/>
    </row>
    <row r="25" spans="1:16" ht="12.75">
      <c r="A25" s="7" t="s">
        <v>30</v>
      </c>
      <c r="B25" s="14">
        <v>650</v>
      </c>
      <c r="C25" s="16">
        <v>694</v>
      </c>
      <c r="D25" s="31">
        <v>1344</v>
      </c>
      <c r="E25" s="14">
        <v>558</v>
      </c>
      <c r="F25" s="16">
        <v>445</v>
      </c>
      <c r="G25" s="31">
        <v>1003</v>
      </c>
      <c r="H25" s="14">
        <v>53</v>
      </c>
      <c r="I25" s="16">
        <v>24</v>
      </c>
      <c r="J25" s="31">
        <v>77</v>
      </c>
      <c r="K25" s="14">
        <v>637</v>
      </c>
      <c r="L25" s="16">
        <v>607</v>
      </c>
      <c r="M25" s="31">
        <v>1244</v>
      </c>
      <c r="N25" s="14">
        <f aca="true" t="shared" si="3" ref="N25:P29">SUM(K25,H25,E25,B25)</f>
        <v>1898</v>
      </c>
      <c r="O25" s="16">
        <f t="shared" si="3"/>
        <v>1770</v>
      </c>
      <c r="P25" s="16">
        <f t="shared" si="3"/>
        <v>3668</v>
      </c>
    </row>
    <row r="26" spans="1:16" ht="12.75">
      <c r="A26" s="26" t="s">
        <v>31</v>
      </c>
      <c r="B26" s="14">
        <v>4167</v>
      </c>
      <c r="C26" s="15">
        <v>4925</v>
      </c>
      <c r="D26" s="31">
        <v>9092</v>
      </c>
      <c r="E26" s="14">
        <v>4157</v>
      </c>
      <c r="F26" s="15">
        <v>3405</v>
      </c>
      <c r="G26" s="31">
        <v>7562</v>
      </c>
      <c r="H26" s="14">
        <v>55</v>
      </c>
      <c r="I26" s="15">
        <v>103</v>
      </c>
      <c r="J26" s="31">
        <v>158</v>
      </c>
      <c r="K26" s="14">
        <v>2295</v>
      </c>
      <c r="L26" s="15">
        <v>1951</v>
      </c>
      <c r="M26" s="31">
        <v>4246</v>
      </c>
      <c r="N26" s="14">
        <f t="shared" si="3"/>
        <v>10674</v>
      </c>
      <c r="O26" s="15">
        <f t="shared" si="3"/>
        <v>10384</v>
      </c>
      <c r="P26" s="16">
        <f t="shared" si="3"/>
        <v>21058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190</v>
      </c>
      <c r="F27" s="15">
        <v>27</v>
      </c>
      <c r="G27" s="31">
        <v>217</v>
      </c>
      <c r="H27" s="14">
        <v>0</v>
      </c>
      <c r="I27" s="15">
        <v>0</v>
      </c>
      <c r="J27" s="31">
        <v>0</v>
      </c>
      <c r="K27" s="14">
        <v>76</v>
      </c>
      <c r="L27" s="15">
        <v>16</v>
      </c>
      <c r="M27" s="31">
        <v>92</v>
      </c>
      <c r="N27" s="14">
        <f t="shared" si="3"/>
        <v>266</v>
      </c>
      <c r="O27" s="15">
        <f t="shared" si="3"/>
        <v>43</v>
      </c>
      <c r="P27" s="16">
        <f t="shared" si="3"/>
        <v>309</v>
      </c>
    </row>
    <row r="28" spans="1:16" ht="12.75">
      <c r="A28" s="26" t="s">
        <v>33</v>
      </c>
      <c r="B28" s="14">
        <v>0</v>
      </c>
      <c r="C28" s="15">
        <v>0</v>
      </c>
      <c r="D28" s="31">
        <v>0</v>
      </c>
      <c r="E28" s="14">
        <v>0</v>
      </c>
      <c r="F28" s="15">
        <v>0</v>
      </c>
      <c r="G28" s="31">
        <v>0</v>
      </c>
      <c r="H28" s="14">
        <v>53</v>
      </c>
      <c r="I28" s="15">
        <v>92</v>
      </c>
      <c r="J28" s="31">
        <v>145</v>
      </c>
      <c r="K28" s="14">
        <v>0</v>
      </c>
      <c r="L28" s="15">
        <v>0</v>
      </c>
      <c r="M28" s="31">
        <v>0</v>
      </c>
      <c r="N28" s="14">
        <f t="shared" si="3"/>
        <v>53</v>
      </c>
      <c r="O28" s="15">
        <f t="shared" si="3"/>
        <v>92</v>
      </c>
      <c r="P28" s="16">
        <f t="shared" si="3"/>
        <v>145</v>
      </c>
    </row>
    <row r="29" spans="1:16" s="6" customFormat="1" ht="12.75">
      <c r="A29" s="10" t="s">
        <v>19</v>
      </c>
      <c r="B29" s="17">
        <v>4817</v>
      </c>
      <c r="C29" s="18">
        <v>5619</v>
      </c>
      <c r="D29" s="21">
        <v>10436</v>
      </c>
      <c r="E29" s="17">
        <v>4905</v>
      </c>
      <c r="F29" s="18">
        <v>3877</v>
      </c>
      <c r="G29" s="21">
        <v>8782</v>
      </c>
      <c r="H29" s="17">
        <v>161</v>
      </c>
      <c r="I29" s="18">
        <v>219</v>
      </c>
      <c r="J29" s="21">
        <v>380</v>
      </c>
      <c r="K29" s="17">
        <v>3008</v>
      </c>
      <c r="L29" s="18">
        <v>2574</v>
      </c>
      <c r="M29" s="21">
        <v>5582</v>
      </c>
      <c r="N29" s="17">
        <f t="shared" si="3"/>
        <v>12891</v>
      </c>
      <c r="O29" s="18">
        <f t="shared" si="3"/>
        <v>12289</v>
      </c>
      <c r="P29" s="18">
        <f t="shared" si="3"/>
        <v>25180</v>
      </c>
    </row>
    <row r="30" spans="1:16" s="7" customFormat="1" ht="12.75">
      <c r="A30" s="6" t="s">
        <v>6</v>
      </c>
      <c r="B30" s="14"/>
      <c r="C30" s="16"/>
      <c r="D30" s="31"/>
      <c r="E30" s="14"/>
      <c r="F30" s="16"/>
      <c r="G30" s="31"/>
      <c r="H30" s="14"/>
      <c r="I30" s="16"/>
      <c r="J30" s="31"/>
      <c r="K30" s="14"/>
      <c r="L30" s="16"/>
      <c r="M30" s="31"/>
      <c r="N30" s="14"/>
      <c r="O30" s="16"/>
      <c r="P30" s="16"/>
    </row>
    <row r="31" spans="1:16" ht="12.75">
      <c r="A31" s="7" t="s">
        <v>30</v>
      </c>
      <c r="B31" s="14">
        <v>1374</v>
      </c>
      <c r="C31" s="16">
        <v>1540</v>
      </c>
      <c r="D31" s="31">
        <v>2914</v>
      </c>
      <c r="E31" s="14">
        <v>762</v>
      </c>
      <c r="F31" s="16">
        <v>626</v>
      </c>
      <c r="G31" s="31">
        <v>1388</v>
      </c>
      <c r="H31" s="14">
        <v>49</v>
      </c>
      <c r="I31" s="16">
        <v>83</v>
      </c>
      <c r="J31" s="31">
        <v>132</v>
      </c>
      <c r="K31" s="14">
        <v>1014</v>
      </c>
      <c r="L31" s="16">
        <v>809</v>
      </c>
      <c r="M31" s="31">
        <v>1823</v>
      </c>
      <c r="N31" s="14">
        <f aca="true" t="shared" si="4" ref="N31:P35">SUM(K31,H31,E31,B31)</f>
        <v>3199</v>
      </c>
      <c r="O31" s="16">
        <f t="shared" si="4"/>
        <v>3058</v>
      </c>
      <c r="P31" s="16">
        <f t="shared" si="4"/>
        <v>6257</v>
      </c>
    </row>
    <row r="32" spans="1:16" ht="12.75">
      <c r="A32" s="26" t="s">
        <v>31</v>
      </c>
      <c r="B32" s="14">
        <v>5353</v>
      </c>
      <c r="C32" s="15">
        <v>6385</v>
      </c>
      <c r="D32" s="31">
        <v>11738</v>
      </c>
      <c r="E32" s="14">
        <v>3914</v>
      </c>
      <c r="F32" s="15">
        <v>3147</v>
      </c>
      <c r="G32" s="31">
        <v>7061</v>
      </c>
      <c r="H32" s="14">
        <v>130</v>
      </c>
      <c r="I32" s="15">
        <v>216</v>
      </c>
      <c r="J32" s="31">
        <v>346</v>
      </c>
      <c r="K32" s="14">
        <v>1935</v>
      </c>
      <c r="L32" s="15">
        <v>1773</v>
      </c>
      <c r="M32" s="31">
        <v>3708</v>
      </c>
      <c r="N32" s="14">
        <f t="shared" si="4"/>
        <v>11332</v>
      </c>
      <c r="O32" s="15">
        <f t="shared" si="4"/>
        <v>11521</v>
      </c>
      <c r="P32" s="16">
        <f t="shared" si="4"/>
        <v>22853</v>
      </c>
    </row>
    <row r="33" spans="1:16" ht="12.75">
      <c r="A33" s="26" t="s">
        <v>32</v>
      </c>
      <c r="B33" s="14">
        <v>0</v>
      </c>
      <c r="C33" s="15">
        <v>0</v>
      </c>
      <c r="D33" s="31">
        <v>0</v>
      </c>
      <c r="E33" s="14">
        <v>343</v>
      </c>
      <c r="F33" s="15">
        <v>98</v>
      </c>
      <c r="G33" s="31">
        <v>441</v>
      </c>
      <c r="H33" s="14">
        <v>0</v>
      </c>
      <c r="I33" s="15">
        <v>0</v>
      </c>
      <c r="J33" s="31">
        <v>0</v>
      </c>
      <c r="K33" s="14">
        <v>371</v>
      </c>
      <c r="L33" s="15">
        <v>194</v>
      </c>
      <c r="M33" s="31">
        <v>565</v>
      </c>
      <c r="N33" s="14">
        <f t="shared" si="4"/>
        <v>714</v>
      </c>
      <c r="O33" s="15">
        <f t="shared" si="4"/>
        <v>292</v>
      </c>
      <c r="P33" s="16">
        <f t="shared" si="4"/>
        <v>1006</v>
      </c>
    </row>
    <row r="34" spans="1:16" ht="12.75">
      <c r="A34" s="26" t="s">
        <v>33</v>
      </c>
      <c r="B34" s="14">
        <v>126</v>
      </c>
      <c r="C34" s="15">
        <v>198</v>
      </c>
      <c r="D34" s="31">
        <v>324</v>
      </c>
      <c r="E34" s="14">
        <v>184</v>
      </c>
      <c r="F34" s="15">
        <v>22</v>
      </c>
      <c r="G34" s="31">
        <v>206</v>
      </c>
      <c r="H34" s="14">
        <v>68</v>
      </c>
      <c r="I34" s="15">
        <v>145</v>
      </c>
      <c r="J34" s="31">
        <v>213</v>
      </c>
      <c r="K34" s="14">
        <v>251</v>
      </c>
      <c r="L34" s="15">
        <v>135</v>
      </c>
      <c r="M34" s="31">
        <v>386</v>
      </c>
      <c r="N34" s="14">
        <f t="shared" si="4"/>
        <v>629</v>
      </c>
      <c r="O34" s="15">
        <f t="shared" si="4"/>
        <v>500</v>
      </c>
      <c r="P34" s="16">
        <f t="shared" si="4"/>
        <v>1129</v>
      </c>
    </row>
    <row r="35" spans="1:16" s="6" customFormat="1" ht="12.75">
      <c r="A35" s="10" t="s">
        <v>19</v>
      </c>
      <c r="B35" s="17">
        <v>6853</v>
      </c>
      <c r="C35" s="18">
        <v>8123</v>
      </c>
      <c r="D35" s="21">
        <v>14976</v>
      </c>
      <c r="E35" s="17">
        <v>5203</v>
      </c>
      <c r="F35" s="18">
        <v>3893</v>
      </c>
      <c r="G35" s="21">
        <v>9096</v>
      </c>
      <c r="H35" s="17">
        <v>247</v>
      </c>
      <c r="I35" s="18">
        <v>444</v>
      </c>
      <c r="J35" s="21">
        <v>691</v>
      </c>
      <c r="K35" s="17">
        <v>3571</v>
      </c>
      <c r="L35" s="18">
        <v>2911</v>
      </c>
      <c r="M35" s="21">
        <v>6482</v>
      </c>
      <c r="N35" s="17">
        <f t="shared" si="4"/>
        <v>15874</v>
      </c>
      <c r="O35" s="18">
        <f t="shared" si="4"/>
        <v>15371</v>
      </c>
      <c r="P35" s="18">
        <f t="shared" si="4"/>
        <v>31245</v>
      </c>
    </row>
    <row r="36" spans="1:16" s="7" customFormat="1" ht="12.75">
      <c r="A36" s="41" t="s">
        <v>7</v>
      </c>
      <c r="B36" s="14"/>
      <c r="C36" s="16"/>
      <c r="D36" s="31"/>
      <c r="E36" s="14"/>
      <c r="F36" s="16"/>
      <c r="G36" s="31"/>
      <c r="H36" s="14"/>
      <c r="I36" s="16"/>
      <c r="J36" s="31"/>
      <c r="K36" s="14"/>
      <c r="L36" s="16"/>
      <c r="M36" s="31"/>
      <c r="N36" s="14"/>
      <c r="O36" s="16"/>
      <c r="P36" s="16"/>
    </row>
    <row r="37" spans="1:16" ht="12.75">
      <c r="A37" s="7" t="s">
        <v>30</v>
      </c>
      <c r="B37" s="14">
        <v>452</v>
      </c>
      <c r="C37" s="16">
        <v>528</v>
      </c>
      <c r="D37" s="31">
        <v>980</v>
      </c>
      <c r="E37" s="14">
        <v>557</v>
      </c>
      <c r="F37" s="16">
        <v>486</v>
      </c>
      <c r="G37" s="31">
        <v>1043</v>
      </c>
      <c r="H37" s="14">
        <v>0</v>
      </c>
      <c r="I37" s="16">
        <v>0</v>
      </c>
      <c r="J37" s="31">
        <v>0</v>
      </c>
      <c r="K37" s="14">
        <v>688</v>
      </c>
      <c r="L37" s="16">
        <v>715</v>
      </c>
      <c r="M37" s="31">
        <v>1403</v>
      </c>
      <c r="N37" s="14">
        <f aca="true" t="shared" si="5" ref="N37:P41">SUM(K37,H37,E37,B37)</f>
        <v>1697</v>
      </c>
      <c r="O37" s="16">
        <f t="shared" si="5"/>
        <v>1729</v>
      </c>
      <c r="P37" s="16">
        <f t="shared" si="5"/>
        <v>3426</v>
      </c>
    </row>
    <row r="38" spans="1:16" ht="12.75">
      <c r="A38" s="26" t="s">
        <v>31</v>
      </c>
      <c r="B38" s="14">
        <v>2603</v>
      </c>
      <c r="C38" s="15">
        <v>3455</v>
      </c>
      <c r="D38" s="31">
        <v>6058</v>
      </c>
      <c r="E38" s="14">
        <v>2613</v>
      </c>
      <c r="F38" s="15">
        <v>1742</v>
      </c>
      <c r="G38" s="31">
        <v>4355</v>
      </c>
      <c r="H38" s="14">
        <v>51</v>
      </c>
      <c r="I38" s="15">
        <v>148</v>
      </c>
      <c r="J38" s="31">
        <v>199</v>
      </c>
      <c r="K38" s="14">
        <v>1893</v>
      </c>
      <c r="L38" s="15">
        <v>1432</v>
      </c>
      <c r="M38" s="31">
        <v>3325</v>
      </c>
      <c r="N38" s="14">
        <f t="shared" si="5"/>
        <v>7160</v>
      </c>
      <c r="O38" s="15">
        <f t="shared" si="5"/>
        <v>6777</v>
      </c>
      <c r="P38" s="16">
        <f t="shared" si="5"/>
        <v>13937</v>
      </c>
    </row>
    <row r="39" spans="1:16" ht="12.75">
      <c r="A39" s="26" t="s">
        <v>32</v>
      </c>
      <c r="B39" s="14">
        <v>126</v>
      </c>
      <c r="C39" s="15">
        <v>128</v>
      </c>
      <c r="D39" s="31">
        <v>254</v>
      </c>
      <c r="E39" s="14">
        <v>260</v>
      </c>
      <c r="F39" s="15">
        <v>126</v>
      </c>
      <c r="G39" s="31">
        <v>386</v>
      </c>
      <c r="H39" s="14">
        <v>120</v>
      </c>
      <c r="I39" s="15">
        <v>222</v>
      </c>
      <c r="J39" s="31">
        <v>342</v>
      </c>
      <c r="K39" s="14">
        <v>242</v>
      </c>
      <c r="L39" s="15">
        <v>46</v>
      </c>
      <c r="M39" s="31">
        <v>288</v>
      </c>
      <c r="N39" s="14">
        <f t="shared" si="5"/>
        <v>748</v>
      </c>
      <c r="O39" s="15">
        <f t="shared" si="5"/>
        <v>522</v>
      </c>
      <c r="P39" s="16">
        <f t="shared" si="5"/>
        <v>1270</v>
      </c>
    </row>
    <row r="40" spans="1:16" ht="12.75">
      <c r="A40" s="26" t="s">
        <v>33</v>
      </c>
      <c r="B40" s="14">
        <v>108</v>
      </c>
      <c r="C40" s="15">
        <v>179</v>
      </c>
      <c r="D40" s="31">
        <v>287</v>
      </c>
      <c r="E40" s="14">
        <v>18</v>
      </c>
      <c r="F40" s="15">
        <v>20</v>
      </c>
      <c r="G40" s="31">
        <v>38</v>
      </c>
      <c r="H40" s="14">
        <v>0</v>
      </c>
      <c r="I40" s="15">
        <v>0</v>
      </c>
      <c r="J40" s="31">
        <v>0</v>
      </c>
      <c r="K40" s="14">
        <v>0</v>
      </c>
      <c r="L40" s="15">
        <v>0</v>
      </c>
      <c r="M40" s="31">
        <v>0</v>
      </c>
      <c r="N40" s="14">
        <f t="shared" si="5"/>
        <v>126</v>
      </c>
      <c r="O40" s="15">
        <f t="shared" si="5"/>
        <v>199</v>
      </c>
      <c r="P40" s="16">
        <f t="shared" si="5"/>
        <v>325</v>
      </c>
    </row>
    <row r="41" spans="1:16" s="6" customFormat="1" ht="12.75">
      <c r="A41" s="10" t="s">
        <v>19</v>
      </c>
      <c r="B41" s="17">
        <v>3289</v>
      </c>
      <c r="C41" s="18">
        <v>4290</v>
      </c>
      <c r="D41" s="21">
        <v>7579</v>
      </c>
      <c r="E41" s="17">
        <v>3448</v>
      </c>
      <c r="F41" s="18">
        <v>2374</v>
      </c>
      <c r="G41" s="21">
        <v>5822</v>
      </c>
      <c r="H41" s="17">
        <v>171</v>
      </c>
      <c r="I41" s="18">
        <v>370</v>
      </c>
      <c r="J41" s="21">
        <v>541</v>
      </c>
      <c r="K41" s="17">
        <v>2823</v>
      </c>
      <c r="L41" s="18">
        <v>2193</v>
      </c>
      <c r="M41" s="21">
        <v>5016</v>
      </c>
      <c r="N41" s="17">
        <f t="shared" si="5"/>
        <v>9731</v>
      </c>
      <c r="O41" s="18">
        <f t="shared" si="5"/>
        <v>9227</v>
      </c>
      <c r="P41" s="18">
        <f t="shared" si="5"/>
        <v>18958</v>
      </c>
    </row>
    <row r="42" spans="1:16" s="7" customFormat="1" ht="12.75">
      <c r="A42" s="39" t="s">
        <v>29</v>
      </c>
      <c r="B42" s="12"/>
      <c r="C42" s="13"/>
      <c r="D42" s="37"/>
      <c r="E42" s="12"/>
      <c r="F42" s="13"/>
      <c r="G42" s="37"/>
      <c r="H42" s="12"/>
      <c r="I42" s="13"/>
      <c r="J42" s="37"/>
      <c r="K42" s="12"/>
      <c r="L42" s="13"/>
      <c r="M42" s="37"/>
      <c r="N42" s="12"/>
      <c r="O42" s="13"/>
      <c r="P42" s="13"/>
    </row>
    <row r="43" spans="1:16" ht="12.75">
      <c r="A43" s="7" t="s">
        <v>30</v>
      </c>
      <c r="B43" s="14">
        <f>SUM(B7,B13,B19,B25,B31,B37)</f>
        <v>5092</v>
      </c>
      <c r="C43" s="16">
        <f aca="true" t="shared" si="6" ref="C43:P43">SUM(C7,C13,C19,C25,C31,C37)</f>
        <v>5530</v>
      </c>
      <c r="D43" s="31">
        <f t="shared" si="6"/>
        <v>10622</v>
      </c>
      <c r="E43" s="14">
        <f t="shared" si="6"/>
        <v>3117</v>
      </c>
      <c r="F43" s="16">
        <f t="shared" si="6"/>
        <v>2517</v>
      </c>
      <c r="G43" s="31">
        <f t="shared" si="6"/>
        <v>5634</v>
      </c>
      <c r="H43" s="14">
        <f t="shared" si="6"/>
        <v>248</v>
      </c>
      <c r="I43" s="16">
        <f t="shared" si="6"/>
        <v>341</v>
      </c>
      <c r="J43" s="31">
        <f t="shared" si="6"/>
        <v>589</v>
      </c>
      <c r="K43" s="14">
        <f t="shared" si="6"/>
        <v>3964</v>
      </c>
      <c r="L43" s="16">
        <f t="shared" si="6"/>
        <v>3610</v>
      </c>
      <c r="M43" s="31">
        <f t="shared" si="6"/>
        <v>7574</v>
      </c>
      <c r="N43" s="14">
        <f t="shared" si="6"/>
        <v>12421</v>
      </c>
      <c r="O43" s="16">
        <f t="shared" si="6"/>
        <v>11998</v>
      </c>
      <c r="P43" s="16">
        <f t="shared" si="6"/>
        <v>24419</v>
      </c>
    </row>
    <row r="44" spans="1:16" ht="12.75">
      <c r="A44" s="26" t="s">
        <v>31</v>
      </c>
      <c r="B44" s="14">
        <f>SUM(B8,B14,B20,B26,B32,B38)</f>
        <v>22817</v>
      </c>
      <c r="C44" s="15">
        <f aca="true" t="shared" si="7" ref="C44:P44">SUM(C8,C14,C20,C26,C32,C38)</f>
        <v>27504</v>
      </c>
      <c r="D44" s="31">
        <f t="shared" si="7"/>
        <v>50321</v>
      </c>
      <c r="E44" s="14">
        <f t="shared" si="7"/>
        <v>17944</v>
      </c>
      <c r="F44" s="15">
        <f t="shared" si="7"/>
        <v>14434</v>
      </c>
      <c r="G44" s="31">
        <f t="shared" si="7"/>
        <v>32378</v>
      </c>
      <c r="H44" s="14">
        <f t="shared" si="7"/>
        <v>463</v>
      </c>
      <c r="I44" s="15">
        <f t="shared" si="7"/>
        <v>992</v>
      </c>
      <c r="J44" s="31">
        <f t="shared" si="7"/>
        <v>1455</v>
      </c>
      <c r="K44" s="14">
        <f t="shared" si="7"/>
        <v>9861</v>
      </c>
      <c r="L44" s="15">
        <f t="shared" si="7"/>
        <v>8992</v>
      </c>
      <c r="M44" s="31">
        <f t="shared" si="7"/>
        <v>18853</v>
      </c>
      <c r="N44" s="14">
        <f t="shared" si="7"/>
        <v>51085</v>
      </c>
      <c r="O44" s="15">
        <f t="shared" si="7"/>
        <v>51922</v>
      </c>
      <c r="P44" s="16">
        <f t="shared" si="7"/>
        <v>103007</v>
      </c>
    </row>
    <row r="45" spans="1:16" ht="12.75">
      <c r="A45" s="26" t="s">
        <v>32</v>
      </c>
      <c r="B45" s="14">
        <f>SUM(B9,B15,B27,B33,B39)</f>
        <v>144</v>
      </c>
      <c r="C45" s="15">
        <f aca="true" t="shared" si="8" ref="C45:P45">SUM(C9,C15,C27,C33,C39)</f>
        <v>146</v>
      </c>
      <c r="D45" s="31">
        <f t="shared" si="8"/>
        <v>290</v>
      </c>
      <c r="E45" s="14">
        <f t="shared" si="8"/>
        <v>1404</v>
      </c>
      <c r="F45" s="15">
        <f t="shared" si="8"/>
        <v>503</v>
      </c>
      <c r="G45" s="31">
        <f t="shared" si="8"/>
        <v>1907</v>
      </c>
      <c r="H45" s="14">
        <f t="shared" si="8"/>
        <v>148</v>
      </c>
      <c r="I45" s="15">
        <f t="shared" si="8"/>
        <v>274</v>
      </c>
      <c r="J45" s="31">
        <f t="shared" si="8"/>
        <v>422</v>
      </c>
      <c r="K45" s="14">
        <f t="shared" si="8"/>
        <v>1273</v>
      </c>
      <c r="L45" s="15">
        <f t="shared" si="8"/>
        <v>576</v>
      </c>
      <c r="M45" s="31">
        <f t="shared" si="8"/>
        <v>1849</v>
      </c>
      <c r="N45" s="14">
        <f t="shared" si="8"/>
        <v>2969</v>
      </c>
      <c r="O45" s="15">
        <f t="shared" si="8"/>
        <v>1499</v>
      </c>
      <c r="P45" s="16">
        <f t="shared" si="8"/>
        <v>4468</v>
      </c>
    </row>
    <row r="46" spans="1:16" ht="12.75">
      <c r="A46" s="26" t="s">
        <v>33</v>
      </c>
      <c r="B46" s="14">
        <f>SUM(B10,B16,B21,B28,B34,B40)</f>
        <v>558</v>
      </c>
      <c r="C46" s="15">
        <f aca="true" t="shared" si="9" ref="C46:P46">SUM(C10,C16,C21,C28,C34,C40)</f>
        <v>766</v>
      </c>
      <c r="D46" s="31">
        <f t="shared" si="9"/>
        <v>1324</v>
      </c>
      <c r="E46" s="14">
        <f t="shared" si="9"/>
        <v>1276</v>
      </c>
      <c r="F46" s="15">
        <f t="shared" si="9"/>
        <v>463</v>
      </c>
      <c r="G46" s="31">
        <f t="shared" si="9"/>
        <v>1739</v>
      </c>
      <c r="H46" s="14">
        <f t="shared" si="9"/>
        <v>194</v>
      </c>
      <c r="I46" s="15">
        <f t="shared" si="9"/>
        <v>326</v>
      </c>
      <c r="J46" s="31">
        <f t="shared" si="9"/>
        <v>520</v>
      </c>
      <c r="K46" s="14">
        <f t="shared" si="9"/>
        <v>1555</v>
      </c>
      <c r="L46" s="15">
        <f t="shared" si="9"/>
        <v>928</v>
      </c>
      <c r="M46" s="31">
        <f t="shared" si="9"/>
        <v>2483</v>
      </c>
      <c r="N46" s="14">
        <f t="shared" si="9"/>
        <v>3583</v>
      </c>
      <c r="O46" s="15">
        <f t="shared" si="9"/>
        <v>2483</v>
      </c>
      <c r="P46" s="16">
        <f t="shared" si="9"/>
        <v>6066</v>
      </c>
    </row>
    <row r="47" spans="1:16" ht="12.75">
      <c r="A47" s="26" t="s">
        <v>34</v>
      </c>
      <c r="B47" s="14">
        <f>SUM(B22)</f>
        <v>0</v>
      </c>
      <c r="C47" s="15">
        <f aca="true" t="shared" si="10" ref="C47:P47">SUM(C22)</f>
        <v>0</v>
      </c>
      <c r="D47" s="31">
        <f t="shared" si="10"/>
        <v>0</v>
      </c>
      <c r="E47" s="14">
        <f t="shared" si="10"/>
        <v>24</v>
      </c>
      <c r="F47" s="15">
        <f t="shared" si="10"/>
        <v>6</v>
      </c>
      <c r="G47" s="31">
        <f t="shared" si="10"/>
        <v>30</v>
      </c>
      <c r="H47" s="14">
        <f t="shared" si="10"/>
        <v>0</v>
      </c>
      <c r="I47" s="15">
        <f t="shared" si="10"/>
        <v>0</v>
      </c>
      <c r="J47" s="31">
        <f t="shared" si="10"/>
        <v>0</v>
      </c>
      <c r="K47" s="14">
        <f t="shared" si="10"/>
        <v>48</v>
      </c>
      <c r="L47" s="15">
        <f t="shared" si="10"/>
        <v>15</v>
      </c>
      <c r="M47" s="31">
        <f t="shared" si="10"/>
        <v>63</v>
      </c>
      <c r="N47" s="14">
        <f t="shared" si="10"/>
        <v>72</v>
      </c>
      <c r="O47" s="15">
        <f t="shared" si="10"/>
        <v>21</v>
      </c>
      <c r="P47" s="16">
        <f t="shared" si="10"/>
        <v>93</v>
      </c>
    </row>
    <row r="48" spans="1:16" s="19" customFormat="1" ht="12.75">
      <c r="A48" s="10" t="s">
        <v>19</v>
      </c>
      <c r="B48" s="20">
        <f>SUM(B43:B47)</f>
        <v>28611</v>
      </c>
      <c r="C48" s="21">
        <f aca="true" t="shared" si="11" ref="C48:P48">SUM(C43:C47)</f>
        <v>33946</v>
      </c>
      <c r="D48" s="21">
        <f t="shared" si="11"/>
        <v>62557</v>
      </c>
      <c r="E48" s="20">
        <f t="shared" si="11"/>
        <v>23765</v>
      </c>
      <c r="F48" s="21">
        <f t="shared" si="11"/>
        <v>17923</v>
      </c>
      <c r="G48" s="21">
        <f t="shared" si="11"/>
        <v>41688</v>
      </c>
      <c r="H48" s="20">
        <f t="shared" si="11"/>
        <v>1053</v>
      </c>
      <c r="I48" s="21">
        <f t="shared" si="11"/>
        <v>1933</v>
      </c>
      <c r="J48" s="21">
        <f t="shared" si="11"/>
        <v>2986</v>
      </c>
      <c r="K48" s="20">
        <f t="shared" si="11"/>
        <v>16701</v>
      </c>
      <c r="L48" s="21">
        <f t="shared" si="11"/>
        <v>14121</v>
      </c>
      <c r="M48" s="21">
        <f t="shared" si="11"/>
        <v>30822</v>
      </c>
      <c r="N48" s="20">
        <f t="shared" si="11"/>
        <v>70130</v>
      </c>
      <c r="O48" s="21">
        <f t="shared" si="11"/>
        <v>67923</v>
      </c>
      <c r="P48" s="21">
        <f t="shared" si="11"/>
        <v>138053</v>
      </c>
    </row>
    <row r="49" ht="12.75">
      <c r="M49" s="94"/>
    </row>
    <row r="50" ht="12.75">
      <c r="M50" s="16"/>
    </row>
  </sheetData>
  <sheetProtection/>
  <mergeCells count="6">
    <mergeCell ref="N4:P4"/>
    <mergeCell ref="A2:P2"/>
    <mergeCell ref="E4:G4"/>
    <mergeCell ref="B4:D4"/>
    <mergeCell ref="K4:M4"/>
    <mergeCell ref="H4:J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25.42187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7109375" style="7" customWidth="1"/>
    <col min="14" max="15" width="8.57421875" style="0" customWidth="1"/>
    <col min="16" max="16" width="8.57421875" style="7" customWidth="1"/>
    <col min="17" max="17" width="9.28125" style="0" customWidth="1"/>
    <col min="18" max="18" width="9.57421875" style="0" customWidth="1"/>
    <col min="19" max="20" width="6.00390625" style="0" customWidth="1"/>
    <col min="21" max="21" width="9.28125" style="0" customWidth="1"/>
    <col min="22" max="22" width="15.57421875" style="0" customWidth="1"/>
    <col min="23" max="24" width="11.57421875" style="0" customWidth="1"/>
    <col min="25" max="25" width="9.57421875" style="0" customWidth="1"/>
    <col min="26" max="27" width="6.00390625" style="0" customWidth="1"/>
    <col min="28" max="28" width="9.7109375" style="0" customWidth="1"/>
    <col min="29" max="29" width="16.140625" style="0" customWidth="1"/>
    <col min="30" max="31" width="12.421875" style="0" customWidth="1"/>
    <col min="32" max="32" width="9.57421875" style="0" customWidth="1"/>
    <col min="33" max="34" width="6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6.00390625" style="0" customWidth="1"/>
    <col min="41" max="41" width="9.2812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100</v>
      </c>
    </row>
    <row r="2" spans="1:16" ht="12.75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ht="13.5" thickBot="1"/>
    <row r="4" spans="1:16" ht="12.75">
      <c r="A4" s="36"/>
      <c r="B4" s="215" t="s">
        <v>35</v>
      </c>
      <c r="C4" s="216"/>
      <c r="D4" s="217"/>
      <c r="E4" s="215" t="s">
        <v>36</v>
      </c>
      <c r="F4" s="216"/>
      <c r="G4" s="217"/>
      <c r="H4" s="215" t="s">
        <v>38</v>
      </c>
      <c r="I4" s="216"/>
      <c r="J4" s="217"/>
      <c r="K4" s="215" t="s">
        <v>37</v>
      </c>
      <c r="L4" s="216"/>
      <c r="M4" s="217"/>
      <c r="N4" s="215" t="s">
        <v>28</v>
      </c>
      <c r="O4" s="216"/>
      <c r="P4" s="216"/>
    </row>
    <row r="5" spans="1:16" ht="12.75">
      <c r="A5" s="22"/>
      <c r="B5" s="30" t="s">
        <v>0</v>
      </c>
      <c r="C5" s="29" t="s">
        <v>1</v>
      </c>
      <c r="D5" s="29" t="s">
        <v>20</v>
      </c>
      <c r="E5" s="30" t="s">
        <v>0</v>
      </c>
      <c r="F5" s="29" t="s">
        <v>1</v>
      </c>
      <c r="G5" s="29" t="s">
        <v>20</v>
      </c>
      <c r="H5" s="30" t="s">
        <v>0</v>
      </c>
      <c r="I5" s="29" t="s">
        <v>1</v>
      </c>
      <c r="J5" s="29" t="s">
        <v>20</v>
      </c>
      <c r="K5" s="30" t="s">
        <v>0</v>
      </c>
      <c r="L5" s="29" t="s">
        <v>1</v>
      </c>
      <c r="M5" s="29" t="s">
        <v>20</v>
      </c>
      <c r="N5" s="30" t="s">
        <v>0</v>
      </c>
      <c r="O5" s="29" t="s">
        <v>1</v>
      </c>
      <c r="P5" s="29" t="s">
        <v>20</v>
      </c>
    </row>
    <row r="6" spans="1:16" s="7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26" t="s">
        <v>30</v>
      </c>
      <c r="B7" s="14">
        <v>855</v>
      </c>
      <c r="C7" s="16">
        <v>1019</v>
      </c>
      <c r="D7" s="31">
        <v>1874</v>
      </c>
      <c r="E7" s="14">
        <v>750</v>
      </c>
      <c r="F7" s="16">
        <v>661</v>
      </c>
      <c r="G7" s="31">
        <v>1411</v>
      </c>
      <c r="H7" s="14">
        <v>110</v>
      </c>
      <c r="I7" s="16">
        <v>198</v>
      </c>
      <c r="J7" s="31">
        <v>308</v>
      </c>
      <c r="K7" s="14">
        <v>1074</v>
      </c>
      <c r="L7" s="16">
        <v>1097</v>
      </c>
      <c r="M7" s="31">
        <v>2171</v>
      </c>
      <c r="N7" s="32">
        <f>SUM(K7,H7,E7,B7)</f>
        <v>2789</v>
      </c>
      <c r="O7" s="31">
        <f aca="true" t="shared" si="0" ref="O7:P11">SUM(L7,I7,F7,C7)</f>
        <v>2975</v>
      </c>
      <c r="P7" s="16">
        <f t="shared" si="0"/>
        <v>5764</v>
      </c>
    </row>
    <row r="8" spans="1:16" ht="12.75">
      <c r="A8" s="26" t="s">
        <v>31</v>
      </c>
      <c r="B8" s="14">
        <v>4882</v>
      </c>
      <c r="C8" s="15">
        <v>6100</v>
      </c>
      <c r="D8" s="31">
        <v>10982</v>
      </c>
      <c r="E8" s="14">
        <v>4960</v>
      </c>
      <c r="F8" s="15">
        <v>4831</v>
      </c>
      <c r="G8" s="31">
        <v>9791</v>
      </c>
      <c r="H8" s="14">
        <v>151</v>
      </c>
      <c r="I8" s="15">
        <v>353</v>
      </c>
      <c r="J8" s="31">
        <v>504</v>
      </c>
      <c r="K8" s="14">
        <v>3785</v>
      </c>
      <c r="L8" s="15">
        <v>3802</v>
      </c>
      <c r="M8" s="31">
        <v>7587</v>
      </c>
      <c r="N8" s="32">
        <f>SUM(K8,H8,E8,B8)</f>
        <v>13778</v>
      </c>
      <c r="O8" s="33">
        <f t="shared" si="0"/>
        <v>15086</v>
      </c>
      <c r="P8" s="16">
        <f t="shared" si="0"/>
        <v>28864</v>
      </c>
    </row>
    <row r="9" spans="1:16" ht="12.75">
      <c r="A9" s="26" t="s">
        <v>32</v>
      </c>
      <c r="B9" s="14">
        <v>11</v>
      </c>
      <c r="C9" s="15">
        <v>20</v>
      </c>
      <c r="D9" s="31">
        <v>31</v>
      </c>
      <c r="E9" s="14">
        <v>462</v>
      </c>
      <c r="F9" s="15">
        <v>173</v>
      </c>
      <c r="G9" s="31">
        <v>635</v>
      </c>
      <c r="H9" s="14">
        <v>4</v>
      </c>
      <c r="I9" s="15">
        <v>16</v>
      </c>
      <c r="J9" s="31">
        <v>20</v>
      </c>
      <c r="K9" s="14">
        <v>756</v>
      </c>
      <c r="L9" s="15">
        <v>349</v>
      </c>
      <c r="M9" s="31">
        <v>1105</v>
      </c>
      <c r="N9" s="32">
        <f>SUM(K9,H9,E9,B9)</f>
        <v>1233</v>
      </c>
      <c r="O9" s="33">
        <f t="shared" si="0"/>
        <v>558</v>
      </c>
      <c r="P9" s="16">
        <f t="shared" si="0"/>
        <v>1791</v>
      </c>
    </row>
    <row r="10" spans="1:16" ht="12.75">
      <c r="A10" s="26" t="s">
        <v>33</v>
      </c>
      <c r="B10" s="14">
        <v>239</v>
      </c>
      <c r="C10" s="15">
        <v>241</v>
      </c>
      <c r="D10" s="31">
        <v>480</v>
      </c>
      <c r="E10" s="14">
        <v>954</v>
      </c>
      <c r="F10" s="15">
        <v>388</v>
      </c>
      <c r="G10" s="31">
        <v>1342</v>
      </c>
      <c r="H10" s="14">
        <v>44</v>
      </c>
      <c r="I10" s="15">
        <v>49</v>
      </c>
      <c r="J10" s="31">
        <v>93</v>
      </c>
      <c r="K10" s="14">
        <v>1061</v>
      </c>
      <c r="L10" s="15">
        <v>668</v>
      </c>
      <c r="M10" s="31">
        <v>1729</v>
      </c>
      <c r="N10" s="32">
        <f>SUM(K10,H10,E10,B10)</f>
        <v>2298</v>
      </c>
      <c r="O10" s="33">
        <f t="shared" si="0"/>
        <v>1346</v>
      </c>
      <c r="P10" s="16">
        <f t="shared" si="0"/>
        <v>3644</v>
      </c>
    </row>
    <row r="11" spans="1:16" s="19" customFormat="1" ht="12.75">
      <c r="A11" s="10" t="s">
        <v>19</v>
      </c>
      <c r="B11" s="20">
        <v>5987</v>
      </c>
      <c r="C11" s="21">
        <v>7380</v>
      </c>
      <c r="D11" s="21">
        <v>13367</v>
      </c>
      <c r="E11" s="20">
        <v>7126</v>
      </c>
      <c r="F11" s="21">
        <v>6053</v>
      </c>
      <c r="G11" s="21">
        <v>13179</v>
      </c>
      <c r="H11" s="20">
        <v>309</v>
      </c>
      <c r="I11" s="21">
        <v>616</v>
      </c>
      <c r="J11" s="21">
        <v>925</v>
      </c>
      <c r="K11" s="20">
        <v>6676</v>
      </c>
      <c r="L11" s="21">
        <v>5916</v>
      </c>
      <c r="M11" s="21">
        <v>12592</v>
      </c>
      <c r="N11" s="20">
        <f>SUM(K11,H11,E11,B11)</f>
        <v>20098</v>
      </c>
      <c r="O11" s="21">
        <f t="shared" si="0"/>
        <v>19965</v>
      </c>
      <c r="P11" s="21">
        <f t="shared" si="0"/>
        <v>40063</v>
      </c>
    </row>
    <row r="12" spans="1:16" s="19" customFormat="1" ht="12.75">
      <c r="A12" s="41" t="s">
        <v>3</v>
      </c>
      <c r="B12" s="35"/>
      <c r="C12" s="34"/>
      <c r="D12" s="34"/>
      <c r="E12" s="35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</row>
    <row r="13" spans="1:16" ht="12.75">
      <c r="A13" s="26" t="s">
        <v>30</v>
      </c>
      <c r="B13" s="14">
        <v>767</v>
      </c>
      <c r="C13" s="16">
        <v>925</v>
      </c>
      <c r="D13" s="31">
        <v>1692</v>
      </c>
      <c r="E13" s="14">
        <v>583</v>
      </c>
      <c r="F13" s="16">
        <v>329</v>
      </c>
      <c r="G13" s="31">
        <v>912</v>
      </c>
      <c r="H13" s="14">
        <v>7</v>
      </c>
      <c r="I13" s="16">
        <v>9</v>
      </c>
      <c r="J13" s="31">
        <v>16</v>
      </c>
      <c r="K13" s="14">
        <v>669</v>
      </c>
      <c r="L13" s="16">
        <v>641</v>
      </c>
      <c r="M13" s="31">
        <v>1310</v>
      </c>
      <c r="N13" s="32">
        <f aca="true" t="shared" si="1" ref="N13:P17">SUM(K13,H13,E13,B13)</f>
        <v>2026</v>
      </c>
      <c r="O13" s="31">
        <f t="shared" si="1"/>
        <v>1904</v>
      </c>
      <c r="P13" s="16">
        <f t="shared" si="1"/>
        <v>3930</v>
      </c>
    </row>
    <row r="14" spans="1:16" ht="12.75">
      <c r="A14" s="26" t="s">
        <v>31</v>
      </c>
      <c r="B14" s="14">
        <v>3095</v>
      </c>
      <c r="C14" s="15">
        <v>3822</v>
      </c>
      <c r="D14" s="31">
        <v>6917</v>
      </c>
      <c r="E14" s="14">
        <v>2693</v>
      </c>
      <c r="F14" s="15">
        <v>1944</v>
      </c>
      <c r="G14" s="31">
        <v>4637</v>
      </c>
      <c r="H14" s="14">
        <v>37</v>
      </c>
      <c r="I14" s="15">
        <v>77</v>
      </c>
      <c r="J14" s="31">
        <v>114</v>
      </c>
      <c r="K14" s="14">
        <v>1144</v>
      </c>
      <c r="L14" s="15">
        <v>1395</v>
      </c>
      <c r="M14" s="31">
        <v>2539</v>
      </c>
      <c r="N14" s="32">
        <f t="shared" si="1"/>
        <v>6969</v>
      </c>
      <c r="O14" s="33">
        <f t="shared" si="1"/>
        <v>7238</v>
      </c>
      <c r="P14" s="16">
        <f t="shared" si="1"/>
        <v>14207</v>
      </c>
    </row>
    <row r="15" spans="1:16" ht="12.75">
      <c r="A15" s="26" t="s">
        <v>32</v>
      </c>
      <c r="B15" s="14">
        <v>0</v>
      </c>
      <c r="C15" s="15">
        <v>0</v>
      </c>
      <c r="D15" s="31">
        <v>0</v>
      </c>
      <c r="E15" s="14">
        <v>86</v>
      </c>
      <c r="F15" s="15">
        <v>56</v>
      </c>
      <c r="G15" s="31">
        <v>142</v>
      </c>
      <c r="H15" s="14">
        <v>18</v>
      </c>
      <c r="I15" s="15">
        <v>45</v>
      </c>
      <c r="J15" s="31">
        <v>63</v>
      </c>
      <c r="K15" s="14">
        <v>134</v>
      </c>
      <c r="L15" s="15">
        <v>53</v>
      </c>
      <c r="M15" s="31">
        <v>187</v>
      </c>
      <c r="N15" s="32">
        <f t="shared" si="1"/>
        <v>238</v>
      </c>
      <c r="O15" s="33">
        <f t="shared" si="1"/>
        <v>154</v>
      </c>
      <c r="P15" s="16">
        <f t="shared" si="1"/>
        <v>392</v>
      </c>
    </row>
    <row r="16" spans="1:16" ht="12.75">
      <c r="A16" s="26" t="s">
        <v>33</v>
      </c>
      <c r="B16" s="14">
        <v>0</v>
      </c>
      <c r="C16" s="15">
        <v>0</v>
      </c>
      <c r="D16" s="31">
        <v>0</v>
      </c>
      <c r="E16" s="14">
        <v>240</v>
      </c>
      <c r="F16" s="15">
        <v>162</v>
      </c>
      <c r="G16" s="31">
        <v>402</v>
      </c>
      <c r="H16" s="14">
        <v>0</v>
      </c>
      <c r="I16" s="15">
        <v>0</v>
      </c>
      <c r="J16" s="31">
        <v>0</v>
      </c>
      <c r="K16" s="14">
        <v>379</v>
      </c>
      <c r="L16" s="15">
        <v>197</v>
      </c>
      <c r="M16" s="31">
        <v>576</v>
      </c>
      <c r="N16" s="32">
        <f t="shared" si="1"/>
        <v>619</v>
      </c>
      <c r="O16" s="33">
        <f t="shared" si="1"/>
        <v>359</v>
      </c>
      <c r="P16" s="16">
        <f t="shared" si="1"/>
        <v>978</v>
      </c>
    </row>
    <row r="17" spans="1:16" s="19" customFormat="1" ht="12.75">
      <c r="A17" s="10" t="s">
        <v>19</v>
      </c>
      <c r="B17" s="20">
        <v>3862</v>
      </c>
      <c r="C17" s="21">
        <v>4747</v>
      </c>
      <c r="D17" s="21">
        <v>8609</v>
      </c>
      <c r="E17" s="20">
        <v>3602</v>
      </c>
      <c r="F17" s="21">
        <v>2491</v>
      </c>
      <c r="G17" s="21">
        <v>6093</v>
      </c>
      <c r="H17" s="20">
        <v>62</v>
      </c>
      <c r="I17" s="21">
        <v>131</v>
      </c>
      <c r="J17" s="21">
        <v>193</v>
      </c>
      <c r="K17" s="20">
        <v>2326</v>
      </c>
      <c r="L17" s="21">
        <v>2286</v>
      </c>
      <c r="M17" s="21">
        <v>4612</v>
      </c>
      <c r="N17" s="20">
        <f t="shared" si="1"/>
        <v>9852</v>
      </c>
      <c r="O17" s="21">
        <f t="shared" si="1"/>
        <v>9655</v>
      </c>
      <c r="P17" s="21">
        <f t="shared" si="1"/>
        <v>19507</v>
      </c>
    </row>
    <row r="18" spans="1:16" s="19" customFormat="1" ht="12.75">
      <c r="A18" s="41" t="s">
        <v>4</v>
      </c>
      <c r="B18" s="35"/>
      <c r="C18" s="34"/>
      <c r="D18" s="34"/>
      <c r="E18" s="35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</row>
    <row r="19" spans="1:16" ht="12.75">
      <c r="A19" s="26" t="s">
        <v>30</v>
      </c>
      <c r="B19" s="14">
        <v>250</v>
      </c>
      <c r="C19" s="16">
        <v>330</v>
      </c>
      <c r="D19" s="31">
        <v>580</v>
      </c>
      <c r="E19" s="14">
        <v>152</v>
      </c>
      <c r="F19" s="16">
        <v>114</v>
      </c>
      <c r="G19" s="31">
        <v>266</v>
      </c>
      <c r="H19" s="14">
        <v>48</v>
      </c>
      <c r="I19" s="16">
        <v>76</v>
      </c>
      <c r="J19" s="31">
        <v>124</v>
      </c>
      <c r="K19" s="14">
        <v>199</v>
      </c>
      <c r="L19" s="16">
        <v>256</v>
      </c>
      <c r="M19" s="31">
        <v>455</v>
      </c>
      <c r="N19" s="32">
        <f aca="true" t="shared" si="2" ref="N19:P23">SUM(K19,H19,E19,B19)</f>
        <v>649</v>
      </c>
      <c r="O19" s="31">
        <f t="shared" si="2"/>
        <v>776</v>
      </c>
      <c r="P19" s="16">
        <f t="shared" si="2"/>
        <v>1425</v>
      </c>
    </row>
    <row r="20" spans="1:16" ht="12.75">
      <c r="A20" s="26" t="s">
        <v>31</v>
      </c>
      <c r="B20" s="14">
        <v>609</v>
      </c>
      <c r="C20" s="15">
        <v>819</v>
      </c>
      <c r="D20" s="31">
        <v>1428</v>
      </c>
      <c r="E20" s="14">
        <v>196</v>
      </c>
      <c r="F20" s="15">
        <v>232</v>
      </c>
      <c r="G20" s="31">
        <v>428</v>
      </c>
      <c r="H20" s="14">
        <v>69</v>
      </c>
      <c r="I20" s="15">
        <v>112</v>
      </c>
      <c r="J20" s="31">
        <v>181</v>
      </c>
      <c r="K20" s="14">
        <v>107</v>
      </c>
      <c r="L20" s="15">
        <v>144</v>
      </c>
      <c r="M20" s="31">
        <v>251</v>
      </c>
      <c r="N20" s="32">
        <f t="shared" si="2"/>
        <v>981</v>
      </c>
      <c r="O20" s="33">
        <f t="shared" si="2"/>
        <v>1307</v>
      </c>
      <c r="P20" s="16">
        <f t="shared" si="2"/>
        <v>2288</v>
      </c>
    </row>
    <row r="21" spans="1:16" ht="12.75">
      <c r="A21" s="26" t="s">
        <v>33</v>
      </c>
      <c r="B21" s="14">
        <v>17</v>
      </c>
      <c r="C21" s="15">
        <v>21</v>
      </c>
      <c r="D21" s="31">
        <v>38</v>
      </c>
      <c r="E21" s="14">
        <v>9</v>
      </c>
      <c r="F21" s="15">
        <v>12</v>
      </c>
      <c r="G21" s="31">
        <v>21</v>
      </c>
      <c r="H21" s="14">
        <v>0</v>
      </c>
      <c r="I21" s="15">
        <v>0</v>
      </c>
      <c r="J21" s="31">
        <v>0</v>
      </c>
      <c r="K21" s="14">
        <v>60</v>
      </c>
      <c r="L21" s="15">
        <v>44</v>
      </c>
      <c r="M21" s="31">
        <v>104</v>
      </c>
      <c r="N21" s="32">
        <f t="shared" si="2"/>
        <v>86</v>
      </c>
      <c r="O21" s="33">
        <f t="shared" si="2"/>
        <v>77</v>
      </c>
      <c r="P21" s="16">
        <f t="shared" si="2"/>
        <v>163</v>
      </c>
    </row>
    <row r="22" spans="1:16" ht="12.75">
      <c r="A22" s="26" t="s">
        <v>34</v>
      </c>
      <c r="B22" s="14">
        <v>0</v>
      </c>
      <c r="C22" s="15">
        <v>0</v>
      </c>
      <c r="D22" s="31">
        <v>0</v>
      </c>
      <c r="E22" s="14">
        <v>18</v>
      </c>
      <c r="F22" s="15">
        <v>7</v>
      </c>
      <c r="G22" s="31">
        <v>25</v>
      </c>
      <c r="H22" s="14">
        <v>0</v>
      </c>
      <c r="I22" s="15">
        <v>0</v>
      </c>
      <c r="J22" s="31">
        <v>0</v>
      </c>
      <c r="K22" s="14">
        <v>55</v>
      </c>
      <c r="L22" s="15">
        <v>21</v>
      </c>
      <c r="M22" s="31">
        <v>76</v>
      </c>
      <c r="N22" s="32">
        <f t="shared" si="2"/>
        <v>73</v>
      </c>
      <c r="O22" s="33">
        <f t="shared" si="2"/>
        <v>28</v>
      </c>
      <c r="P22" s="16">
        <f t="shared" si="2"/>
        <v>101</v>
      </c>
    </row>
    <row r="23" spans="1:16" s="19" customFormat="1" ht="12.75">
      <c r="A23" s="10" t="s">
        <v>19</v>
      </c>
      <c r="B23" s="20">
        <v>876</v>
      </c>
      <c r="C23" s="21">
        <v>1170</v>
      </c>
      <c r="D23" s="21">
        <v>2046</v>
      </c>
      <c r="E23" s="20">
        <v>375</v>
      </c>
      <c r="F23" s="21">
        <v>365</v>
      </c>
      <c r="G23" s="21">
        <v>740</v>
      </c>
      <c r="H23" s="20">
        <v>117</v>
      </c>
      <c r="I23" s="21">
        <v>188</v>
      </c>
      <c r="J23" s="21">
        <v>305</v>
      </c>
      <c r="K23" s="20">
        <v>421</v>
      </c>
      <c r="L23" s="21">
        <v>465</v>
      </c>
      <c r="M23" s="21">
        <v>886</v>
      </c>
      <c r="N23" s="20">
        <f t="shared" si="2"/>
        <v>1789</v>
      </c>
      <c r="O23" s="21">
        <f t="shared" si="2"/>
        <v>2188</v>
      </c>
      <c r="P23" s="21">
        <f t="shared" si="2"/>
        <v>3977</v>
      </c>
    </row>
    <row r="24" spans="1:16" s="19" customFormat="1" ht="12.75">
      <c r="A24" s="41" t="s">
        <v>5</v>
      </c>
      <c r="B24" s="35"/>
      <c r="C24" s="34"/>
      <c r="D24" s="34"/>
      <c r="E24" s="35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</row>
    <row r="25" spans="1:16" ht="12.75">
      <c r="A25" s="26" t="s">
        <v>30</v>
      </c>
      <c r="B25" s="14">
        <v>490</v>
      </c>
      <c r="C25" s="16">
        <v>555</v>
      </c>
      <c r="D25" s="31">
        <v>1045</v>
      </c>
      <c r="E25" s="14">
        <v>713</v>
      </c>
      <c r="F25" s="16">
        <v>573</v>
      </c>
      <c r="G25" s="31">
        <v>1286</v>
      </c>
      <c r="H25" s="14">
        <v>54</v>
      </c>
      <c r="I25" s="16">
        <v>34</v>
      </c>
      <c r="J25" s="31">
        <v>88</v>
      </c>
      <c r="K25" s="14">
        <v>836</v>
      </c>
      <c r="L25" s="16">
        <v>897</v>
      </c>
      <c r="M25" s="31">
        <v>1733</v>
      </c>
      <c r="N25" s="32">
        <f aca="true" t="shared" si="3" ref="N25:P29">SUM(K25,H25,E25,B25)</f>
        <v>2093</v>
      </c>
      <c r="O25" s="31">
        <f t="shared" si="3"/>
        <v>2059</v>
      </c>
      <c r="P25" s="16">
        <f t="shared" si="3"/>
        <v>4152</v>
      </c>
    </row>
    <row r="26" spans="1:16" ht="12.75">
      <c r="A26" s="26" t="s">
        <v>31</v>
      </c>
      <c r="B26" s="14">
        <v>3523</v>
      </c>
      <c r="C26" s="15">
        <v>4502</v>
      </c>
      <c r="D26" s="31">
        <v>8025</v>
      </c>
      <c r="E26" s="14">
        <v>4642</v>
      </c>
      <c r="F26" s="15">
        <v>3750</v>
      </c>
      <c r="G26" s="31">
        <v>8392</v>
      </c>
      <c r="H26" s="14">
        <v>63</v>
      </c>
      <c r="I26" s="15">
        <v>122</v>
      </c>
      <c r="J26" s="31">
        <v>185</v>
      </c>
      <c r="K26" s="14">
        <v>3488</v>
      </c>
      <c r="L26" s="15">
        <v>3027</v>
      </c>
      <c r="M26" s="31">
        <v>6515</v>
      </c>
      <c r="N26" s="32">
        <f t="shared" si="3"/>
        <v>11716</v>
      </c>
      <c r="O26" s="33">
        <f t="shared" si="3"/>
        <v>11401</v>
      </c>
      <c r="P26" s="16">
        <f t="shared" si="3"/>
        <v>23117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140</v>
      </c>
      <c r="F27" s="15">
        <v>24</v>
      </c>
      <c r="G27" s="31">
        <v>164</v>
      </c>
      <c r="H27" s="14">
        <v>0</v>
      </c>
      <c r="I27" s="15">
        <v>0</v>
      </c>
      <c r="J27" s="31">
        <v>0</v>
      </c>
      <c r="K27" s="14">
        <v>100</v>
      </c>
      <c r="L27" s="15">
        <v>17</v>
      </c>
      <c r="M27" s="31">
        <v>117</v>
      </c>
      <c r="N27" s="32">
        <f t="shared" si="3"/>
        <v>240</v>
      </c>
      <c r="O27" s="33">
        <f t="shared" si="3"/>
        <v>41</v>
      </c>
      <c r="P27" s="16">
        <f t="shared" si="3"/>
        <v>281</v>
      </c>
    </row>
    <row r="28" spans="1:16" ht="12.75">
      <c r="A28" s="26" t="s">
        <v>33</v>
      </c>
      <c r="B28" s="14">
        <v>0</v>
      </c>
      <c r="C28" s="15">
        <v>0</v>
      </c>
      <c r="D28" s="31">
        <v>0</v>
      </c>
      <c r="E28" s="14">
        <v>0</v>
      </c>
      <c r="F28" s="15">
        <v>0</v>
      </c>
      <c r="G28" s="31">
        <v>0</v>
      </c>
      <c r="H28" s="14">
        <v>58</v>
      </c>
      <c r="I28" s="15">
        <v>104</v>
      </c>
      <c r="J28" s="31">
        <v>162</v>
      </c>
      <c r="K28" s="14">
        <v>0</v>
      </c>
      <c r="L28" s="15">
        <v>0</v>
      </c>
      <c r="M28" s="31">
        <v>0</v>
      </c>
      <c r="N28" s="32">
        <f t="shared" si="3"/>
        <v>58</v>
      </c>
      <c r="O28" s="33">
        <f t="shared" si="3"/>
        <v>104</v>
      </c>
      <c r="P28" s="16">
        <f t="shared" si="3"/>
        <v>162</v>
      </c>
    </row>
    <row r="29" spans="1:16" s="19" customFormat="1" ht="12.75">
      <c r="A29" s="10" t="s">
        <v>19</v>
      </c>
      <c r="B29" s="20">
        <v>4013</v>
      </c>
      <c r="C29" s="21">
        <v>5057</v>
      </c>
      <c r="D29" s="21">
        <v>9070</v>
      </c>
      <c r="E29" s="20">
        <v>5495</v>
      </c>
      <c r="F29" s="21">
        <v>4347</v>
      </c>
      <c r="G29" s="21">
        <v>9842</v>
      </c>
      <c r="H29" s="20">
        <v>175</v>
      </c>
      <c r="I29" s="21">
        <v>260</v>
      </c>
      <c r="J29" s="21">
        <v>435</v>
      </c>
      <c r="K29" s="20">
        <v>4424</v>
      </c>
      <c r="L29" s="21">
        <v>3941</v>
      </c>
      <c r="M29" s="21">
        <v>8365</v>
      </c>
      <c r="N29" s="20">
        <f t="shared" si="3"/>
        <v>14107</v>
      </c>
      <c r="O29" s="21">
        <f t="shared" si="3"/>
        <v>13605</v>
      </c>
      <c r="P29" s="21">
        <f t="shared" si="3"/>
        <v>27712</v>
      </c>
    </row>
    <row r="30" spans="1:16" s="19" customFormat="1" ht="12.75">
      <c r="A30" s="41" t="s">
        <v>6</v>
      </c>
      <c r="B30" s="35"/>
      <c r="C30" s="34"/>
      <c r="D30" s="34"/>
      <c r="E30" s="35"/>
      <c r="F30" s="34"/>
      <c r="G30" s="34"/>
      <c r="H30" s="35"/>
      <c r="I30" s="34"/>
      <c r="J30" s="34"/>
      <c r="K30" s="35"/>
      <c r="L30" s="34"/>
      <c r="M30" s="34"/>
      <c r="N30" s="35"/>
      <c r="O30" s="34"/>
      <c r="P30" s="34"/>
    </row>
    <row r="31" spans="1:16" ht="12.75">
      <c r="A31" s="26" t="s">
        <v>30</v>
      </c>
      <c r="B31" s="14">
        <v>1151</v>
      </c>
      <c r="C31" s="16">
        <v>1297</v>
      </c>
      <c r="D31" s="31">
        <v>2448</v>
      </c>
      <c r="E31" s="14">
        <v>1019</v>
      </c>
      <c r="F31" s="16">
        <v>676</v>
      </c>
      <c r="G31" s="31">
        <v>1695</v>
      </c>
      <c r="H31" s="14">
        <v>58</v>
      </c>
      <c r="I31" s="16">
        <v>76</v>
      </c>
      <c r="J31" s="31">
        <v>134</v>
      </c>
      <c r="K31" s="14">
        <v>1167</v>
      </c>
      <c r="L31" s="16">
        <v>939</v>
      </c>
      <c r="M31" s="31">
        <v>2106</v>
      </c>
      <c r="N31" s="32">
        <f aca="true" t="shared" si="4" ref="N31:P35">SUM(K31,H31,E31,B31)</f>
        <v>3395</v>
      </c>
      <c r="O31" s="31">
        <f t="shared" si="4"/>
        <v>2988</v>
      </c>
      <c r="P31" s="16">
        <f t="shared" si="4"/>
        <v>6383</v>
      </c>
    </row>
    <row r="32" spans="1:16" ht="12.75">
      <c r="A32" s="26" t="s">
        <v>31</v>
      </c>
      <c r="B32" s="14">
        <v>4328</v>
      </c>
      <c r="C32" s="15">
        <v>5666</v>
      </c>
      <c r="D32" s="31">
        <v>9994</v>
      </c>
      <c r="E32" s="14">
        <v>4144</v>
      </c>
      <c r="F32" s="15">
        <v>3542</v>
      </c>
      <c r="G32" s="31">
        <v>7686</v>
      </c>
      <c r="H32" s="14">
        <v>125</v>
      </c>
      <c r="I32" s="15">
        <v>267</v>
      </c>
      <c r="J32" s="31">
        <v>392</v>
      </c>
      <c r="K32" s="14">
        <v>2751</v>
      </c>
      <c r="L32" s="15">
        <v>2387</v>
      </c>
      <c r="M32" s="31">
        <v>5138</v>
      </c>
      <c r="N32" s="32">
        <f t="shared" si="4"/>
        <v>11348</v>
      </c>
      <c r="O32" s="33">
        <f t="shared" si="4"/>
        <v>11862</v>
      </c>
      <c r="P32" s="16">
        <f t="shared" si="4"/>
        <v>23210</v>
      </c>
    </row>
    <row r="33" spans="1:16" ht="12.75">
      <c r="A33" s="26" t="s">
        <v>32</v>
      </c>
      <c r="B33" s="14">
        <v>0</v>
      </c>
      <c r="C33" s="15">
        <v>0</v>
      </c>
      <c r="D33" s="31">
        <v>0</v>
      </c>
      <c r="E33" s="14">
        <v>416</v>
      </c>
      <c r="F33" s="15">
        <v>191</v>
      </c>
      <c r="G33" s="31">
        <v>607</v>
      </c>
      <c r="H33" s="14">
        <v>0</v>
      </c>
      <c r="I33" s="15">
        <v>0</v>
      </c>
      <c r="J33" s="31">
        <v>0</v>
      </c>
      <c r="K33" s="14">
        <v>463</v>
      </c>
      <c r="L33" s="15">
        <v>260</v>
      </c>
      <c r="M33" s="31">
        <v>723</v>
      </c>
      <c r="N33" s="32">
        <f t="shared" si="4"/>
        <v>879</v>
      </c>
      <c r="O33" s="33">
        <f t="shared" si="4"/>
        <v>451</v>
      </c>
      <c r="P33" s="16">
        <f t="shared" si="4"/>
        <v>1330</v>
      </c>
    </row>
    <row r="34" spans="1:16" ht="12.75">
      <c r="A34" s="26" t="s">
        <v>33</v>
      </c>
      <c r="B34" s="14">
        <v>128</v>
      </c>
      <c r="C34" s="15">
        <v>152</v>
      </c>
      <c r="D34" s="31">
        <v>280</v>
      </c>
      <c r="E34" s="14">
        <v>185</v>
      </c>
      <c r="F34" s="15">
        <v>47</v>
      </c>
      <c r="G34" s="31">
        <v>232</v>
      </c>
      <c r="H34" s="14">
        <v>119</v>
      </c>
      <c r="I34" s="15">
        <v>208</v>
      </c>
      <c r="J34" s="31">
        <v>327</v>
      </c>
      <c r="K34" s="14">
        <v>297</v>
      </c>
      <c r="L34" s="15">
        <v>157</v>
      </c>
      <c r="M34" s="31">
        <v>454</v>
      </c>
      <c r="N34" s="32">
        <f t="shared" si="4"/>
        <v>729</v>
      </c>
      <c r="O34" s="33">
        <f t="shared" si="4"/>
        <v>564</v>
      </c>
      <c r="P34" s="16">
        <f t="shared" si="4"/>
        <v>1293</v>
      </c>
    </row>
    <row r="35" spans="1:16" s="19" customFormat="1" ht="12.75">
      <c r="A35" s="10" t="s">
        <v>19</v>
      </c>
      <c r="B35" s="20">
        <v>5607</v>
      </c>
      <c r="C35" s="21">
        <v>7115</v>
      </c>
      <c r="D35" s="21">
        <v>12722</v>
      </c>
      <c r="E35" s="20">
        <v>5764</v>
      </c>
      <c r="F35" s="21">
        <v>4456</v>
      </c>
      <c r="G35" s="21">
        <v>10220</v>
      </c>
      <c r="H35" s="20">
        <v>302</v>
      </c>
      <c r="I35" s="21">
        <v>551</v>
      </c>
      <c r="J35" s="21">
        <v>853</v>
      </c>
      <c r="K35" s="20">
        <v>4678</v>
      </c>
      <c r="L35" s="21">
        <v>3743</v>
      </c>
      <c r="M35" s="21">
        <v>8421</v>
      </c>
      <c r="N35" s="20">
        <f t="shared" si="4"/>
        <v>16351</v>
      </c>
      <c r="O35" s="21">
        <f t="shared" si="4"/>
        <v>15865</v>
      </c>
      <c r="P35" s="21">
        <f t="shared" si="4"/>
        <v>32216</v>
      </c>
    </row>
    <row r="36" spans="1:16" s="19" customFormat="1" ht="12.75">
      <c r="A36" s="41" t="s">
        <v>7</v>
      </c>
      <c r="B36" s="35"/>
      <c r="C36" s="34"/>
      <c r="D36" s="34"/>
      <c r="E36" s="35"/>
      <c r="F36" s="34"/>
      <c r="G36" s="34"/>
      <c r="H36" s="35"/>
      <c r="I36" s="34"/>
      <c r="J36" s="34"/>
      <c r="K36" s="35"/>
      <c r="L36" s="34"/>
      <c r="M36" s="34"/>
      <c r="N36" s="35"/>
      <c r="O36" s="34"/>
      <c r="P36" s="34"/>
    </row>
    <row r="37" spans="1:16" ht="12.75">
      <c r="A37" s="26" t="s">
        <v>30</v>
      </c>
      <c r="B37" s="14">
        <v>355</v>
      </c>
      <c r="C37" s="16">
        <v>420</v>
      </c>
      <c r="D37" s="31">
        <v>775</v>
      </c>
      <c r="E37" s="14">
        <v>653</v>
      </c>
      <c r="F37" s="16">
        <v>579</v>
      </c>
      <c r="G37" s="31">
        <v>1232</v>
      </c>
      <c r="H37" s="14">
        <v>0</v>
      </c>
      <c r="I37" s="16">
        <v>0</v>
      </c>
      <c r="J37" s="31">
        <v>0</v>
      </c>
      <c r="K37" s="14">
        <v>849</v>
      </c>
      <c r="L37" s="16">
        <v>959</v>
      </c>
      <c r="M37" s="31">
        <v>1808</v>
      </c>
      <c r="N37" s="32">
        <f aca="true" t="shared" si="5" ref="N37:P41">SUM(K37,H37,E37,B37)</f>
        <v>1857</v>
      </c>
      <c r="O37" s="31">
        <f t="shared" si="5"/>
        <v>1958</v>
      </c>
      <c r="P37" s="16">
        <f t="shared" si="5"/>
        <v>3815</v>
      </c>
    </row>
    <row r="38" spans="1:16" ht="12.75">
      <c r="A38" s="26" t="s">
        <v>31</v>
      </c>
      <c r="B38" s="14">
        <v>2217</v>
      </c>
      <c r="C38" s="15">
        <v>2830</v>
      </c>
      <c r="D38" s="31">
        <v>5047</v>
      </c>
      <c r="E38" s="14">
        <v>2994</v>
      </c>
      <c r="F38" s="15">
        <v>1990</v>
      </c>
      <c r="G38" s="31">
        <v>4984</v>
      </c>
      <c r="H38" s="14">
        <v>84</v>
      </c>
      <c r="I38" s="15">
        <v>143</v>
      </c>
      <c r="J38" s="31">
        <v>227</v>
      </c>
      <c r="K38" s="14">
        <v>2612</v>
      </c>
      <c r="L38" s="15">
        <v>1858</v>
      </c>
      <c r="M38" s="31">
        <v>4470</v>
      </c>
      <c r="N38" s="32">
        <f t="shared" si="5"/>
        <v>7907</v>
      </c>
      <c r="O38" s="33">
        <f t="shared" si="5"/>
        <v>6821</v>
      </c>
      <c r="P38" s="16">
        <f t="shared" si="5"/>
        <v>14728</v>
      </c>
    </row>
    <row r="39" spans="1:16" ht="12.75">
      <c r="A39" s="26" t="s">
        <v>32</v>
      </c>
      <c r="B39" s="14">
        <v>77</v>
      </c>
      <c r="C39" s="15">
        <v>137</v>
      </c>
      <c r="D39" s="31">
        <v>214</v>
      </c>
      <c r="E39" s="14">
        <v>375</v>
      </c>
      <c r="F39" s="15">
        <v>185</v>
      </c>
      <c r="G39" s="31">
        <v>560</v>
      </c>
      <c r="H39" s="14">
        <v>134</v>
      </c>
      <c r="I39" s="15">
        <v>260</v>
      </c>
      <c r="J39" s="31">
        <v>394</v>
      </c>
      <c r="K39" s="14">
        <v>328</v>
      </c>
      <c r="L39" s="15">
        <v>140</v>
      </c>
      <c r="M39" s="31">
        <v>468</v>
      </c>
      <c r="N39" s="32">
        <f t="shared" si="5"/>
        <v>914</v>
      </c>
      <c r="O39" s="33">
        <f t="shared" si="5"/>
        <v>722</v>
      </c>
      <c r="P39" s="16">
        <f t="shared" si="5"/>
        <v>1636</v>
      </c>
    </row>
    <row r="40" spans="1:16" ht="12.75">
      <c r="A40" s="26" t="s">
        <v>33</v>
      </c>
      <c r="B40" s="14">
        <v>77</v>
      </c>
      <c r="C40" s="15">
        <v>97</v>
      </c>
      <c r="D40" s="31">
        <v>174</v>
      </c>
      <c r="E40" s="14">
        <v>32</v>
      </c>
      <c r="F40" s="15">
        <v>21</v>
      </c>
      <c r="G40" s="31">
        <v>53</v>
      </c>
      <c r="H40" s="14">
        <v>0</v>
      </c>
      <c r="I40" s="15">
        <v>0</v>
      </c>
      <c r="J40" s="31">
        <v>0</v>
      </c>
      <c r="K40" s="14">
        <v>0</v>
      </c>
      <c r="L40" s="15">
        <v>0</v>
      </c>
      <c r="M40" s="31">
        <v>0</v>
      </c>
      <c r="N40" s="32">
        <f t="shared" si="5"/>
        <v>109</v>
      </c>
      <c r="O40" s="33">
        <f t="shared" si="5"/>
        <v>118</v>
      </c>
      <c r="P40" s="16">
        <f t="shared" si="5"/>
        <v>227</v>
      </c>
    </row>
    <row r="41" spans="1:16" s="19" customFormat="1" ht="12.75">
      <c r="A41" s="10" t="s">
        <v>19</v>
      </c>
      <c r="B41" s="20">
        <v>2726</v>
      </c>
      <c r="C41" s="21">
        <v>3484</v>
      </c>
      <c r="D41" s="21">
        <v>6210</v>
      </c>
      <c r="E41" s="20">
        <v>4054</v>
      </c>
      <c r="F41" s="21">
        <v>2775</v>
      </c>
      <c r="G41" s="21">
        <v>6829</v>
      </c>
      <c r="H41" s="20">
        <v>218</v>
      </c>
      <c r="I41" s="21">
        <v>403</v>
      </c>
      <c r="J41" s="21">
        <v>621</v>
      </c>
      <c r="K41" s="20">
        <v>3789</v>
      </c>
      <c r="L41" s="21">
        <v>2957</v>
      </c>
      <c r="M41" s="21">
        <v>6746</v>
      </c>
      <c r="N41" s="20">
        <f t="shared" si="5"/>
        <v>10787</v>
      </c>
      <c r="O41" s="21">
        <f t="shared" si="5"/>
        <v>9619</v>
      </c>
      <c r="P41" s="21">
        <f t="shared" si="5"/>
        <v>20406</v>
      </c>
    </row>
    <row r="42" spans="1:16" s="19" customFormat="1" ht="12.75">
      <c r="A42" s="42" t="s">
        <v>29</v>
      </c>
      <c r="B42" s="20"/>
      <c r="C42" s="21"/>
      <c r="D42" s="21"/>
      <c r="E42" s="20"/>
      <c r="F42" s="21"/>
      <c r="G42" s="21"/>
      <c r="H42" s="20"/>
      <c r="I42" s="21"/>
      <c r="J42" s="21"/>
      <c r="K42" s="20"/>
      <c r="L42" s="21"/>
      <c r="M42" s="21"/>
      <c r="N42" s="20"/>
      <c r="O42" s="21"/>
      <c r="P42" s="21"/>
    </row>
    <row r="43" spans="1:16" ht="12.75">
      <c r="A43" s="26" t="s">
        <v>30</v>
      </c>
      <c r="B43" s="14">
        <f>SUM(B7,B13,B19,B25,B31,B37)</f>
        <v>3868</v>
      </c>
      <c r="C43" s="16">
        <f aca="true" t="shared" si="6" ref="C43:P43">SUM(C7,C13,C19,C25,C31,C37)</f>
        <v>4546</v>
      </c>
      <c r="D43" s="31">
        <f t="shared" si="6"/>
        <v>8414</v>
      </c>
      <c r="E43" s="14">
        <f t="shared" si="6"/>
        <v>3870</v>
      </c>
      <c r="F43" s="16">
        <f t="shared" si="6"/>
        <v>2932</v>
      </c>
      <c r="G43" s="31">
        <f t="shared" si="6"/>
        <v>6802</v>
      </c>
      <c r="H43" s="14">
        <f t="shared" si="6"/>
        <v>277</v>
      </c>
      <c r="I43" s="16">
        <f t="shared" si="6"/>
        <v>393</v>
      </c>
      <c r="J43" s="31">
        <f t="shared" si="6"/>
        <v>670</v>
      </c>
      <c r="K43" s="14">
        <f t="shared" si="6"/>
        <v>4794</v>
      </c>
      <c r="L43" s="16">
        <f t="shared" si="6"/>
        <v>4789</v>
      </c>
      <c r="M43" s="31">
        <f t="shared" si="6"/>
        <v>9583</v>
      </c>
      <c r="N43" s="32">
        <f t="shared" si="6"/>
        <v>12809</v>
      </c>
      <c r="O43" s="31">
        <f t="shared" si="6"/>
        <v>12660</v>
      </c>
      <c r="P43" s="16">
        <f t="shared" si="6"/>
        <v>25469</v>
      </c>
    </row>
    <row r="44" spans="1:16" ht="12.75">
      <c r="A44" s="26" t="s">
        <v>31</v>
      </c>
      <c r="B44" s="14">
        <f>SUM(B8,B14,B20,B26,B32,B38)</f>
        <v>18654</v>
      </c>
      <c r="C44" s="15">
        <f aca="true" t="shared" si="7" ref="C44:P44">SUM(C8,C14,C20,C26,C32,C38)</f>
        <v>23739</v>
      </c>
      <c r="D44" s="31">
        <f t="shared" si="7"/>
        <v>42393</v>
      </c>
      <c r="E44" s="14">
        <f t="shared" si="7"/>
        <v>19629</v>
      </c>
      <c r="F44" s="15">
        <f t="shared" si="7"/>
        <v>16289</v>
      </c>
      <c r="G44" s="31">
        <f t="shared" si="7"/>
        <v>35918</v>
      </c>
      <c r="H44" s="14">
        <f t="shared" si="7"/>
        <v>529</v>
      </c>
      <c r="I44" s="15">
        <f t="shared" si="7"/>
        <v>1074</v>
      </c>
      <c r="J44" s="31">
        <f t="shared" si="7"/>
        <v>1603</v>
      </c>
      <c r="K44" s="14">
        <f t="shared" si="7"/>
        <v>13887</v>
      </c>
      <c r="L44" s="15">
        <f t="shared" si="7"/>
        <v>12613</v>
      </c>
      <c r="M44" s="31">
        <f t="shared" si="7"/>
        <v>26500</v>
      </c>
      <c r="N44" s="32">
        <f t="shared" si="7"/>
        <v>52699</v>
      </c>
      <c r="O44" s="33">
        <f t="shared" si="7"/>
        <v>53715</v>
      </c>
      <c r="P44" s="16">
        <f t="shared" si="7"/>
        <v>106414</v>
      </c>
    </row>
    <row r="45" spans="1:16" ht="12.75">
      <c r="A45" s="26" t="s">
        <v>32</v>
      </c>
      <c r="B45" s="14">
        <f>SUM(B9,B15,B27,B33,B39)</f>
        <v>88</v>
      </c>
      <c r="C45" s="15">
        <f aca="true" t="shared" si="8" ref="C45:P45">SUM(C9,C15,C27,C33,C39)</f>
        <v>157</v>
      </c>
      <c r="D45" s="31">
        <f t="shared" si="8"/>
        <v>245</v>
      </c>
      <c r="E45" s="14">
        <f t="shared" si="8"/>
        <v>1479</v>
      </c>
      <c r="F45" s="15">
        <f t="shared" si="8"/>
        <v>629</v>
      </c>
      <c r="G45" s="31">
        <f t="shared" si="8"/>
        <v>2108</v>
      </c>
      <c r="H45" s="14">
        <f t="shared" si="8"/>
        <v>156</v>
      </c>
      <c r="I45" s="15">
        <f t="shared" si="8"/>
        <v>321</v>
      </c>
      <c r="J45" s="31">
        <f t="shared" si="8"/>
        <v>477</v>
      </c>
      <c r="K45" s="14">
        <f t="shared" si="8"/>
        <v>1781</v>
      </c>
      <c r="L45" s="15">
        <f t="shared" si="8"/>
        <v>819</v>
      </c>
      <c r="M45" s="31">
        <f t="shared" si="8"/>
        <v>2600</v>
      </c>
      <c r="N45" s="32">
        <f t="shared" si="8"/>
        <v>3504</v>
      </c>
      <c r="O45" s="33">
        <f t="shared" si="8"/>
        <v>1926</v>
      </c>
      <c r="P45" s="16">
        <f t="shared" si="8"/>
        <v>5430</v>
      </c>
    </row>
    <row r="46" spans="1:16" ht="12.75">
      <c r="A46" s="26" t="s">
        <v>33</v>
      </c>
      <c r="B46" s="14">
        <f>SUM(B10,B16,B21,B28,B34,B40)</f>
        <v>461</v>
      </c>
      <c r="C46" s="15">
        <f aca="true" t="shared" si="9" ref="C46:P46">SUM(C10,C16,C21,C28,C34,C40)</f>
        <v>511</v>
      </c>
      <c r="D46" s="31">
        <f t="shared" si="9"/>
        <v>972</v>
      </c>
      <c r="E46" s="14">
        <f t="shared" si="9"/>
        <v>1420</v>
      </c>
      <c r="F46" s="15">
        <f t="shared" si="9"/>
        <v>630</v>
      </c>
      <c r="G46" s="31">
        <f t="shared" si="9"/>
        <v>2050</v>
      </c>
      <c r="H46" s="14">
        <f t="shared" si="9"/>
        <v>221</v>
      </c>
      <c r="I46" s="15">
        <f t="shared" si="9"/>
        <v>361</v>
      </c>
      <c r="J46" s="31">
        <f t="shared" si="9"/>
        <v>582</v>
      </c>
      <c r="K46" s="14">
        <f t="shared" si="9"/>
        <v>1797</v>
      </c>
      <c r="L46" s="15">
        <f t="shared" si="9"/>
        <v>1066</v>
      </c>
      <c r="M46" s="31">
        <f t="shared" si="9"/>
        <v>2863</v>
      </c>
      <c r="N46" s="32">
        <f t="shared" si="9"/>
        <v>3899</v>
      </c>
      <c r="O46" s="33">
        <f t="shared" si="9"/>
        <v>2568</v>
      </c>
      <c r="P46" s="16">
        <f t="shared" si="9"/>
        <v>6467</v>
      </c>
    </row>
    <row r="47" spans="1:16" ht="12.75">
      <c r="A47" s="26" t="s">
        <v>34</v>
      </c>
      <c r="B47" s="14">
        <f>SUM(B22)</f>
        <v>0</v>
      </c>
      <c r="C47" s="15">
        <f aca="true" t="shared" si="10" ref="C47:P47">SUM(C22)</f>
        <v>0</v>
      </c>
      <c r="D47" s="31">
        <f t="shared" si="10"/>
        <v>0</v>
      </c>
      <c r="E47" s="14">
        <f t="shared" si="10"/>
        <v>18</v>
      </c>
      <c r="F47" s="15">
        <f t="shared" si="10"/>
        <v>7</v>
      </c>
      <c r="G47" s="31">
        <f t="shared" si="10"/>
        <v>25</v>
      </c>
      <c r="H47" s="14">
        <f t="shared" si="10"/>
        <v>0</v>
      </c>
      <c r="I47" s="15">
        <f t="shared" si="10"/>
        <v>0</v>
      </c>
      <c r="J47" s="31">
        <f t="shared" si="10"/>
        <v>0</v>
      </c>
      <c r="K47" s="14">
        <f t="shared" si="10"/>
        <v>55</v>
      </c>
      <c r="L47" s="15">
        <f t="shared" si="10"/>
        <v>21</v>
      </c>
      <c r="M47" s="31">
        <f t="shared" si="10"/>
        <v>76</v>
      </c>
      <c r="N47" s="32">
        <f t="shared" si="10"/>
        <v>73</v>
      </c>
      <c r="O47" s="33">
        <f t="shared" si="10"/>
        <v>28</v>
      </c>
      <c r="P47" s="16">
        <f t="shared" si="10"/>
        <v>101</v>
      </c>
    </row>
    <row r="48" spans="1:16" s="19" customFormat="1" ht="12.75">
      <c r="A48" s="10" t="s">
        <v>19</v>
      </c>
      <c r="B48" s="20">
        <f>SUM(B43:B47)</f>
        <v>23071</v>
      </c>
      <c r="C48" s="21">
        <f aca="true" t="shared" si="11" ref="C48:P48">SUM(C43:C47)</f>
        <v>28953</v>
      </c>
      <c r="D48" s="21">
        <f t="shared" si="11"/>
        <v>52024</v>
      </c>
      <c r="E48" s="20">
        <f t="shared" si="11"/>
        <v>26416</v>
      </c>
      <c r="F48" s="21">
        <f t="shared" si="11"/>
        <v>20487</v>
      </c>
      <c r="G48" s="21">
        <f t="shared" si="11"/>
        <v>46903</v>
      </c>
      <c r="H48" s="20">
        <f t="shared" si="11"/>
        <v>1183</v>
      </c>
      <c r="I48" s="21">
        <f t="shared" si="11"/>
        <v>2149</v>
      </c>
      <c r="J48" s="21">
        <f t="shared" si="11"/>
        <v>3332</v>
      </c>
      <c r="K48" s="20">
        <f t="shared" si="11"/>
        <v>22314</v>
      </c>
      <c r="L48" s="21">
        <f t="shared" si="11"/>
        <v>19308</v>
      </c>
      <c r="M48" s="21">
        <f t="shared" si="11"/>
        <v>41622</v>
      </c>
      <c r="N48" s="20">
        <f t="shared" si="11"/>
        <v>72984</v>
      </c>
      <c r="O48" s="21">
        <f t="shared" si="11"/>
        <v>70897</v>
      </c>
      <c r="P48" s="21">
        <f t="shared" si="11"/>
        <v>143881</v>
      </c>
    </row>
  </sheetData>
  <sheetProtection/>
  <mergeCells count="6">
    <mergeCell ref="A2:P2"/>
    <mergeCell ref="H4:J4"/>
    <mergeCell ref="K4:M4"/>
    <mergeCell ref="B4:D4"/>
    <mergeCell ref="N4:P4"/>
    <mergeCell ref="E4:G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selection activeCell="U37" sqref="U37"/>
    </sheetView>
  </sheetViews>
  <sheetFormatPr defaultColWidth="9.140625" defaultRowHeight="12.75"/>
  <cols>
    <col min="1" max="1" width="28.140625" style="7" bestFit="1" customWidth="1"/>
    <col min="2" max="3" width="8.28125" style="0" customWidth="1"/>
    <col min="4" max="4" width="8.28125" style="7" customWidth="1"/>
    <col min="5" max="6" width="8.28125" style="0" customWidth="1"/>
    <col min="7" max="7" width="8.28125" style="7" customWidth="1"/>
    <col min="8" max="9" width="8.28125" style="0" customWidth="1"/>
    <col min="10" max="10" width="8.28125" style="7" customWidth="1"/>
    <col min="11" max="12" width="8.28125" style="102" customWidth="1"/>
    <col min="13" max="13" width="8.28125" style="103" customWidth="1"/>
    <col min="14" max="15" width="8.28125" style="102" customWidth="1"/>
    <col min="16" max="16" width="8.28125" style="103" customWidth="1"/>
    <col min="17" max="17" width="8.28125" style="102" customWidth="1"/>
    <col min="18" max="19" width="8.28125" style="103" customWidth="1"/>
    <col min="20" max="20" width="8.7109375" style="0" customWidth="1"/>
    <col min="21" max="22" width="8.28125" style="0" customWidth="1"/>
  </cols>
  <sheetData>
    <row r="1" ht="12.75">
      <c r="A1" s="6" t="s">
        <v>100</v>
      </c>
    </row>
    <row r="2" spans="1:22" ht="12.75">
      <c r="A2" s="203" t="s">
        <v>88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13.5" thickBot="1"/>
    <row r="4" spans="1:22" ht="12.75">
      <c r="A4" s="36"/>
      <c r="B4" s="222" t="s">
        <v>39</v>
      </c>
      <c r="C4" s="223"/>
      <c r="D4" s="224"/>
      <c r="E4" s="197" t="s">
        <v>14</v>
      </c>
      <c r="F4" s="198"/>
      <c r="G4" s="199"/>
      <c r="H4" s="197" t="s">
        <v>25</v>
      </c>
      <c r="I4" s="198"/>
      <c r="J4" s="199"/>
      <c r="K4" s="204" t="s">
        <v>27</v>
      </c>
      <c r="L4" s="205"/>
      <c r="M4" s="206"/>
      <c r="N4" s="204" t="s">
        <v>67</v>
      </c>
      <c r="O4" s="205"/>
      <c r="P4" s="206"/>
      <c r="Q4" s="204" t="s">
        <v>69</v>
      </c>
      <c r="R4" s="205"/>
      <c r="S4" s="206"/>
      <c r="T4" s="220" t="s">
        <v>19</v>
      </c>
      <c r="U4" s="221"/>
      <c r="V4" s="221"/>
    </row>
    <row r="5" spans="2:22" s="7" customFormat="1" ht="12.75">
      <c r="B5" s="218" t="s">
        <v>55</v>
      </c>
      <c r="C5" s="219"/>
      <c r="D5" s="219"/>
      <c r="E5" s="11"/>
      <c r="F5" s="9"/>
      <c r="G5" s="9"/>
      <c r="H5" s="11"/>
      <c r="I5" s="9"/>
      <c r="J5" s="9"/>
      <c r="K5" s="133"/>
      <c r="L5" s="134"/>
      <c r="M5" s="134"/>
      <c r="N5" s="133"/>
      <c r="O5" s="134"/>
      <c r="P5" s="134"/>
      <c r="Q5" s="191" t="s">
        <v>72</v>
      </c>
      <c r="R5" s="192"/>
      <c r="S5" s="193"/>
      <c r="T5" s="80"/>
      <c r="U5" s="81"/>
      <c r="V5" s="81"/>
    </row>
    <row r="6" spans="1:22" s="4" customFormat="1" ht="12.75">
      <c r="A6" s="79"/>
      <c r="B6" s="82" t="s">
        <v>0</v>
      </c>
      <c r="C6" s="83" t="s">
        <v>1</v>
      </c>
      <c r="D6" s="83" t="s">
        <v>20</v>
      </c>
      <c r="E6" s="30" t="s">
        <v>0</v>
      </c>
      <c r="F6" s="29" t="s">
        <v>1</v>
      </c>
      <c r="G6" s="29" t="s">
        <v>20</v>
      </c>
      <c r="H6" s="30" t="s">
        <v>0</v>
      </c>
      <c r="I6" s="29" t="s">
        <v>1</v>
      </c>
      <c r="J6" s="29" t="s">
        <v>20</v>
      </c>
      <c r="K6" s="135" t="s">
        <v>0</v>
      </c>
      <c r="L6" s="136" t="s">
        <v>1</v>
      </c>
      <c r="M6" s="136" t="s">
        <v>20</v>
      </c>
      <c r="N6" s="135" t="s">
        <v>0</v>
      </c>
      <c r="O6" s="136" t="s">
        <v>1</v>
      </c>
      <c r="P6" s="136" t="s">
        <v>20</v>
      </c>
      <c r="Q6" s="135" t="s">
        <v>0</v>
      </c>
      <c r="R6" s="136" t="s">
        <v>1</v>
      </c>
      <c r="S6" s="136" t="s">
        <v>20</v>
      </c>
      <c r="T6" s="30" t="s">
        <v>0</v>
      </c>
      <c r="U6" s="29" t="s">
        <v>1</v>
      </c>
      <c r="V6" s="29" t="s">
        <v>20</v>
      </c>
    </row>
    <row r="7" spans="1:22" s="25" customFormat="1" ht="12.75">
      <c r="A7" s="23" t="s">
        <v>2</v>
      </c>
      <c r="B7" s="84"/>
      <c r="C7" s="85"/>
      <c r="D7" s="85"/>
      <c r="E7" s="84"/>
      <c r="F7" s="85"/>
      <c r="G7" s="85"/>
      <c r="H7" s="2"/>
      <c r="I7" s="3"/>
      <c r="J7" s="3"/>
      <c r="K7" s="137"/>
      <c r="L7" s="138"/>
      <c r="M7" s="138"/>
      <c r="N7" s="137"/>
      <c r="O7" s="138"/>
      <c r="P7" s="138"/>
      <c r="Q7" s="137"/>
      <c r="R7" s="138"/>
      <c r="S7" s="138"/>
      <c r="T7" s="2"/>
      <c r="U7" s="3"/>
      <c r="V7" s="3"/>
    </row>
    <row r="8" spans="1:22" ht="12.75">
      <c r="A8" s="7" t="s">
        <v>30</v>
      </c>
      <c r="B8" s="86">
        <v>248</v>
      </c>
      <c r="C8" s="48">
        <v>167</v>
      </c>
      <c r="D8" s="48">
        <v>415</v>
      </c>
      <c r="E8" s="146">
        <v>2762</v>
      </c>
      <c r="F8" s="147">
        <v>2648</v>
      </c>
      <c r="G8" s="147">
        <v>5410</v>
      </c>
      <c r="H8" s="14">
        <v>2856</v>
      </c>
      <c r="I8" s="16">
        <v>2733</v>
      </c>
      <c r="J8" s="31">
        <v>5589</v>
      </c>
      <c r="K8" s="99">
        <v>2789</v>
      </c>
      <c r="L8" s="90">
        <v>2975</v>
      </c>
      <c r="M8" s="94">
        <v>5764</v>
      </c>
      <c r="N8" s="99">
        <v>0</v>
      </c>
      <c r="O8" s="90">
        <v>0</v>
      </c>
      <c r="P8" s="94">
        <v>0</v>
      </c>
      <c r="Q8" s="99">
        <v>0</v>
      </c>
      <c r="R8" s="90">
        <v>0</v>
      </c>
      <c r="S8" s="124">
        <v>0</v>
      </c>
      <c r="T8" s="32">
        <f aca="true" t="shared" si="0" ref="T8:V12">SUM(Q8,N8,K8,H8,E8,B8)</f>
        <v>8655</v>
      </c>
      <c r="U8" s="31">
        <f t="shared" si="0"/>
        <v>8523</v>
      </c>
      <c r="V8" s="31">
        <f t="shared" si="0"/>
        <v>17178</v>
      </c>
    </row>
    <row r="9" spans="1:22" ht="12.75">
      <c r="A9" s="26" t="s">
        <v>31</v>
      </c>
      <c r="B9" s="48">
        <v>199</v>
      </c>
      <c r="C9" s="48">
        <v>150</v>
      </c>
      <c r="D9" s="48">
        <v>349</v>
      </c>
      <c r="E9" s="146">
        <v>13202</v>
      </c>
      <c r="F9" s="147">
        <v>14065</v>
      </c>
      <c r="G9" s="147">
        <v>27267</v>
      </c>
      <c r="H9" s="14">
        <v>13582</v>
      </c>
      <c r="I9" s="15">
        <v>14685</v>
      </c>
      <c r="J9" s="31">
        <v>28267</v>
      </c>
      <c r="K9" s="99">
        <v>13778</v>
      </c>
      <c r="L9" s="100">
        <v>15086</v>
      </c>
      <c r="M9" s="94">
        <v>28864</v>
      </c>
      <c r="N9" s="99">
        <v>16</v>
      </c>
      <c r="O9" s="100">
        <v>60</v>
      </c>
      <c r="P9" s="94">
        <v>76</v>
      </c>
      <c r="Q9" s="99">
        <v>42</v>
      </c>
      <c r="R9" s="90">
        <v>251</v>
      </c>
      <c r="S9" s="94">
        <v>293</v>
      </c>
      <c r="T9" s="32">
        <f t="shared" si="0"/>
        <v>40819</v>
      </c>
      <c r="U9" s="33">
        <f t="shared" si="0"/>
        <v>44297</v>
      </c>
      <c r="V9" s="16">
        <f t="shared" si="0"/>
        <v>85116</v>
      </c>
    </row>
    <row r="10" spans="1:22" ht="12.75">
      <c r="A10" s="26" t="s">
        <v>32</v>
      </c>
      <c r="B10" s="48">
        <v>0</v>
      </c>
      <c r="C10" s="48">
        <v>0</v>
      </c>
      <c r="D10" s="48">
        <v>0</v>
      </c>
      <c r="E10" s="146">
        <v>809</v>
      </c>
      <c r="F10" s="147">
        <v>362</v>
      </c>
      <c r="G10" s="147">
        <v>1171</v>
      </c>
      <c r="H10" s="14">
        <v>1010</v>
      </c>
      <c r="I10" s="15">
        <v>524</v>
      </c>
      <c r="J10" s="31">
        <v>1534</v>
      </c>
      <c r="K10" s="99">
        <v>1233</v>
      </c>
      <c r="L10" s="100">
        <v>558</v>
      </c>
      <c r="M10" s="94">
        <v>1791</v>
      </c>
      <c r="N10" s="99">
        <v>0</v>
      </c>
      <c r="O10" s="100">
        <v>0</v>
      </c>
      <c r="P10" s="94">
        <v>0</v>
      </c>
      <c r="Q10" s="99">
        <v>0</v>
      </c>
      <c r="R10" s="90">
        <v>0</v>
      </c>
      <c r="S10" s="94">
        <v>0</v>
      </c>
      <c r="T10" s="32">
        <f t="shared" si="0"/>
        <v>3052</v>
      </c>
      <c r="U10" s="33">
        <f t="shared" si="0"/>
        <v>1444</v>
      </c>
      <c r="V10" s="16">
        <f t="shared" si="0"/>
        <v>4496</v>
      </c>
    </row>
    <row r="11" spans="1:22" ht="12.75">
      <c r="A11" s="26" t="s">
        <v>33</v>
      </c>
      <c r="B11" s="48">
        <v>227</v>
      </c>
      <c r="C11" s="48">
        <v>152</v>
      </c>
      <c r="D11" s="48">
        <v>379</v>
      </c>
      <c r="E11" s="146">
        <v>1687</v>
      </c>
      <c r="F11" s="147">
        <v>1106</v>
      </c>
      <c r="G11" s="147">
        <v>2793</v>
      </c>
      <c r="H11" s="14">
        <v>2138</v>
      </c>
      <c r="I11" s="15">
        <v>1330</v>
      </c>
      <c r="J11" s="31">
        <v>3468</v>
      </c>
      <c r="K11" s="99">
        <v>2298</v>
      </c>
      <c r="L11" s="100">
        <v>1346</v>
      </c>
      <c r="M11" s="94">
        <v>3644</v>
      </c>
      <c r="N11" s="99">
        <v>0</v>
      </c>
      <c r="O11" s="100">
        <v>0</v>
      </c>
      <c r="P11" s="94">
        <v>0</v>
      </c>
      <c r="Q11" s="99">
        <v>0</v>
      </c>
      <c r="R11" s="90">
        <v>0</v>
      </c>
      <c r="S11" s="94">
        <v>0</v>
      </c>
      <c r="T11" s="32">
        <f t="shared" si="0"/>
        <v>6350</v>
      </c>
      <c r="U11" s="33">
        <f t="shared" si="0"/>
        <v>3934</v>
      </c>
      <c r="V11" s="16">
        <f t="shared" si="0"/>
        <v>10284</v>
      </c>
    </row>
    <row r="12" spans="1:22" s="19" customFormat="1" ht="12.75">
      <c r="A12" s="10" t="s">
        <v>19</v>
      </c>
      <c r="B12" s="49">
        <v>674</v>
      </c>
      <c r="C12" s="50">
        <v>469</v>
      </c>
      <c r="D12" s="50">
        <v>1143</v>
      </c>
      <c r="E12" s="148">
        <v>18460</v>
      </c>
      <c r="F12" s="149">
        <v>18181</v>
      </c>
      <c r="G12" s="149">
        <v>36641</v>
      </c>
      <c r="H12" s="20">
        <v>19586</v>
      </c>
      <c r="I12" s="21">
        <v>19272</v>
      </c>
      <c r="J12" s="21">
        <v>38858</v>
      </c>
      <c r="K12" s="116">
        <v>20098</v>
      </c>
      <c r="L12" s="117">
        <v>19965</v>
      </c>
      <c r="M12" s="117">
        <v>40063</v>
      </c>
      <c r="N12" s="116">
        <v>16</v>
      </c>
      <c r="O12" s="117">
        <v>60</v>
      </c>
      <c r="P12" s="117">
        <v>76</v>
      </c>
      <c r="Q12" s="116">
        <v>42</v>
      </c>
      <c r="R12" s="117">
        <v>251</v>
      </c>
      <c r="S12" s="117">
        <v>293</v>
      </c>
      <c r="T12" s="20">
        <f t="shared" si="0"/>
        <v>58876</v>
      </c>
      <c r="U12" s="21">
        <f t="shared" si="0"/>
        <v>58198</v>
      </c>
      <c r="V12" s="21">
        <f t="shared" si="0"/>
        <v>117074</v>
      </c>
    </row>
    <row r="13" spans="1:22" s="7" customFormat="1" ht="12.75">
      <c r="A13" s="41" t="s">
        <v>3</v>
      </c>
      <c r="B13" s="78"/>
      <c r="C13" s="78"/>
      <c r="D13" s="78"/>
      <c r="E13" s="144"/>
      <c r="F13" s="145"/>
      <c r="G13" s="145"/>
      <c r="H13" s="14"/>
      <c r="I13" s="16"/>
      <c r="J13" s="31"/>
      <c r="K13" s="99"/>
      <c r="L13" s="90"/>
      <c r="M13" s="94"/>
      <c r="N13" s="99"/>
      <c r="O13" s="90"/>
      <c r="P13" s="94"/>
      <c r="Q13" s="99"/>
      <c r="R13" s="90"/>
      <c r="S13" s="94"/>
      <c r="T13" s="32"/>
      <c r="U13" s="31"/>
      <c r="V13" s="16"/>
    </row>
    <row r="14" spans="1:22" ht="12.75">
      <c r="A14" s="26" t="s">
        <v>30</v>
      </c>
      <c r="B14" s="48">
        <v>0</v>
      </c>
      <c r="C14" s="48">
        <v>0</v>
      </c>
      <c r="D14" s="48">
        <v>0</v>
      </c>
      <c r="E14" s="146">
        <v>1982</v>
      </c>
      <c r="F14" s="147">
        <v>1968</v>
      </c>
      <c r="G14" s="147">
        <v>3950</v>
      </c>
      <c r="H14" s="14">
        <v>2063</v>
      </c>
      <c r="I14" s="16">
        <v>1905</v>
      </c>
      <c r="J14" s="31">
        <v>3968</v>
      </c>
      <c r="K14" s="99">
        <v>2026</v>
      </c>
      <c r="L14" s="90">
        <v>1904</v>
      </c>
      <c r="M14" s="94">
        <v>3930</v>
      </c>
      <c r="N14" s="99">
        <v>0</v>
      </c>
      <c r="O14" s="90">
        <v>0</v>
      </c>
      <c r="P14" s="94">
        <v>0</v>
      </c>
      <c r="Q14" s="99">
        <v>171</v>
      </c>
      <c r="R14" s="90">
        <v>0</v>
      </c>
      <c r="S14" s="94">
        <v>171</v>
      </c>
      <c r="T14" s="32">
        <f aca="true" t="shared" si="1" ref="T14:V18">SUM(Q14,N14,K14,H14,E14,B14)</f>
        <v>6242</v>
      </c>
      <c r="U14" s="31">
        <f t="shared" si="1"/>
        <v>5777</v>
      </c>
      <c r="V14" s="16">
        <f t="shared" si="1"/>
        <v>12019</v>
      </c>
    </row>
    <row r="15" spans="1:22" ht="12.75">
      <c r="A15" s="26" t="s">
        <v>31</v>
      </c>
      <c r="B15" s="48">
        <v>77</v>
      </c>
      <c r="C15" s="48">
        <v>79</v>
      </c>
      <c r="D15" s="48">
        <v>156</v>
      </c>
      <c r="E15" s="146">
        <v>7370</v>
      </c>
      <c r="F15" s="147">
        <v>7517</v>
      </c>
      <c r="G15" s="147">
        <v>14887</v>
      </c>
      <c r="H15" s="14">
        <v>7123</v>
      </c>
      <c r="I15" s="15">
        <v>7220</v>
      </c>
      <c r="J15" s="31">
        <v>14343</v>
      </c>
      <c r="K15" s="99">
        <v>6969</v>
      </c>
      <c r="L15" s="100">
        <v>7238</v>
      </c>
      <c r="M15" s="94">
        <v>14207</v>
      </c>
      <c r="N15" s="99">
        <v>0</v>
      </c>
      <c r="O15" s="100">
        <v>0</v>
      </c>
      <c r="P15" s="94">
        <v>0</v>
      </c>
      <c r="Q15" s="99">
        <v>283</v>
      </c>
      <c r="R15" s="90">
        <v>6</v>
      </c>
      <c r="S15" s="94">
        <v>289</v>
      </c>
      <c r="T15" s="32">
        <f t="shared" si="1"/>
        <v>21822</v>
      </c>
      <c r="U15" s="33">
        <f t="shared" si="1"/>
        <v>22060</v>
      </c>
      <c r="V15" s="16">
        <f t="shared" si="1"/>
        <v>43882</v>
      </c>
    </row>
    <row r="16" spans="1:22" ht="12.75">
      <c r="A16" s="26" t="s">
        <v>32</v>
      </c>
      <c r="B16" s="48">
        <v>28</v>
      </c>
      <c r="C16" s="48">
        <v>5</v>
      </c>
      <c r="D16" s="48">
        <v>33</v>
      </c>
      <c r="E16" s="146">
        <v>172</v>
      </c>
      <c r="F16" s="147">
        <v>105</v>
      </c>
      <c r="G16" s="147">
        <v>277</v>
      </c>
      <c r="H16" s="14">
        <v>231</v>
      </c>
      <c r="I16" s="15">
        <v>118</v>
      </c>
      <c r="J16" s="31">
        <v>349</v>
      </c>
      <c r="K16" s="99">
        <v>238</v>
      </c>
      <c r="L16" s="100">
        <v>154</v>
      </c>
      <c r="M16" s="94">
        <v>392</v>
      </c>
      <c r="N16" s="99">
        <v>0</v>
      </c>
      <c r="O16" s="100">
        <v>0</v>
      </c>
      <c r="P16" s="94">
        <v>0</v>
      </c>
      <c r="Q16" s="99">
        <v>0</v>
      </c>
      <c r="R16" s="90">
        <v>0</v>
      </c>
      <c r="S16" s="94">
        <v>0</v>
      </c>
      <c r="T16" s="32">
        <f t="shared" si="1"/>
        <v>669</v>
      </c>
      <c r="U16" s="33">
        <f t="shared" si="1"/>
        <v>382</v>
      </c>
      <c r="V16" s="16">
        <f t="shared" si="1"/>
        <v>1051</v>
      </c>
    </row>
    <row r="17" spans="1:22" ht="12.75">
      <c r="A17" s="26" t="s">
        <v>33</v>
      </c>
      <c r="B17" s="48">
        <v>0</v>
      </c>
      <c r="C17" s="48">
        <v>0</v>
      </c>
      <c r="D17" s="48">
        <v>0</v>
      </c>
      <c r="E17" s="146">
        <v>428</v>
      </c>
      <c r="F17" s="147">
        <v>215</v>
      </c>
      <c r="G17" s="147">
        <v>643</v>
      </c>
      <c r="H17" s="14">
        <v>557</v>
      </c>
      <c r="I17" s="15">
        <v>291</v>
      </c>
      <c r="J17" s="31">
        <v>848</v>
      </c>
      <c r="K17" s="99">
        <v>619</v>
      </c>
      <c r="L17" s="100">
        <v>359</v>
      </c>
      <c r="M17" s="94">
        <v>978</v>
      </c>
      <c r="N17" s="99">
        <v>0</v>
      </c>
      <c r="O17" s="100">
        <v>0</v>
      </c>
      <c r="P17" s="94">
        <v>0</v>
      </c>
      <c r="Q17" s="99">
        <v>102</v>
      </c>
      <c r="R17" s="90">
        <v>1</v>
      </c>
      <c r="S17" s="94">
        <v>103</v>
      </c>
      <c r="T17" s="32">
        <f t="shared" si="1"/>
        <v>1706</v>
      </c>
      <c r="U17" s="33">
        <f t="shared" si="1"/>
        <v>866</v>
      </c>
      <c r="V17" s="16">
        <f t="shared" si="1"/>
        <v>2572</v>
      </c>
    </row>
    <row r="18" spans="1:22" s="19" customFormat="1" ht="12.75">
      <c r="A18" s="10" t="s">
        <v>19</v>
      </c>
      <c r="B18" s="49">
        <v>105</v>
      </c>
      <c r="C18" s="50">
        <v>84</v>
      </c>
      <c r="D18" s="50">
        <v>189</v>
      </c>
      <c r="E18" s="148">
        <v>9952</v>
      </c>
      <c r="F18" s="149">
        <v>9805</v>
      </c>
      <c r="G18" s="149">
        <v>19757</v>
      </c>
      <c r="H18" s="20">
        <v>9974</v>
      </c>
      <c r="I18" s="21">
        <v>9534</v>
      </c>
      <c r="J18" s="21">
        <v>19508</v>
      </c>
      <c r="K18" s="116">
        <v>9852</v>
      </c>
      <c r="L18" s="117">
        <v>9655</v>
      </c>
      <c r="M18" s="117">
        <v>19507</v>
      </c>
      <c r="N18" s="116">
        <v>0</v>
      </c>
      <c r="O18" s="117">
        <v>0</v>
      </c>
      <c r="P18" s="117">
        <v>0</v>
      </c>
      <c r="Q18" s="116">
        <v>556</v>
      </c>
      <c r="R18" s="117">
        <v>7</v>
      </c>
      <c r="S18" s="117">
        <v>563</v>
      </c>
      <c r="T18" s="20">
        <f t="shared" si="1"/>
        <v>30439</v>
      </c>
      <c r="U18" s="21">
        <f t="shared" si="1"/>
        <v>29085</v>
      </c>
      <c r="V18" s="21">
        <f t="shared" si="1"/>
        <v>59524</v>
      </c>
    </row>
    <row r="19" spans="1:22" s="7" customFormat="1" ht="12.75">
      <c r="A19" s="41" t="s">
        <v>4</v>
      </c>
      <c r="B19" s="78"/>
      <c r="C19" s="78"/>
      <c r="D19" s="78"/>
      <c r="E19" s="144"/>
      <c r="F19" s="145"/>
      <c r="G19" s="145"/>
      <c r="H19" s="14"/>
      <c r="I19" s="16"/>
      <c r="J19" s="31"/>
      <c r="K19" s="99"/>
      <c r="L19" s="90"/>
      <c r="M19" s="94"/>
      <c r="N19" s="99"/>
      <c r="O19" s="90"/>
      <c r="P19" s="94"/>
      <c r="Q19" s="99"/>
      <c r="R19" s="90"/>
      <c r="S19" s="94"/>
      <c r="T19" s="32"/>
      <c r="U19" s="31"/>
      <c r="V19" s="16"/>
    </row>
    <row r="20" spans="1:22" ht="12.75">
      <c r="A20" s="26" t="s">
        <v>30</v>
      </c>
      <c r="B20" s="48">
        <v>0</v>
      </c>
      <c r="C20" s="48">
        <v>0</v>
      </c>
      <c r="D20" s="48">
        <v>0</v>
      </c>
      <c r="E20" s="146">
        <v>756</v>
      </c>
      <c r="F20" s="147">
        <v>739</v>
      </c>
      <c r="G20" s="147">
        <v>1495</v>
      </c>
      <c r="H20" s="14">
        <v>708</v>
      </c>
      <c r="I20" s="16">
        <v>803</v>
      </c>
      <c r="J20" s="31">
        <v>1511</v>
      </c>
      <c r="K20" s="99">
        <v>649</v>
      </c>
      <c r="L20" s="90">
        <v>776</v>
      </c>
      <c r="M20" s="94">
        <v>1425</v>
      </c>
      <c r="N20" s="99">
        <v>0</v>
      </c>
      <c r="O20" s="90">
        <v>0</v>
      </c>
      <c r="P20" s="94">
        <v>0</v>
      </c>
      <c r="Q20" s="99">
        <v>0</v>
      </c>
      <c r="R20" s="90">
        <v>0</v>
      </c>
      <c r="S20" s="94">
        <v>0</v>
      </c>
      <c r="T20" s="32">
        <f aca="true" t="shared" si="2" ref="T20:V24">SUM(Q20,N20,K20,H20,E20,B20)</f>
        <v>2113</v>
      </c>
      <c r="U20" s="31">
        <f t="shared" si="2"/>
        <v>2318</v>
      </c>
      <c r="V20" s="16">
        <f t="shared" si="2"/>
        <v>4431</v>
      </c>
    </row>
    <row r="21" spans="1:22" ht="12.75">
      <c r="A21" s="26" t="s">
        <v>31</v>
      </c>
      <c r="B21" s="48">
        <v>37</v>
      </c>
      <c r="C21" s="48">
        <v>40</v>
      </c>
      <c r="D21" s="48">
        <v>77</v>
      </c>
      <c r="E21" s="146">
        <v>1547</v>
      </c>
      <c r="F21" s="147">
        <v>1579</v>
      </c>
      <c r="G21" s="147">
        <v>3126</v>
      </c>
      <c r="H21" s="14">
        <v>1214</v>
      </c>
      <c r="I21" s="15">
        <v>1335</v>
      </c>
      <c r="J21" s="31">
        <v>2549</v>
      </c>
      <c r="K21" s="99">
        <v>981</v>
      </c>
      <c r="L21" s="100">
        <v>1307</v>
      </c>
      <c r="M21" s="94">
        <v>2288</v>
      </c>
      <c r="N21" s="99">
        <v>0</v>
      </c>
      <c r="O21" s="100">
        <v>0</v>
      </c>
      <c r="P21" s="94">
        <v>0</v>
      </c>
      <c r="Q21" s="99">
        <v>0</v>
      </c>
      <c r="R21" s="90">
        <v>0</v>
      </c>
      <c r="S21" s="94">
        <v>0</v>
      </c>
      <c r="T21" s="32">
        <f t="shared" si="2"/>
        <v>3779</v>
      </c>
      <c r="U21" s="33">
        <f t="shared" si="2"/>
        <v>4261</v>
      </c>
      <c r="V21" s="16">
        <f t="shared" si="2"/>
        <v>8040</v>
      </c>
    </row>
    <row r="22" spans="1:22" ht="12.75">
      <c r="A22" s="26" t="s">
        <v>33</v>
      </c>
      <c r="B22" s="48">
        <v>61</v>
      </c>
      <c r="C22" s="48">
        <v>30</v>
      </c>
      <c r="D22" s="48">
        <v>91</v>
      </c>
      <c r="E22" s="146">
        <v>67</v>
      </c>
      <c r="F22" s="147">
        <v>59</v>
      </c>
      <c r="G22" s="147">
        <v>126</v>
      </c>
      <c r="H22" s="14">
        <v>80</v>
      </c>
      <c r="I22" s="15">
        <v>71</v>
      </c>
      <c r="J22" s="31">
        <v>151</v>
      </c>
      <c r="K22" s="99">
        <v>86</v>
      </c>
      <c r="L22" s="100">
        <v>77</v>
      </c>
      <c r="M22" s="94">
        <v>163</v>
      </c>
      <c r="N22" s="99">
        <v>0</v>
      </c>
      <c r="O22" s="100">
        <v>0</v>
      </c>
      <c r="P22" s="94">
        <v>0</v>
      </c>
      <c r="Q22" s="99">
        <v>0</v>
      </c>
      <c r="R22" s="90">
        <v>0</v>
      </c>
      <c r="S22" s="94">
        <v>0</v>
      </c>
      <c r="T22" s="32">
        <f t="shared" si="2"/>
        <v>294</v>
      </c>
      <c r="U22" s="33">
        <f t="shared" si="2"/>
        <v>237</v>
      </c>
      <c r="V22" s="16">
        <f t="shared" si="2"/>
        <v>531</v>
      </c>
    </row>
    <row r="23" spans="1:22" ht="12.75">
      <c r="A23" s="26" t="s">
        <v>34</v>
      </c>
      <c r="B23" s="48">
        <v>0</v>
      </c>
      <c r="C23" s="48">
        <v>0</v>
      </c>
      <c r="D23" s="48">
        <v>0</v>
      </c>
      <c r="E23" s="146">
        <v>47</v>
      </c>
      <c r="F23" s="147">
        <v>19</v>
      </c>
      <c r="G23" s="147">
        <v>66</v>
      </c>
      <c r="H23" s="14">
        <v>72</v>
      </c>
      <c r="I23" s="15">
        <v>21</v>
      </c>
      <c r="J23" s="31">
        <v>93</v>
      </c>
      <c r="K23" s="99">
        <v>73</v>
      </c>
      <c r="L23" s="100">
        <v>28</v>
      </c>
      <c r="M23" s="94">
        <v>101</v>
      </c>
      <c r="N23" s="99">
        <v>0</v>
      </c>
      <c r="O23" s="100">
        <v>0</v>
      </c>
      <c r="P23" s="94">
        <v>0</v>
      </c>
      <c r="Q23" s="99">
        <v>0</v>
      </c>
      <c r="R23" s="90">
        <v>0</v>
      </c>
      <c r="S23" s="94">
        <v>0</v>
      </c>
      <c r="T23" s="32">
        <f t="shared" si="2"/>
        <v>192</v>
      </c>
      <c r="U23" s="33">
        <f t="shared" si="2"/>
        <v>68</v>
      </c>
      <c r="V23" s="16">
        <f t="shared" si="2"/>
        <v>260</v>
      </c>
    </row>
    <row r="24" spans="1:22" s="19" customFormat="1" ht="12.75">
      <c r="A24" s="10" t="s">
        <v>19</v>
      </c>
      <c r="B24" s="49">
        <v>98</v>
      </c>
      <c r="C24" s="50">
        <v>70</v>
      </c>
      <c r="D24" s="50">
        <v>168</v>
      </c>
      <c r="E24" s="148">
        <v>2417</v>
      </c>
      <c r="F24" s="149">
        <v>2396</v>
      </c>
      <c r="G24" s="149">
        <v>4813</v>
      </c>
      <c r="H24" s="20">
        <v>2074</v>
      </c>
      <c r="I24" s="21">
        <v>2230</v>
      </c>
      <c r="J24" s="21">
        <v>4304</v>
      </c>
      <c r="K24" s="116">
        <v>1789</v>
      </c>
      <c r="L24" s="117">
        <v>2188</v>
      </c>
      <c r="M24" s="117">
        <v>3977</v>
      </c>
      <c r="N24" s="116">
        <v>0</v>
      </c>
      <c r="O24" s="117">
        <v>0</v>
      </c>
      <c r="P24" s="117">
        <v>0</v>
      </c>
      <c r="Q24" s="116">
        <v>0</v>
      </c>
      <c r="R24" s="117">
        <v>0</v>
      </c>
      <c r="S24" s="117">
        <v>0</v>
      </c>
      <c r="T24" s="20">
        <f t="shared" si="2"/>
        <v>6378</v>
      </c>
      <c r="U24" s="21">
        <f t="shared" si="2"/>
        <v>6884</v>
      </c>
      <c r="V24" s="21">
        <f t="shared" si="2"/>
        <v>13262</v>
      </c>
    </row>
    <row r="25" spans="1:22" s="7" customFormat="1" ht="12.75">
      <c r="A25" s="41" t="s">
        <v>5</v>
      </c>
      <c r="B25" s="78"/>
      <c r="C25" s="78"/>
      <c r="D25" s="78"/>
      <c r="E25" s="144"/>
      <c r="F25" s="145"/>
      <c r="G25" s="145"/>
      <c r="H25" s="14"/>
      <c r="I25" s="16"/>
      <c r="J25" s="31"/>
      <c r="K25" s="99"/>
      <c r="L25" s="90"/>
      <c r="M25" s="94"/>
      <c r="N25" s="99"/>
      <c r="O25" s="90"/>
      <c r="P25" s="94"/>
      <c r="Q25" s="99"/>
      <c r="R25" s="90"/>
      <c r="S25" s="94"/>
      <c r="T25" s="32"/>
      <c r="U25" s="31"/>
      <c r="V25" s="16"/>
    </row>
    <row r="26" spans="1:22" ht="12.75">
      <c r="A26" s="26" t="s">
        <v>30</v>
      </c>
      <c r="B26" s="48">
        <v>87</v>
      </c>
      <c r="C26" s="48">
        <v>51</v>
      </c>
      <c r="D26" s="48">
        <v>138</v>
      </c>
      <c r="E26" s="146">
        <v>1544</v>
      </c>
      <c r="F26" s="147">
        <v>1574</v>
      </c>
      <c r="G26" s="147">
        <v>3118</v>
      </c>
      <c r="H26" s="14">
        <v>1898</v>
      </c>
      <c r="I26" s="16">
        <v>1770</v>
      </c>
      <c r="J26" s="31">
        <v>3668</v>
      </c>
      <c r="K26" s="99">
        <v>2093</v>
      </c>
      <c r="L26" s="90">
        <v>2059</v>
      </c>
      <c r="M26" s="94">
        <v>4152</v>
      </c>
      <c r="N26" s="99">
        <v>0</v>
      </c>
      <c r="O26" s="90">
        <v>0</v>
      </c>
      <c r="P26" s="94">
        <v>0</v>
      </c>
      <c r="Q26" s="99">
        <v>0</v>
      </c>
      <c r="R26" s="90">
        <v>0</v>
      </c>
      <c r="S26" s="94">
        <v>0</v>
      </c>
      <c r="T26" s="32">
        <f aca="true" t="shared" si="3" ref="T26:V30">SUM(Q26,N26,K26,H26,E26,B26)</f>
        <v>5622</v>
      </c>
      <c r="U26" s="31">
        <f t="shared" si="3"/>
        <v>5454</v>
      </c>
      <c r="V26" s="16">
        <f t="shared" si="3"/>
        <v>11076</v>
      </c>
    </row>
    <row r="27" spans="1:22" ht="12.75">
      <c r="A27" s="26" t="s">
        <v>31</v>
      </c>
      <c r="B27" s="48">
        <v>101</v>
      </c>
      <c r="C27" s="48">
        <v>89</v>
      </c>
      <c r="D27" s="48">
        <v>190</v>
      </c>
      <c r="E27" s="146">
        <v>10162</v>
      </c>
      <c r="F27" s="147">
        <v>9906</v>
      </c>
      <c r="G27" s="147">
        <v>20068</v>
      </c>
      <c r="H27" s="14">
        <v>10674</v>
      </c>
      <c r="I27" s="15">
        <v>10384</v>
      </c>
      <c r="J27" s="31">
        <v>21058</v>
      </c>
      <c r="K27" s="99">
        <v>11716</v>
      </c>
      <c r="L27" s="100">
        <v>11401</v>
      </c>
      <c r="M27" s="94">
        <v>23117</v>
      </c>
      <c r="N27" s="99">
        <v>0</v>
      </c>
      <c r="O27" s="100">
        <v>0</v>
      </c>
      <c r="P27" s="94">
        <v>0</v>
      </c>
      <c r="Q27" s="99">
        <v>0</v>
      </c>
      <c r="R27" s="90">
        <v>0</v>
      </c>
      <c r="S27" s="94">
        <v>0</v>
      </c>
      <c r="T27" s="32">
        <f t="shared" si="3"/>
        <v>32653</v>
      </c>
      <c r="U27" s="33">
        <f t="shared" si="3"/>
        <v>31780</v>
      </c>
      <c r="V27" s="16">
        <f t="shared" si="3"/>
        <v>64433</v>
      </c>
    </row>
    <row r="28" spans="1:22" ht="12.75">
      <c r="A28" s="26" t="s">
        <v>32</v>
      </c>
      <c r="B28" s="48">
        <v>0</v>
      </c>
      <c r="C28" s="48">
        <v>0</v>
      </c>
      <c r="D28" s="48">
        <v>0</v>
      </c>
      <c r="E28" s="146">
        <v>168</v>
      </c>
      <c r="F28" s="147">
        <v>26</v>
      </c>
      <c r="G28" s="147">
        <v>194</v>
      </c>
      <c r="H28" s="14">
        <v>266</v>
      </c>
      <c r="I28" s="15">
        <v>43</v>
      </c>
      <c r="J28" s="31">
        <v>309</v>
      </c>
      <c r="K28" s="99">
        <v>240</v>
      </c>
      <c r="L28" s="100">
        <v>41</v>
      </c>
      <c r="M28" s="94">
        <v>281</v>
      </c>
      <c r="N28" s="99">
        <v>0</v>
      </c>
      <c r="O28" s="100">
        <v>0</v>
      </c>
      <c r="P28" s="94">
        <v>0</v>
      </c>
      <c r="Q28" s="99">
        <v>0</v>
      </c>
      <c r="R28" s="90">
        <v>0</v>
      </c>
      <c r="S28" s="94">
        <v>0</v>
      </c>
      <c r="T28" s="32">
        <f t="shared" si="3"/>
        <v>674</v>
      </c>
      <c r="U28" s="33">
        <f t="shared" si="3"/>
        <v>110</v>
      </c>
      <c r="V28" s="16">
        <f t="shared" si="3"/>
        <v>784</v>
      </c>
    </row>
    <row r="29" spans="1:22" ht="12.75">
      <c r="A29" s="26" t="s">
        <v>33</v>
      </c>
      <c r="B29" s="48">
        <v>0</v>
      </c>
      <c r="C29" s="48">
        <v>0</v>
      </c>
      <c r="D29" s="48">
        <v>0</v>
      </c>
      <c r="E29" s="146">
        <v>32</v>
      </c>
      <c r="F29" s="147">
        <v>40</v>
      </c>
      <c r="G29" s="147">
        <v>72</v>
      </c>
      <c r="H29" s="14">
        <v>53</v>
      </c>
      <c r="I29" s="15">
        <v>92</v>
      </c>
      <c r="J29" s="31">
        <v>145</v>
      </c>
      <c r="K29" s="99">
        <v>58</v>
      </c>
      <c r="L29" s="100">
        <v>104</v>
      </c>
      <c r="M29" s="94">
        <v>162</v>
      </c>
      <c r="N29" s="99">
        <v>0</v>
      </c>
      <c r="O29" s="100">
        <v>0</v>
      </c>
      <c r="P29" s="94">
        <v>0</v>
      </c>
      <c r="Q29" s="99">
        <v>0</v>
      </c>
      <c r="R29" s="90">
        <v>0</v>
      </c>
      <c r="S29" s="94">
        <v>0</v>
      </c>
      <c r="T29" s="32">
        <f t="shared" si="3"/>
        <v>143</v>
      </c>
      <c r="U29" s="33">
        <f t="shared" si="3"/>
        <v>236</v>
      </c>
      <c r="V29" s="16">
        <f t="shared" si="3"/>
        <v>379</v>
      </c>
    </row>
    <row r="30" spans="1:22" s="19" customFormat="1" ht="12.75">
      <c r="A30" s="10" t="s">
        <v>19</v>
      </c>
      <c r="B30" s="49">
        <v>188</v>
      </c>
      <c r="C30" s="50">
        <v>140</v>
      </c>
      <c r="D30" s="50">
        <v>328</v>
      </c>
      <c r="E30" s="148">
        <v>11906</v>
      </c>
      <c r="F30" s="149">
        <v>11546</v>
      </c>
      <c r="G30" s="149">
        <v>23452</v>
      </c>
      <c r="H30" s="20">
        <v>12891</v>
      </c>
      <c r="I30" s="21">
        <v>12289</v>
      </c>
      <c r="J30" s="21">
        <v>25180</v>
      </c>
      <c r="K30" s="116">
        <v>14107</v>
      </c>
      <c r="L30" s="117">
        <v>13605</v>
      </c>
      <c r="M30" s="117">
        <v>27712</v>
      </c>
      <c r="N30" s="116">
        <v>0</v>
      </c>
      <c r="O30" s="117">
        <v>0</v>
      </c>
      <c r="P30" s="117">
        <v>0</v>
      </c>
      <c r="Q30" s="116">
        <v>0</v>
      </c>
      <c r="R30" s="117">
        <v>0</v>
      </c>
      <c r="S30" s="117">
        <v>0</v>
      </c>
      <c r="T30" s="20">
        <f t="shared" si="3"/>
        <v>39092</v>
      </c>
      <c r="U30" s="21">
        <f t="shared" si="3"/>
        <v>37580</v>
      </c>
      <c r="V30" s="21">
        <f t="shared" si="3"/>
        <v>76672</v>
      </c>
    </row>
    <row r="31" spans="1:22" s="7" customFormat="1" ht="12.75">
      <c r="A31" s="41" t="s">
        <v>6</v>
      </c>
      <c r="B31" s="78"/>
      <c r="C31" s="78"/>
      <c r="D31" s="78"/>
      <c r="E31" s="144"/>
      <c r="F31" s="145"/>
      <c r="G31" s="145"/>
      <c r="H31" s="14"/>
      <c r="I31" s="16"/>
      <c r="J31" s="31"/>
      <c r="K31" s="99"/>
      <c r="L31" s="90"/>
      <c r="M31" s="94"/>
      <c r="N31" s="99"/>
      <c r="O31" s="90"/>
      <c r="P31" s="94"/>
      <c r="Q31" s="99"/>
      <c r="R31" s="90"/>
      <c r="S31" s="94"/>
      <c r="T31" s="32"/>
      <c r="U31" s="31"/>
      <c r="V31" s="16"/>
    </row>
    <row r="32" spans="1:22" ht="12.75">
      <c r="A32" s="26" t="s">
        <v>30</v>
      </c>
      <c r="B32" s="48">
        <v>54</v>
      </c>
      <c r="C32" s="48">
        <v>37</v>
      </c>
      <c r="D32" s="48">
        <v>91</v>
      </c>
      <c r="E32" s="146">
        <v>3215</v>
      </c>
      <c r="F32" s="147">
        <v>2938</v>
      </c>
      <c r="G32" s="147">
        <v>6153</v>
      </c>
      <c r="H32" s="14">
        <v>3199</v>
      </c>
      <c r="I32" s="16">
        <v>3058</v>
      </c>
      <c r="J32" s="31">
        <v>6257</v>
      </c>
      <c r="K32" s="99">
        <v>3395</v>
      </c>
      <c r="L32" s="90">
        <v>2988</v>
      </c>
      <c r="M32" s="94">
        <v>6383</v>
      </c>
      <c r="N32" s="99">
        <v>0</v>
      </c>
      <c r="O32" s="90">
        <v>0</v>
      </c>
      <c r="P32" s="94">
        <v>0</v>
      </c>
      <c r="Q32" s="99">
        <v>6</v>
      </c>
      <c r="R32" s="90">
        <v>71</v>
      </c>
      <c r="S32" s="94">
        <v>77</v>
      </c>
      <c r="T32" s="32">
        <f aca="true" t="shared" si="4" ref="T32:V36">SUM(Q32,N32,K32,H32,E32,B32)</f>
        <v>9869</v>
      </c>
      <c r="U32" s="31">
        <f t="shared" si="4"/>
        <v>9092</v>
      </c>
      <c r="V32" s="16">
        <f t="shared" si="4"/>
        <v>18961</v>
      </c>
    </row>
    <row r="33" spans="1:22" ht="12.75">
      <c r="A33" s="26" t="s">
        <v>31</v>
      </c>
      <c r="B33" s="48">
        <v>208</v>
      </c>
      <c r="C33" s="48">
        <v>131</v>
      </c>
      <c r="D33" s="48">
        <v>339</v>
      </c>
      <c r="E33" s="146">
        <v>10954</v>
      </c>
      <c r="F33" s="147">
        <v>11504</v>
      </c>
      <c r="G33" s="147">
        <v>22458</v>
      </c>
      <c r="H33" s="14">
        <v>11332</v>
      </c>
      <c r="I33" s="15">
        <v>11521</v>
      </c>
      <c r="J33" s="31">
        <v>22853</v>
      </c>
      <c r="K33" s="99">
        <v>11348</v>
      </c>
      <c r="L33" s="100">
        <v>11862</v>
      </c>
      <c r="M33" s="94">
        <v>23210</v>
      </c>
      <c r="N33" s="99">
        <v>0</v>
      </c>
      <c r="O33" s="100">
        <v>0</v>
      </c>
      <c r="P33" s="94">
        <v>0</v>
      </c>
      <c r="Q33" s="99">
        <v>46</v>
      </c>
      <c r="R33" s="90">
        <v>333</v>
      </c>
      <c r="S33" s="94">
        <v>379</v>
      </c>
      <c r="T33" s="32">
        <f t="shared" si="4"/>
        <v>33888</v>
      </c>
      <c r="U33" s="33">
        <f t="shared" si="4"/>
        <v>35351</v>
      </c>
      <c r="V33" s="16">
        <f t="shared" si="4"/>
        <v>69239</v>
      </c>
    </row>
    <row r="34" spans="1:22" ht="12.75">
      <c r="A34" s="26" t="s">
        <v>32</v>
      </c>
      <c r="B34" s="48">
        <v>34</v>
      </c>
      <c r="C34" s="48">
        <v>14</v>
      </c>
      <c r="D34" s="48">
        <v>48</v>
      </c>
      <c r="E34" s="146">
        <v>546</v>
      </c>
      <c r="F34" s="147">
        <v>124</v>
      </c>
      <c r="G34" s="147">
        <v>670</v>
      </c>
      <c r="H34" s="14">
        <v>714</v>
      </c>
      <c r="I34" s="15">
        <v>292</v>
      </c>
      <c r="J34" s="31">
        <v>1006</v>
      </c>
      <c r="K34" s="99">
        <v>879</v>
      </c>
      <c r="L34" s="100">
        <v>451</v>
      </c>
      <c r="M34" s="94">
        <v>1330</v>
      </c>
      <c r="N34" s="99">
        <v>0</v>
      </c>
      <c r="O34" s="100">
        <v>0</v>
      </c>
      <c r="P34" s="94">
        <v>0</v>
      </c>
      <c r="Q34" s="99">
        <v>0</v>
      </c>
      <c r="R34" s="90">
        <v>0</v>
      </c>
      <c r="S34" s="94">
        <v>0</v>
      </c>
      <c r="T34" s="32">
        <f t="shared" si="4"/>
        <v>2173</v>
      </c>
      <c r="U34" s="33">
        <f t="shared" si="4"/>
        <v>881</v>
      </c>
      <c r="V34" s="16">
        <f t="shared" si="4"/>
        <v>3054</v>
      </c>
    </row>
    <row r="35" spans="1:22" ht="12.75">
      <c r="A35" s="26" t="s">
        <v>33</v>
      </c>
      <c r="B35" s="48">
        <v>59</v>
      </c>
      <c r="C35" s="48">
        <v>45</v>
      </c>
      <c r="D35" s="48">
        <v>104</v>
      </c>
      <c r="E35" s="146">
        <v>530</v>
      </c>
      <c r="F35" s="147">
        <v>391</v>
      </c>
      <c r="G35" s="147">
        <v>921</v>
      </c>
      <c r="H35" s="14">
        <v>629</v>
      </c>
      <c r="I35" s="15">
        <v>500</v>
      </c>
      <c r="J35" s="31">
        <v>1129</v>
      </c>
      <c r="K35" s="99">
        <v>729</v>
      </c>
      <c r="L35" s="100">
        <v>564</v>
      </c>
      <c r="M35" s="94">
        <v>1293</v>
      </c>
      <c r="N35" s="99">
        <v>0</v>
      </c>
      <c r="O35" s="100">
        <v>0</v>
      </c>
      <c r="P35" s="94">
        <v>0</v>
      </c>
      <c r="Q35" s="99">
        <v>0</v>
      </c>
      <c r="R35" s="90">
        <v>0</v>
      </c>
      <c r="S35" s="94">
        <v>0</v>
      </c>
      <c r="T35" s="32">
        <f t="shared" si="4"/>
        <v>1947</v>
      </c>
      <c r="U35" s="33">
        <f t="shared" si="4"/>
        <v>1500</v>
      </c>
      <c r="V35" s="16">
        <f t="shared" si="4"/>
        <v>3447</v>
      </c>
    </row>
    <row r="36" spans="1:22" s="19" customFormat="1" ht="12.75">
      <c r="A36" s="10" t="s">
        <v>19</v>
      </c>
      <c r="B36" s="49">
        <v>355</v>
      </c>
      <c r="C36" s="50">
        <v>227</v>
      </c>
      <c r="D36" s="50">
        <v>582</v>
      </c>
      <c r="E36" s="148">
        <v>15245</v>
      </c>
      <c r="F36" s="149">
        <v>14957</v>
      </c>
      <c r="G36" s="149">
        <v>30202</v>
      </c>
      <c r="H36" s="20">
        <v>15874</v>
      </c>
      <c r="I36" s="21">
        <v>15371</v>
      </c>
      <c r="J36" s="21">
        <v>31245</v>
      </c>
      <c r="K36" s="116">
        <v>16351</v>
      </c>
      <c r="L36" s="117">
        <v>15865</v>
      </c>
      <c r="M36" s="117">
        <v>32216</v>
      </c>
      <c r="N36" s="116">
        <v>0</v>
      </c>
      <c r="O36" s="117">
        <v>0</v>
      </c>
      <c r="P36" s="117">
        <v>0</v>
      </c>
      <c r="Q36" s="116">
        <v>52</v>
      </c>
      <c r="R36" s="117">
        <v>404</v>
      </c>
      <c r="S36" s="117">
        <v>456</v>
      </c>
      <c r="T36" s="20">
        <f t="shared" si="4"/>
        <v>47877</v>
      </c>
      <c r="U36" s="21">
        <f t="shared" si="4"/>
        <v>46824</v>
      </c>
      <c r="V36" s="21">
        <f t="shared" si="4"/>
        <v>94701</v>
      </c>
    </row>
    <row r="37" spans="1:22" s="7" customFormat="1" ht="12.75">
      <c r="A37" s="41" t="s">
        <v>7</v>
      </c>
      <c r="B37" s="78"/>
      <c r="C37" s="78"/>
      <c r="D37" s="78"/>
      <c r="E37" s="144"/>
      <c r="F37" s="145"/>
      <c r="G37" s="145"/>
      <c r="H37" s="14"/>
      <c r="I37" s="16"/>
      <c r="J37" s="31"/>
      <c r="K37" s="99"/>
      <c r="L37" s="90"/>
      <c r="M37" s="94"/>
      <c r="N37" s="99"/>
      <c r="O37" s="90"/>
      <c r="P37" s="94"/>
      <c r="Q37" s="99"/>
      <c r="R37" s="90"/>
      <c r="S37" s="94"/>
      <c r="T37" s="113"/>
      <c r="U37" s="94"/>
      <c r="V37" s="90"/>
    </row>
    <row r="38" spans="1:22" ht="12.75">
      <c r="A38" s="26" t="s">
        <v>30</v>
      </c>
      <c r="B38" s="48">
        <v>117</v>
      </c>
      <c r="C38" s="48">
        <v>67</v>
      </c>
      <c r="D38" s="48">
        <v>184</v>
      </c>
      <c r="E38" s="146">
        <v>1262</v>
      </c>
      <c r="F38" s="147">
        <v>1246</v>
      </c>
      <c r="G38" s="147">
        <v>2508</v>
      </c>
      <c r="H38" s="14">
        <v>1697</v>
      </c>
      <c r="I38" s="16">
        <v>1729</v>
      </c>
      <c r="J38" s="31">
        <v>3426</v>
      </c>
      <c r="K38" s="99">
        <v>1857</v>
      </c>
      <c r="L38" s="90">
        <v>1958</v>
      </c>
      <c r="M38" s="94">
        <v>3815</v>
      </c>
      <c r="N38" s="99">
        <v>0</v>
      </c>
      <c r="O38" s="90">
        <v>0</v>
      </c>
      <c r="P38" s="94">
        <v>0</v>
      </c>
      <c r="Q38" s="99">
        <v>0</v>
      </c>
      <c r="R38" s="90">
        <v>0</v>
      </c>
      <c r="S38" s="94">
        <v>0</v>
      </c>
      <c r="T38" s="113">
        <f aca="true" t="shared" si="5" ref="T38:V42">SUM(Q38,N38,K38,H38,E38,B38)</f>
        <v>4933</v>
      </c>
      <c r="U38" s="94">
        <f t="shared" si="5"/>
        <v>5000</v>
      </c>
      <c r="V38" s="90">
        <f t="shared" si="5"/>
        <v>9933</v>
      </c>
    </row>
    <row r="39" spans="1:22" ht="12.75">
      <c r="A39" s="26" t="s">
        <v>31</v>
      </c>
      <c r="B39" s="48">
        <v>35</v>
      </c>
      <c r="C39" s="48">
        <v>12</v>
      </c>
      <c r="D39" s="48">
        <v>47</v>
      </c>
      <c r="E39" s="146">
        <v>7108</v>
      </c>
      <c r="F39" s="147">
        <v>6794</v>
      </c>
      <c r="G39" s="147">
        <v>13902</v>
      </c>
      <c r="H39" s="14">
        <v>7160</v>
      </c>
      <c r="I39" s="15">
        <v>6777</v>
      </c>
      <c r="J39" s="31">
        <v>13937</v>
      </c>
      <c r="K39" s="99">
        <v>7907</v>
      </c>
      <c r="L39" s="100">
        <v>6821</v>
      </c>
      <c r="M39" s="94">
        <v>14728</v>
      </c>
      <c r="N39" s="99">
        <v>0</v>
      </c>
      <c r="O39" s="100">
        <v>0</v>
      </c>
      <c r="P39" s="94">
        <v>0</v>
      </c>
      <c r="Q39" s="99">
        <v>0</v>
      </c>
      <c r="R39" s="90">
        <v>0</v>
      </c>
      <c r="S39" s="94">
        <v>0</v>
      </c>
      <c r="T39" s="113">
        <f t="shared" si="5"/>
        <v>22210</v>
      </c>
      <c r="U39" s="114">
        <f t="shared" si="5"/>
        <v>20404</v>
      </c>
      <c r="V39" s="90">
        <f t="shared" si="5"/>
        <v>42614</v>
      </c>
    </row>
    <row r="40" spans="1:22" ht="12.75">
      <c r="A40" s="26" t="s">
        <v>32</v>
      </c>
      <c r="B40" s="48">
        <v>50</v>
      </c>
      <c r="C40" s="48">
        <v>13</v>
      </c>
      <c r="D40" s="48">
        <v>63</v>
      </c>
      <c r="E40" s="146">
        <v>634</v>
      </c>
      <c r="F40" s="147">
        <v>350</v>
      </c>
      <c r="G40" s="147">
        <v>984</v>
      </c>
      <c r="H40" s="14">
        <v>748</v>
      </c>
      <c r="I40" s="15">
        <v>522</v>
      </c>
      <c r="J40" s="31">
        <v>1270</v>
      </c>
      <c r="K40" s="99">
        <v>914</v>
      </c>
      <c r="L40" s="100">
        <v>722</v>
      </c>
      <c r="M40" s="94">
        <v>1636</v>
      </c>
      <c r="N40" s="99">
        <v>0</v>
      </c>
      <c r="O40" s="100">
        <v>0</v>
      </c>
      <c r="P40" s="94">
        <v>0</v>
      </c>
      <c r="Q40" s="99">
        <v>122</v>
      </c>
      <c r="R40" s="90">
        <v>0</v>
      </c>
      <c r="S40" s="94">
        <v>122</v>
      </c>
      <c r="T40" s="113">
        <f t="shared" si="5"/>
        <v>2468</v>
      </c>
      <c r="U40" s="114">
        <f t="shared" si="5"/>
        <v>1607</v>
      </c>
      <c r="V40" s="90">
        <f t="shared" si="5"/>
        <v>4075</v>
      </c>
    </row>
    <row r="41" spans="1:22" ht="12.75">
      <c r="A41" s="26" t="s">
        <v>33</v>
      </c>
      <c r="B41" s="48">
        <v>0</v>
      </c>
      <c r="C41" s="48">
        <v>0</v>
      </c>
      <c r="D41" s="48">
        <v>0</v>
      </c>
      <c r="E41" s="146">
        <v>191</v>
      </c>
      <c r="F41" s="147">
        <v>219</v>
      </c>
      <c r="G41" s="147">
        <v>410</v>
      </c>
      <c r="H41" s="14">
        <v>126</v>
      </c>
      <c r="I41" s="15">
        <v>199</v>
      </c>
      <c r="J41" s="31">
        <v>325</v>
      </c>
      <c r="K41" s="99">
        <v>109</v>
      </c>
      <c r="L41" s="100">
        <v>118</v>
      </c>
      <c r="M41" s="94">
        <v>227</v>
      </c>
      <c r="N41" s="99">
        <v>0</v>
      </c>
      <c r="O41" s="100">
        <v>0</v>
      </c>
      <c r="P41" s="94">
        <v>0</v>
      </c>
      <c r="Q41" s="99">
        <v>0</v>
      </c>
      <c r="R41" s="90">
        <v>0</v>
      </c>
      <c r="S41" s="94">
        <v>0</v>
      </c>
      <c r="T41" s="113">
        <f t="shared" si="5"/>
        <v>426</v>
      </c>
      <c r="U41" s="114">
        <f t="shared" si="5"/>
        <v>536</v>
      </c>
      <c r="V41" s="90">
        <f t="shared" si="5"/>
        <v>962</v>
      </c>
    </row>
    <row r="42" spans="1:22" s="19" customFormat="1" ht="12.75">
      <c r="A42" s="10" t="s">
        <v>19</v>
      </c>
      <c r="B42" s="49">
        <v>202</v>
      </c>
      <c r="C42" s="50">
        <v>92</v>
      </c>
      <c r="D42" s="50">
        <v>294</v>
      </c>
      <c r="E42" s="148">
        <v>9195</v>
      </c>
      <c r="F42" s="149">
        <v>8609</v>
      </c>
      <c r="G42" s="149">
        <v>17804</v>
      </c>
      <c r="H42" s="20">
        <v>9731</v>
      </c>
      <c r="I42" s="21">
        <v>9227</v>
      </c>
      <c r="J42" s="21">
        <v>18958</v>
      </c>
      <c r="K42" s="116">
        <v>10787</v>
      </c>
      <c r="L42" s="117">
        <v>9619</v>
      </c>
      <c r="M42" s="117">
        <v>20406</v>
      </c>
      <c r="N42" s="116">
        <v>0</v>
      </c>
      <c r="O42" s="117">
        <v>0</v>
      </c>
      <c r="P42" s="117">
        <v>0</v>
      </c>
      <c r="Q42" s="116">
        <v>122</v>
      </c>
      <c r="R42" s="117">
        <v>0</v>
      </c>
      <c r="S42" s="117">
        <v>122</v>
      </c>
      <c r="T42" s="116">
        <f t="shared" si="5"/>
        <v>30037</v>
      </c>
      <c r="U42" s="117">
        <f t="shared" si="5"/>
        <v>27547</v>
      </c>
      <c r="V42" s="117">
        <f t="shared" si="5"/>
        <v>57584</v>
      </c>
    </row>
    <row r="43" spans="1:22" s="7" customFormat="1" ht="12.75">
      <c r="A43" s="23" t="s">
        <v>29</v>
      </c>
      <c r="B43" s="84"/>
      <c r="C43" s="85"/>
      <c r="D43" s="85"/>
      <c r="E43" s="150"/>
      <c r="F43" s="151"/>
      <c r="G43" s="151"/>
      <c r="H43" s="12"/>
      <c r="I43" s="13"/>
      <c r="J43" s="37"/>
      <c r="K43" s="97"/>
      <c r="L43" s="98"/>
      <c r="M43" s="132"/>
      <c r="N43" s="97"/>
      <c r="O43" s="98"/>
      <c r="P43" s="132"/>
      <c r="Q43" s="97"/>
      <c r="R43" s="98"/>
      <c r="S43" s="132"/>
      <c r="T43" s="131"/>
      <c r="U43" s="132"/>
      <c r="V43" s="98"/>
    </row>
    <row r="44" spans="1:22" ht="12.75">
      <c r="A44" s="7" t="s">
        <v>30</v>
      </c>
      <c r="B44" s="86">
        <f>SUM(B8,B14,B20,B26,B32,B38)</f>
        <v>506</v>
      </c>
      <c r="C44" s="48">
        <f aca="true" t="shared" si="6" ref="C44:V44">SUM(C8,C14,C20,C26,C32,C38)</f>
        <v>322</v>
      </c>
      <c r="D44" s="48">
        <f t="shared" si="6"/>
        <v>828</v>
      </c>
      <c r="E44" s="146">
        <f t="shared" si="6"/>
        <v>11521</v>
      </c>
      <c r="F44" s="147">
        <f t="shared" si="6"/>
        <v>11113</v>
      </c>
      <c r="G44" s="147">
        <f t="shared" si="6"/>
        <v>22634</v>
      </c>
      <c r="H44" s="14">
        <f t="shared" si="6"/>
        <v>12421</v>
      </c>
      <c r="I44" s="16">
        <f t="shared" si="6"/>
        <v>11998</v>
      </c>
      <c r="J44" s="31">
        <f t="shared" si="6"/>
        <v>24419</v>
      </c>
      <c r="K44" s="99">
        <f t="shared" si="6"/>
        <v>12809</v>
      </c>
      <c r="L44" s="90">
        <f t="shared" si="6"/>
        <v>12660</v>
      </c>
      <c r="M44" s="94">
        <f t="shared" si="6"/>
        <v>25469</v>
      </c>
      <c r="N44" s="99">
        <f t="shared" si="6"/>
        <v>0</v>
      </c>
      <c r="O44" s="90">
        <f t="shared" si="6"/>
        <v>0</v>
      </c>
      <c r="P44" s="94">
        <f t="shared" si="6"/>
        <v>0</v>
      </c>
      <c r="Q44" s="99">
        <f t="shared" si="6"/>
        <v>177</v>
      </c>
      <c r="R44" s="90">
        <f t="shared" si="6"/>
        <v>71</v>
      </c>
      <c r="S44" s="90">
        <f t="shared" si="6"/>
        <v>248</v>
      </c>
      <c r="T44" s="113">
        <f t="shared" si="6"/>
        <v>37434</v>
      </c>
      <c r="U44" s="94">
        <f t="shared" si="6"/>
        <v>36164</v>
      </c>
      <c r="V44" s="90">
        <f t="shared" si="6"/>
        <v>73598</v>
      </c>
    </row>
    <row r="45" spans="1:22" ht="12.75">
      <c r="A45" s="7" t="s">
        <v>31</v>
      </c>
      <c r="B45" s="86">
        <f>SUM(B9,B15,B21,B27,B33,B39)</f>
        <v>657</v>
      </c>
      <c r="C45" s="48">
        <f aca="true" t="shared" si="7" ref="C45:V45">SUM(C9,C15,C21,C27,C33,C39)</f>
        <v>501</v>
      </c>
      <c r="D45" s="48">
        <f t="shared" si="7"/>
        <v>1158</v>
      </c>
      <c r="E45" s="146">
        <f t="shared" si="7"/>
        <v>50343</v>
      </c>
      <c r="F45" s="147">
        <f t="shared" si="7"/>
        <v>51365</v>
      </c>
      <c r="G45" s="147">
        <f t="shared" si="7"/>
        <v>101708</v>
      </c>
      <c r="H45" s="14">
        <f t="shared" si="7"/>
        <v>51085</v>
      </c>
      <c r="I45" s="15">
        <f t="shared" si="7"/>
        <v>51922</v>
      </c>
      <c r="J45" s="31">
        <f t="shared" si="7"/>
        <v>103007</v>
      </c>
      <c r="K45" s="99">
        <f t="shared" si="7"/>
        <v>52699</v>
      </c>
      <c r="L45" s="100">
        <f t="shared" si="7"/>
        <v>53715</v>
      </c>
      <c r="M45" s="94">
        <f t="shared" si="7"/>
        <v>106414</v>
      </c>
      <c r="N45" s="99">
        <f t="shared" si="7"/>
        <v>16</v>
      </c>
      <c r="O45" s="100">
        <f t="shared" si="7"/>
        <v>60</v>
      </c>
      <c r="P45" s="94">
        <f t="shared" si="7"/>
        <v>76</v>
      </c>
      <c r="Q45" s="99">
        <f t="shared" si="7"/>
        <v>371</v>
      </c>
      <c r="R45" s="90">
        <f t="shared" si="7"/>
        <v>590</v>
      </c>
      <c r="S45" s="90">
        <f t="shared" si="7"/>
        <v>961</v>
      </c>
      <c r="T45" s="113">
        <f t="shared" si="7"/>
        <v>155171</v>
      </c>
      <c r="U45" s="114">
        <f t="shared" si="7"/>
        <v>158153</v>
      </c>
      <c r="V45" s="90">
        <f t="shared" si="7"/>
        <v>313324</v>
      </c>
    </row>
    <row r="46" spans="1:22" ht="12.75">
      <c r="A46" s="7" t="s">
        <v>32</v>
      </c>
      <c r="B46" s="86">
        <f>SUM(B10,B16,B28,B34,B40)</f>
        <v>112</v>
      </c>
      <c r="C46" s="48">
        <f aca="true" t="shared" si="8" ref="C46:V46">SUM(C10,C16,C28,C34,C40)</f>
        <v>32</v>
      </c>
      <c r="D46" s="48">
        <f t="shared" si="8"/>
        <v>144</v>
      </c>
      <c r="E46" s="146">
        <f t="shared" si="8"/>
        <v>2329</v>
      </c>
      <c r="F46" s="147">
        <f t="shared" si="8"/>
        <v>967</v>
      </c>
      <c r="G46" s="147">
        <f t="shared" si="8"/>
        <v>3296</v>
      </c>
      <c r="H46" s="14">
        <f t="shared" si="8"/>
        <v>2969</v>
      </c>
      <c r="I46" s="15">
        <f t="shared" si="8"/>
        <v>1499</v>
      </c>
      <c r="J46" s="31">
        <f t="shared" si="8"/>
        <v>4468</v>
      </c>
      <c r="K46" s="99">
        <f t="shared" si="8"/>
        <v>3504</v>
      </c>
      <c r="L46" s="100">
        <f t="shared" si="8"/>
        <v>1926</v>
      </c>
      <c r="M46" s="94">
        <f t="shared" si="8"/>
        <v>5430</v>
      </c>
      <c r="N46" s="99">
        <f t="shared" si="8"/>
        <v>0</v>
      </c>
      <c r="O46" s="100">
        <f t="shared" si="8"/>
        <v>0</v>
      </c>
      <c r="P46" s="94">
        <f t="shared" si="8"/>
        <v>0</v>
      </c>
      <c r="Q46" s="99">
        <f t="shared" si="8"/>
        <v>122</v>
      </c>
      <c r="R46" s="90">
        <f t="shared" si="8"/>
        <v>0</v>
      </c>
      <c r="S46" s="90">
        <f t="shared" si="8"/>
        <v>122</v>
      </c>
      <c r="T46" s="113">
        <f t="shared" si="8"/>
        <v>9036</v>
      </c>
      <c r="U46" s="114">
        <f t="shared" si="8"/>
        <v>4424</v>
      </c>
      <c r="V46" s="90">
        <f t="shared" si="8"/>
        <v>13460</v>
      </c>
    </row>
    <row r="47" spans="1:22" ht="12.75">
      <c r="A47" s="7" t="s">
        <v>33</v>
      </c>
      <c r="B47" s="86">
        <f>SUM(B11,B17,B22,B29,B35,B41)</f>
        <v>347</v>
      </c>
      <c r="C47" s="48">
        <f aca="true" t="shared" si="9" ref="C47:V47">SUM(C11,C17,C22,C29,C35,C41)</f>
        <v>227</v>
      </c>
      <c r="D47" s="48">
        <f t="shared" si="9"/>
        <v>574</v>
      </c>
      <c r="E47" s="146">
        <f t="shared" si="9"/>
        <v>2935</v>
      </c>
      <c r="F47" s="147">
        <f t="shared" si="9"/>
        <v>2030</v>
      </c>
      <c r="G47" s="147">
        <f t="shared" si="9"/>
        <v>4965</v>
      </c>
      <c r="H47" s="14">
        <f t="shared" si="9"/>
        <v>3583</v>
      </c>
      <c r="I47" s="15">
        <f t="shared" si="9"/>
        <v>2483</v>
      </c>
      <c r="J47" s="31">
        <f t="shared" si="9"/>
        <v>6066</v>
      </c>
      <c r="K47" s="99">
        <f t="shared" si="9"/>
        <v>3899</v>
      </c>
      <c r="L47" s="100">
        <f t="shared" si="9"/>
        <v>2568</v>
      </c>
      <c r="M47" s="94">
        <f t="shared" si="9"/>
        <v>6467</v>
      </c>
      <c r="N47" s="99">
        <f t="shared" si="9"/>
        <v>0</v>
      </c>
      <c r="O47" s="100">
        <f t="shared" si="9"/>
        <v>0</v>
      </c>
      <c r="P47" s="94">
        <f t="shared" si="9"/>
        <v>0</v>
      </c>
      <c r="Q47" s="99">
        <f t="shared" si="9"/>
        <v>102</v>
      </c>
      <c r="R47" s="90">
        <f t="shared" si="9"/>
        <v>1</v>
      </c>
      <c r="S47" s="90">
        <f t="shared" si="9"/>
        <v>103</v>
      </c>
      <c r="T47" s="113">
        <f t="shared" si="9"/>
        <v>10866</v>
      </c>
      <c r="U47" s="114">
        <f t="shared" si="9"/>
        <v>7309</v>
      </c>
      <c r="V47" s="90">
        <f t="shared" si="9"/>
        <v>18175</v>
      </c>
    </row>
    <row r="48" spans="1:22" ht="12.75">
      <c r="A48" s="7" t="s">
        <v>34</v>
      </c>
      <c r="B48" s="86">
        <f>SUM(B23)</f>
        <v>0</v>
      </c>
      <c r="C48" s="48">
        <f aca="true" t="shared" si="10" ref="C48:V48">SUM(C23)</f>
        <v>0</v>
      </c>
      <c r="D48" s="48">
        <f t="shared" si="10"/>
        <v>0</v>
      </c>
      <c r="E48" s="146">
        <f t="shared" si="10"/>
        <v>47</v>
      </c>
      <c r="F48" s="147">
        <f t="shared" si="10"/>
        <v>19</v>
      </c>
      <c r="G48" s="147">
        <f t="shared" si="10"/>
        <v>66</v>
      </c>
      <c r="H48" s="14">
        <f t="shared" si="10"/>
        <v>72</v>
      </c>
      <c r="I48" s="15">
        <f t="shared" si="10"/>
        <v>21</v>
      </c>
      <c r="J48" s="31">
        <f t="shared" si="10"/>
        <v>93</v>
      </c>
      <c r="K48" s="99">
        <f t="shared" si="10"/>
        <v>73</v>
      </c>
      <c r="L48" s="100">
        <f t="shared" si="10"/>
        <v>28</v>
      </c>
      <c r="M48" s="94">
        <f t="shared" si="10"/>
        <v>101</v>
      </c>
      <c r="N48" s="99">
        <f t="shared" si="10"/>
        <v>0</v>
      </c>
      <c r="O48" s="100">
        <f t="shared" si="10"/>
        <v>0</v>
      </c>
      <c r="P48" s="94">
        <f t="shared" si="10"/>
        <v>0</v>
      </c>
      <c r="Q48" s="99">
        <f t="shared" si="10"/>
        <v>0</v>
      </c>
      <c r="R48" s="90">
        <f t="shared" si="10"/>
        <v>0</v>
      </c>
      <c r="S48" s="90">
        <f t="shared" si="10"/>
        <v>0</v>
      </c>
      <c r="T48" s="113">
        <f t="shared" si="10"/>
        <v>192</v>
      </c>
      <c r="U48" s="114">
        <f t="shared" si="10"/>
        <v>68</v>
      </c>
      <c r="V48" s="90">
        <f t="shared" si="10"/>
        <v>260</v>
      </c>
    </row>
    <row r="49" spans="1:22" s="19" customFormat="1" ht="12.75">
      <c r="A49" s="19" t="s">
        <v>19</v>
      </c>
      <c r="B49" s="87">
        <f>SUM(B44:B48)</f>
        <v>1622</v>
      </c>
      <c r="C49" s="50">
        <f aca="true" t="shared" si="11" ref="C49:V49">SUM(C44:C48)</f>
        <v>1082</v>
      </c>
      <c r="D49" s="50">
        <f t="shared" si="11"/>
        <v>2704</v>
      </c>
      <c r="E49" s="148">
        <f t="shared" si="11"/>
        <v>67175</v>
      </c>
      <c r="F49" s="149">
        <f t="shared" si="11"/>
        <v>65494</v>
      </c>
      <c r="G49" s="149">
        <f t="shared" si="11"/>
        <v>132669</v>
      </c>
      <c r="H49" s="20">
        <f t="shared" si="11"/>
        <v>70130</v>
      </c>
      <c r="I49" s="21">
        <f t="shared" si="11"/>
        <v>67923</v>
      </c>
      <c r="J49" s="21">
        <f t="shared" si="11"/>
        <v>138053</v>
      </c>
      <c r="K49" s="116">
        <f t="shared" si="11"/>
        <v>72984</v>
      </c>
      <c r="L49" s="117">
        <f t="shared" si="11"/>
        <v>70897</v>
      </c>
      <c r="M49" s="117">
        <f t="shared" si="11"/>
        <v>143881</v>
      </c>
      <c r="N49" s="116">
        <f t="shared" si="11"/>
        <v>16</v>
      </c>
      <c r="O49" s="117">
        <f t="shared" si="11"/>
        <v>60</v>
      </c>
      <c r="P49" s="117">
        <f t="shared" si="11"/>
        <v>76</v>
      </c>
      <c r="Q49" s="116">
        <f t="shared" si="11"/>
        <v>772</v>
      </c>
      <c r="R49" s="117">
        <f t="shared" si="11"/>
        <v>662</v>
      </c>
      <c r="S49" s="117">
        <f t="shared" si="11"/>
        <v>1434</v>
      </c>
      <c r="T49" s="116">
        <f t="shared" si="11"/>
        <v>212699</v>
      </c>
      <c r="U49" s="117">
        <f t="shared" si="11"/>
        <v>206118</v>
      </c>
      <c r="V49" s="117">
        <f t="shared" si="11"/>
        <v>418817</v>
      </c>
    </row>
    <row r="50" spans="20:22" ht="12.75">
      <c r="T50" s="102"/>
      <c r="U50" s="102"/>
      <c r="V50" s="102"/>
    </row>
    <row r="51" spans="1:22" ht="12.75">
      <c r="A51" s="152"/>
      <c r="T51" s="102"/>
      <c r="U51" s="102"/>
      <c r="V51" s="100"/>
    </row>
    <row r="52" spans="20:22" ht="12.75">
      <c r="T52" s="102"/>
      <c r="U52" s="102"/>
      <c r="V52" s="102"/>
    </row>
    <row r="53" spans="2:22" ht="12.75">
      <c r="B53" s="5"/>
      <c r="T53" s="102"/>
      <c r="U53" s="102"/>
      <c r="V53" s="102"/>
    </row>
    <row r="54" spans="20:22" ht="12.75">
      <c r="T54" s="102"/>
      <c r="U54" s="102"/>
      <c r="V54" s="102"/>
    </row>
    <row r="55" ht="12.75">
      <c r="E55" s="47"/>
    </row>
  </sheetData>
  <sheetProtection/>
  <mergeCells count="10">
    <mergeCell ref="B5:D5"/>
    <mergeCell ref="E4:G4"/>
    <mergeCell ref="A2:V2"/>
    <mergeCell ref="T4:V4"/>
    <mergeCell ref="Q4:S4"/>
    <mergeCell ref="N4:P4"/>
    <mergeCell ref="H4:J4"/>
    <mergeCell ref="K4:M4"/>
    <mergeCell ref="B4:D4"/>
    <mergeCell ref="Q5:S5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70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A2" sqref="A2:Z2"/>
    </sheetView>
  </sheetViews>
  <sheetFormatPr defaultColWidth="9.57421875" defaultRowHeight="12.75"/>
  <cols>
    <col min="1" max="1" width="26.421875" style="103" customWidth="1"/>
    <col min="2" max="3" width="7.00390625" style="102" customWidth="1"/>
    <col min="4" max="7" width="8.00390625" style="102" customWidth="1"/>
    <col min="8" max="25" width="9.140625" style="102" customWidth="1"/>
    <col min="26" max="26" width="9.140625" style="103" customWidth="1"/>
    <col min="27" max="27" width="10.57421875" style="102" customWidth="1"/>
    <col min="28" max="28" width="10.00390625" style="102" customWidth="1"/>
    <col min="29" max="29" width="10.57421875" style="102" customWidth="1"/>
    <col min="30" max="31" width="5.57421875" style="102" customWidth="1"/>
    <col min="32" max="32" width="10.57421875" style="102" customWidth="1"/>
    <col min="33" max="34" width="5.57421875" style="102" customWidth="1"/>
    <col min="35" max="35" width="11.140625" style="102" customWidth="1"/>
    <col min="36" max="37" width="7.57421875" style="102" customWidth="1"/>
    <col min="38" max="39" width="9.28125" style="102" customWidth="1"/>
    <col min="40" max="40" width="5.00390625" style="102" customWidth="1"/>
    <col min="41" max="41" width="10.57421875" style="102" customWidth="1"/>
    <col min="42" max="42" width="5.00390625" style="102" customWidth="1"/>
    <col min="43" max="43" width="10.57421875" style="102" customWidth="1"/>
    <col min="44" max="44" width="5.00390625" style="102" customWidth="1"/>
    <col min="45" max="45" width="10.57421875" style="102" customWidth="1"/>
    <col min="46" max="46" width="5.00390625" style="102" customWidth="1"/>
    <col min="47" max="47" width="10.57421875" style="102" customWidth="1"/>
    <col min="48" max="48" width="5.00390625" style="102" customWidth="1"/>
    <col min="49" max="49" width="10.57421875" style="102" customWidth="1"/>
    <col min="50" max="50" width="5.00390625" style="102" customWidth="1"/>
    <col min="51" max="51" width="10.57421875" style="102" customWidth="1"/>
    <col min="52" max="52" width="5.00390625" style="102" customWidth="1"/>
    <col min="53" max="53" width="10.57421875" style="102" customWidth="1"/>
    <col min="54" max="54" width="5.00390625" style="102" customWidth="1"/>
    <col min="55" max="55" width="10.57421875" style="102" customWidth="1"/>
    <col min="56" max="56" width="5.00390625" style="102" customWidth="1"/>
    <col min="57" max="57" width="10.57421875" style="102" customWidth="1"/>
    <col min="58" max="58" width="5.00390625" style="102" customWidth="1"/>
    <col min="59" max="59" width="10.57421875" style="102" customWidth="1"/>
    <col min="60" max="60" width="5.00390625" style="102" customWidth="1"/>
    <col min="61" max="61" width="10.57421875" style="102" customWidth="1"/>
    <col min="62" max="62" width="5.00390625" style="102" customWidth="1"/>
    <col min="63" max="63" width="10.57421875" style="102" customWidth="1"/>
    <col min="64" max="64" width="5.00390625" style="102" customWidth="1"/>
    <col min="65" max="65" width="10.57421875" style="102" customWidth="1"/>
    <col min="66" max="66" width="5.00390625" style="102" customWidth="1"/>
    <col min="67" max="67" width="10.57421875" style="102" customWidth="1"/>
    <col min="68" max="68" width="5.00390625" style="102" customWidth="1"/>
    <col min="69" max="69" width="10.57421875" style="102" customWidth="1"/>
    <col min="70" max="70" width="5.00390625" style="102" customWidth="1"/>
    <col min="71" max="71" width="10.57421875" style="102" customWidth="1"/>
    <col min="72" max="72" width="5.00390625" style="102" customWidth="1"/>
    <col min="73" max="73" width="10.57421875" style="102" customWidth="1"/>
    <col min="74" max="74" width="5.00390625" style="102" customWidth="1"/>
    <col min="75" max="75" width="10.57421875" style="102" customWidth="1"/>
    <col min="76" max="76" width="5.00390625" style="102" customWidth="1"/>
    <col min="77" max="77" width="10.57421875" style="102" customWidth="1"/>
    <col min="78" max="78" width="5.00390625" style="102" customWidth="1"/>
    <col min="79" max="79" width="10.57421875" style="102" customWidth="1"/>
    <col min="80" max="80" width="5.00390625" style="102" customWidth="1"/>
    <col min="81" max="81" width="10.57421875" style="102" customWidth="1"/>
    <col min="82" max="82" width="5.00390625" style="102" customWidth="1"/>
    <col min="83" max="83" width="10.57421875" style="102" customWidth="1"/>
    <col min="84" max="84" width="5.00390625" style="102" customWidth="1"/>
    <col min="85" max="85" width="10.57421875" style="102" customWidth="1"/>
    <col min="86" max="86" width="5.00390625" style="102" customWidth="1"/>
    <col min="87" max="87" width="10.57421875" style="102" customWidth="1"/>
    <col min="88" max="88" width="5.00390625" style="102" customWidth="1"/>
    <col min="89" max="89" width="10.57421875" style="102" customWidth="1"/>
    <col min="90" max="90" width="5.00390625" style="102" customWidth="1"/>
    <col min="91" max="91" width="10.57421875" style="102" customWidth="1"/>
    <col min="92" max="92" width="5.00390625" style="102" customWidth="1"/>
    <col min="93" max="93" width="10.57421875" style="102" customWidth="1"/>
    <col min="94" max="94" width="5.00390625" style="102" customWidth="1"/>
    <col min="95" max="95" width="10.57421875" style="102" customWidth="1"/>
    <col min="96" max="96" width="5.00390625" style="102" customWidth="1"/>
    <col min="97" max="97" width="10.57421875" style="102" customWidth="1"/>
    <col min="98" max="98" width="5.00390625" style="102" customWidth="1"/>
    <col min="99" max="99" width="10.57421875" style="102" customWidth="1"/>
    <col min="100" max="100" width="5.00390625" style="102" customWidth="1"/>
    <col min="101" max="101" width="10.57421875" style="102" customWidth="1"/>
    <col min="102" max="102" width="5.00390625" style="102" customWidth="1"/>
    <col min="103" max="103" width="10.57421875" style="102" customWidth="1"/>
    <col min="104" max="104" width="5.00390625" style="102" customWidth="1"/>
    <col min="105" max="105" width="10.57421875" style="102" customWidth="1"/>
    <col min="106" max="106" width="5.00390625" style="102" customWidth="1"/>
    <col min="107" max="107" width="10.57421875" style="102" customWidth="1"/>
    <col min="108" max="108" width="5.00390625" style="102" customWidth="1"/>
    <col min="109" max="109" width="10.57421875" style="102" customWidth="1"/>
    <col min="110" max="110" width="5.00390625" style="102" customWidth="1"/>
    <col min="111" max="111" width="10.57421875" style="102" customWidth="1"/>
    <col min="112" max="112" width="5.00390625" style="102" customWidth="1"/>
    <col min="113" max="113" width="10.57421875" style="102" customWidth="1"/>
    <col min="114" max="114" width="5.00390625" style="102" customWidth="1"/>
    <col min="115" max="115" width="10.57421875" style="102" customWidth="1"/>
    <col min="116" max="116" width="5.00390625" style="102" customWidth="1"/>
    <col min="117" max="117" width="10.57421875" style="102" customWidth="1"/>
    <col min="118" max="118" width="5.00390625" style="102" customWidth="1"/>
    <col min="119" max="119" width="10.57421875" style="102" customWidth="1"/>
    <col min="120" max="120" width="5.00390625" style="102" customWidth="1"/>
    <col min="121" max="121" width="10.57421875" style="102" customWidth="1"/>
    <col min="122" max="122" width="5.00390625" style="102" customWidth="1"/>
    <col min="123" max="123" width="10.57421875" style="102" customWidth="1"/>
    <col min="124" max="124" width="5.00390625" style="102" customWidth="1"/>
    <col min="125" max="125" width="10.57421875" style="102" customWidth="1"/>
    <col min="126" max="126" width="5.00390625" style="102" customWidth="1"/>
    <col min="127" max="127" width="10.57421875" style="102" customWidth="1"/>
    <col min="128" max="128" width="5.00390625" style="102" customWidth="1"/>
    <col min="129" max="129" width="10.57421875" style="102" customWidth="1"/>
    <col min="130" max="130" width="5.00390625" style="102" customWidth="1"/>
    <col min="131" max="131" width="10.57421875" style="102" customWidth="1"/>
    <col min="132" max="132" width="5.00390625" style="102" customWidth="1"/>
    <col min="133" max="133" width="10.57421875" style="102" customWidth="1"/>
    <col min="134" max="134" width="5.00390625" style="102" customWidth="1"/>
    <col min="135" max="135" width="10.57421875" style="102" customWidth="1"/>
    <col min="136" max="136" width="5.00390625" style="102" customWidth="1"/>
    <col min="137" max="137" width="10.57421875" style="102" customWidth="1"/>
    <col min="138" max="138" width="5.00390625" style="102" customWidth="1"/>
    <col min="139" max="139" width="10.57421875" style="102" customWidth="1"/>
    <col min="140" max="141" width="5.00390625" style="102" customWidth="1"/>
    <col min="142" max="142" width="10.57421875" style="102" customWidth="1"/>
    <col min="143" max="143" width="5.00390625" style="102" customWidth="1"/>
    <col min="144" max="144" width="10.57421875" style="102" customWidth="1"/>
    <col min="145" max="145" width="5.00390625" style="102" customWidth="1"/>
    <col min="146" max="146" width="10.57421875" style="102" customWidth="1"/>
    <col min="147" max="147" width="5.00390625" style="102" customWidth="1"/>
    <col min="148" max="148" width="10.57421875" style="102" customWidth="1"/>
    <col min="149" max="149" width="5.00390625" style="102" customWidth="1"/>
    <col min="150" max="150" width="10.57421875" style="102" customWidth="1"/>
    <col min="151" max="151" width="5.00390625" style="102" customWidth="1"/>
    <col min="152" max="152" width="10.57421875" style="102" customWidth="1"/>
    <col min="153" max="153" width="5.00390625" style="102" customWidth="1"/>
    <col min="154" max="154" width="10.57421875" style="102" customWidth="1"/>
    <col min="155" max="155" width="5.00390625" style="102" customWidth="1"/>
    <col min="156" max="156" width="10.57421875" style="102" customWidth="1"/>
    <col min="157" max="157" width="5.00390625" style="102" customWidth="1"/>
    <col min="158" max="158" width="10.57421875" style="102" customWidth="1"/>
    <col min="159" max="159" width="5.00390625" style="102" customWidth="1"/>
    <col min="160" max="160" width="10.57421875" style="102" customWidth="1"/>
    <col min="161" max="161" width="5.00390625" style="102" customWidth="1"/>
    <col min="162" max="162" width="10.57421875" style="102" customWidth="1"/>
    <col min="163" max="163" width="5.00390625" style="102" customWidth="1"/>
    <col min="164" max="164" width="10.57421875" style="102" customWidth="1"/>
    <col min="165" max="165" width="5.00390625" style="102" customWidth="1"/>
    <col min="166" max="166" width="10.57421875" style="102" customWidth="1"/>
    <col min="167" max="167" width="4.00390625" style="102" customWidth="1"/>
    <col min="168" max="168" width="9.57421875" style="102" customWidth="1"/>
    <col min="169" max="169" width="4.00390625" style="102" customWidth="1"/>
    <col min="170" max="170" width="9.57421875" style="102" customWidth="1"/>
    <col min="171" max="171" width="4.00390625" style="102" customWidth="1"/>
    <col min="172" max="172" width="9.57421875" style="102" customWidth="1"/>
    <col min="173" max="173" width="4.00390625" style="102" customWidth="1"/>
    <col min="174" max="174" width="9.57421875" style="102" customWidth="1"/>
    <col min="175" max="175" width="4.00390625" style="102" customWidth="1"/>
    <col min="176" max="176" width="9.57421875" style="102" customWidth="1"/>
    <col min="177" max="178" width="5.00390625" style="102" customWidth="1"/>
    <col min="179" max="179" width="9.57421875" style="102" customWidth="1"/>
    <col min="180" max="180" width="4.00390625" style="102" customWidth="1"/>
    <col min="181" max="181" width="9.57421875" style="102" customWidth="1"/>
    <col min="182" max="182" width="4.00390625" style="102" customWidth="1"/>
    <col min="183" max="183" width="9.57421875" style="102" customWidth="1"/>
    <col min="184" max="184" width="4.00390625" style="102" customWidth="1"/>
    <col min="185" max="185" width="9.57421875" style="102" customWidth="1"/>
    <col min="186" max="186" width="4.00390625" style="102" customWidth="1"/>
    <col min="187" max="187" width="9.57421875" style="102" customWidth="1"/>
    <col min="188" max="188" width="4.00390625" style="102" customWidth="1"/>
    <col min="189" max="189" width="9.57421875" style="102" customWidth="1"/>
    <col min="190" max="190" width="4.00390625" style="102" customWidth="1"/>
    <col min="191" max="191" width="9.57421875" style="102" customWidth="1"/>
    <col min="192" max="192" width="4.00390625" style="102" customWidth="1"/>
    <col min="193" max="193" width="9.57421875" style="102" customWidth="1"/>
    <col min="194" max="194" width="4.00390625" style="102" customWidth="1"/>
    <col min="195" max="195" width="9.57421875" style="102" customWidth="1"/>
    <col min="196" max="196" width="4.00390625" style="102" customWidth="1"/>
    <col min="197" max="197" width="9.57421875" style="102" customWidth="1"/>
    <col min="198" max="198" width="4.00390625" style="102" customWidth="1"/>
    <col min="199" max="199" width="9.57421875" style="102" customWidth="1"/>
    <col min="200" max="200" width="4.00390625" style="102" customWidth="1"/>
    <col min="201" max="201" width="9.57421875" style="102" customWidth="1"/>
    <col min="202" max="202" width="4.00390625" style="102" customWidth="1"/>
    <col min="203" max="203" width="9.57421875" style="102" customWidth="1"/>
    <col min="204" max="204" width="4.00390625" style="102" customWidth="1"/>
    <col min="205" max="205" width="9.57421875" style="102" customWidth="1"/>
    <col min="206" max="206" width="4.00390625" style="102" customWidth="1"/>
    <col min="207" max="207" width="9.57421875" style="102" customWidth="1"/>
    <col min="208" max="208" width="4.00390625" style="102" customWidth="1"/>
    <col min="209" max="209" width="9.57421875" style="102" customWidth="1"/>
    <col min="210" max="210" width="4.00390625" style="102" customWidth="1"/>
    <col min="211" max="211" width="9.57421875" style="102" customWidth="1"/>
    <col min="212" max="212" width="4.00390625" style="102" customWidth="1"/>
    <col min="213" max="213" width="9.57421875" style="102" customWidth="1"/>
    <col min="214" max="214" width="4.00390625" style="102" customWidth="1"/>
    <col min="215" max="215" width="9.57421875" style="102" customWidth="1"/>
    <col min="216" max="216" width="4.00390625" style="102" customWidth="1"/>
    <col min="217" max="217" width="9.57421875" style="102" customWidth="1"/>
    <col min="218" max="218" width="4.00390625" style="102" customWidth="1"/>
    <col min="219" max="219" width="9.57421875" style="102" customWidth="1"/>
    <col min="220" max="220" width="4.00390625" style="102" customWidth="1"/>
    <col min="221" max="221" width="9.57421875" style="102" customWidth="1"/>
    <col min="222" max="222" width="4.00390625" style="102" customWidth="1"/>
    <col min="223" max="223" width="9.57421875" style="102" customWidth="1"/>
    <col min="224" max="224" width="4.00390625" style="102" customWidth="1"/>
    <col min="225" max="225" width="9.57421875" style="102" customWidth="1"/>
    <col min="226" max="226" width="4.00390625" style="102" customWidth="1"/>
    <col min="227" max="227" width="9.57421875" style="102" customWidth="1"/>
    <col min="228" max="228" width="4.00390625" style="102" customWidth="1"/>
    <col min="229" max="229" width="9.57421875" style="102" customWidth="1"/>
    <col min="230" max="230" width="4.00390625" style="102" customWidth="1"/>
    <col min="231" max="231" width="9.57421875" style="102" customWidth="1"/>
    <col min="232" max="232" width="4.00390625" style="102" customWidth="1"/>
    <col min="233" max="233" width="9.57421875" style="102" customWidth="1"/>
    <col min="234" max="234" width="4.00390625" style="102" customWidth="1"/>
    <col min="235" max="235" width="9.57421875" style="102" customWidth="1"/>
    <col min="236" max="236" width="4.00390625" style="102" customWidth="1"/>
    <col min="237" max="237" width="9.57421875" style="102" customWidth="1"/>
    <col min="238" max="238" width="4.00390625" style="102" customWidth="1"/>
    <col min="239" max="239" width="9.57421875" style="102" customWidth="1"/>
    <col min="240" max="240" width="4.00390625" style="102" customWidth="1"/>
    <col min="241" max="241" width="9.57421875" style="102" customWidth="1"/>
    <col min="242" max="242" width="4.00390625" style="102" customWidth="1"/>
    <col min="243" max="243" width="9.57421875" style="102" customWidth="1"/>
    <col min="244" max="244" width="4.00390625" style="102" customWidth="1"/>
    <col min="245" max="245" width="9.57421875" style="102" customWidth="1"/>
    <col min="246" max="246" width="4.00390625" style="102" customWidth="1"/>
    <col min="247" max="247" width="9.57421875" style="102" customWidth="1"/>
    <col min="248" max="248" width="4.00390625" style="102" customWidth="1"/>
    <col min="249" max="249" width="9.57421875" style="102" customWidth="1"/>
    <col min="250" max="250" width="4.00390625" style="102" customWidth="1"/>
    <col min="251" max="16384" width="9.57421875" style="102" customWidth="1"/>
  </cols>
  <sheetData>
    <row r="1" ht="12.75">
      <c r="A1" s="6" t="s">
        <v>100</v>
      </c>
    </row>
    <row r="2" spans="1:26" ht="12.75">
      <c r="A2" s="227" t="s">
        <v>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ht="13.5" thickBot="1">
      <c r="A3" s="104"/>
    </row>
    <row r="4" spans="1:26" ht="12.75">
      <c r="A4" s="105"/>
      <c r="B4" s="225" t="str">
        <f>D4+1&amp;" en later"</f>
        <v>2002 en later</v>
      </c>
      <c r="C4" s="226"/>
      <c r="D4" s="225">
        <v>2001</v>
      </c>
      <c r="E4" s="226"/>
      <c r="F4" s="225">
        <f>D4-1</f>
        <v>2000</v>
      </c>
      <c r="G4" s="226"/>
      <c r="H4" s="225">
        <f>F4-1</f>
        <v>1999</v>
      </c>
      <c r="I4" s="226"/>
      <c r="J4" s="225">
        <f>H4-1</f>
        <v>1998</v>
      </c>
      <c r="K4" s="226"/>
      <c r="L4" s="225">
        <f>J4-1</f>
        <v>1997</v>
      </c>
      <c r="M4" s="226"/>
      <c r="N4" s="225">
        <f>L4-1</f>
        <v>1996</v>
      </c>
      <c r="O4" s="226"/>
      <c r="P4" s="225">
        <f>N4-1</f>
        <v>1995</v>
      </c>
      <c r="Q4" s="226"/>
      <c r="R4" s="225">
        <f>P4-1</f>
        <v>1994</v>
      </c>
      <c r="S4" s="226"/>
      <c r="T4" s="225">
        <f>R4-1</f>
        <v>1993</v>
      </c>
      <c r="U4" s="226"/>
      <c r="V4" s="225" t="str">
        <f>T4-1&amp;" "&amp;"en vroeger"</f>
        <v>1992 en vroeger</v>
      </c>
      <c r="W4" s="226"/>
      <c r="X4" s="204" t="s">
        <v>21</v>
      </c>
      <c r="Y4" s="205"/>
      <c r="Z4" s="205"/>
    </row>
    <row r="5" spans="1:26" ht="12.75">
      <c r="A5" s="106"/>
      <c r="B5" s="107" t="s">
        <v>0</v>
      </c>
      <c r="C5" s="108" t="s">
        <v>1</v>
      </c>
      <c r="D5" s="107" t="s">
        <v>0</v>
      </c>
      <c r="E5" s="108" t="s">
        <v>1</v>
      </c>
      <c r="F5" s="107" t="s">
        <v>0</v>
      </c>
      <c r="G5" s="108" t="s">
        <v>1</v>
      </c>
      <c r="H5" s="107" t="s">
        <v>0</v>
      </c>
      <c r="I5" s="108" t="s">
        <v>1</v>
      </c>
      <c r="J5" s="107" t="s">
        <v>0</v>
      </c>
      <c r="K5" s="108" t="s">
        <v>1</v>
      </c>
      <c r="L5" s="107" t="s">
        <v>0</v>
      </c>
      <c r="M5" s="108" t="s">
        <v>1</v>
      </c>
      <c r="N5" s="107" t="s">
        <v>0</v>
      </c>
      <c r="O5" s="108" t="s">
        <v>1</v>
      </c>
      <c r="P5" s="107" t="s">
        <v>0</v>
      </c>
      <c r="Q5" s="108" t="s">
        <v>1</v>
      </c>
      <c r="R5" s="107" t="s">
        <v>0</v>
      </c>
      <c r="S5" s="108" t="s">
        <v>1</v>
      </c>
      <c r="T5" s="107" t="s">
        <v>0</v>
      </c>
      <c r="U5" s="108" t="s">
        <v>1</v>
      </c>
      <c r="V5" s="107" t="s">
        <v>0</v>
      </c>
      <c r="W5" s="108" t="s">
        <v>1</v>
      </c>
      <c r="X5" s="107" t="s">
        <v>0</v>
      </c>
      <c r="Y5" s="108" t="s">
        <v>1</v>
      </c>
      <c r="Z5" s="109" t="s">
        <v>20</v>
      </c>
    </row>
    <row r="6" spans="1:26" s="103" customFormat="1" ht="12.75">
      <c r="A6" s="101" t="s">
        <v>64</v>
      </c>
      <c r="B6" s="110"/>
      <c r="C6" s="111"/>
      <c r="D6" s="110"/>
      <c r="E6" s="111"/>
      <c r="F6" s="110"/>
      <c r="G6" s="111"/>
      <c r="H6" s="110"/>
      <c r="I6" s="111"/>
      <c r="J6" s="110"/>
      <c r="K6" s="111"/>
      <c r="L6" s="110"/>
      <c r="M6" s="111"/>
      <c r="N6" s="110"/>
      <c r="O6" s="111"/>
      <c r="P6" s="110"/>
      <c r="Q6" s="111"/>
      <c r="R6" s="110"/>
      <c r="S6" s="111"/>
      <c r="T6" s="110"/>
      <c r="U6" s="111"/>
      <c r="V6" s="110"/>
      <c r="W6" s="111"/>
      <c r="X6" s="110"/>
      <c r="Y6" s="111"/>
      <c r="Z6" s="111"/>
    </row>
    <row r="7" spans="1:26" ht="12.75">
      <c r="A7" s="112" t="s">
        <v>30</v>
      </c>
      <c r="B7" s="99">
        <v>0</v>
      </c>
      <c r="C7" s="90">
        <v>0</v>
      </c>
      <c r="D7" s="99">
        <v>2</v>
      </c>
      <c r="E7" s="90">
        <v>3</v>
      </c>
      <c r="F7" s="99">
        <v>49</v>
      </c>
      <c r="G7" s="90">
        <v>39</v>
      </c>
      <c r="H7" s="99">
        <v>56</v>
      </c>
      <c r="I7" s="90">
        <v>52</v>
      </c>
      <c r="J7" s="99">
        <v>68</v>
      </c>
      <c r="K7" s="90">
        <v>52</v>
      </c>
      <c r="L7" s="99">
        <v>72</v>
      </c>
      <c r="M7" s="90">
        <v>59</v>
      </c>
      <c r="N7" s="99">
        <v>98</v>
      </c>
      <c r="O7" s="90">
        <v>55</v>
      </c>
      <c r="P7" s="99">
        <v>138</v>
      </c>
      <c r="Q7" s="90">
        <v>57</v>
      </c>
      <c r="R7" s="99">
        <v>23</v>
      </c>
      <c r="S7" s="90">
        <v>5</v>
      </c>
      <c r="T7" s="99">
        <v>0</v>
      </c>
      <c r="U7" s="90">
        <v>0</v>
      </c>
      <c r="V7" s="99">
        <v>0</v>
      </c>
      <c r="W7" s="90">
        <v>0</v>
      </c>
      <c r="X7" s="113">
        <f aca="true" t="shared" si="0" ref="X7:Y11">SUM(V7,T7,R7,P7,N7,L7,J7,H7,F7,D7,B7)</f>
        <v>506</v>
      </c>
      <c r="Y7" s="94">
        <f t="shared" si="0"/>
        <v>322</v>
      </c>
      <c r="Z7" s="90">
        <f>SUM(X7:Y7)</f>
        <v>828</v>
      </c>
    </row>
    <row r="8" spans="1:26" ht="12.75">
      <c r="A8" s="112" t="s">
        <v>31</v>
      </c>
      <c r="B8" s="99">
        <v>0</v>
      </c>
      <c r="C8" s="100">
        <v>0</v>
      </c>
      <c r="D8" s="99">
        <v>2</v>
      </c>
      <c r="E8" s="100">
        <v>2</v>
      </c>
      <c r="F8" s="99">
        <v>79</v>
      </c>
      <c r="G8" s="100">
        <v>67</v>
      </c>
      <c r="H8" s="99">
        <v>95</v>
      </c>
      <c r="I8" s="100">
        <v>96</v>
      </c>
      <c r="J8" s="99">
        <v>98</v>
      </c>
      <c r="K8" s="100">
        <v>79</v>
      </c>
      <c r="L8" s="99">
        <v>115</v>
      </c>
      <c r="M8" s="100">
        <v>90</v>
      </c>
      <c r="N8" s="99">
        <v>129</v>
      </c>
      <c r="O8" s="100">
        <v>89</v>
      </c>
      <c r="P8" s="99">
        <v>119</v>
      </c>
      <c r="Q8" s="100">
        <v>70</v>
      </c>
      <c r="R8" s="99">
        <v>20</v>
      </c>
      <c r="S8" s="100">
        <v>7</v>
      </c>
      <c r="T8" s="99">
        <v>0</v>
      </c>
      <c r="U8" s="100">
        <v>0</v>
      </c>
      <c r="V8" s="99">
        <v>0</v>
      </c>
      <c r="W8" s="100">
        <v>1</v>
      </c>
      <c r="X8" s="113">
        <f t="shared" si="0"/>
        <v>657</v>
      </c>
      <c r="Y8" s="114">
        <f t="shared" si="0"/>
        <v>501</v>
      </c>
      <c r="Z8" s="90">
        <f>SUM(X8:Y8)</f>
        <v>1158</v>
      </c>
    </row>
    <row r="9" spans="1:26" ht="12.75">
      <c r="A9" s="112" t="s">
        <v>32</v>
      </c>
      <c r="B9" s="99">
        <v>0</v>
      </c>
      <c r="C9" s="100">
        <v>0</v>
      </c>
      <c r="D9" s="99">
        <v>0</v>
      </c>
      <c r="E9" s="100">
        <v>0</v>
      </c>
      <c r="F9" s="99">
        <v>8</v>
      </c>
      <c r="G9" s="100">
        <v>4</v>
      </c>
      <c r="H9" s="99">
        <v>9</v>
      </c>
      <c r="I9" s="100">
        <v>7</v>
      </c>
      <c r="J9" s="99">
        <v>9</v>
      </c>
      <c r="K9" s="100">
        <v>9</v>
      </c>
      <c r="L9" s="99">
        <v>15</v>
      </c>
      <c r="M9" s="100">
        <v>4</v>
      </c>
      <c r="N9" s="99">
        <v>40</v>
      </c>
      <c r="O9" s="100">
        <v>2</v>
      </c>
      <c r="P9" s="99">
        <v>28</v>
      </c>
      <c r="Q9" s="100">
        <v>5</v>
      </c>
      <c r="R9" s="99">
        <v>2</v>
      </c>
      <c r="S9" s="100">
        <v>1</v>
      </c>
      <c r="T9" s="99">
        <v>0</v>
      </c>
      <c r="U9" s="100">
        <v>0</v>
      </c>
      <c r="V9" s="99">
        <v>1</v>
      </c>
      <c r="W9" s="100">
        <v>0</v>
      </c>
      <c r="X9" s="113">
        <f t="shared" si="0"/>
        <v>112</v>
      </c>
      <c r="Y9" s="114">
        <f t="shared" si="0"/>
        <v>32</v>
      </c>
      <c r="Z9" s="90">
        <f>SUM(X9:Y9)</f>
        <v>144</v>
      </c>
    </row>
    <row r="10" spans="1:26" ht="12.75">
      <c r="A10" s="112" t="s">
        <v>33</v>
      </c>
      <c r="B10" s="99">
        <v>0</v>
      </c>
      <c r="C10" s="100">
        <v>0</v>
      </c>
      <c r="D10" s="99">
        <v>4</v>
      </c>
      <c r="E10" s="100">
        <v>2</v>
      </c>
      <c r="F10" s="99">
        <v>53</v>
      </c>
      <c r="G10" s="100">
        <v>40</v>
      </c>
      <c r="H10" s="99">
        <v>29</v>
      </c>
      <c r="I10" s="100">
        <v>46</v>
      </c>
      <c r="J10" s="99">
        <v>60</v>
      </c>
      <c r="K10" s="100">
        <v>33</v>
      </c>
      <c r="L10" s="99">
        <v>54</v>
      </c>
      <c r="M10" s="100">
        <v>29</v>
      </c>
      <c r="N10" s="99">
        <v>66</v>
      </c>
      <c r="O10" s="100">
        <v>42</v>
      </c>
      <c r="P10" s="99">
        <v>60</v>
      </c>
      <c r="Q10" s="100">
        <v>29</v>
      </c>
      <c r="R10" s="99">
        <v>19</v>
      </c>
      <c r="S10" s="100">
        <v>6</v>
      </c>
      <c r="T10" s="99">
        <v>2</v>
      </c>
      <c r="U10" s="100">
        <v>0</v>
      </c>
      <c r="V10" s="99">
        <v>0</v>
      </c>
      <c r="W10" s="100">
        <v>0</v>
      </c>
      <c r="X10" s="113">
        <f t="shared" si="0"/>
        <v>347</v>
      </c>
      <c r="Y10" s="114">
        <f t="shared" si="0"/>
        <v>227</v>
      </c>
      <c r="Z10" s="90">
        <f>SUM(X10:Y10)</f>
        <v>574</v>
      </c>
    </row>
    <row r="11" spans="1:26" s="38" customFormat="1" ht="12.75">
      <c r="A11" s="115" t="s">
        <v>19</v>
      </c>
      <c r="B11" s="116">
        <v>0</v>
      </c>
      <c r="C11" s="117">
        <v>0</v>
      </c>
      <c r="D11" s="116">
        <v>8</v>
      </c>
      <c r="E11" s="117">
        <v>7</v>
      </c>
      <c r="F11" s="116">
        <v>189</v>
      </c>
      <c r="G11" s="117">
        <v>150</v>
      </c>
      <c r="H11" s="116">
        <v>189</v>
      </c>
      <c r="I11" s="117">
        <v>201</v>
      </c>
      <c r="J11" s="116">
        <v>235</v>
      </c>
      <c r="K11" s="117">
        <v>173</v>
      </c>
      <c r="L11" s="116">
        <v>256</v>
      </c>
      <c r="M11" s="117">
        <v>182</v>
      </c>
      <c r="N11" s="116">
        <v>333</v>
      </c>
      <c r="O11" s="117">
        <v>188</v>
      </c>
      <c r="P11" s="116">
        <v>345</v>
      </c>
      <c r="Q11" s="117">
        <v>161</v>
      </c>
      <c r="R11" s="116">
        <v>64</v>
      </c>
      <c r="S11" s="117">
        <v>19</v>
      </c>
      <c r="T11" s="116">
        <v>2</v>
      </c>
      <c r="U11" s="117">
        <v>0</v>
      </c>
      <c r="V11" s="116">
        <v>1</v>
      </c>
      <c r="W11" s="117">
        <v>1</v>
      </c>
      <c r="X11" s="116">
        <f t="shared" si="0"/>
        <v>1622</v>
      </c>
      <c r="Y11" s="117">
        <f t="shared" si="0"/>
        <v>1082</v>
      </c>
      <c r="Z11" s="117">
        <f>SUM(X11:Y11)</f>
        <v>2704</v>
      </c>
    </row>
    <row r="12" spans="1:26" s="38" customFormat="1" ht="12.75">
      <c r="A12" s="118" t="s">
        <v>51</v>
      </c>
      <c r="B12" s="119"/>
      <c r="C12" s="120"/>
      <c r="D12" s="119"/>
      <c r="E12" s="120"/>
      <c r="F12" s="119"/>
      <c r="G12" s="120"/>
      <c r="H12" s="119"/>
      <c r="I12" s="120"/>
      <c r="J12" s="119"/>
      <c r="K12" s="120"/>
      <c r="L12" s="119"/>
      <c r="M12" s="120"/>
      <c r="N12" s="119"/>
      <c r="O12" s="120"/>
      <c r="P12" s="119"/>
      <c r="Q12" s="120"/>
      <c r="R12" s="119"/>
      <c r="S12" s="120"/>
      <c r="T12" s="119"/>
      <c r="U12" s="120"/>
      <c r="V12" s="119"/>
      <c r="W12" s="120"/>
      <c r="X12" s="119"/>
      <c r="Y12" s="120"/>
      <c r="Z12" s="120"/>
    </row>
    <row r="13" spans="1:26" s="38" customFormat="1" ht="13.5" thickBot="1">
      <c r="A13" s="121" t="s">
        <v>65</v>
      </c>
      <c r="B13" s="119"/>
      <c r="C13" s="120"/>
      <c r="D13" s="119"/>
      <c r="E13" s="120"/>
      <c r="F13" s="119"/>
      <c r="G13" s="120"/>
      <c r="H13" s="119"/>
      <c r="I13" s="120"/>
      <c r="J13" s="119"/>
      <c r="K13" s="120"/>
      <c r="L13" s="119"/>
      <c r="M13" s="120"/>
      <c r="N13" s="119"/>
      <c r="O13" s="120"/>
      <c r="P13" s="119"/>
      <c r="Q13" s="120"/>
      <c r="R13" s="119"/>
      <c r="S13" s="120"/>
      <c r="T13" s="119"/>
      <c r="U13" s="120"/>
      <c r="V13" s="119"/>
      <c r="W13" s="120"/>
      <c r="X13" s="119"/>
      <c r="Y13" s="120"/>
      <c r="Z13" s="120"/>
    </row>
    <row r="14" spans="1:26" ht="12.75">
      <c r="A14" s="112" t="s">
        <v>30</v>
      </c>
      <c r="B14" s="99">
        <v>3</v>
      </c>
      <c r="C14" s="90">
        <v>1</v>
      </c>
      <c r="D14" s="99">
        <v>72</v>
      </c>
      <c r="E14" s="90">
        <v>57</v>
      </c>
      <c r="F14" s="122">
        <v>3818</v>
      </c>
      <c r="G14" s="123">
        <v>3801</v>
      </c>
      <c r="H14" s="99">
        <v>1604</v>
      </c>
      <c r="I14" s="124">
        <v>1492</v>
      </c>
      <c r="J14" s="99">
        <v>261</v>
      </c>
      <c r="K14" s="90">
        <v>218</v>
      </c>
      <c r="L14" s="99">
        <v>15</v>
      </c>
      <c r="M14" s="90">
        <v>8</v>
      </c>
      <c r="N14" s="99">
        <v>2</v>
      </c>
      <c r="O14" s="90">
        <v>0</v>
      </c>
      <c r="P14" s="99">
        <v>0</v>
      </c>
      <c r="Q14" s="90">
        <v>0</v>
      </c>
      <c r="R14" s="99">
        <v>0</v>
      </c>
      <c r="S14" s="90">
        <v>0</v>
      </c>
      <c r="T14" s="99">
        <v>0</v>
      </c>
      <c r="U14" s="90">
        <v>0</v>
      </c>
      <c r="V14" s="99">
        <v>0</v>
      </c>
      <c r="W14" s="90">
        <v>0</v>
      </c>
      <c r="X14" s="113">
        <f aca="true" t="shared" si="1" ref="X14:X19">SUM(V14,T14,R14,P14,N14,L14,J14,H14,F14,D14,B14)</f>
        <v>5775</v>
      </c>
      <c r="Y14" s="94">
        <f aca="true" t="shared" si="2" ref="Y14:Y19">SUM(W14,U14,S14,Q14,O14,M14,K14,I14,G14,E14,C14)</f>
        <v>5577</v>
      </c>
      <c r="Z14" s="90">
        <f aca="true" t="shared" si="3" ref="Z14:Z19">SUM(X14:Y14)</f>
        <v>11352</v>
      </c>
    </row>
    <row r="15" spans="1:26" ht="12.75">
      <c r="A15" s="112" t="s">
        <v>31</v>
      </c>
      <c r="B15" s="99">
        <v>4</v>
      </c>
      <c r="C15" s="100">
        <v>2</v>
      </c>
      <c r="D15" s="99">
        <v>426</v>
      </c>
      <c r="E15" s="100">
        <v>339</v>
      </c>
      <c r="F15" s="99">
        <v>20175</v>
      </c>
      <c r="G15" s="124">
        <v>21248</v>
      </c>
      <c r="H15" s="99">
        <v>4310</v>
      </c>
      <c r="I15" s="124">
        <v>3830</v>
      </c>
      <c r="J15" s="99">
        <v>421</v>
      </c>
      <c r="K15" s="100">
        <v>314</v>
      </c>
      <c r="L15" s="99">
        <v>18</v>
      </c>
      <c r="M15" s="100">
        <v>16</v>
      </c>
      <c r="N15" s="99">
        <v>0</v>
      </c>
      <c r="O15" s="100">
        <v>0</v>
      </c>
      <c r="P15" s="99">
        <v>0</v>
      </c>
      <c r="Q15" s="100">
        <v>0</v>
      </c>
      <c r="R15" s="99">
        <v>0</v>
      </c>
      <c r="S15" s="100">
        <v>0</v>
      </c>
      <c r="T15" s="99">
        <v>0</v>
      </c>
      <c r="U15" s="100">
        <v>0</v>
      </c>
      <c r="V15" s="99">
        <v>0</v>
      </c>
      <c r="W15" s="100">
        <v>0</v>
      </c>
      <c r="X15" s="113">
        <f t="shared" si="1"/>
        <v>25354</v>
      </c>
      <c r="Y15" s="114">
        <f t="shared" si="2"/>
        <v>25749</v>
      </c>
      <c r="Z15" s="90">
        <f t="shared" si="3"/>
        <v>51103</v>
      </c>
    </row>
    <row r="16" spans="1:26" ht="12.75">
      <c r="A16" s="112" t="s">
        <v>32</v>
      </c>
      <c r="B16" s="99">
        <v>0</v>
      </c>
      <c r="C16" s="100">
        <v>0</v>
      </c>
      <c r="D16" s="99">
        <v>1</v>
      </c>
      <c r="E16" s="100">
        <v>2</v>
      </c>
      <c r="F16" s="99">
        <v>717</v>
      </c>
      <c r="G16" s="124">
        <v>284</v>
      </c>
      <c r="H16" s="99">
        <v>370</v>
      </c>
      <c r="I16" s="124">
        <v>158</v>
      </c>
      <c r="J16" s="99">
        <v>31</v>
      </c>
      <c r="K16" s="100">
        <v>13</v>
      </c>
      <c r="L16" s="99">
        <v>1</v>
      </c>
      <c r="M16" s="100">
        <v>0</v>
      </c>
      <c r="N16" s="99">
        <v>0</v>
      </c>
      <c r="O16" s="100">
        <v>1</v>
      </c>
      <c r="P16" s="99">
        <v>0</v>
      </c>
      <c r="Q16" s="100">
        <v>0</v>
      </c>
      <c r="R16" s="99">
        <v>0</v>
      </c>
      <c r="S16" s="100">
        <v>0</v>
      </c>
      <c r="T16" s="99">
        <v>0</v>
      </c>
      <c r="U16" s="100">
        <v>0</v>
      </c>
      <c r="V16" s="99">
        <v>0</v>
      </c>
      <c r="W16" s="100">
        <v>0</v>
      </c>
      <c r="X16" s="113">
        <f t="shared" si="1"/>
        <v>1120</v>
      </c>
      <c r="Y16" s="114">
        <f t="shared" si="2"/>
        <v>458</v>
      </c>
      <c r="Z16" s="90">
        <f t="shared" si="3"/>
        <v>1578</v>
      </c>
    </row>
    <row r="17" spans="1:26" ht="12.75">
      <c r="A17" s="112" t="s">
        <v>33</v>
      </c>
      <c r="B17" s="99">
        <v>0</v>
      </c>
      <c r="C17" s="100">
        <v>0</v>
      </c>
      <c r="D17" s="99">
        <v>9</v>
      </c>
      <c r="E17" s="100">
        <v>12</v>
      </c>
      <c r="F17" s="99">
        <v>952</v>
      </c>
      <c r="G17" s="124">
        <v>617</v>
      </c>
      <c r="H17" s="99">
        <v>486</v>
      </c>
      <c r="I17" s="124">
        <v>289</v>
      </c>
      <c r="J17" s="99">
        <v>61</v>
      </c>
      <c r="K17" s="100">
        <v>47</v>
      </c>
      <c r="L17" s="99">
        <v>6</v>
      </c>
      <c r="M17" s="100">
        <v>1</v>
      </c>
      <c r="N17" s="99">
        <v>1</v>
      </c>
      <c r="O17" s="100">
        <v>1</v>
      </c>
      <c r="P17" s="99">
        <v>0</v>
      </c>
      <c r="Q17" s="100">
        <v>0</v>
      </c>
      <c r="R17" s="99">
        <v>0</v>
      </c>
      <c r="S17" s="100">
        <v>1</v>
      </c>
      <c r="T17" s="99">
        <v>0</v>
      </c>
      <c r="U17" s="100">
        <v>0</v>
      </c>
      <c r="V17" s="99">
        <v>0</v>
      </c>
      <c r="W17" s="100">
        <v>0</v>
      </c>
      <c r="X17" s="113">
        <f t="shared" si="1"/>
        <v>1515</v>
      </c>
      <c r="Y17" s="114">
        <f t="shared" si="2"/>
        <v>968</v>
      </c>
      <c r="Z17" s="90">
        <f t="shared" si="3"/>
        <v>2483</v>
      </c>
    </row>
    <row r="18" spans="1:26" ht="12.75">
      <c r="A18" s="112" t="s">
        <v>34</v>
      </c>
      <c r="B18" s="99">
        <v>0</v>
      </c>
      <c r="C18" s="100">
        <v>0</v>
      </c>
      <c r="D18" s="99">
        <v>0</v>
      </c>
      <c r="E18" s="100">
        <v>0</v>
      </c>
      <c r="F18" s="99">
        <v>10</v>
      </c>
      <c r="G18" s="124">
        <v>5</v>
      </c>
      <c r="H18" s="99">
        <v>11</v>
      </c>
      <c r="I18" s="124">
        <v>1</v>
      </c>
      <c r="J18" s="99">
        <v>1</v>
      </c>
      <c r="K18" s="100">
        <v>0</v>
      </c>
      <c r="L18" s="99">
        <v>0</v>
      </c>
      <c r="M18" s="100">
        <v>0</v>
      </c>
      <c r="N18" s="99">
        <v>0</v>
      </c>
      <c r="O18" s="100">
        <v>0</v>
      </c>
      <c r="P18" s="99">
        <v>0</v>
      </c>
      <c r="Q18" s="100">
        <v>0</v>
      </c>
      <c r="R18" s="99">
        <v>0</v>
      </c>
      <c r="S18" s="100">
        <v>0</v>
      </c>
      <c r="T18" s="99">
        <v>0</v>
      </c>
      <c r="U18" s="100">
        <v>0</v>
      </c>
      <c r="V18" s="99">
        <v>0</v>
      </c>
      <c r="W18" s="100">
        <v>0</v>
      </c>
      <c r="X18" s="113">
        <f t="shared" si="1"/>
        <v>22</v>
      </c>
      <c r="Y18" s="114">
        <f t="shared" si="2"/>
        <v>6</v>
      </c>
      <c r="Z18" s="90">
        <f t="shared" si="3"/>
        <v>28</v>
      </c>
    </row>
    <row r="19" spans="1:26" s="38" customFormat="1" ht="13.5" thickBot="1">
      <c r="A19" s="115" t="s">
        <v>19</v>
      </c>
      <c r="B19" s="116">
        <f>SUM(B14:B18)</f>
        <v>7</v>
      </c>
      <c r="C19" s="117">
        <f aca="true" t="shared" si="4" ref="C19:W19">SUM(C14:C18)</f>
        <v>3</v>
      </c>
      <c r="D19" s="116">
        <f t="shared" si="4"/>
        <v>508</v>
      </c>
      <c r="E19" s="117">
        <f t="shared" si="4"/>
        <v>410</v>
      </c>
      <c r="F19" s="125">
        <f t="shared" si="4"/>
        <v>25672</v>
      </c>
      <c r="G19" s="126">
        <f t="shared" si="4"/>
        <v>25955</v>
      </c>
      <c r="H19" s="116">
        <f t="shared" si="4"/>
        <v>6781</v>
      </c>
      <c r="I19" s="176">
        <f t="shared" si="4"/>
        <v>5770</v>
      </c>
      <c r="J19" s="116">
        <f t="shared" si="4"/>
        <v>775</v>
      </c>
      <c r="K19" s="117">
        <f t="shared" si="4"/>
        <v>592</v>
      </c>
      <c r="L19" s="116">
        <f t="shared" si="4"/>
        <v>40</v>
      </c>
      <c r="M19" s="117">
        <f t="shared" si="4"/>
        <v>25</v>
      </c>
      <c r="N19" s="116">
        <f t="shared" si="4"/>
        <v>3</v>
      </c>
      <c r="O19" s="117">
        <f t="shared" si="4"/>
        <v>2</v>
      </c>
      <c r="P19" s="116">
        <f t="shared" si="4"/>
        <v>0</v>
      </c>
      <c r="Q19" s="117">
        <f t="shared" si="4"/>
        <v>0</v>
      </c>
      <c r="R19" s="116">
        <f t="shared" si="4"/>
        <v>0</v>
      </c>
      <c r="S19" s="117">
        <f t="shared" si="4"/>
        <v>1</v>
      </c>
      <c r="T19" s="116">
        <f t="shared" si="4"/>
        <v>0</v>
      </c>
      <c r="U19" s="117">
        <f t="shared" si="4"/>
        <v>0</v>
      </c>
      <c r="V19" s="116">
        <f t="shared" si="4"/>
        <v>0</v>
      </c>
      <c r="W19" s="117">
        <f t="shared" si="4"/>
        <v>0</v>
      </c>
      <c r="X19" s="116">
        <f t="shared" si="1"/>
        <v>33786</v>
      </c>
      <c r="Y19" s="117">
        <f t="shared" si="2"/>
        <v>32758</v>
      </c>
      <c r="Z19" s="117">
        <f t="shared" si="3"/>
        <v>66544</v>
      </c>
    </row>
    <row r="20" spans="1:26" s="38" customFormat="1" ht="13.5" thickBot="1">
      <c r="A20" s="121" t="s">
        <v>66</v>
      </c>
      <c r="B20" s="119"/>
      <c r="C20" s="120"/>
      <c r="D20" s="119"/>
      <c r="E20" s="120"/>
      <c r="F20" s="119"/>
      <c r="G20" s="120"/>
      <c r="H20" s="119"/>
      <c r="I20" s="120"/>
      <c r="J20" s="119"/>
      <c r="K20" s="120"/>
      <c r="L20" s="119"/>
      <c r="M20" s="120"/>
      <c r="N20" s="119"/>
      <c r="O20" s="120"/>
      <c r="P20" s="119"/>
      <c r="Q20" s="120"/>
      <c r="R20" s="119"/>
      <c r="S20" s="120"/>
      <c r="T20" s="119"/>
      <c r="U20" s="120"/>
      <c r="V20" s="119"/>
      <c r="W20" s="120"/>
      <c r="X20" s="119"/>
      <c r="Y20" s="120"/>
      <c r="Z20" s="120"/>
    </row>
    <row r="21" spans="1:26" ht="12.75">
      <c r="A21" s="112" t="s">
        <v>30</v>
      </c>
      <c r="B21" s="99">
        <v>0</v>
      </c>
      <c r="C21" s="90">
        <v>0</v>
      </c>
      <c r="D21" s="99">
        <v>1</v>
      </c>
      <c r="E21" s="90">
        <v>1</v>
      </c>
      <c r="F21" s="99">
        <v>70</v>
      </c>
      <c r="G21" s="90">
        <v>74</v>
      </c>
      <c r="H21" s="122">
        <v>3500</v>
      </c>
      <c r="I21" s="123">
        <v>3574</v>
      </c>
      <c r="J21" s="99">
        <v>1773</v>
      </c>
      <c r="K21" s="124">
        <v>1601</v>
      </c>
      <c r="L21" s="99">
        <v>370</v>
      </c>
      <c r="M21" s="90">
        <v>252</v>
      </c>
      <c r="N21" s="99">
        <v>30</v>
      </c>
      <c r="O21" s="90">
        <v>32</v>
      </c>
      <c r="P21" s="99">
        <v>2</v>
      </c>
      <c r="Q21" s="90">
        <v>0</v>
      </c>
      <c r="R21" s="99">
        <v>0</v>
      </c>
      <c r="S21" s="90">
        <v>0</v>
      </c>
      <c r="T21" s="99">
        <v>0</v>
      </c>
      <c r="U21" s="90">
        <v>1</v>
      </c>
      <c r="V21" s="99">
        <v>0</v>
      </c>
      <c r="W21" s="90">
        <v>1</v>
      </c>
      <c r="X21" s="113">
        <f aca="true" t="shared" si="5" ref="X21:X26">SUM(V21,T21,R21,P21,N21,L21,J21,H21,F21,D21,B21)</f>
        <v>5746</v>
      </c>
      <c r="Y21" s="94">
        <f aca="true" t="shared" si="6" ref="Y21:Y26">SUM(W21,U21,S21,Q21,O21,M21,K21,I21,G21,E21,C21)</f>
        <v>5536</v>
      </c>
      <c r="Z21" s="90">
        <f aca="true" t="shared" si="7" ref="Z21:Z26">SUM(X21:Y21)</f>
        <v>11282</v>
      </c>
    </row>
    <row r="22" spans="1:26" ht="12.75">
      <c r="A22" s="112" t="s">
        <v>31</v>
      </c>
      <c r="B22" s="99">
        <v>1</v>
      </c>
      <c r="C22" s="100">
        <v>0</v>
      </c>
      <c r="D22" s="99">
        <v>11</v>
      </c>
      <c r="E22" s="100">
        <v>4</v>
      </c>
      <c r="F22" s="99">
        <v>390</v>
      </c>
      <c r="G22" s="100">
        <v>390</v>
      </c>
      <c r="H22" s="99">
        <v>19466</v>
      </c>
      <c r="I22" s="124">
        <v>20772</v>
      </c>
      <c r="J22" s="99">
        <v>4573</v>
      </c>
      <c r="K22" s="124">
        <v>4017</v>
      </c>
      <c r="L22" s="99">
        <v>520</v>
      </c>
      <c r="M22" s="100">
        <v>402</v>
      </c>
      <c r="N22" s="99">
        <v>25</v>
      </c>
      <c r="O22" s="100">
        <v>28</v>
      </c>
      <c r="P22" s="99">
        <v>2</v>
      </c>
      <c r="Q22" s="100">
        <v>2</v>
      </c>
      <c r="R22" s="99">
        <v>0</v>
      </c>
      <c r="S22" s="100">
        <v>0</v>
      </c>
      <c r="T22" s="99">
        <v>0</v>
      </c>
      <c r="U22" s="100">
        <v>0</v>
      </c>
      <c r="V22" s="99">
        <v>1</v>
      </c>
      <c r="W22" s="100">
        <v>1</v>
      </c>
      <c r="X22" s="113">
        <f t="shared" si="5"/>
        <v>24989</v>
      </c>
      <c r="Y22" s="114">
        <f t="shared" si="6"/>
        <v>25616</v>
      </c>
      <c r="Z22" s="90">
        <f t="shared" si="7"/>
        <v>50605</v>
      </c>
    </row>
    <row r="23" spans="1:26" ht="12.75">
      <c r="A23" s="112" t="s">
        <v>32</v>
      </c>
      <c r="B23" s="99">
        <v>0</v>
      </c>
      <c r="C23" s="100">
        <v>0</v>
      </c>
      <c r="D23" s="99">
        <v>0</v>
      </c>
      <c r="E23" s="100">
        <v>0</v>
      </c>
      <c r="F23" s="99">
        <v>3</v>
      </c>
      <c r="G23" s="100">
        <v>5</v>
      </c>
      <c r="H23" s="99">
        <v>682</v>
      </c>
      <c r="I23" s="124">
        <v>279</v>
      </c>
      <c r="J23" s="99">
        <v>481</v>
      </c>
      <c r="K23" s="124">
        <v>187</v>
      </c>
      <c r="L23" s="99">
        <v>41</v>
      </c>
      <c r="M23" s="100">
        <v>34</v>
      </c>
      <c r="N23" s="99">
        <v>2</v>
      </c>
      <c r="O23" s="100">
        <v>3</v>
      </c>
      <c r="P23" s="99">
        <v>0</v>
      </c>
      <c r="Q23" s="100">
        <v>1</v>
      </c>
      <c r="R23" s="99">
        <v>0</v>
      </c>
      <c r="S23" s="100">
        <v>0</v>
      </c>
      <c r="T23" s="99">
        <v>0</v>
      </c>
      <c r="U23" s="100">
        <v>0</v>
      </c>
      <c r="V23" s="99">
        <v>0</v>
      </c>
      <c r="W23" s="100">
        <v>0</v>
      </c>
      <c r="X23" s="113">
        <f t="shared" si="5"/>
        <v>1209</v>
      </c>
      <c r="Y23" s="114">
        <f t="shared" si="6"/>
        <v>509</v>
      </c>
      <c r="Z23" s="90">
        <f t="shared" si="7"/>
        <v>1718</v>
      </c>
    </row>
    <row r="24" spans="1:26" ht="12.75">
      <c r="A24" s="112" t="s">
        <v>33</v>
      </c>
      <c r="B24" s="99">
        <v>0</v>
      </c>
      <c r="C24" s="100">
        <v>0</v>
      </c>
      <c r="D24" s="99">
        <v>0</v>
      </c>
      <c r="E24" s="100">
        <v>0</v>
      </c>
      <c r="F24" s="99">
        <v>10</v>
      </c>
      <c r="G24" s="100">
        <v>11</v>
      </c>
      <c r="H24" s="99">
        <v>839</v>
      </c>
      <c r="I24" s="124">
        <v>627</v>
      </c>
      <c r="J24" s="99">
        <v>491</v>
      </c>
      <c r="K24" s="124">
        <v>347</v>
      </c>
      <c r="L24" s="99">
        <v>79</v>
      </c>
      <c r="M24" s="100">
        <v>68</v>
      </c>
      <c r="N24" s="99">
        <v>1</v>
      </c>
      <c r="O24" s="100">
        <v>5</v>
      </c>
      <c r="P24" s="99">
        <v>0</v>
      </c>
      <c r="Q24" s="100">
        <v>3</v>
      </c>
      <c r="R24" s="99">
        <v>0</v>
      </c>
      <c r="S24" s="100">
        <v>1</v>
      </c>
      <c r="T24" s="99">
        <v>0</v>
      </c>
      <c r="U24" s="100">
        <v>0</v>
      </c>
      <c r="V24" s="99">
        <v>0</v>
      </c>
      <c r="W24" s="100">
        <v>0</v>
      </c>
      <c r="X24" s="113">
        <f t="shared" si="5"/>
        <v>1420</v>
      </c>
      <c r="Y24" s="114">
        <f t="shared" si="6"/>
        <v>1062</v>
      </c>
      <c r="Z24" s="90">
        <f t="shared" si="7"/>
        <v>2482</v>
      </c>
    </row>
    <row r="25" spans="1:26" ht="12.75">
      <c r="A25" s="112" t="s">
        <v>34</v>
      </c>
      <c r="B25" s="99">
        <v>0</v>
      </c>
      <c r="C25" s="100">
        <v>0</v>
      </c>
      <c r="D25" s="99">
        <v>0</v>
      </c>
      <c r="E25" s="100">
        <v>0</v>
      </c>
      <c r="F25" s="99">
        <v>0</v>
      </c>
      <c r="G25" s="100">
        <v>0</v>
      </c>
      <c r="H25" s="99">
        <v>13</v>
      </c>
      <c r="I25" s="124">
        <v>7</v>
      </c>
      <c r="J25" s="99">
        <v>11</v>
      </c>
      <c r="K25" s="124">
        <v>6</v>
      </c>
      <c r="L25" s="99">
        <v>1</v>
      </c>
      <c r="M25" s="100">
        <v>0</v>
      </c>
      <c r="N25" s="99">
        <v>0</v>
      </c>
      <c r="O25" s="100">
        <v>0</v>
      </c>
      <c r="P25" s="99">
        <v>0</v>
      </c>
      <c r="Q25" s="100">
        <v>0</v>
      </c>
      <c r="R25" s="99">
        <v>0</v>
      </c>
      <c r="S25" s="100">
        <v>0</v>
      </c>
      <c r="T25" s="99">
        <v>0</v>
      </c>
      <c r="U25" s="100">
        <v>0</v>
      </c>
      <c r="V25" s="99">
        <v>0</v>
      </c>
      <c r="W25" s="100">
        <v>0</v>
      </c>
      <c r="X25" s="113">
        <f t="shared" si="5"/>
        <v>25</v>
      </c>
      <c r="Y25" s="114">
        <f t="shared" si="6"/>
        <v>13</v>
      </c>
      <c r="Z25" s="90">
        <f t="shared" si="7"/>
        <v>38</v>
      </c>
    </row>
    <row r="26" spans="1:26" s="38" customFormat="1" ht="13.5" thickBot="1">
      <c r="A26" s="115" t="s">
        <v>19</v>
      </c>
      <c r="B26" s="116">
        <f>SUM(B21:B25)</f>
        <v>1</v>
      </c>
      <c r="C26" s="117">
        <f aca="true" t="shared" si="8" ref="C26:W26">SUM(C21:C25)</f>
        <v>0</v>
      </c>
      <c r="D26" s="116">
        <f t="shared" si="8"/>
        <v>12</v>
      </c>
      <c r="E26" s="117">
        <f t="shared" si="8"/>
        <v>5</v>
      </c>
      <c r="F26" s="116">
        <f t="shared" si="8"/>
        <v>473</v>
      </c>
      <c r="G26" s="117">
        <f t="shared" si="8"/>
        <v>480</v>
      </c>
      <c r="H26" s="125">
        <f t="shared" si="8"/>
        <v>24500</v>
      </c>
      <c r="I26" s="126">
        <f t="shared" si="8"/>
        <v>25259</v>
      </c>
      <c r="J26" s="116">
        <f t="shared" si="8"/>
        <v>7329</v>
      </c>
      <c r="K26" s="176">
        <f t="shared" si="8"/>
        <v>6158</v>
      </c>
      <c r="L26" s="116">
        <f t="shared" si="8"/>
        <v>1011</v>
      </c>
      <c r="M26" s="117">
        <f t="shared" si="8"/>
        <v>756</v>
      </c>
      <c r="N26" s="116">
        <f t="shared" si="8"/>
        <v>58</v>
      </c>
      <c r="O26" s="117">
        <f t="shared" si="8"/>
        <v>68</v>
      </c>
      <c r="P26" s="116">
        <f t="shared" si="8"/>
        <v>4</v>
      </c>
      <c r="Q26" s="117">
        <f t="shared" si="8"/>
        <v>6</v>
      </c>
      <c r="R26" s="116">
        <f t="shared" si="8"/>
        <v>0</v>
      </c>
      <c r="S26" s="117">
        <f t="shared" si="8"/>
        <v>1</v>
      </c>
      <c r="T26" s="116">
        <f t="shared" si="8"/>
        <v>0</v>
      </c>
      <c r="U26" s="117">
        <f t="shared" si="8"/>
        <v>1</v>
      </c>
      <c r="V26" s="116">
        <f t="shared" si="8"/>
        <v>1</v>
      </c>
      <c r="W26" s="117">
        <f t="shared" si="8"/>
        <v>2</v>
      </c>
      <c r="X26" s="116">
        <f t="shared" si="5"/>
        <v>33389</v>
      </c>
      <c r="Y26" s="117">
        <f t="shared" si="6"/>
        <v>32736</v>
      </c>
      <c r="Z26" s="117">
        <f t="shared" si="7"/>
        <v>66125</v>
      </c>
    </row>
    <row r="27" spans="1:26" s="38" customFormat="1" ht="12.75">
      <c r="A27" s="118" t="s">
        <v>61</v>
      </c>
      <c r="B27" s="119"/>
      <c r="C27" s="120"/>
      <c r="D27" s="119"/>
      <c r="E27" s="120"/>
      <c r="F27" s="119"/>
      <c r="G27" s="120"/>
      <c r="H27" s="119"/>
      <c r="I27" s="120"/>
      <c r="J27" s="119"/>
      <c r="K27" s="120"/>
      <c r="L27" s="119"/>
      <c r="M27" s="120"/>
      <c r="N27" s="119"/>
      <c r="O27" s="120"/>
      <c r="P27" s="119"/>
      <c r="Q27" s="120"/>
      <c r="R27" s="119"/>
      <c r="S27" s="120"/>
      <c r="T27" s="119"/>
      <c r="U27" s="120"/>
      <c r="V27" s="119"/>
      <c r="W27" s="120"/>
      <c r="X27" s="119"/>
      <c r="Y27" s="120"/>
      <c r="Z27" s="120"/>
    </row>
    <row r="28" spans="1:26" s="103" customFormat="1" ht="13.5" thickBot="1">
      <c r="A28" s="121" t="s">
        <v>12</v>
      </c>
      <c r="B28" s="99"/>
      <c r="C28" s="90"/>
      <c r="D28" s="99"/>
      <c r="E28" s="90"/>
      <c r="F28" s="99"/>
      <c r="G28" s="90"/>
      <c r="H28" s="99"/>
      <c r="I28" s="90"/>
      <c r="J28" s="99"/>
      <c r="K28" s="90"/>
      <c r="L28" s="99"/>
      <c r="M28" s="90"/>
      <c r="N28" s="99"/>
      <c r="O28" s="90"/>
      <c r="P28" s="99"/>
      <c r="Q28" s="90"/>
      <c r="R28" s="99"/>
      <c r="S28" s="90"/>
      <c r="T28" s="99"/>
      <c r="U28" s="90"/>
      <c r="V28" s="99"/>
      <c r="W28" s="90"/>
      <c r="X28" s="113"/>
      <c r="Y28" s="94"/>
      <c r="Z28" s="90"/>
    </row>
    <row r="29" spans="1:26" ht="12.75">
      <c r="A29" s="112" t="s">
        <v>30</v>
      </c>
      <c r="B29" s="99">
        <v>0</v>
      </c>
      <c r="C29" s="90">
        <v>0</v>
      </c>
      <c r="D29" s="99">
        <v>0</v>
      </c>
      <c r="E29" s="90">
        <v>0</v>
      </c>
      <c r="F29" s="99">
        <v>1</v>
      </c>
      <c r="G29" s="90">
        <v>0</v>
      </c>
      <c r="H29" s="99">
        <v>74</v>
      </c>
      <c r="I29" s="90">
        <v>76</v>
      </c>
      <c r="J29" s="122">
        <v>3307</v>
      </c>
      <c r="K29" s="123">
        <v>3482</v>
      </c>
      <c r="L29" s="99">
        <v>2209</v>
      </c>
      <c r="M29" s="124">
        <v>1916</v>
      </c>
      <c r="N29" s="99">
        <v>680</v>
      </c>
      <c r="O29" s="90">
        <v>530</v>
      </c>
      <c r="P29" s="99">
        <v>174</v>
      </c>
      <c r="Q29" s="90">
        <v>90</v>
      </c>
      <c r="R29" s="99">
        <v>23</v>
      </c>
      <c r="S29" s="90">
        <v>13</v>
      </c>
      <c r="T29" s="99">
        <v>10</v>
      </c>
      <c r="U29" s="90">
        <v>4</v>
      </c>
      <c r="V29" s="99">
        <v>0</v>
      </c>
      <c r="W29" s="90">
        <v>0</v>
      </c>
      <c r="X29" s="113">
        <f aca="true" t="shared" si="9" ref="X29:X34">SUM(V29,T29,R29,P29,N29,L29,J29,H29,F29,D29,B29)</f>
        <v>6478</v>
      </c>
      <c r="Y29" s="94">
        <f aca="true" t="shared" si="10" ref="Y29:Y34">SUM(W29,U29,S29,Q29,O29,M29,K29,I29,G29,E29,C29)</f>
        <v>6111</v>
      </c>
      <c r="Z29" s="90">
        <f aca="true" t="shared" si="11" ref="Z29:Z34">SUM(X29:Y29)</f>
        <v>12589</v>
      </c>
    </row>
    <row r="30" spans="1:26" ht="12.75">
      <c r="A30" s="112" t="s">
        <v>31</v>
      </c>
      <c r="B30" s="99">
        <v>0</v>
      </c>
      <c r="C30" s="100">
        <v>0</v>
      </c>
      <c r="D30" s="99">
        <v>0</v>
      </c>
      <c r="E30" s="100">
        <v>0</v>
      </c>
      <c r="F30" s="99">
        <v>6</v>
      </c>
      <c r="G30" s="100">
        <v>6</v>
      </c>
      <c r="H30" s="99">
        <v>310</v>
      </c>
      <c r="I30" s="100">
        <v>313</v>
      </c>
      <c r="J30" s="99">
        <v>18971</v>
      </c>
      <c r="K30" s="124">
        <v>20355</v>
      </c>
      <c r="L30" s="99">
        <v>5686</v>
      </c>
      <c r="M30" s="124">
        <v>4485</v>
      </c>
      <c r="N30" s="99">
        <v>1027</v>
      </c>
      <c r="O30" s="100">
        <v>757</v>
      </c>
      <c r="P30" s="99">
        <v>147</v>
      </c>
      <c r="Q30" s="100">
        <v>125</v>
      </c>
      <c r="R30" s="99">
        <v>22</v>
      </c>
      <c r="S30" s="100">
        <v>13</v>
      </c>
      <c r="T30" s="99">
        <v>4</v>
      </c>
      <c r="U30" s="100">
        <v>0</v>
      </c>
      <c r="V30" s="99">
        <v>1</v>
      </c>
      <c r="W30" s="100">
        <v>0</v>
      </c>
      <c r="X30" s="113">
        <f t="shared" si="9"/>
        <v>26174</v>
      </c>
      <c r="Y30" s="114">
        <f t="shared" si="10"/>
        <v>26054</v>
      </c>
      <c r="Z30" s="90">
        <f t="shared" si="11"/>
        <v>52228</v>
      </c>
    </row>
    <row r="31" spans="1:26" ht="12.75">
      <c r="A31" s="112" t="s">
        <v>32</v>
      </c>
      <c r="B31" s="99">
        <v>0</v>
      </c>
      <c r="C31" s="100">
        <v>0</v>
      </c>
      <c r="D31" s="99">
        <v>0</v>
      </c>
      <c r="E31" s="100">
        <v>0</v>
      </c>
      <c r="F31" s="99">
        <v>0</v>
      </c>
      <c r="G31" s="100">
        <v>0</v>
      </c>
      <c r="H31" s="99">
        <v>3</v>
      </c>
      <c r="I31" s="100">
        <v>3</v>
      </c>
      <c r="J31" s="99">
        <v>848</v>
      </c>
      <c r="K31" s="124">
        <v>374</v>
      </c>
      <c r="L31" s="99">
        <v>558</v>
      </c>
      <c r="M31" s="124">
        <v>287</v>
      </c>
      <c r="N31" s="99">
        <v>119</v>
      </c>
      <c r="O31" s="100">
        <v>87</v>
      </c>
      <c r="P31" s="99">
        <v>22</v>
      </c>
      <c r="Q31" s="100">
        <v>11</v>
      </c>
      <c r="R31" s="99">
        <v>0</v>
      </c>
      <c r="S31" s="100">
        <v>1</v>
      </c>
      <c r="T31" s="99">
        <v>0</v>
      </c>
      <c r="U31" s="100">
        <v>1</v>
      </c>
      <c r="V31" s="99">
        <v>0</v>
      </c>
      <c r="W31" s="100">
        <v>0</v>
      </c>
      <c r="X31" s="113">
        <f t="shared" si="9"/>
        <v>1550</v>
      </c>
      <c r="Y31" s="114">
        <f t="shared" si="10"/>
        <v>764</v>
      </c>
      <c r="Z31" s="90">
        <f t="shared" si="11"/>
        <v>2314</v>
      </c>
    </row>
    <row r="32" spans="1:26" ht="12.75">
      <c r="A32" s="112" t="s">
        <v>33</v>
      </c>
      <c r="B32" s="99">
        <v>0</v>
      </c>
      <c r="C32" s="100">
        <v>0</v>
      </c>
      <c r="D32" s="99">
        <v>0</v>
      </c>
      <c r="E32" s="100">
        <v>0</v>
      </c>
      <c r="F32" s="99">
        <v>0</v>
      </c>
      <c r="G32" s="100">
        <v>1</v>
      </c>
      <c r="H32" s="99">
        <v>8</v>
      </c>
      <c r="I32" s="100">
        <v>8</v>
      </c>
      <c r="J32" s="99">
        <v>900</v>
      </c>
      <c r="K32" s="124">
        <v>606</v>
      </c>
      <c r="L32" s="99">
        <v>638</v>
      </c>
      <c r="M32" s="124">
        <v>406</v>
      </c>
      <c r="N32" s="99">
        <v>203</v>
      </c>
      <c r="O32" s="100">
        <v>159</v>
      </c>
      <c r="P32" s="99">
        <v>57</v>
      </c>
      <c r="Q32" s="100">
        <v>43</v>
      </c>
      <c r="R32" s="99">
        <v>10</v>
      </c>
      <c r="S32" s="100">
        <v>12</v>
      </c>
      <c r="T32" s="99">
        <v>4</v>
      </c>
      <c r="U32" s="100">
        <v>3</v>
      </c>
      <c r="V32" s="99">
        <v>0</v>
      </c>
      <c r="W32" s="100">
        <v>0</v>
      </c>
      <c r="X32" s="113">
        <f t="shared" si="9"/>
        <v>1820</v>
      </c>
      <c r="Y32" s="114">
        <f t="shared" si="10"/>
        <v>1238</v>
      </c>
      <c r="Z32" s="90">
        <f t="shared" si="11"/>
        <v>3058</v>
      </c>
    </row>
    <row r="33" spans="1:26" ht="12.75">
      <c r="A33" s="112" t="s">
        <v>34</v>
      </c>
      <c r="B33" s="99">
        <v>0</v>
      </c>
      <c r="C33" s="100">
        <v>0</v>
      </c>
      <c r="D33" s="99">
        <v>0</v>
      </c>
      <c r="E33" s="100">
        <v>0</v>
      </c>
      <c r="F33" s="99">
        <v>0</v>
      </c>
      <c r="G33" s="100">
        <v>0</v>
      </c>
      <c r="H33" s="99">
        <v>0</v>
      </c>
      <c r="I33" s="100">
        <v>0</v>
      </c>
      <c r="J33" s="99">
        <v>18</v>
      </c>
      <c r="K33" s="124">
        <v>2</v>
      </c>
      <c r="L33" s="99">
        <v>16</v>
      </c>
      <c r="M33" s="124">
        <v>6</v>
      </c>
      <c r="N33" s="99">
        <v>2</v>
      </c>
      <c r="O33" s="100">
        <v>2</v>
      </c>
      <c r="P33" s="99">
        <v>0</v>
      </c>
      <c r="Q33" s="100">
        <v>1</v>
      </c>
      <c r="R33" s="99">
        <v>0</v>
      </c>
      <c r="S33" s="100">
        <v>0</v>
      </c>
      <c r="T33" s="99">
        <v>0</v>
      </c>
      <c r="U33" s="100">
        <v>0</v>
      </c>
      <c r="V33" s="99">
        <v>0</v>
      </c>
      <c r="W33" s="100">
        <v>0</v>
      </c>
      <c r="X33" s="113">
        <f t="shared" si="9"/>
        <v>36</v>
      </c>
      <c r="Y33" s="114">
        <f t="shared" si="10"/>
        <v>11</v>
      </c>
      <c r="Z33" s="90">
        <f t="shared" si="11"/>
        <v>47</v>
      </c>
    </row>
    <row r="34" spans="1:26" s="38" customFormat="1" ht="13.5" thickBot="1">
      <c r="A34" s="115" t="s">
        <v>19</v>
      </c>
      <c r="B34" s="116">
        <v>0</v>
      </c>
      <c r="C34" s="117">
        <v>0</v>
      </c>
      <c r="D34" s="116">
        <v>0</v>
      </c>
      <c r="E34" s="117">
        <v>0</v>
      </c>
      <c r="F34" s="116">
        <v>7</v>
      </c>
      <c r="G34" s="117">
        <v>7</v>
      </c>
      <c r="H34" s="116">
        <v>395</v>
      </c>
      <c r="I34" s="117">
        <v>400</v>
      </c>
      <c r="J34" s="125">
        <v>24044</v>
      </c>
      <c r="K34" s="126">
        <v>24819</v>
      </c>
      <c r="L34" s="116">
        <v>9107</v>
      </c>
      <c r="M34" s="176">
        <v>7100</v>
      </c>
      <c r="N34" s="116">
        <v>2031</v>
      </c>
      <c r="O34" s="117">
        <v>1535</v>
      </c>
      <c r="P34" s="116">
        <v>400</v>
      </c>
      <c r="Q34" s="117">
        <v>270</v>
      </c>
      <c r="R34" s="116">
        <v>55</v>
      </c>
      <c r="S34" s="117">
        <v>39</v>
      </c>
      <c r="T34" s="116">
        <v>18</v>
      </c>
      <c r="U34" s="117">
        <v>8</v>
      </c>
      <c r="V34" s="116">
        <v>1</v>
      </c>
      <c r="W34" s="117">
        <v>0</v>
      </c>
      <c r="X34" s="116">
        <f t="shared" si="9"/>
        <v>36058</v>
      </c>
      <c r="Y34" s="117">
        <f t="shared" si="10"/>
        <v>34178</v>
      </c>
      <c r="Z34" s="117">
        <f t="shared" si="11"/>
        <v>70236</v>
      </c>
    </row>
    <row r="35" spans="1:26" s="38" customFormat="1" ht="13.5" thickBot="1">
      <c r="A35" s="121" t="s">
        <v>71</v>
      </c>
      <c r="B35" s="119"/>
      <c r="C35" s="120"/>
      <c r="D35" s="119"/>
      <c r="E35" s="120"/>
      <c r="F35" s="119"/>
      <c r="G35" s="120"/>
      <c r="H35" s="119"/>
      <c r="I35" s="120"/>
      <c r="J35" s="119"/>
      <c r="K35" s="120"/>
      <c r="L35" s="119"/>
      <c r="M35" s="120"/>
      <c r="N35" s="119"/>
      <c r="O35" s="120"/>
      <c r="P35" s="119"/>
      <c r="Q35" s="120"/>
      <c r="R35" s="119"/>
      <c r="S35" s="120"/>
      <c r="T35" s="119"/>
      <c r="U35" s="120"/>
      <c r="V35" s="119"/>
      <c r="W35" s="120"/>
      <c r="X35" s="119"/>
      <c r="Y35" s="120"/>
      <c r="Z35" s="120"/>
    </row>
    <row r="36" spans="1:26" ht="12.75">
      <c r="A36" s="112" t="s">
        <v>30</v>
      </c>
      <c r="B36" s="99">
        <v>0</v>
      </c>
      <c r="C36" s="90">
        <v>0</v>
      </c>
      <c r="D36" s="99">
        <v>0</v>
      </c>
      <c r="E36" s="90">
        <v>0</v>
      </c>
      <c r="F36" s="99">
        <v>0</v>
      </c>
      <c r="G36" s="90">
        <v>0</v>
      </c>
      <c r="H36" s="99">
        <v>1</v>
      </c>
      <c r="I36" s="90">
        <v>1</v>
      </c>
      <c r="J36" s="99">
        <v>66</v>
      </c>
      <c r="K36" s="90">
        <v>55</v>
      </c>
      <c r="L36" s="122">
        <v>2936</v>
      </c>
      <c r="M36" s="123">
        <v>3338</v>
      </c>
      <c r="N36" s="99">
        <v>2005</v>
      </c>
      <c r="O36" s="124">
        <v>1752</v>
      </c>
      <c r="P36" s="99">
        <v>737</v>
      </c>
      <c r="Q36" s="90">
        <v>586</v>
      </c>
      <c r="R36" s="99">
        <v>159</v>
      </c>
      <c r="S36" s="90">
        <v>119</v>
      </c>
      <c r="T36" s="99">
        <v>33</v>
      </c>
      <c r="U36" s="90">
        <v>30</v>
      </c>
      <c r="V36" s="99">
        <v>6</v>
      </c>
      <c r="W36" s="90">
        <v>6</v>
      </c>
      <c r="X36" s="113">
        <f aca="true" t="shared" si="12" ref="X36:X41">SUM(V36,T36,R36,P36,N36,L36,J36,H36,F36,D36,B36)</f>
        <v>5943</v>
      </c>
      <c r="Y36" s="94">
        <f aca="true" t="shared" si="13" ref="Y36:Y41">SUM(W36,U36,S36,Q36,O36,M36,K36,I36,G36,E36,C36)</f>
        <v>5887</v>
      </c>
      <c r="Z36" s="90">
        <f aca="true" t="shared" si="14" ref="Z36:Z41">SUM(X36:Y36)</f>
        <v>11830</v>
      </c>
    </row>
    <row r="37" spans="1:26" ht="12.75">
      <c r="A37" s="112" t="s">
        <v>31</v>
      </c>
      <c r="B37" s="99">
        <v>0</v>
      </c>
      <c r="C37" s="100">
        <v>0</v>
      </c>
      <c r="D37" s="99">
        <v>0</v>
      </c>
      <c r="E37" s="100">
        <v>0</v>
      </c>
      <c r="F37" s="99">
        <v>0</v>
      </c>
      <c r="G37" s="100">
        <v>0</v>
      </c>
      <c r="H37" s="99">
        <v>9</v>
      </c>
      <c r="I37" s="100">
        <v>5</v>
      </c>
      <c r="J37" s="99">
        <v>307</v>
      </c>
      <c r="K37" s="100">
        <v>266</v>
      </c>
      <c r="L37" s="99">
        <v>17512</v>
      </c>
      <c r="M37" s="124">
        <v>19868</v>
      </c>
      <c r="N37" s="99">
        <v>5710</v>
      </c>
      <c r="O37" s="124">
        <v>4677</v>
      </c>
      <c r="P37" s="99">
        <v>1163</v>
      </c>
      <c r="Q37" s="100">
        <v>876</v>
      </c>
      <c r="R37" s="99">
        <v>178</v>
      </c>
      <c r="S37" s="100">
        <v>147</v>
      </c>
      <c r="T37" s="99">
        <v>29</v>
      </c>
      <c r="U37" s="100">
        <v>20</v>
      </c>
      <c r="V37" s="99">
        <v>3</v>
      </c>
      <c r="W37" s="100">
        <v>9</v>
      </c>
      <c r="X37" s="113">
        <f t="shared" si="12"/>
        <v>24911</v>
      </c>
      <c r="Y37" s="114">
        <f t="shared" si="13"/>
        <v>25868</v>
      </c>
      <c r="Z37" s="90">
        <f t="shared" si="14"/>
        <v>50779</v>
      </c>
    </row>
    <row r="38" spans="1:26" ht="12.75">
      <c r="A38" s="112" t="s">
        <v>32</v>
      </c>
      <c r="B38" s="99">
        <v>0</v>
      </c>
      <c r="C38" s="100">
        <v>0</v>
      </c>
      <c r="D38" s="99">
        <v>0</v>
      </c>
      <c r="E38" s="100">
        <v>0</v>
      </c>
      <c r="F38" s="99">
        <v>0</v>
      </c>
      <c r="G38" s="100">
        <v>0</v>
      </c>
      <c r="H38" s="99">
        <v>0</v>
      </c>
      <c r="I38" s="100">
        <v>0</v>
      </c>
      <c r="J38" s="99">
        <v>3</v>
      </c>
      <c r="K38" s="100">
        <v>1</v>
      </c>
      <c r="L38" s="99">
        <v>739</v>
      </c>
      <c r="M38" s="124">
        <v>345</v>
      </c>
      <c r="N38" s="99">
        <v>482</v>
      </c>
      <c r="O38" s="124">
        <v>267</v>
      </c>
      <c r="P38" s="99">
        <v>161</v>
      </c>
      <c r="Q38" s="100">
        <v>97</v>
      </c>
      <c r="R38" s="99">
        <v>31</v>
      </c>
      <c r="S38" s="100">
        <v>22</v>
      </c>
      <c r="T38" s="99">
        <v>3</v>
      </c>
      <c r="U38" s="100">
        <v>3</v>
      </c>
      <c r="V38" s="99">
        <v>0</v>
      </c>
      <c r="W38" s="100">
        <v>0</v>
      </c>
      <c r="X38" s="113">
        <f t="shared" si="12"/>
        <v>1419</v>
      </c>
      <c r="Y38" s="114">
        <f t="shared" si="13"/>
        <v>735</v>
      </c>
      <c r="Z38" s="90">
        <f t="shared" si="14"/>
        <v>2154</v>
      </c>
    </row>
    <row r="39" spans="1:26" ht="12.75">
      <c r="A39" s="112" t="s">
        <v>33</v>
      </c>
      <c r="B39" s="99">
        <v>0</v>
      </c>
      <c r="C39" s="100">
        <v>0</v>
      </c>
      <c r="D39" s="99">
        <v>0</v>
      </c>
      <c r="E39" s="100">
        <v>0</v>
      </c>
      <c r="F39" s="99">
        <v>0</v>
      </c>
      <c r="G39" s="100">
        <v>0</v>
      </c>
      <c r="H39" s="99">
        <v>0</v>
      </c>
      <c r="I39" s="100">
        <v>0</v>
      </c>
      <c r="J39" s="99">
        <v>7</v>
      </c>
      <c r="K39" s="100">
        <v>11</v>
      </c>
      <c r="L39" s="99">
        <v>847</v>
      </c>
      <c r="M39" s="124">
        <v>649</v>
      </c>
      <c r="N39" s="99">
        <v>580</v>
      </c>
      <c r="O39" s="124">
        <v>386</v>
      </c>
      <c r="P39" s="99">
        <v>246</v>
      </c>
      <c r="Q39" s="100">
        <v>148</v>
      </c>
      <c r="R39" s="99">
        <v>61</v>
      </c>
      <c r="S39" s="100">
        <v>38</v>
      </c>
      <c r="T39" s="99">
        <v>21</v>
      </c>
      <c r="U39" s="100">
        <v>12</v>
      </c>
      <c r="V39" s="99">
        <v>1</v>
      </c>
      <c r="W39" s="100">
        <v>1</v>
      </c>
      <c r="X39" s="113">
        <f t="shared" si="12"/>
        <v>1763</v>
      </c>
      <c r="Y39" s="114">
        <f t="shared" si="13"/>
        <v>1245</v>
      </c>
      <c r="Z39" s="90">
        <f t="shared" si="14"/>
        <v>3008</v>
      </c>
    </row>
    <row r="40" spans="1:26" ht="12.75">
      <c r="A40" s="112" t="s">
        <v>34</v>
      </c>
      <c r="B40" s="99">
        <v>0</v>
      </c>
      <c r="C40" s="100">
        <v>0</v>
      </c>
      <c r="D40" s="99">
        <v>0</v>
      </c>
      <c r="E40" s="100">
        <v>0</v>
      </c>
      <c r="F40" s="99">
        <v>0</v>
      </c>
      <c r="G40" s="100">
        <v>0</v>
      </c>
      <c r="H40" s="99">
        <v>0</v>
      </c>
      <c r="I40" s="100">
        <v>0</v>
      </c>
      <c r="J40" s="99">
        <v>0</v>
      </c>
      <c r="K40" s="100">
        <v>0</v>
      </c>
      <c r="L40" s="99">
        <v>12</v>
      </c>
      <c r="M40" s="124">
        <v>3</v>
      </c>
      <c r="N40" s="99">
        <v>17</v>
      </c>
      <c r="O40" s="124">
        <v>4</v>
      </c>
      <c r="P40" s="99">
        <v>7</v>
      </c>
      <c r="Q40" s="100">
        <v>3</v>
      </c>
      <c r="R40" s="99">
        <v>0</v>
      </c>
      <c r="S40" s="100">
        <v>0</v>
      </c>
      <c r="T40" s="99">
        <v>0</v>
      </c>
      <c r="U40" s="100">
        <v>0</v>
      </c>
      <c r="V40" s="99">
        <v>0</v>
      </c>
      <c r="W40" s="100">
        <v>0</v>
      </c>
      <c r="X40" s="113">
        <f t="shared" si="12"/>
        <v>36</v>
      </c>
      <c r="Y40" s="114">
        <f t="shared" si="13"/>
        <v>10</v>
      </c>
      <c r="Z40" s="90">
        <f t="shared" si="14"/>
        <v>46</v>
      </c>
    </row>
    <row r="41" spans="1:29" s="38" customFormat="1" ht="13.5" thickBot="1">
      <c r="A41" s="115" t="s">
        <v>19</v>
      </c>
      <c r="B41" s="116">
        <v>0</v>
      </c>
      <c r="C41" s="117">
        <v>0</v>
      </c>
      <c r="D41" s="116">
        <v>0</v>
      </c>
      <c r="E41" s="117">
        <v>0</v>
      </c>
      <c r="F41" s="116">
        <v>0</v>
      </c>
      <c r="G41" s="117">
        <v>0</v>
      </c>
      <c r="H41" s="116">
        <v>10</v>
      </c>
      <c r="I41" s="117">
        <v>6</v>
      </c>
      <c r="J41" s="116">
        <v>383</v>
      </c>
      <c r="K41" s="117">
        <v>333</v>
      </c>
      <c r="L41" s="125">
        <v>22046</v>
      </c>
      <c r="M41" s="126">
        <v>24203</v>
      </c>
      <c r="N41" s="116">
        <v>8794</v>
      </c>
      <c r="O41" s="176">
        <v>7086</v>
      </c>
      <c r="P41" s="116">
        <v>2314</v>
      </c>
      <c r="Q41" s="117">
        <v>1710</v>
      </c>
      <c r="R41" s="116">
        <v>429</v>
      </c>
      <c r="S41" s="117">
        <v>326</v>
      </c>
      <c r="T41" s="116">
        <v>86</v>
      </c>
      <c r="U41" s="117">
        <v>65</v>
      </c>
      <c r="V41" s="116">
        <v>10</v>
      </c>
      <c r="W41" s="117">
        <v>16</v>
      </c>
      <c r="X41" s="116">
        <f t="shared" si="12"/>
        <v>34072</v>
      </c>
      <c r="Y41" s="117">
        <f t="shared" si="13"/>
        <v>33745</v>
      </c>
      <c r="Z41" s="117">
        <f t="shared" si="14"/>
        <v>67817</v>
      </c>
      <c r="AB41" s="120"/>
      <c r="AC41" s="120"/>
    </row>
    <row r="42" spans="1:26" s="38" customFormat="1" ht="12.75">
      <c r="A42" s="118" t="s">
        <v>59</v>
      </c>
      <c r="B42" s="119"/>
      <c r="C42" s="120"/>
      <c r="D42" s="119"/>
      <c r="E42" s="120"/>
      <c r="F42" s="119"/>
      <c r="G42" s="120"/>
      <c r="H42" s="119"/>
      <c r="I42" s="120"/>
      <c r="J42" s="127"/>
      <c r="K42" s="128"/>
      <c r="L42" s="120"/>
      <c r="M42" s="120"/>
      <c r="N42" s="119"/>
      <c r="O42" s="129"/>
      <c r="P42" s="120"/>
      <c r="Q42" s="120"/>
      <c r="R42" s="127"/>
      <c r="S42" s="128"/>
      <c r="T42" s="120"/>
      <c r="U42" s="120"/>
      <c r="V42" s="119"/>
      <c r="W42" s="120"/>
      <c r="X42" s="127"/>
      <c r="Y42" s="120"/>
      <c r="Z42" s="120"/>
    </row>
    <row r="43" spans="1:26" s="103" customFormat="1" ht="13.5" thickBot="1">
      <c r="A43" s="121" t="s">
        <v>12</v>
      </c>
      <c r="B43" s="99"/>
      <c r="C43" s="90"/>
      <c r="D43" s="99"/>
      <c r="E43" s="90"/>
      <c r="F43" s="99"/>
      <c r="G43" s="90"/>
      <c r="H43" s="99"/>
      <c r="I43" s="90"/>
      <c r="J43" s="99"/>
      <c r="K43" s="90"/>
      <c r="L43" s="99"/>
      <c r="M43" s="90"/>
      <c r="N43" s="99"/>
      <c r="O43" s="90"/>
      <c r="P43" s="99"/>
      <c r="Q43" s="90"/>
      <c r="R43" s="99"/>
      <c r="S43" s="90"/>
      <c r="T43" s="99"/>
      <c r="U43" s="90"/>
      <c r="V43" s="99"/>
      <c r="W43" s="90"/>
      <c r="X43" s="113"/>
      <c r="Y43" s="94"/>
      <c r="Z43" s="90"/>
    </row>
    <row r="44" spans="1:26" ht="12.75">
      <c r="A44" s="112" t="s">
        <v>30</v>
      </c>
      <c r="B44" s="99">
        <v>0</v>
      </c>
      <c r="C44" s="90">
        <v>0</v>
      </c>
      <c r="D44" s="99">
        <v>0</v>
      </c>
      <c r="E44" s="90">
        <v>0</v>
      </c>
      <c r="F44" s="99">
        <v>0</v>
      </c>
      <c r="G44" s="90">
        <v>0</v>
      </c>
      <c r="H44" s="99">
        <v>0</v>
      </c>
      <c r="I44" s="90">
        <v>0</v>
      </c>
      <c r="J44" s="99">
        <v>1</v>
      </c>
      <c r="K44" s="90">
        <v>0</v>
      </c>
      <c r="L44" s="99">
        <v>71</v>
      </c>
      <c r="M44" s="90">
        <v>66</v>
      </c>
      <c r="N44" s="122">
        <v>2602</v>
      </c>
      <c r="O44" s="123">
        <v>3082</v>
      </c>
      <c r="P44" s="99">
        <v>1943</v>
      </c>
      <c r="Q44" s="124">
        <v>1764</v>
      </c>
      <c r="R44" s="99">
        <v>902</v>
      </c>
      <c r="S44" s="90">
        <v>618</v>
      </c>
      <c r="T44" s="99">
        <v>268</v>
      </c>
      <c r="U44" s="90">
        <v>157</v>
      </c>
      <c r="V44" s="99">
        <v>84</v>
      </c>
      <c r="W44" s="90">
        <v>62</v>
      </c>
      <c r="X44" s="113">
        <f aca="true" t="shared" si="15" ref="X44:X49">SUM(V44,T44,R44,P44,N44,L44,J44,H44,F44,D44,B44)</f>
        <v>5871</v>
      </c>
      <c r="Y44" s="94">
        <f aca="true" t="shared" si="16" ref="Y44:Y49">SUM(W44,U44,S44,Q44,O44,M44,K44,I44,G44,E44,C44)</f>
        <v>5749</v>
      </c>
      <c r="Z44" s="90">
        <f aca="true" t="shared" si="17" ref="Z44:Z49">SUM(X44:Y44)</f>
        <v>11620</v>
      </c>
    </row>
    <row r="45" spans="1:26" ht="12.75">
      <c r="A45" s="112" t="s">
        <v>31</v>
      </c>
      <c r="B45" s="99">
        <v>0</v>
      </c>
      <c r="C45" s="100">
        <v>0</v>
      </c>
      <c r="D45" s="99">
        <v>0</v>
      </c>
      <c r="E45" s="100">
        <v>0</v>
      </c>
      <c r="F45" s="99">
        <v>0</v>
      </c>
      <c r="G45" s="100">
        <v>0</v>
      </c>
      <c r="H45" s="99">
        <v>0</v>
      </c>
      <c r="I45" s="100">
        <v>0</v>
      </c>
      <c r="J45" s="99">
        <v>7</v>
      </c>
      <c r="K45" s="100">
        <v>4</v>
      </c>
      <c r="L45" s="99">
        <v>299</v>
      </c>
      <c r="M45" s="100">
        <v>299</v>
      </c>
      <c r="N45" s="99">
        <v>16397</v>
      </c>
      <c r="O45" s="124">
        <v>18841</v>
      </c>
      <c r="P45" s="99">
        <v>6379</v>
      </c>
      <c r="Q45" s="124">
        <v>5150</v>
      </c>
      <c r="R45" s="99">
        <v>1634</v>
      </c>
      <c r="S45" s="100">
        <v>1112</v>
      </c>
      <c r="T45" s="99">
        <v>290</v>
      </c>
      <c r="U45" s="100">
        <v>202</v>
      </c>
      <c r="V45" s="99">
        <v>75</v>
      </c>
      <c r="W45" s="100">
        <v>70</v>
      </c>
      <c r="X45" s="113">
        <f t="shared" si="15"/>
        <v>25081</v>
      </c>
      <c r="Y45" s="114">
        <f t="shared" si="16"/>
        <v>25678</v>
      </c>
      <c r="Z45" s="90">
        <f t="shared" si="17"/>
        <v>50759</v>
      </c>
    </row>
    <row r="46" spans="1:26" ht="12.75">
      <c r="A46" s="112" t="s">
        <v>32</v>
      </c>
      <c r="B46" s="99">
        <v>0</v>
      </c>
      <c r="C46" s="100">
        <v>0</v>
      </c>
      <c r="D46" s="99">
        <v>0</v>
      </c>
      <c r="E46" s="100">
        <v>0</v>
      </c>
      <c r="F46" s="99">
        <v>0</v>
      </c>
      <c r="G46" s="100">
        <v>0</v>
      </c>
      <c r="H46" s="99">
        <v>0</v>
      </c>
      <c r="I46" s="100">
        <v>0</v>
      </c>
      <c r="J46" s="99">
        <v>1</v>
      </c>
      <c r="K46" s="100">
        <v>0</v>
      </c>
      <c r="L46" s="99">
        <v>3</v>
      </c>
      <c r="M46" s="100">
        <v>2</v>
      </c>
      <c r="N46" s="99">
        <v>684</v>
      </c>
      <c r="O46" s="124">
        <v>385</v>
      </c>
      <c r="P46" s="99">
        <v>536</v>
      </c>
      <c r="Q46" s="124">
        <v>291</v>
      </c>
      <c r="R46" s="99">
        <v>182</v>
      </c>
      <c r="S46" s="100">
        <v>107</v>
      </c>
      <c r="T46" s="99">
        <v>52</v>
      </c>
      <c r="U46" s="100">
        <v>33</v>
      </c>
      <c r="V46" s="99">
        <v>18</v>
      </c>
      <c r="W46" s="100">
        <v>8</v>
      </c>
      <c r="X46" s="113">
        <f t="shared" si="15"/>
        <v>1476</v>
      </c>
      <c r="Y46" s="114">
        <f t="shared" si="16"/>
        <v>826</v>
      </c>
      <c r="Z46" s="90">
        <f t="shared" si="17"/>
        <v>2302</v>
      </c>
    </row>
    <row r="47" spans="1:26" ht="12.75">
      <c r="A47" s="112" t="s">
        <v>33</v>
      </c>
      <c r="B47" s="99">
        <v>0</v>
      </c>
      <c r="C47" s="100">
        <v>0</v>
      </c>
      <c r="D47" s="99">
        <v>0</v>
      </c>
      <c r="E47" s="100">
        <v>0</v>
      </c>
      <c r="F47" s="99">
        <v>0</v>
      </c>
      <c r="G47" s="100">
        <v>0</v>
      </c>
      <c r="H47" s="99">
        <v>0</v>
      </c>
      <c r="I47" s="100">
        <v>0</v>
      </c>
      <c r="J47" s="99">
        <v>0</v>
      </c>
      <c r="K47" s="100">
        <v>0</v>
      </c>
      <c r="L47" s="99">
        <v>13</v>
      </c>
      <c r="M47" s="100">
        <v>5</v>
      </c>
      <c r="N47" s="99">
        <v>711</v>
      </c>
      <c r="O47" s="124">
        <v>568</v>
      </c>
      <c r="P47" s="99">
        <v>648</v>
      </c>
      <c r="Q47" s="124">
        <v>379</v>
      </c>
      <c r="R47" s="99">
        <v>289</v>
      </c>
      <c r="S47" s="100">
        <v>180</v>
      </c>
      <c r="T47" s="99">
        <v>104</v>
      </c>
      <c r="U47" s="100">
        <v>71</v>
      </c>
      <c r="V47" s="99">
        <v>34</v>
      </c>
      <c r="W47" s="100">
        <v>27</v>
      </c>
      <c r="X47" s="113">
        <f t="shared" si="15"/>
        <v>1799</v>
      </c>
      <c r="Y47" s="114">
        <f t="shared" si="16"/>
        <v>1230</v>
      </c>
      <c r="Z47" s="90">
        <f t="shared" si="17"/>
        <v>3029</v>
      </c>
    </row>
    <row r="48" spans="1:26" ht="12.75">
      <c r="A48" s="112" t="s">
        <v>34</v>
      </c>
      <c r="B48" s="99">
        <v>0</v>
      </c>
      <c r="C48" s="100">
        <v>0</v>
      </c>
      <c r="D48" s="99">
        <v>0</v>
      </c>
      <c r="E48" s="100">
        <v>0</v>
      </c>
      <c r="F48" s="99">
        <v>0</v>
      </c>
      <c r="G48" s="100">
        <v>0</v>
      </c>
      <c r="H48" s="99">
        <v>0</v>
      </c>
      <c r="I48" s="100">
        <v>0</v>
      </c>
      <c r="J48" s="99">
        <v>0</v>
      </c>
      <c r="K48" s="100">
        <v>0</v>
      </c>
      <c r="L48" s="99">
        <v>0</v>
      </c>
      <c r="M48" s="100">
        <v>0</v>
      </c>
      <c r="N48" s="99">
        <v>12</v>
      </c>
      <c r="O48" s="124">
        <v>3</v>
      </c>
      <c r="P48" s="99">
        <v>11</v>
      </c>
      <c r="Q48" s="124">
        <v>5</v>
      </c>
      <c r="R48" s="99">
        <v>8</v>
      </c>
      <c r="S48" s="100">
        <v>1</v>
      </c>
      <c r="T48" s="99">
        <v>0</v>
      </c>
      <c r="U48" s="100">
        <v>0</v>
      </c>
      <c r="V48" s="99">
        <v>0</v>
      </c>
      <c r="W48" s="100">
        <v>1</v>
      </c>
      <c r="X48" s="113">
        <f t="shared" si="15"/>
        <v>31</v>
      </c>
      <c r="Y48" s="114">
        <f t="shared" si="16"/>
        <v>10</v>
      </c>
      <c r="Z48" s="90">
        <f t="shared" si="17"/>
        <v>41</v>
      </c>
    </row>
    <row r="49" spans="1:26" s="38" customFormat="1" ht="13.5" thickBot="1">
      <c r="A49" s="115" t="s">
        <v>19</v>
      </c>
      <c r="B49" s="116">
        <v>0</v>
      </c>
      <c r="C49" s="117">
        <v>0</v>
      </c>
      <c r="D49" s="116">
        <v>0</v>
      </c>
      <c r="E49" s="117">
        <v>0</v>
      </c>
      <c r="F49" s="116">
        <v>0</v>
      </c>
      <c r="G49" s="117">
        <v>0</v>
      </c>
      <c r="H49" s="116">
        <v>0</v>
      </c>
      <c r="I49" s="117">
        <v>0</v>
      </c>
      <c r="J49" s="116">
        <v>9</v>
      </c>
      <c r="K49" s="117">
        <v>4</v>
      </c>
      <c r="L49" s="116">
        <v>386</v>
      </c>
      <c r="M49" s="117">
        <v>372</v>
      </c>
      <c r="N49" s="125">
        <v>20406</v>
      </c>
      <c r="O49" s="126">
        <v>22879</v>
      </c>
      <c r="P49" s="116">
        <v>9517</v>
      </c>
      <c r="Q49" s="176">
        <v>7589</v>
      </c>
      <c r="R49" s="116">
        <v>3015</v>
      </c>
      <c r="S49" s="117">
        <v>2018</v>
      </c>
      <c r="T49" s="116">
        <v>714</v>
      </c>
      <c r="U49" s="117">
        <v>463</v>
      </c>
      <c r="V49" s="116">
        <v>211</v>
      </c>
      <c r="W49" s="117">
        <v>168</v>
      </c>
      <c r="X49" s="116">
        <f t="shared" si="15"/>
        <v>34258</v>
      </c>
      <c r="Y49" s="117">
        <f t="shared" si="16"/>
        <v>33493</v>
      </c>
      <c r="Z49" s="117">
        <f t="shared" si="17"/>
        <v>67751</v>
      </c>
    </row>
    <row r="50" spans="1:26" s="38" customFormat="1" ht="13.5" thickBot="1">
      <c r="A50" s="118" t="s">
        <v>18</v>
      </c>
      <c r="B50" s="119"/>
      <c r="C50" s="120"/>
      <c r="D50" s="119"/>
      <c r="E50" s="120"/>
      <c r="F50" s="119"/>
      <c r="G50" s="120"/>
      <c r="H50" s="119"/>
      <c r="I50" s="120"/>
      <c r="J50" s="119"/>
      <c r="K50" s="120"/>
      <c r="L50" s="119"/>
      <c r="M50" s="120"/>
      <c r="N50" s="119"/>
      <c r="O50" s="120"/>
      <c r="P50" s="119"/>
      <c r="Q50" s="120"/>
      <c r="R50" s="119"/>
      <c r="S50" s="120"/>
      <c r="T50" s="119"/>
      <c r="U50" s="120"/>
      <c r="V50" s="119"/>
      <c r="W50" s="120"/>
      <c r="X50" s="119"/>
      <c r="Y50" s="120"/>
      <c r="Z50" s="120"/>
    </row>
    <row r="51" spans="1:26" ht="12.75">
      <c r="A51" s="112" t="s">
        <v>30</v>
      </c>
      <c r="B51" s="99">
        <v>0</v>
      </c>
      <c r="C51" s="90">
        <v>0</v>
      </c>
      <c r="D51" s="99">
        <v>0</v>
      </c>
      <c r="E51" s="90">
        <v>0</v>
      </c>
      <c r="F51" s="99">
        <v>0</v>
      </c>
      <c r="G51" s="90">
        <v>0</v>
      </c>
      <c r="H51" s="99">
        <v>0</v>
      </c>
      <c r="I51" s="90">
        <v>0</v>
      </c>
      <c r="J51" s="99">
        <v>0</v>
      </c>
      <c r="K51" s="90">
        <v>1</v>
      </c>
      <c r="L51" s="99">
        <v>1</v>
      </c>
      <c r="M51" s="90">
        <v>0</v>
      </c>
      <c r="N51" s="99">
        <v>52</v>
      </c>
      <c r="O51" s="90">
        <v>58</v>
      </c>
      <c r="P51" s="122">
        <v>2237</v>
      </c>
      <c r="Q51" s="123">
        <v>2803</v>
      </c>
      <c r="R51" s="99">
        <v>1702</v>
      </c>
      <c r="S51" s="124">
        <v>1535</v>
      </c>
      <c r="T51" s="99">
        <v>804</v>
      </c>
      <c r="U51" s="90">
        <v>544</v>
      </c>
      <c r="V51" s="99">
        <v>347</v>
      </c>
      <c r="W51" s="90">
        <v>192</v>
      </c>
      <c r="X51" s="113">
        <f aca="true" t="shared" si="18" ref="X51:X56">SUM(V51,T51,R51,P51,N51,L51,J51,H51,F51,D51,B51)</f>
        <v>5143</v>
      </c>
      <c r="Y51" s="94">
        <f aca="true" t="shared" si="19" ref="Y51:Y56">SUM(W51,U51,S51,Q51,O51,M51,K51,I51,G51,E51,C51)</f>
        <v>5133</v>
      </c>
      <c r="Z51" s="90">
        <f aca="true" t="shared" si="20" ref="Z51:Z56">SUM(X51:Y51)</f>
        <v>10276</v>
      </c>
    </row>
    <row r="52" spans="1:26" ht="12.75">
      <c r="A52" s="112" t="s">
        <v>31</v>
      </c>
      <c r="B52" s="99">
        <v>0</v>
      </c>
      <c r="C52" s="100">
        <v>0</v>
      </c>
      <c r="D52" s="99">
        <v>0</v>
      </c>
      <c r="E52" s="100">
        <v>0</v>
      </c>
      <c r="F52" s="99">
        <v>0</v>
      </c>
      <c r="G52" s="100">
        <v>0</v>
      </c>
      <c r="H52" s="99">
        <v>0</v>
      </c>
      <c r="I52" s="100">
        <v>0</v>
      </c>
      <c r="J52" s="99">
        <v>0</v>
      </c>
      <c r="K52" s="100">
        <v>0</v>
      </c>
      <c r="L52" s="99">
        <v>5</v>
      </c>
      <c r="M52" s="100">
        <v>7</v>
      </c>
      <c r="N52" s="99">
        <v>266</v>
      </c>
      <c r="O52" s="100">
        <v>250</v>
      </c>
      <c r="P52" s="99">
        <v>14595</v>
      </c>
      <c r="Q52" s="124">
        <v>17694</v>
      </c>
      <c r="R52" s="99">
        <v>5875</v>
      </c>
      <c r="S52" s="124">
        <v>4571</v>
      </c>
      <c r="T52" s="99">
        <v>1587</v>
      </c>
      <c r="U52" s="100">
        <v>989</v>
      </c>
      <c r="V52" s="99">
        <v>364</v>
      </c>
      <c r="W52" s="100">
        <v>231</v>
      </c>
      <c r="X52" s="113">
        <f t="shared" si="18"/>
        <v>22692</v>
      </c>
      <c r="Y52" s="114">
        <f t="shared" si="19"/>
        <v>23742</v>
      </c>
      <c r="Z52" s="90">
        <f t="shared" si="20"/>
        <v>46434</v>
      </c>
    </row>
    <row r="53" spans="1:26" ht="12.75">
      <c r="A53" s="112" t="s">
        <v>32</v>
      </c>
      <c r="B53" s="99">
        <v>0</v>
      </c>
      <c r="C53" s="100">
        <v>0</v>
      </c>
      <c r="D53" s="99">
        <v>0</v>
      </c>
      <c r="E53" s="100">
        <v>0</v>
      </c>
      <c r="F53" s="99">
        <v>0</v>
      </c>
      <c r="G53" s="100">
        <v>0</v>
      </c>
      <c r="H53" s="99">
        <v>0</v>
      </c>
      <c r="I53" s="100">
        <v>0</v>
      </c>
      <c r="J53" s="99">
        <v>0</v>
      </c>
      <c r="K53" s="100">
        <v>0</v>
      </c>
      <c r="L53" s="99">
        <v>0</v>
      </c>
      <c r="M53" s="100">
        <v>0</v>
      </c>
      <c r="N53" s="99">
        <v>2</v>
      </c>
      <c r="O53" s="100">
        <v>5</v>
      </c>
      <c r="P53" s="99">
        <v>640</v>
      </c>
      <c r="Q53" s="124">
        <v>375</v>
      </c>
      <c r="R53" s="99">
        <v>479</v>
      </c>
      <c r="S53" s="124">
        <v>254</v>
      </c>
      <c r="T53" s="99">
        <v>192</v>
      </c>
      <c r="U53" s="100">
        <v>91</v>
      </c>
      <c r="V53" s="99">
        <v>48</v>
      </c>
      <c r="W53" s="100">
        <v>36</v>
      </c>
      <c r="X53" s="113">
        <f t="shared" si="18"/>
        <v>1361</v>
      </c>
      <c r="Y53" s="114">
        <f t="shared" si="19"/>
        <v>761</v>
      </c>
      <c r="Z53" s="90">
        <f t="shared" si="20"/>
        <v>2122</v>
      </c>
    </row>
    <row r="54" spans="1:26" ht="12.75">
      <c r="A54" s="112" t="s">
        <v>33</v>
      </c>
      <c r="B54" s="99">
        <v>0</v>
      </c>
      <c r="C54" s="100">
        <v>0</v>
      </c>
      <c r="D54" s="99">
        <v>0</v>
      </c>
      <c r="E54" s="100">
        <v>0</v>
      </c>
      <c r="F54" s="99">
        <v>0</v>
      </c>
      <c r="G54" s="100">
        <v>0</v>
      </c>
      <c r="H54" s="99">
        <v>0</v>
      </c>
      <c r="I54" s="100">
        <v>0</v>
      </c>
      <c r="J54" s="99">
        <v>0</v>
      </c>
      <c r="K54" s="100">
        <v>0</v>
      </c>
      <c r="L54" s="99">
        <v>0</v>
      </c>
      <c r="M54" s="100">
        <v>0</v>
      </c>
      <c r="N54" s="99">
        <v>8</v>
      </c>
      <c r="O54" s="100">
        <v>11</v>
      </c>
      <c r="P54" s="99">
        <v>650</v>
      </c>
      <c r="Q54" s="124">
        <v>496</v>
      </c>
      <c r="R54" s="99">
        <v>542</v>
      </c>
      <c r="S54" s="124">
        <v>342</v>
      </c>
      <c r="T54" s="99">
        <v>229</v>
      </c>
      <c r="U54" s="100">
        <v>136</v>
      </c>
      <c r="V54" s="99">
        <v>97</v>
      </c>
      <c r="W54" s="100">
        <v>54</v>
      </c>
      <c r="X54" s="113">
        <f t="shared" si="18"/>
        <v>1526</v>
      </c>
      <c r="Y54" s="114">
        <f t="shared" si="19"/>
        <v>1039</v>
      </c>
      <c r="Z54" s="90">
        <f t="shared" si="20"/>
        <v>2565</v>
      </c>
    </row>
    <row r="55" spans="1:26" ht="12.75">
      <c r="A55" s="112" t="s">
        <v>34</v>
      </c>
      <c r="B55" s="99">
        <v>0</v>
      </c>
      <c r="C55" s="100">
        <v>0</v>
      </c>
      <c r="D55" s="99">
        <v>0</v>
      </c>
      <c r="E55" s="100">
        <v>0</v>
      </c>
      <c r="F55" s="99">
        <v>0</v>
      </c>
      <c r="G55" s="100">
        <v>0</v>
      </c>
      <c r="H55" s="99">
        <v>0</v>
      </c>
      <c r="I55" s="100">
        <v>0</v>
      </c>
      <c r="J55" s="99">
        <v>0</v>
      </c>
      <c r="K55" s="100">
        <v>0</v>
      </c>
      <c r="L55" s="99">
        <v>0</v>
      </c>
      <c r="M55" s="100">
        <v>0</v>
      </c>
      <c r="N55" s="99">
        <v>0</v>
      </c>
      <c r="O55" s="100">
        <v>0</v>
      </c>
      <c r="P55" s="99">
        <v>6</v>
      </c>
      <c r="Q55" s="124">
        <v>3</v>
      </c>
      <c r="R55" s="99">
        <v>13</v>
      </c>
      <c r="S55" s="124">
        <v>6</v>
      </c>
      <c r="T55" s="99">
        <v>9</v>
      </c>
      <c r="U55" s="100">
        <v>1</v>
      </c>
      <c r="V55" s="99">
        <v>0</v>
      </c>
      <c r="W55" s="100">
        <v>1</v>
      </c>
      <c r="X55" s="113">
        <f t="shared" si="18"/>
        <v>28</v>
      </c>
      <c r="Y55" s="114">
        <f t="shared" si="19"/>
        <v>11</v>
      </c>
      <c r="Z55" s="90">
        <f t="shared" si="20"/>
        <v>39</v>
      </c>
    </row>
    <row r="56" spans="1:26" s="38" customFormat="1" ht="13.5" thickBot="1">
      <c r="A56" s="115" t="s">
        <v>19</v>
      </c>
      <c r="B56" s="116">
        <v>0</v>
      </c>
      <c r="C56" s="117">
        <v>0</v>
      </c>
      <c r="D56" s="116">
        <v>0</v>
      </c>
      <c r="E56" s="117">
        <v>0</v>
      </c>
      <c r="F56" s="116">
        <v>0</v>
      </c>
      <c r="G56" s="117">
        <v>0</v>
      </c>
      <c r="H56" s="116">
        <v>0</v>
      </c>
      <c r="I56" s="117">
        <v>0</v>
      </c>
      <c r="J56" s="116">
        <v>0</v>
      </c>
      <c r="K56" s="117">
        <v>1</v>
      </c>
      <c r="L56" s="116">
        <v>6</v>
      </c>
      <c r="M56" s="117">
        <v>7</v>
      </c>
      <c r="N56" s="116">
        <v>328</v>
      </c>
      <c r="O56" s="117">
        <v>324</v>
      </c>
      <c r="P56" s="125">
        <v>18128</v>
      </c>
      <c r="Q56" s="126">
        <v>21371</v>
      </c>
      <c r="R56" s="116">
        <v>8611</v>
      </c>
      <c r="S56" s="176">
        <v>6708</v>
      </c>
      <c r="T56" s="116">
        <v>2821</v>
      </c>
      <c r="U56" s="117">
        <v>1761</v>
      </c>
      <c r="V56" s="116">
        <v>856</v>
      </c>
      <c r="W56" s="117">
        <v>514</v>
      </c>
      <c r="X56" s="116">
        <f t="shared" si="18"/>
        <v>30750</v>
      </c>
      <c r="Y56" s="117">
        <f t="shared" si="19"/>
        <v>30686</v>
      </c>
      <c r="Z56" s="117">
        <f t="shared" si="20"/>
        <v>61436</v>
      </c>
    </row>
    <row r="57" spans="1:26" s="38" customFormat="1" ht="13.5" thickBot="1">
      <c r="A57" s="118" t="s">
        <v>73</v>
      </c>
      <c r="B57" s="119"/>
      <c r="C57" s="120"/>
      <c r="D57" s="119"/>
      <c r="E57" s="120"/>
      <c r="F57" s="119"/>
      <c r="G57" s="120"/>
      <c r="H57" s="119"/>
      <c r="I57" s="120"/>
      <c r="J57" s="119"/>
      <c r="K57" s="120"/>
      <c r="L57" s="119"/>
      <c r="M57" s="120"/>
      <c r="N57" s="119"/>
      <c r="O57" s="120"/>
      <c r="P57" s="119"/>
      <c r="Q57" s="120"/>
      <c r="R57" s="119"/>
      <c r="S57" s="120"/>
      <c r="T57" s="119"/>
      <c r="U57" s="120"/>
      <c r="V57" s="119"/>
      <c r="W57" s="120"/>
      <c r="X57" s="119"/>
      <c r="Y57" s="120"/>
      <c r="Z57" s="120"/>
    </row>
    <row r="58" spans="1:26" ht="12.75">
      <c r="A58" s="112" t="s">
        <v>30</v>
      </c>
      <c r="B58" s="99">
        <v>0</v>
      </c>
      <c r="C58" s="90">
        <v>0</v>
      </c>
      <c r="D58" s="99">
        <v>0</v>
      </c>
      <c r="E58" s="90">
        <v>0</v>
      </c>
      <c r="F58" s="99">
        <v>0</v>
      </c>
      <c r="G58" s="90">
        <v>0</v>
      </c>
      <c r="H58" s="99">
        <v>0</v>
      </c>
      <c r="I58" s="90">
        <v>0</v>
      </c>
      <c r="J58" s="99">
        <v>0</v>
      </c>
      <c r="K58" s="90">
        <v>0</v>
      </c>
      <c r="L58" s="99">
        <v>0</v>
      </c>
      <c r="M58" s="90">
        <v>0</v>
      </c>
      <c r="N58" s="99">
        <v>0</v>
      </c>
      <c r="O58" s="90">
        <v>0</v>
      </c>
      <c r="P58" s="99">
        <v>0</v>
      </c>
      <c r="Q58" s="90">
        <v>4</v>
      </c>
      <c r="R58" s="122">
        <v>473</v>
      </c>
      <c r="S58" s="123">
        <v>556</v>
      </c>
      <c r="T58" s="99">
        <v>708</v>
      </c>
      <c r="U58" s="124">
        <v>724</v>
      </c>
      <c r="V58" s="99">
        <v>614</v>
      </c>
      <c r="W58" s="90">
        <v>494</v>
      </c>
      <c r="X58" s="113">
        <f aca="true" t="shared" si="21" ref="X58:X63">SUM(V58,T58,R58,P58,N58,L58,J58,H58,F58,D58,B58)</f>
        <v>1795</v>
      </c>
      <c r="Y58" s="94">
        <f aca="true" t="shared" si="22" ref="Y58:Y63">SUM(W58,U58,S58,Q58,O58,M58,K58,I58,G58,E58,C58)</f>
        <v>1778</v>
      </c>
      <c r="Z58" s="90">
        <f aca="true" t="shared" si="23" ref="Z58:Z63">SUM(X58:Y58)</f>
        <v>3573</v>
      </c>
    </row>
    <row r="59" spans="1:26" ht="12.75">
      <c r="A59" s="112" t="s">
        <v>31</v>
      </c>
      <c r="B59" s="99">
        <v>0</v>
      </c>
      <c r="C59" s="100">
        <v>0</v>
      </c>
      <c r="D59" s="99">
        <v>0</v>
      </c>
      <c r="E59" s="100">
        <v>0</v>
      </c>
      <c r="F59" s="99">
        <v>0</v>
      </c>
      <c r="G59" s="100">
        <v>0</v>
      </c>
      <c r="H59" s="99">
        <v>0</v>
      </c>
      <c r="I59" s="100">
        <v>0</v>
      </c>
      <c r="J59" s="99">
        <v>0</v>
      </c>
      <c r="K59" s="100">
        <v>0</v>
      </c>
      <c r="L59" s="99">
        <v>0</v>
      </c>
      <c r="M59" s="100">
        <v>0</v>
      </c>
      <c r="N59" s="99">
        <v>0</v>
      </c>
      <c r="O59" s="100">
        <v>0</v>
      </c>
      <c r="P59" s="99">
        <v>0</v>
      </c>
      <c r="Q59" s="100">
        <v>2</v>
      </c>
      <c r="R59" s="99">
        <v>2015</v>
      </c>
      <c r="S59" s="124">
        <v>1839</v>
      </c>
      <c r="T59" s="99">
        <v>1923</v>
      </c>
      <c r="U59" s="124">
        <v>1661</v>
      </c>
      <c r="V59" s="99">
        <v>988</v>
      </c>
      <c r="W59" s="100">
        <v>793</v>
      </c>
      <c r="X59" s="113">
        <f t="shared" si="21"/>
        <v>4926</v>
      </c>
      <c r="Y59" s="114">
        <f t="shared" si="22"/>
        <v>4295</v>
      </c>
      <c r="Z59" s="90">
        <f t="shared" si="23"/>
        <v>9221</v>
      </c>
    </row>
    <row r="60" spans="1:26" ht="12.75">
      <c r="A60" s="112" t="s">
        <v>32</v>
      </c>
      <c r="B60" s="99">
        <v>0</v>
      </c>
      <c r="C60" s="100">
        <v>0</v>
      </c>
      <c r="D60" s="99">
        <v>0</v>
      </c>
      <c r="E60" s="100">
        <v>0</v>
      </c>
      <c r="F60" s="99">
        <v>0</v>
      </c>
      <c r="G60" s="100">
        <v>0</v>
      </c>
      <c r="H60" s="99">
        <v>0</v>
      </c>
      <c r="I60" s="100">
        <v>0</v>
      </c>
      <c r="J60" s="99">
        <v>0</v>
      </c>
      <c r="K60" s="100">
        <v>0</v>
      </c>
      <c r="L60" s="99">
        <v>0</v>
      </c>
      <c r="M60" s="100">
        <v>0</v>
      </c>
      <c r="N60" s="99">
        <v>0</v>
      </c>
      <c r="O60" s="100">
        <v>0</v>
      </c>
      <c r="P60" s="99">
        <v>0</v>
      </c>
      <c r="Q60" s="100">
        <v>0</v>
      </c>
      <c r="R60" s="99">
        <v>227</v>
      </c>
      <c r="S60" s="124">
        <v>99</v>
      </c>
      <c r="T60" s="99">
        <v>252</v>
      </c>
      <c r="U60" s="124">
        <v>154</v>
      </c>
      <c r="V60" s="99">
        <v>188</v>
      </c>
      <c r="W60" s="100">
        <v>86</v>
      </c>
      <c r="X60" s="113">
        <f t="shared" si="21"/>
        <v>667</v>
      </c>
      <c r="Y60" s="114">
        <f t="shared" si="22"/>
        <v>339</v>
      </c>
      <c r="Z60" s="90">
        <f t="shared" si="23"/>
        <v>1006</v>
      </c>
    </row>
    <row r="61" spans="1:26" ht="12.75">
      <c r="A61" s="112" t="s">
        <v>33</v>
      </c>
      <c r="B61" s="99">
        <v>0</v>
      </c>
      <c r="C61" s="100">
        <v>0</v>
      </c>
      <c r="D61" s="99">
        <v>0</v>
      </c>
      <c r="E61" s="100">
        <v>0</v>
      </c>
      <c r="F61" s="99">
        <v>0</v>
      </c>
      <c r="G61" s="100">
        <v>0</v>
      </c>
      <c r="H61" s="99">
        <v>0</v>
      </c>
      <c r="I61" s="100">
        <v>0</v>
      </c>
      <c r="J61" s="99">
        <v>0</v>
      </c>
      <c r="K61" s="100">
        <v>0</v>
      </c>
      <c r="L61" s="99">
        <v>0</v>
      </c>
      <c r="M61" s="100">
        <v>0</v>
      </c>
      <c r="N61" s="99">
        <v>0</v>
      </c>
      <c r="O61" s="100">
        <v>0</v>
      </c>
      <c r="P61" s="99">
        <v>0</v>
      </c>
      <c r="Q61" s="100">
        <v>1</v>
      </c>
      <c r="R61" s="99">
        <v>184</v>
      </c>
      <c r="S61" s="124">
        <v>103</v>
      </c>
      <c r="T61" s="99">
        <v>217</v>
      </c>
      <c r="U61" s="124">
        <v>108</v>
      </c>
      <c r="V61" s="99">
        <v>173</v>
      </c>
      <c r="W61" s="100">
        <v>87</v>
      </c>
      <c r="X61" s="113">
        <f t="shared" si="21"/>
        <v>574</v>
      </c>
      <c r="Y61" s="114">
        <f t="shared" si="22"/>
        <v>299</v>
      </c>
      <c r="Z61" s="90">
        <f t="shared" si="23"/>
        <v>873</v>
      </c>
    </row>
    <row r="62" spans="1:26" ht="12.75">
      <c r="A62" s="112" t="s">
        <v>34</v>
      </c>
      <c r="B62" s="99">
        <v>0</v>
      </c>
      <c r="C62" s="100">
        <v>0</v>
      </c>
      <c r="D62" s="99">
        <v>0</v>
      </c>
      <c r="E62" s="100">
        <v>0</v>
      </c>
      <c r="F62" s="99">
        <v>0</v>
      </c>
      <c r="G62" s="100">
        <v>0</v>
      </c>
      <c r="H62" s="99">
        <v>0</v>
      </c>
      <c r="I62" s="100">
        <v>0</v>
      </c>
      <c r="J62" s="139">
        <v>0</v>
      </c>
      <c r="K62" s="100">
        <v>0</v>
      </c>
      <c r="L62" s="99">
        <v>0</v>
      </c>
      <c r="M62" s="100">
        <v>0</v>
      </c>
      <c r="N62" s="99">
        <v>0</v>
      </c>
      <c r="O62" s="100">
        <v>0</v>
      </c>
      <c r="P62" s="99">
        <v>0</v>
      </c>
      <c r="Q62" s="100">
        <v>0</v>
      </c>
      <c r="R62" s="99">
        <v>4</v>
      </c>
      <c r="S62" s="124">
        <v>2</v>
      </c>
      <c r="T62" s="99">
        <v>7</v>
      </c>
      <c r="U62" s="124">
        <v>2</v>
      </c>
      <c r="V62" s="99">
        <v>3</v>
      </c>
      <c r="W62" s="100">
        <v>3</v>
      </c>
      <c r="X62" s="113">
        <f t="shared" si="21"/>
        <v>14</v>
      </c>
      <c r="Y62" s="114">
        <f t="shared" si="22"/>
        <v>7</v>
      </c>
      <c r="Z62" s="90">
        <f t="shared" si="23"/>
        <v>21</v>
      </c>
    </row>
    <row r="63" spans="1:26" s="38" customFormat="1" ht="13.5" thickBot="1">
      <c r="A63" s="115" t="s">
        <v>19</v>
      </c>
      <c r="B63" s="116">
        <v>0</v>
      </c>
      <c r="C63" s="117">
        <v>0</v>
      </c>
      <c r="D63" s="116">
        <v>0</v>
      </c>
      <c r="E63" s="117">
        <v>0</v>
      </c>
      <c r="F63" s="116">
        <v>0</v>
      </c>
      <c r="G63" s="117">
        <v>0</v>
      </c>
      <c r="H63" s="116">
        <v>0</v>
      </c>
      <c r="I63" s="117">
        <v>0</v>
      </c>
      <c r="J63" s="116">
        <v>0</v>
      </c>
      <c r="K63" s="117">
        <v>0</v>
      </c>
      <c r="L63" s="116">
        <v>0</v>
      </c>
      <c r="M63" s="117">
        <v>0</v>
      </c>
      <c r="N63" s="116">
        <v>0</v>
      </c>
      <c r="O63" s="117">
        <v>0</v>
      </c>
      <c r="P63" s="116">
        <v>0</v>
      </c>
      <c r="Q63" s="117">
        <v>7</v>
      </c>
      <c r="R63" s="125">
        <v>2903</v>
      </c>
      <c r="S63" s="126">
        <v>2599</v>
      </c>
      <c r="T63" s="116">
        <v>3107</v>
      </c>
      <c r="U63" s="176">
        <v>2649</v>
      </c>
      <c r="V63" s="116">
        <v>1966</v>
      </c>
      <c r="W63" s="117">
        <v>1463</v>
      </c>
      <c r="X63" s="116">
        <f t="shared" si="21"/>
        <v>7976</v>
      </c>
      <c r="Y63" s="117">
        <f t="shared" si="22"/>
        <v>6718</v>
      </c>
      <c r="Z63" s="117">
        <f t="shared" si="23"/>
        <v>14694</v>
      </c>
    </row>
    <row r="64" spans="1:26" s="38" customFormat="1" ht="12.75">
      <c r="A64" s="118" t="s">
        <v>53</v>
      </c>
      <c r="B64" s="119"/>
      <c r="C64" s="120"/>
      <c r="D64" s="119"/>
      <c r="E64" s="120"/>
      <c r="F64" s="119"/>
      <c r="G64" s="120"/>
      <c r="H64" s="119"/>
      <c r="I64" s="120"/>
      <c r="J64" s="119"/>
      <c r="K64" s="120"/>
      <c r="L64" s="119"/>
      <c r="M64" s="120"/>
      <c r="N64" s="119"/>
      <c r="O64" s="120"/>
      <c r="P64" s="119"/>
      <c r="Q64" s="120"/>
      <c r="R64" s="91"/>
      <c r="S64" s="92"/>
      <c r="T64" s="91"/>
      <c r="U64" s="140"/>
      <c r="V64" s="141"/>
      <c r="W64" s="140"/>
      <c r="X64" s="142"/>
      <c r="Y64" s="143"/>
      <c r="Z64" s="140"/>
    </row>
    <row r="65" spans="1:26" s="103" customFormat="1" ht="12.75">
      <c r="A65" s="112" t="s">
        <v>31</v>
      </c>
      <c r="B65" s="99">
        <v>0</v>
      </c>
      <c r="C65" s="90">
        <v>0</v>
      </c>
      <c r="D65" s="99">
        <v>0</v>
      </c>
      <c r="E65" s="90">
        <v>0</v>
      </c>
      <c r="F65" s="99">
        <v>0</v>
      </c>
      <c r="G65" s="90">
        <v>0</v>
      </c>
      <c r="H65" s="99">
        <v>0</v>
      </c>
      <c r="I65" s="90">
        <v>0</v>
      </c>
      <c r="J65" s="99">
        <v>0</v>
      </c>
      <c r="K65" s="90">
        <v>0</v>
      </c>
      <c r="L65" s="99">
        <v>0</v>
      </c>
      <c r="M65" s="90">
        <v>0</v>
      </c>
      <c r="N65" s="99">
        <v>0</v>
      </c>
      <c r="O65" s="90">
        <v>0</v>
      </c>
      <c r="P65" s="99">
        <v>0</v>
      </c>
      <c r="Q65" s="90">
        <v>0</v>
      </c>
      <c r="R65" s="99">
        <v>0</v>
      </c>
      <c r="S65" s="90">
        <v>0</v>
      </c>
      <c r="T65" s="99">
        <v>0</v>
      </c>
      <c r="U65" s="90">
        <v>14</v>
      </c>
      <c r="V65" s="99">
        <v>16</v>
      </c>
      <c r="W65" s="90">
        <v>46</v>
      </c>
      <c r="X65" s="113">
        <f>SUM(V65,T65,R65,P65,N65,L65,J65,H65,F65,D65,B65)</f>
        <v>16</v>
      </c>
      <c r="Y65" s="94">
        <f>SUM(W65,U65,S65,Q65,O65,M65,K65,I65,G65,E65,C65)</f>
        <v>60</v>
      </c>
      <c r="Z65" s="90">
        <f>SUM(X65:Y65)</f>
        <v>76</v>
      </c>
    </row>
    <row r="66" spans="1:26" s="38" customFormat="1" ht="12.75">
      <c r="A66" s="115" t="s">
        <v>19</v>
      </c>
      <c r="B66" s="116">
        <v>0</v>
      </c>
      <c r="C66" s="117">
        <v>0</v>
      </c>
      <c r="D66" s="116">
        <v>0</v>
      </c>
      <c r="E66" s="117">
        <v>0</v>
      </c>
      <c r="F66" s="116">
        <v>0</v>
      </c>
      <c r="G66" s="117">
        <v>0</v>
      </c>
      <c r="H66" s="116">
        <v>0</v>
      </c>
      <c r="I66" s="117">
        <v>0</v>
      </c>
      <c r="J66" s="116">
        <v>0</v>
      </c>
      <c r="K66" s="117">
        <v>0</v>
      </c>
      <c r="L66" s="116">
        <v>0</v>
      </c>
      <c r="M66" s="117">
        <v>0</v>
      </c>
      <c r="N66" s="116">
        <v>0</v>
      </c>
      <c r="O66" s="117">
        <v>0</v>
      </c>
      <c r="P66" s="116">
        <v>0</v>
      </c>
      <c r="Q66" s="117">
        <v>0</v>
      </c>
      <c r="R66" s="116">
        <v>0</v>
      </c>
      <c r="S66" s="117">
        <v>0</v>
      </c>
      <c r="T66" s="116">
        <v>0</v>
      </c>
      <c r="U66" s="117">
        <v>14</v>
      </c>
      <c r="V66" s="116">
        <v>16</v>
      </c>
      <c r="W66" s="117">
        <v>46</v>
      </c>
      <c r="X66" s="116">
        <f>SUM(V66,T66,R66,P66,N66,L66,J66,H66,F66,D66,B66)</f>
        <v>16</v>
      </c>
      <c r="Y66" s="117">
        <f>SUM(W66,U66,S66,Q66,O66,M66,K66,I66,G66,E66,C66)</f>
        <v>60</v>
      </c>
      <c r="Z66" s="117">
        <f>SUM(X66:Y66)</f>
        <v>76</v>
      </c>
    </row>
    <row r="67" spans="1:26" s="103" customFormat="1" ht="12.75">
      <c r="A67" s="121" t="s">
        <v>54</v>
      </c>
      <c r="B67" s="99"/>
      <c r="C67" s="90"/>
      <c r="D67" s="99"/>
      <c r="E67" s="90"/>
      <c r="F67" s="99"/>
      <c r="G67" s="90"/>
      <c r="H67" s="99"/>
      <c r="I67" s="90"/>
      <c r="J67" s="99"/>
      <c r="K67" s="90"/>
      <c r="L67" s="99"/>
      <c r="M67" s="90"/>
      <c r="N67" s="99"/>
      <c r="O67" s="90"/>
      <c r="P67" s="99"/>
      <c r="Q67" s="90"/>
      <c r="R67" s="99"/>
      <c r="S67" s="90"/>
      <c r="T67" s="99"/>
      <c r="U67" s="90"/>
      <c r="V67" s="99"/>
      <c r="W67" s="90"/>
      <c r="X67" s="113"/>
      <c r="Y67" s="94"/>
      <c r="Z67" s="90"/>
    </row>
    <row r="68" spans="1:26" ht="12.75">
      <c r="A68" s="112" t="s">
        <v>30</v>
      </c>
      <c r="B68" s="99">
        <v>0</v>
      </c>
      <c r="C68" s="90">
        <v>0</v>
      </c>
      <c r="D68" s="99">
        <v>0</v>
      </c>
      <c r="E68" s="90">
        <v>0</v>
      </c>
      <c r="F68" s="99">
        <v>0</v>
      </c>
      <c r="G68" s="90">
        <v>0</v>
      </c>
      <c r="H68" s="99">
        <v>0</v>
      </c>
      <c r="I68" s="90">
        <v>0</v>
      </c>
      <c r="J68" s="99">
        <v>14</v>
      </c>
      <c r="K68" s="90">
        <v>6</v>
      </c>
      <c r="L68" s="99">
        <v>42</v>
      </c>
      <c r="M68" s="90">
        <v>9</v>
      </c>
      <c r="N68" s="99">
        <v>33</v>
      </c>
      <c r="O68" s="90">
        <v>16</v>
      </c>
      <c r="P68" s="99">
        <v>31</v>
      </c>
      <c r="Q68" s="90">
        <v>12</v>
      </c>
      <c r="R68" s="99">
        <v>29</v>
      </c>
      <c r="S68" s="90">
        <v>8</v>
      </c>
      <c r="T68" s="99">
        <v>19</v>
      </c>
      <c r="U68" s="90">
        <v>10</v>
      </c>
      <c r="V68" s="99">
        <v>9</v>
      </c>
      <c r="W68" s="90">
        <v>10</v>
      </c>
      <c r="X68" s="113">
        <f aca="true" t="shared" si="24" ref="X68:Y73">SUM(V68,T68,R68,P68,N68,L68,J68,H68,F68,D68,B68)</f>
        <v>177</v>
      </c>
      <c r="Y68" s="94">
        <f t="shared" si="24"/>
        <v>71</v>
      </c>
      <c r="Z68" s="90">
        <f aca="true" t="shared" si="25" ref="Z68:Z73">SUM(X68:Y68)</f>
        <v>248</v>
      </c>
    </row>
    <row r="69" spans="1:26" ht="12.75">
      <c r="A69" s="112" t="s">
        <v>31</v>
      </c>
      <c r="B69" s="99">
        <v>0</v>
      </c>
      <c r="C69" s="100">
        <v>0</v>
      </c>
      <c r="D69" s="99">
        <v>0</v>
      </c>
      <c r="E69" s="100">
        <v>0</v>
      </c>
      <c r="F69" s="99">
        <v>0</v>
      </c>
      <c r="G69" s="100">
        <v>0</v>
      </c>
      <c r="H69" s="99">
        <v>0</v>
      </c>
      <c r="I69" s="100">
        <v>0</v>
      </c>
      <c r="J69" s="99">
        <v>26</v>
      </c>
      <c r="K69" s="100">
        <v>34</v>
      </c>
      <c r="L69" s="99">
        <v>42</v>
      </c>
      <c r="M69" s="100">
        <v>81</v>
      </c>
      <c r="N69" s="99">
        <v>58</v>
      </c>
      <c r="O69" s="100">
        <v>89</v>
      </c>
      <c r="P69" s="99">
        <v>87</v>
      </c>
      <c r="Q69" s="100">
        <v>97</v>
      </c>
      <c r="R69" s="99">
        <v>86</v>
      </c>
      <c r="S69" s="100">
        <v>118</v>
      </c>
      <c r="T69" s="99">
        <v>51</v>
      </c>
      <c r="U69" s="100">
        <v>91</v>
      </c>
      <c r="V69" s="99">
        <v>21</v>
      </c>
      <c r="W69" s="100">
        <v>80</v>
      </c>
      <c r="X69" s="113">
        <f t="shared" si="24"/>
        <v>371</v>
      </c>
      <c r="Y69" s="114">
        <f t="shared" si="24"/>
        <v>590</v>
      </c>
      <c r="Z69" s="90">
        <f t="shared" si="25"/>
        <v>961</v>
      </c>
    </row>
    <row r="70" spans="1:26" ht="12.75">
      <c r="A70" s="112" t="s">
        <v>32</v>
      </c>
      <c r="B70" s="99">
        <v>0</v>
      </c>
      <c r="C70" s="100">
        <v>0</v>
      </c>
      <c r="D70" s="99">
        <v>0</v>
      </c>
      <c r="E70" s="100">
        <v>0</v>
      </c>
      <c r="F70" s="99">
        <v>0</v>
      </c>
      <c r="G70" s="100">
        <v>0</v>
      </c>
      <c r="H70" s="99">
        <v>0</v>
      </c>
      <c r="I70" s="100">
        <v>0</v>
      </c>
      <c r="J70" s="99">
        <v>9</v>
      </c>
      <c r="K70" s="100">
        <v>0</v>
      </c>
      <c r="L70" s="99">
        <v>19</v>
      </c>
      <c r="M70" s="100">
        <v>0</v>
      </c>
      <c r="N70" s="99">
        <v>24</v>
      </c>
      <c r="O70" s="100">
        <v>0</v>
      </c>
      <c r="P70" s="99">
        <v>31</v>
      </c>
      <c r="Q70" s="100">
        <v>0</v>
      </c>
      <c r="R70" s="99">
        <v>22</v>
      </c>
      <c r="S70" s="100">
        <v>0</v>
      </c>
      <c r="T70" s="99">
        <v>15</v>
      </c>
      <c r="U70" s="100">
        <v>0</v>
      </c>
      <c r="V70" s="99">
        <v>2</v>
      </c>
      <c r="W70" s="100">
        <v>0</v>
      </c>
      <c r="X70" s="113">
        <f t="shared" si="24"/>
        <v>122</v>
      </c>
      <c r="Y70" s="114">
        <f t="shared" si="24"/>
        <v>0</v>
      </c>
      <c r="Z70" s="90">
        <f t="shared" si="25"/>
        <v>122</v>
      </c>
    </row>
    <row r="71" spans="1:26" ht="12.75">
      <c r="A71" s="112" t="s">
        <v>33</v>
      </c>
      <c r="B71" s="99">
        <v>0</v>
      </c>
      <c r="C71" s="100">
        <v>0</v>
      </c>
      <c r="D71" s="99">
        <v>0</v>
      </c>
      <c r="E71" s="100">
        <v>0</v>
      </c>
      <c r="F71" s="99">
        <v>0</v>
      </c>
      <c r="G71" s="100">
        <v>0</v>
      </c>
      <c r="H71" s="99">
        <v>0</v>
      </c>
      <c r="I71" s="100">
        <v>0</v>
      </c>
      <c r="J71" s="99">
        <v>4</v>
      </c>
      <c r="K71" s="100">
        <v>0</v>
      </c>
      <c r="L71" s="99">
        <v>13</v>
      </c>
      <c r="M71" s="100">
        <v>0</v>
      </c>
      <c r="N71" s="99">
        <v>20</v>
      </c>
      <c r="O71" s="100">
        <v>1</v>
      </c>
      <c r="P71" s="99">
        <v>27</v>
      </c>
      <c r="Q71" s="100">
        <v>0</v>
      </c>
      <c r="R71" s="99">
        <v>18</v>
      </c>
      <c r="S71" s="100">
        <v>0</v>
      </c>
      <c r="T71" s="99">
        <v>12</v>
      </c>
      <c r="U71" s="100">
        <v>0</v>
      </c>
      <c r="V71" s="99">
        <v>8</v>
      </c>
      <c r="W71" s="100">
        <v>0</v>
      </c>
      <c r="X71" s="113">
        <f t="shared" si="24"/>
        <v>102</v>
      </c>
      <c r="Y71" s="114">
        <f t="shared" si="24"/>
        <v>1</v>
      </c>
      <c r="Z71" s="90">
        <f t="shared" si="25"/>
        <v>103</v>
      </c>
    </row>
    <row r="72" spans="1:26" s="38" customFormat="1" ht="12.75">
      <c r="A72" s="115" t="s">
        <v>19</v>
      </c>
      <c r="B72" s="116">
        <v>0</v>
      </c>
      <c r="C72" s="117">
        <v>0</v>
      </c>
      <c r="D72" s="116">
        <v>0</v>
      </c>
      <c r="E72" s="117">
        <v>0</v>
      </c>
      <c r="F72" s="116">
        <v>0</v>
      </c>
      <c r="G72" s="117">
        <v>0</v>
      </c>
      <c r="H72" s="116">
        <v>0</v>
      </c>
      <c r="I72" s="117">
        <v>0</v>
      </c>
      <c r="J72" s="116">
        <v>53</v>
      </c>
      <c r="K72" s="117">
        <v>40</v>
      </c>
      <c r="L72" s="116">
        <v>116</v>
      </c>
      <c r="M72" s="117">
        <v>90</v>
      </c>
      <c r="N72" s="116">
        <v>135</v>
      </c>
      <c r="O72" s="117">
        <v>106</v>
      </c>
      <c r="P72" s="116">
        <v>176</v>
      </c>
      <c r="Q72" s="117">
        <v>109</v>
      </c>
      <c r="R72" s="116">
        <v>155</v>
      </c>
      <c r="S72" s="117">
        <v>126</v>
      </c>
      <c r="T72" s="116">
        <v>97</v>
      </c>
      <c r="U72" s="117">
        <v>101</v>
      </c>
      <c r="V72" s="116">
        <v>40</v>
      </c>
      <c r="W72" s="117">
        <v>90</v>
      </c>
      <c r="X72" s="116">
        <f t="shared" si="24"/>
        <v>772</v>
      </c>
      <c r="Y72" s="117">
        <f t="shared" si="24"/>
        <v>662</v>
      </c>
      <c r="Z72" s="117">
        <f t="shared" si="25"/>
        <v>1434</v>
      </c>
    </row>
    <row r="73" spans="1:26" s="103" customFormat="1" ht="12.75">
      <c r="A73" s="130" t="s">
        <v>29</v>
      </c>
      <c r="B73" s="97"/>
      <c r="C73" s="98"/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131">
        <f t="shared" si="24"/>
        <v>0</v>
      </c>
      <c r="Y73" s="132">
        <f t="shared" si="24"/>
        <v>0</v>
      </c>
      <c r="Z73" s="98">
        <f t="shared" si="25"/>
        <v>0</v>
      </c>
    </row>
    <row r="74" spans="1:29" ht="12.75">
      <c r="A74" s="103" t="s">
        <v>30</v>
      </c>
      <c r="B74" s="99">
        <f>SUM(B7,B14,B21,B29,B36,B44,B51,B58,B68)</f>
        <v>3</v>
      </c>
      <c r="C74" s="90">
        <f aca="true" t="shared" si="26" ref="C74:V74">SUM(C7,C14,C21,C29,C36,C44,C51,C58,C68)</f>
        <v>1</v>
      </c>
      <c r="D74" s="99">
        <f t="shared" si="26"/>
        <v>75</v>
      </c>
      <c r="E74" s="90">
        <f t="shared" si="26"/>
        <v>61</v>
      </c>
      <c r="F74" s="99">
        <f t="shared" si="26"/>
        <v>3938</v>
      </c>
      <c r="G74" s="90">
        <f t="shared" si="26"/>
        <v>3914</v>
      </c>
      <c r="H74" s="99">
        <f t="shared" si="26"/>
        <v>5235</v>
      </c>
      <c r="I74" s="90">
        <f t="shared" si="26"/>
        <v>5195</v>
      </c>
      <c r="J74" s="99">
        <f t="shared" si="26"/>
        <v>5490</v>
      </c>
      <c r="K74" s="90">
        <f t="shared" si="26"/>
        <v>5415</v>
      </c>
      <c r="L74" s="99">
        <f t="shared" si="26"/>
        <v>5716</v>
      </c>
      <c r="M74" s="90">
        <f t="shared" si="26"/>
        <v>5648</v>
      </c>
      <c r="N74" s="99">
        <f t="shared" si="26"/>
        <v>5502</v>
      </c>
      <c r="O74" s="90">
        <f t="shared" si="26"/>
        <v>5525</v>
      </c>
      <c r="P74" s="99">
        <f t="shared" si="26"/>
        <v>5262</v>
      </c>
      <c r="Q74" s="90">
        <f t="shared" si="26"/>
        <v>5316</v>
      </c>
      <c r="R74" s="99">
        <f t="shared" si="26"/>
        <v>3311</v>
      </c>
      <c r="S74" s="90">
        <f t="shared" si="26"/>
        <v>2854</v>
      </c>
      <c r="T74" s="99">
        <f t="shared" si="26"/>
        <v>1842</v>
      </c>
      <c r="U74" s="90">
        <f t="shared" si="26"/>
        <v>1470</v>
      </c>
      <c r="V74" s="99">
        <f t="shared" si="26"/>
        <v>1060</v>
      </c>
      <c r="W74" s="90">
        <f>SUM(W7,W14,W21,W29,W36,W44,W51,W58,W68)</f>
        <v>765</v>
      </c>
      <c r="X74" s="113">
        <f>SUM(X7,X14,X21,X29,X36,X44,X51,X58,X68)</f>
        <v>37434</v>
      </c>
      <c r="Y74" s="94">
        <f>SUM(Y7,Y14,Y21,Y29,Y36,Y44,Y51,Y58,Y68)</f>
        <v>36164</v>
      </c>
      <c r="Z74" s="90">
        <f>SUM(Z7,Z14,Z21,Z29,Z36,Z44,Z51,Z58,Z68)</f>
        <v>73598</v>
      </c>
      <c r="AA74" s="100"/>
      <c r="AB74" s="100"/>
      <c r="AC74" s="100"/>
    </row>
    <row r="75" spans="1:29" ht="12.75">
      <c r="A75" s="103" t="s">
        <v>31</v>
      </c>
      <c r="B75" s="99">
        <f>SUM(B8,B15,B22,B30,B37,B45,B52,B59,B65,B69)</f>
        <v>5</v>
      </c>
      <c r="C75" s="100">
        <f aca="true" t="shared" si="27" ref="C75:V75">SUM(C8,C15,C22,C30,C37,C45,C52,C59,C65,C69)</f>
        <v>2</v>
      </c>
      <c r="D75" s="99">
        <f t="shared" si="27"/>
        <v>439</v>
      </c>
      <c r="E75" s="100">
        <f t="shared" si="27"/>
        <v>345</v>
      </c>
      <c r="F75" s="99">
        <f t="shared" si="27"/>
        <v>20650</v>
      </c>
      <c r="G75" s="100">
        <f t="shared" si="27"/>
        <v>21711</v>
      </c>
      <c r="H75" s="99">
        <f t="shared" si="27"/>
        <v>24190</v>
      </c>
      <c r="I75" s="100">
        <f t="shared" si="27"/>
        <v>25016</v>
      </c>
      <c r="J75" s="99">
        <f t="shared" si="27"/>
        <v>24403</v>
      </c>
      <c r="K75" s="100">
        <f t="shared" si="27"/>
        <v>25069</v>
      </c>
      <c r="L75" s="99">
        <f t="shared" si="27"/>
        <v>24197</v>
      </c>
      <c r="M75" s="100">
        <f t="shared" si="27"/>
        <v>25248</v>
      </c>
      <c r="N75" s="99">
        <f t="shared" si="27"/>
        <v>23612</v>
      </c>
      <c r="O75" s="100">
        <f t="shared" si="27"/>
        <v>24731</v>
      </c>
      <c r="P75" s="99">
        <f t="shared" si="27"/>
        <v>22492</v>
      </c>
      <c r="Q75" s="100">
        <f t="shared" si="27"/>
        <v>24016</v>
      </c>
      <c r="R75" s="99">
        <f t="shared" si="27"/>
        <v>9830</v>
      </c>
      <c r="S75" s="100">
        <f t="shared" si="27"/>
        <v>7807</v>
      </c>
      <c r="T75" s="99">
        <f t="shared" si="27"/>
        <v>3884</v>
      </c>
      <c r="U75" s="100">
        <f t="shared" si="27"/>
        <v>2977</v>
      </c>
      <c r="V75" s="99">
        <f t="shared" si="27"/>
        <v>1469</v>
      </c>
      <c r="W75" s="100">
        <f>SUM(W8,W15,W22,W30,W37,W45,W52,W59,W65,W69)</f>
        <v>1231</v>
      </c>
      <c r="X75" s="113">
        <f>SUM(X8,X15,X22,X30,X37,X45,X52,X59,X65,X69)</f>
        <v>155171</v>
      </c>
      <c r="Y75" s="114">
        <f>SUM(Y8,Y15,Y22,Y30,Y37,Y45,Y52,Y59,Y65,Y69)</f>
        <v>158153</v>
      </c>
      <c r="Z75" s="90">
        <f>SUM(Z8,Z15,Z22,Z30,Z37,Z45,Z52,Z59,Z65,Z69)</f>
        <v>313324</v>
      </c>
      <c r="AA75" s="100"/>
      <c r="AB75" s="100"/>
      <c r="AC75" s="100"/>
    </row>
    <row r="76" spans="1:29" ht="12.75">
      <c r="A76" s="103" t="s">
        <v>32</v>
      </c>
      <c r="B76" s="99">
        <f>SUM(B9,B16,B23,B31,B38,B46,B53,B60,B70)</f>
        <v>0</v>
      </c>
      <c r="C76" s="100">
        <f aca="true" t="shared" si="28" ref="C76:V76">SUM(C9,C16,C23,C31,C38,C46,C53,C60,C70)</f>
        <v>0</v>
      </c>
      <c r="D76" s="99">
        <f t="shared" si="28"/>
        <v>1</v>
      </c>
      <c r="E76" s="100">
        <f t="shared" si="28"/>
        <v>2</v>
      </c>
      <c r="F76" s="99">
        <f t="shared" si="28"/>
        <v>728</v>
      </c>
      <c r="G76" s="100">
        <f t="shared" si="28"/>
        <v>293</v>
      </c>
      <c r="H76" s="99">
        <f t="shared" si="28"/>
        <v>1064</v>
      </c>
      <c r="I76" s="100">
        <f t="shared" si="28"/>
        <v>447</v>
      </c>
      <c r="J76" s="99">
        <f t="shared" si="28"/>
        <v>1382</v>
      </c>
      <c r="K76" s="100">
        <f t="shared" si="28"/>
        <v>584</v>
      </c>
      <c r="L76" s="99">
        <f t="shared" si="28"/>
        <v>1376</v>
      </c>
      <c r="M76" s="100">
        <f t="shared" si="28"/>
        <v>672</v>
      </c>
      <c r="N76" s="99">
        <f t="shared" si="28"/>
        <v>1353</v>
      </c>
      <c r="O76" s="100">
        <f t="shared" si="28"/>
        <v>750</v>
      </c>
      <c r="P76" s="99">
        <f t="shared" si="28"/>
        <v>1418</v>
      </c>
      <c r="Q76" s="100">
        <f t="shared" si="28"/>
        <v>780</v>
      </c>
      <c r="R76" s="99">
        <f t="shared" si="28"/>
        <v>943</v>
      </c>
      <c r="S76" s="100">
        <f t="shared" si="28"/>
        <v>484</v>
      </c>
      <c r="T76" s="99">
        <f t="shared" si="28"/>
        <v>514</v>
      </c>
      <c r="U76" s="100">
        <f t="shared" si="28"/>
        <v>282</v>
      </c>
      <c r="V76" s="99">
        <f t="shared" si="28"/>
        <v>257</v>
      </c>
      <c r="W76" s="100">
        <f>SUM(W9,W16,W23,W31,W38,W46,W53,W60,W70)</f>
        <v>130</v>
      </c>
      <c r="X76" s="113">
        <f aca="true" t="shared" si="29" ref="W76:Z77">SUM(X9,X16,X23,X31,X38,X46,X53,X60,X70)</f>
        <v>9036</v>
      </c>
      <c r="Y76" s="114">
        <f t="shared" si="29"/>
        <v>4424</v>
      </c>
      <c r="Z76" s="90">
        <f t="shared" si="29"/>
        <v>13460</v>
      </c>
      <c r="AA76" s="100"/>
      <c r="AB76" s="100"/>
      <c r="AC76" s="100"/>
    </row>
    <row r="77" spans="1:29" ht="12.75">
      <c r="A77" s="103" t="s">
        <v>33</v>
      </c>
      <c r="B77" s="99">
        <f>SUM(B10,B17,B24,B32,B39,B47,B54,B61,B71)</f>
        <v>0</v>
      </c>
      <c r="C77" s="100">
        <f aca="true" t="shared" si="30" ref="C77:V77">SUM(C10,C17,C24,C32,C39,C47,C54,C61,C71)</f>
        <v>0</v>
      </c>
      <c r="D77" s="99">
        <f t="shared" si="30"/>
        <v>13</v>
      </c>
      <c r="E77" s="100">
        <f t="shared" si="30"/>
        <v>14</v>
      </c>
      <c r="F77" s="99">
        <f t="shared" si="30"/>
        <v>1015</v>
      </c>
      <c r="G77" s="100">
        <f t="shared" si="30"/>
        <v>669</v>
      </c>
      <c r="H77" s="99">
        <f t="shared" si="30"/>
        <v>1362</v>
      </c>
      <c r="I77" s="100">
        <f t="shared" si="30"/>
        <v>970</v>
      </c>
      <c r="J77" s="99">
        <f t="shared" si="30"/>
        <v>1523</v>
      </c>
      <c r="K77" s="100">
        <f t="shared" si="30"/>
        <v>1044</v>
      </c>
      <c r="L77" s="99">
        <f t="shared" si="30"/>
        <v>1650</v>
      </c>
      <c r="M77" s="100">
        <f t="shared" si="30"/>
        <v>1158</v>
      </c>
      <c r="N77" s="99">
        <f t="shared" si="30"/>
        <v>1590</v>
      </c>
      <c r="O77" s="100">
        <f t="shared" si="30"/>
        <v>1173</v>
      </c>
      <c r="P77" s="99">
        <f t="shared" si="30"/>
        <v>1688</v>
      </c>
      <c r="Q77" s="100">
        <f t="shared" si="30"/>
        <v>1099</v>
      </c>
      <c r="R77" s="99">
        <f t="shared" si="30"/>
        <v>1123</v>
      </c>
      <c r="S77" s="100">
        <f t="shared" si="30"/>
        <v>683</v>
      </c>
      <c r="T77" s="99">
        <f t="shared" si="30"/>
        <v>589</v>
      </c>
      <c r="U77" s="100">
        <f t="shared" si="30"/>
        <v>330</v>
      </c>
      <c r="V77" s="99">
        <f t="shared" si="30"/>
        <v>313</v>
      </c>
      <c r="W77" s="100">
        <f t="shared" si="29"/>
        <v>169</v>
      </c>
      <c r="X77" s="113">
        <f t="shared" si="29"/>
        <v>10866</v>
      </c>
      <c r="Y77" s="114">
        <f t="shared" si="29"/>
        <v>7309</v>
      </c>
      <c r="Z77" s="90">
        <f t="shared" si="29"/>
        <v>18175</v>
      </c>
      <c r="AA77" s="100"/>
      <c r="AB77" s="100"/>
      <c r="AC77" s="100"/>
    </row>
    <row r="78" spans="1:29" ht="12.75">
      <c r="A78" s="103" t="s">
        <v>34</v>
      </c>
      <c r="B78" s="99">
        <f>SUM(B18,B25,B33,B40,B48,B55,B62)</f>
        <v>0</v>
      </c>
      <c r="C78" s="100">
        <f aca="true" t="shared" si="31" ref="C78:V78">SUM(C18,C25,C33,C40,C48,C55,C62)</f>
        <v>0</v>
      </c>
      <c r="D78" s="99">
        <f t="shared" si="31"/>
        <v>0</v>
      </c>
      <c r="E78" s="100">
        <f t="shared" si="31"/>
        <v>0</v>
      </c>
      <c r="F78" s="99">
        <f t="shared" si="31"/>
        <v>10</v>
      </c>
      <c r="G78" s="100">
        <f t="shared" si="31"/>
        <v>5</v>
      </c>
      <c r="H78" s="99">
        <f t="shared" si="31"/>
        <v>24</v>
      </c>
      <c r="I78" s="100">
        <f t="shared" si="31"/>
        <v>8</v>
      </c>
      <c r="J78" s="99">
        <f t="shared" si="31"/>
        <v>30</v>
      </c>
      <c r="K78" s="100">
        <f t="shared" si="31"/>
        <v>8</v>
      </c>
      <c r="L78" s="99">
        <f t="shared" si="31"/>
        <v>29</v>
      </c>
      <c r="M78" s="100">
        <f t="shared" si="31"/>
        <v>9</v>
      </c>
      <c r="N78" s="99">
        <f t="shared" si="31"/>
        <v>31</v>
      </c>
      <c r="O78" s="100">
        <f t="shared" si="31"/>
        <v>9</v>
      </c>
      <c r="P78" s="99">
        <f t="shared" si="31"/>
        <v>24</v>
      </c>
      <c r="Q78" s="100">
        <f t="shared" si="31"/>
        <v>12</v>
      </c>
      <c r="R78" s="99">
        <f t="shared" si="31"/>
        <v>25</v>
      </c>
      <c r="S78" s="100">
        <f t="shared" si="31"/>
        <v>9</v>
      </c>
      <c r="T78" s="99">
        <f t="shared" si="31"/>
        <v>16</v>
      </c>
      <c r="U78" s="100">
        <f t="shared" si="31"/>
        <v>3</v>
      </c>
      <c r="V78" s="99">
        <f t="shared" si="31"/>
        <v>3</v>
      </c>
      <c r="W78" s="100">
        <f>SUM(W18,W25,W33,W40,W48,W55,W62)</f>
        <v>5</v>
      </c>
      <c r="X78" s="113">
        <f>SUM(X18,X25,X33,X40,X48,X55,X62)</f>
        <v>192</v>
      </c>
      <c r="Y78" s="114">
        <f>SUM(Y18,Y25,Y33,Y40,Y48,Y55,Y62)</f>
        <v>68</v>
      </c>
      <c r="Z78" s="90">
        <f>SUM(Z18,Z25,Z33,Z40,Z48,Z55,Z62)</f>
        <v>260</v>
      </c>
      <c r="AA78" s="100"/>
      <c r="AB78" s="100"/>
      <c r="AC78" s="100"/>
    </row>
    <row r="79" spans="1:29" s="38" customFormat="1" ht="12.75">
      <c r="A79" s="115" t="s">
        <v>19</v>
      </c>
      <c r="B79" s="116">
        <f>SUM(B74:B78)</f>
        <v>8</v>
      </c>
      <c r="C79" s="117">
        <f aca="true" t="shared" si="32" ref="C79:V79">SUM(C74:C78)</f>
        <v>3</v>
      </c>
      <c r="D79" s="116">
        <f t="shared" si="32"/>
        <v>528</v>
      </c>
      <c r="E79" s="117">
        <f t="shared" si="32"/>
        <v>422</v>
      </c>
      <c r="F79" s="116">
        <f t="shared" si="32"/>
        <v>26341</v>
      </c>
      <c r="G79" s="117">
        <f t="shared" si="32"/>
        <v>26592</v>
      </c>
      <c r="H79" s="116">
        <f t="shared" si="32"/>
        <v>31875</v>
      </c>
      <c r="I79" s="117">
        <f t="shared" si="32"/>
        <v>31636</v>
      </c>
      <c r="J79" s="116">
        <f t="shared" si="32"/>
        <v>32828</v>
      </c>
      <c r="K79" s="117">
        <f t="shared" si="32"/>
        <v>32120</v>
      </c>
      <c r="L79" s="116">
        <f t="shared" si="32"/>
        <v>32968</v>
      </c>
      <c r="M79" s="117">
        <f t="shared" si="32"/>
        <v>32735</v>
      </c>
      <c r="N79" s="116">
        <f t="shared" si="32"/>
        <v>32088</v>
      </c>
      <c r="O79" s="117">
        <f t="shared" si="32"/>
        <v>32188</v>
      </c>
      <c r="P79" s="116">
        <f t="shared" si="32"/>
        <v>30884</v>
      </c>
      <c r="Q79" s="117">
        <f t="shared" si="32"/>
        <v>31223</v>
      </c>
      <c r="R79" s="116">
        <f t="shared" si="32"/>
        <v>15232</v>
      </c>
      <c r="S79" s="117">
        <f t="shared" si="32"/>
        <v>11837</v>
      </c>
      <c r="T79" s="116">
        <f t="shared" si="32"/>
        <v>6845</v>
      </c>
      <c r="U79" s="117">
        <f t="shared" si="32"/>
        <v>5062</v>
      </c>
      <c r="V79" s="116">
        <f t="shared" si="32"/>
        <v>3102</v>
      </c>
      <c r="W79" s="117">
        <f>SUM(W74:W78)</f>
        <v>2300</v>
      </c>
      <c r="X79" s="116">
        <f>SUM(X74:X78)</f>
        <v>212699</v>
      </c>
      <c r="Y79" s="117">
        <f>SUM(Y74:Y78)</f>
        <v>206118</v>
      </c>
      <c r="Z79" s="117">
        <f>SUM(Z74:Z78)</f>
        <v>418817</v>
      </c>
      <c r="AA79" s="100"/>
      <c r="AB79" s="100"/>
      <c r="AC79" s="100"/>
    </row>
    <row r="81" ht="12.75">
      <c r="A81" s="152"/>
    </row>
  </sheetData>
  <sheetProtection/>
  <mergeCells count="13">
    <mergeCell ref="B4:C4"/>
    <mergeCell ref="A2:Z2"/>
    <mergeCell ref="J4:K4"/>
    <mergeCell ref="H4:I4"/>
    <mergeCell ref="F4:G4"/>
    <mergeCell ref="D4:E4"/>
    <mergeCell ref="R4:S4"/>
    <mergeCell ref="P4:Q4"/>
    <mergeCell ref="N4:O4"/>
    <mergeCell ref="L4:M4"/>
    <mergeCell ref="X4:Z4"/>
    <mergeCell ref="V4:W4"/>
    <mergeCell ref="T4:U4"/>
  </mergeCells>
  <printOptions/>
  <pageMargins left="0" right="0" top="0.1968503937007874" bottom="0.1968503937007874" header="0.5118110236220472" footer="0.5118110236220472"/>
  <pageSetup fitToHeight="2" fitToWidth="2" horizontalDpi="600" verticalDpi="600" orientation="portrait" paperSize="9" scale="7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A17" sqref="AA17"/>
    </sheetView>
  </sheetViews>
  <sheetFormatPr defaultColWidth="9.140625" defaultRowHeight="12.75"/>
  <cols>
    <col min="1" max="1" width="24.140625" style="102" customWidth="1"/>
    <col min="2" max="7" width="8.140625" style="102" customWidth="1"/>
    <col min="8" max="21" width="7.8515625" style="102" customWidth="1"/>
    <col min="22" max="22" width="9.28125" style="102" customWidth="1"/>
    <col min="23" max="23" width="8.421875" style="102" customWidth="1"/>
    <col min="24" max="24" width="7.7109375" style="102" customWidth="1"/>
    <col min="25" max="25" width="8.00390625" style="102" customWidth="1"/>
    <col min="26" max="26" width="7.7109375" style="102" customWidth="1"/>
    <col min="27" max="27" width="9.57421875" style="102" customWidth="1"/>
    <col min="28" max="29" width="5.00390625" style="102" customWidth="1"/>
    <col min="30" max="30" width="9.57421875" style="102" customWidth="1"/>
    <col min="31" max="32" width="5.00390625" style="102" customWidth="1"/>
    <col min="33" max="33" width="9.57421875" style="102" customWidth="1"/>
    <col min="34" max="35" width="5.00390625" style="102" customWidth="1"/>
    <col min="36" max="36" width="9.57421875" style="102" customWidth="1"/>
    <col min="37" max="38" width="5.00390625" style="102" customWidth="1"/>
    <col min="39" max="39" width="9.57421875" style="102" customWidth="1"/>
    <col min="40" max="41" width="5.00390625" style="102" customWidth="1"/>
    <col min="42" max="42" width="9.57421875" style="102" customWidth="1"/>
    <col min="43" max="44" width="5.00390625" style="102" customWidth="1"/>
    <col min="45" max="45" width="9.57421875" style="102" customWidth="1"/>
    <col min="46" max="47" width="5.00390625" style="102" customWidth="1"/>
    <col min="48" max="48" width="9.57421875" style="102" customWidth="1"/>
    <col min="49" max="50" width="5.00390625" style="102" customWidth="1"/>
    <col min="51" max="51" width="9.57421875" style="102" customWidth="1"/>
    <col min="52" max="53" width="5.00390625" style="102" customWidth="1"/>
    <col min="54" max="54" width="9.57421875" style="102" customWidth="1"/>
    <col min="55" max="55" width="5.00390625" style="102" customWidth="1"/>
    <col min="56" max="56" width="9.57421875" style="102" customWidth="1"/>
    <col min="57" max="58" width="5.00390625" style="102" customWidth="1"/>
    <col min="59" max="59" width="9.57421875" style="102" customWidth="1"/>
    <col min="60" max="61" width="5.00390625" style="102" customWidth="1"/>
    <col min="62" max="62" width="9.57421875" style="102" customWidth="1"/>
    <col min="63" max="64" width="5.00390625" style="102" customWidth="1"/>
    <col min="65" max="65" width="9.57421875" style="102" customWidth="1"/>
    <col min="66" max="66" width="5.00390625" style="102" customWidth="1"/>
    <col min="67" max="67" width="9.57421875" style="102" customWidth="1"/>
    <col min="68" max="69" width="5.00390625" style="102" customWidth="1"/>
    <col min="70" max="70" width="9.57421875" style="102" customWidth="1"/>
    <col min="71" max="72" width="5.00390625" style="102" customWidth="1"/>
    <col min="73" max="73" width="9.57421875" style="102" customWidth="1"/>
    <col min="74" max="75" width="5.00390625" style="102" customWidth="1"/>
    <col min="76" max="76" width="9.57421875" style="102" customWidth="1"/>
    <col min="77" max="78" width="5.00390625" style="102" customWidth="1"/>
    <col min="79" max="79" width="9.57421875" style="102" customWidth="1"/>
    <col min="80" max="81" width="5.00390625" style="102" customWidth="1"/>
    <col min="82" max="82" width="9.57421875" style="102" customWidth="1"/>
    <col min="83" max="84" width="5.00390625" style="102" customWidth="1"/>
    <col min="85" max="85" width="9.57421875" style="102" customWidth="1"/>
    <col min="86" max="87" width="5.00390625" style="102" customWidth="1"/>
    <col min="88" max="88" width="9.57421875" style="102" customWidth="1"/>
    <col min="89" max="89" width="5.00390625" style="102" customWidth="1"/>
    <col min="90" max="90" width="9.57421875" style="102" customWidth="1"/>
    <col min="91" max="92" width="5.00390625" style="102" customWidth="1"/>
    <col min="93" max="93" width="9.57421875" style="102" customWidth="1"/>
    <col min="94" max="94" width="5.00390625" style="102" customWidth="1"/>
    <col min="95" max="95" width="9.57421875" style="102" customWidth="1"/>
    <col min="96" max="97" width="5.00390625" style="102" customWidth="1"/>
    <col min="98" max="98" width="9.57421875" style="102" customWidth="1"/>
    <col min="99" max="99" width="5.00390625" style="102" customWidth="1"/>
    <col min="100" max="100" width="9.57421875" style="102" customWidth="1"/>
    <col min="101" max="101" width="5.00390625" style="102" customWidth="1"/>
    <col min="102" max="102" width="9.57421875" style="102" customWidth="1"/>
    <col min="103" max="103" width="5.00390625" style="102" customWidth="1"/>
    <col min="104" max="104" width="9.57421875" style="102" customWidth="1"/>
    <col min="105" max="105" width="5.00390625" style="102" customWidth="1"/>
    <col min="106" max="106" width="9.57421875" style="102" customWidth="1"/>
    <col min="107" max="107" width="10.57421875" style="102" customWidth="1"/>
    <col min="108" max="16384" width="9.140625" style="102" customWidth="1"/>
  </cols>
  <sheetData>
    <row r="1" ht="12.75">
      <c r="A1" s="6" t="s">
        <v>100</v>
      </c>
    </row>
    <row r="2" spans="1:24" ht="12.75">
      <c r="A2" s="228" t="s">
        <v>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</row>
    <row r="3" ht="13.5" thickBot="1">
      <c r="A3" s="155"/>
    </row>
    <row r="4" spans="1:26" ht="12.75">
      <c r="A4" s="156"/>
      <c r="B4" s="225" t="str">
        <f>D4+1&amp;" "&amp;"en later"</f>
        <v>2002 en later</v>
      </c>
      <c r="C4" s="226"/>
      <c r="D4" s="225">
        <v>2001</v>
      </c>
      <c r="E4" s="226"/>
      <c r="F4" s="225">
        <f>D4-1</f>
        <v>2000</v>
      </c>
      <c r="G4" s="226"/>
      <c r="H4" s="225">
        <f>F4-1</f>
        <v>1999</v>
      </c>
      <c r="I4" s="226"/>
      <c r="J4" s="225">
        <f>H4-1</f>
        <v>1998</v>
      </c>
      <c r="K4" s="226"/>
      <c r="L4" s="225">
        <f>J4-1</f>
        <v>1997</v>
      </c>
      <c r="M4" s="229"/>
      <c r="N4" s="230">
        <f>L4-1</f>
        <v>1996</v>
      </c>
      <c r="O4" s="226"/>
      <c r="P4" s="225">
        <f>N4-1</f>
        <v>1995</v>
      </c>
      <c r="Q4" s="226"/>
      <c r="R4" s="225">
        <f>P4-1</f>
        <v>1994</v>
      </c>
      <c r="S4" s="226"/>
      <c r="T4" s="225">
        <f>R4-1</f>
        <v>1993</v>
      </c>
      <c r="U4" s="226"/>
      <c r="V4" s="225" t="str">
        <f>T4-1&amp;" "&amp;"en vroeger"</f>
        <v>1992 en vroeger</v>
      </c>
      <c r="W4" s="226"/>
      <c r="X4" s="157" t="s">
        <v>21</v>
      </c>
      <c r="Y4" s="158"/>
      <c r="Z4" s="158"/>
    </row>
    <row r="5" spans="1:26" ht="12.75">
      <c r="A5" s="159"/>
      <c r="B5" s="135" t="s">
        <v>0</v>
      </c>
      <c r="C5" s="136" t="s">
        <v>1</v>
      </c>
      <c r="D5" s="135" t="s">
        <v>0</v>
      </c>
      <c r="E5" s="136" t="s">
        <v>1</v>
      </c>
      <c r="F5" s="135" t="s">
        <v>0</v>
      </c>
      <c r="G5" s="136" t="s">
        <v>1</v>
      </c>
      <c r="H5" s="135" t="s">
        <v>0</v>
      </c>
      <c r="I5" s="136" t="s">
        <v>1</v>
      </c>
      <c r="J5" s="135" t="s">
        <v>0</v>
      </c>
      <c r="K5" s="136" t="s">
        <v>1</v>
      </c>
      <c r="L5" s="135" t="s">
        <v>0</v>
      </c>
      <c r="M5" s="136" t="s">
        <v>1</v>
      </c>
      <c r="N5" s="160" t="s">
        <v>0</v>
      </c>
      <c r="O5" s="136" t="s">
        <v>1</v>
      </c>
      <c r="P5" s="135" t="s">
        <v>0</v>
      </c>
      <c r="Q5" s="136" t="s">
        <v>1</v>
      </c>
      <c r="R5" s="135" t="s">
        <v>0</v>
      </c>
      <c r="S5" s="136" t="s">
        <v>1</v>
      </c>
      <c r="T5" s="135" t="s">
        <v>0</v>
      </c>
      <c r="U5" s="136" t="s">
        <v>1</v>
      </c>
      <c r="V5" s="135" t="s">
        <v>0</v>
      </c>
      <c r="W5" s="136" t="s">
        <v>1</v>
      </c>
      <c r="X5" s="135" t="s">
        <v>0</v>
      </c>
      <c r="Y5" s="136" t="s">
        <v>1</v>
      </c>
      <c r="Z5" s="136" t="s">
        <v>20</v>
      </c>
    </row>
    <row r="6" spans="1:26" s="103" customFormat="1" ht="12.75">
      <c r="A6" s="130" t="s">
        <v>22</v>
      </c>
      <c r="B6" s="137"/>
      <c r="C6" s="138"/>
      <c r="D6" s="137"/>
      <c r="E6" s="138"/>
      <c r="F6" s="137"/>
      <c r="G6" s="138"/>
      <c r="H6" s="137"/>
      <c r="I6" s="138"/>
      <c r="J6" s="137"/>
      <c r="K6" s="138"/>
      <c r="L6" s="137"/>
      <c r="M6" s="138"/>
      <c r="N6" s="161"/>
      <c r="O6" s="138"/>
      <c r="P6" s="137"/>
      <c r="Q6" s="138"/>
      <c r="R6" s="137"/>
      <c r="S6" s="138"/>
      <c r="T6" s="137"/>
      <c r="U6" s="138"/>
      <c r="V6" s="137"/>
      <c r="W6" s="138"/>
      <c r="X6" s="137"/>
      <c r="Y6" s="138"/>
      <c r="Z6" s="138"/>
    </row>
    <row r="7" spans="1:26" ht="12.75">
      <c r="A7" s="103" t="s">
        <v>47</v>
      </c>
      <c r="B7" s="99">
        <v>3</v>
      </c>
      <c r="C7" s="90">
        <v>1</v>
      </c>
      <c r="D7" s="99">
        <v>72</v>
      </c>
      <c r="E7" s="90">
        <v>56</v>
      </c>
      <c r="F7" s="99">
        <v>3273</v>
      </c>
      <c r="G7" s="90">
        <v>3407</v>
      </c>
      <c r="H7" s="99">
        <v>1050</v>
      </c>
      <c r="I7" s="90">
        <v>970</v>
      </c>
      <c r="J7" s="99">
        <v>206</v>
      </c>
      <c r="K7" s="90">
        <v>170</v>
      </c>
      <c r="L7" s="99">
        <v>13</v>
      </c>
      <c r="M7" s="90">
        <v>7</v>
      </c>
      <c r="N7" s="162">
        <v>1</v>
      </c>
      <c r="O7" s="90">
        <v>0</v>
      </c>
      <c r="P7" s="99">
        <v>0</v>
      </c>
      <c r="Q7" s="90">
        <v>0</v>
      </c>
      <c r="R7" s="99">
        <v>0</v>
      </c>
      <c r="S7" s="90">
        <v>0</v>
      </c>
      <c r="T7" s="99">
        <v>0</v>
      </c>
      <c r="U7" s="90">
        <v>0</v>
      </c>
      <c r="V7" s="99">
        <v>0</v>
      </c>
      <c r="W7" s="90">
        <v>0</v>
      </c>
      <c r="X7" s="99">
        <f aca="true" t="shared" si="0" ref="X7:X12">SUM(V7,T7,R7,P7,N7,L7,J7,H7,F7,D7,B7)</f>
        <v>4618</v>
      </c>
      <c r="Y7" s="90">
        <f aca="true" t="shared" si="1" ref="Y7:Y12">SUM(W7,U7,S7,Q7,O7,M7,K7,I7,G7,E7,C7)</f>
        <v>4611</v>
      </c>
      <c r="Z7" s="90">
        <f aca="true" t="shared" si="2" ref="Z7:Z12">SUM(X7:Y7)</f>
        <v>9229</v>
      </c>
    </row>
    <row r="8" spans="1:26" ht="12.75">
      <c r="A8" s="103" t="s">
        <v>48</v>
      </c>
      <c r="B8" s="99">
        <v>4</v>
      </c>
      <c r="C8" s="100">
        <v>2</v>
      </c>
      <c r="D8" s="99">
        <v>426</v>
      </c>
      <c r="E8" s="100">
        <v>339</v>
      </c>
      <c r="F8" s="99">
        <v>18710</v>
      </c>
      <c r="G8" s="100">
        <v>19894</v>
      </c>
      <c r="H8" s="99">
        <v>2900</v>
      </c>
      <c r="I8" s="100">
        <v>2645</v>
      </c>
      <c r="J8" s="99">
        <v>328</v>
      </c>
      <c r="K8" s="100">
        <v>252</v>
      </c>
      <c r="L8" s="99">
        <v>11</v>
      </c>
      <c r="M8" s="100">
        <v>14</v>
      </c>
      <c r="N8" s="162">
        <v>0</v>
      </c>
      <c r="O8" s="90">
        <v>0</v>
      </c>
      <c r="P8" s="99">
        <v>0</v>
      </c>
      <c r="Q8" s="100">
        <v>0</v>
      </c>
      <c r="R8" s="99">
        <v>0</v>
      </c>
      <c r="S8" s="100">
        <v>0</v>
      </c>
      <c r="T8" s="99">
        <v>0</v>
      </c>
      <c r="U8" s="100">
        <v>0</v>
      </c>
      <c r="V8" s="99">
        <v>0</v>
      </c>
      <c r="W8" s="90">
        <v>0</v>
      </c>
      <c r="X8" s="99">
        <f t="shared" si="0"/>
        <v>22379</v>
      </c>
      <c r="Y8" s="100">
        <f t="shared" si="1"/>
        <v>23146</v>
      </c>
      <c r="Z8" s="90">
        <f t="shared" si="2"/>
        <v>45525</v>
      </c>
    </row>
    <row r="9" spans="1:26" ht="12.75">
      <c r="A9" s="103" t="s">
        <v>49</v>
      </c>
      <c r="B9" s="99">
        <v>0</v>
      </c>
      <c r="C9" s="100">
        <v>0</v>
      </c>
      <c r="D9" s="99">
        <v>1</v>
      </c>
      <c r="E9" s="100">
        <v>2</v>
      </c>
      <c r="F9" s="99">
        <v>517</v>
      </c>
      <c r="G9" s="100">
        <v>211</v>
      </c>
      <c r="H9" s="99">
        <v>181</v>
      </c>
      <c r="I9" s="100">
        <v>95</v>
      </c>
      <c r="J9" s="99">
        <v>21</v>
      </c>
      <c r="K9" s="100">
        <v>10</v>
      </c>
      <c r="L9" s="99">
        <v>1</v>
      </c>
      <c r="M9" s="100">
        <v>0</v>
      </c>
      <c r="N9" s="162">
        <v>0</v>
      </c>
      <c r="O9" s="90">
        <v>0</v>
      </c>
      <c r="P9" s="99">
        <v>0</v>
      </c>
      <c r="Q9" s="100">
        <v>0</v>
      </c>
      <c r="R9" s="99">
        <v>0</v>
      </c>
      <c r="S9" s="100">
        <v>0</v>
      </c>
      <c r="T9" s="99">
        <v>0</v>
      </c>
      <c r="U9" s="100">
        <v>0</v>
      </c>
      <c r="V9" s="99">
        <v>0</v>
      </c>
      <c r="W9" s="90">
        <v>0</v>
      </c>
      <c r="X9" s="99">
        <f t="shared" si="0"/>
        <v>721</v>
      </c>
      <c r="Y9" s="100">
        <f t="shared" si="1"/>
        <v>318</v>
      </c>
      <c r="Z9" s="90">
        <f t="shared" si="2"/>
        <v>1039</v>
      </c>
    </row>
    <row r="10" spans="1:26" ht="12.75">
      <c r="A10" s="103" t="s">
        <v>46</v>
      </c>
      <c r="B10" s="99">
        <v>0</v>
      </c>
      <c r="C10" s="100">
        <v>0</v>
      </c>
      <c r="D10" s="99">
        <v>8</v>
      </c>
      <c r="E10" s="100">
        <v>12</v>
      </c>
      <c r="F10" s="99">
        <v>707</v>
      </c>
      <c r="G10" s="100">
        <v>489</v>
      </c>
      <c r="H10" s="99">
        <v>283</v>
      </c>
      <c r="I10" s="100">
        <v>186</v>
      </c>
      <c r="J10" s="99">
        <v>44</v>
      </c>
      <c r="K10" s="100">
        <v>34</v>
      </c>
      <c r="L10" s="99">
        <v>4</v>
      </c>
      <c r="M10" s="100">
        <v>0</v>
      </c>
      <c r="N10" s="162">
        <v>0</v>
      </c>
      <c r="O10" s="90">
        <v>0</v>
      </c>
      <c r="P10" s="99">
        <v>0</v>
      </c>
      <c r="Q10" s="100">
        <v>0</v>
      </c>
      <c r="R10" s="99">
        <v>0</v>
      </c>
      <c r="S10" s="100">
        <v>0</v>
      </c>
      <c r="T10" s="99">
        <v>0</v>
      </c>
      <c r="U10" s="100">
        <v>0</v>
      </c>
      <c r="V10" s="99">
        <v>0</v>
      </c>
      <c r="W10" s="90">
        <v>0</v>
      </c>
      <c r="X10" s="99">
        <f t="shared" si="0"/>
        <v>1046</v>
      </c>
      <c r="Y10" s="100">
        <f t="shared" si="1"/>
        <v>721</v>
      </c>
      <c r="Z10" s="90">
        <f t="shared" si="2"/>
        <v>1767</v>
      </c>
    </row>
    <row r="11" spans="1:26" ht="12.75">
      <c r="A11" s="103" t="s">
        <v>50</v>
      </c>
      <c r="B11" s="99">
        <v>0</v>
      </c>
      <c r="C11" s="100">
        <v>0</v>
      </c>
      <c r="D11" s="99">
        <v>0</v>
      </c>
      <c r="E11" s="100">
        <v>0</v>
      </c>
      <c r="F11" s="99">
        <v>5</v>
      </c>
      <c r="G11" s="100">
        <v>3</v>
      </c>
      <c r="H11" s="99">
        <v>4</v>
      </c>
      <c r="I11" s="100">
        <v>0</v>
      </c>
      <c r="J11" s="99">
        <v>0</v>
      </c>
      <c r="K11" s="100">
        <v>0</v>
      </c>
      <c r="L11" s="99">
        <v>0</v>
      </c>
      <c r="M11" s="100">
        <v>0</v>
      </c>
      <c r="N11" s="162">
        <v>0</v>
      </c>
      <c r="O11" s="90">
        <v>0</v>
      </c>
      <c r="P11" s="99">
        <v>0</v>
      </c>
      <c r="Q11" s="100">
        <v>0</v>
      </c>
      <c r="R11" s="99">
        <v>0</v>
      </c>
      <c r="S11" s="100">
        <v>0</v>
      </c>
      <c r="T11" s="99">
        <v>0</v>
      </c>
      <c r="U11" s="100">
        <v>0</v>
      </c>
      <c r="V11" s="99">
        <v>0</v>
      </c>
      <c r="W11" s="90">
        <v>0</v>
      </c>
      <c r="X11" s="99">
        <f t="shared" si="0"/>
        <v>9</v>
      </c>
      <c r="Y11" s="100">
        <f t="shared" si="1"/>
        <v>3</v>
      </c>
      <c r="Z11" s="90">
        <f t="shared" si="2"/>
        <v>12</v>
      </c>
    </row>
    <row r="12" spans="1:26" s="38" customFormat="1" ht="12.75">
      <c r="A12" s="38" t="s">
        <v>19</v>
      </c>
      <c r="B12" s="116">
        <v>7</v>
      </c>
      <c r="C12" s="117">
        <v>3</v>
      </c>
      <c r="D12" s="116">
        <v>507</v>
      </c>
      <c r="E12" s="117">
        <v>409</v>
      </c>
      <c r="F12" s="116">
        <v>23212</v>
      </c>
      <c r="G12" s="117">
        <v>24004</v>
      </c>
      <c r="H12" s="116">
        <v>4418</v>
      </c>
      <c r="I12" s="117">
        <v>3896</v>
      </c>
      <c r="J12" s="116">
        <v>599</v>
      </c>
      <c r="K12" s="117">
        <v>466</v>
      </c>
      <c r="L12" s="116">
        <v>29</v>
      </c>
      <c r="M12" s="117">
        <v>21</v>
      </c>
      <c r="N12" s="163">
        <v>1</v>
      </c>
      <c r="O12" s="117">
        <v>0</v>
      </c>
      <c r="P12" s="116">
        <v>0</v>
      </c>
      <c r="Q12" s="117">
        <v>0</v>
      </c>
      <c r="R12" s="116">
        <v>0</v>
      </c>
      <c r="S12" s="117">
        <v>0</v>
      </c>
      <c r="T12" s="116">
        <v>0</v>
      </c>
      <c r="U12" s="117">
        <v>0</v>
      </c>
      <c r="V12" s="116">
        <v>0</v>
      </c>
      <c r="W12" s="117">
        <v>0</v>
      </c>
      <c r="X12" s="116">
        <f t="shared" si="0"/>
        <v>28773</v>
      </c>
      <c r="Y12" s="117">
        <f t="shared" si="1"/>
        <v>28799</v>
      </c>
      <c r="Z12" s="117">
        <f t="shared" si="2"/>
        <v>57572</v>
      </c>
    </row>
    <row r="13" spans="1:26" s="103" customFormat="1" ht="12.75">
      <c r="A13" s="101" t="s">
        <v>23</v>
      </c>
      <c r="B13" s="99"/>
      <c r="C13" s="90"/>
      <c r="D13" s="99"/>
      <c r="E13" s="90"/>
      <c r="F13" s="99"/>
      <c r="G13" s="90"/>
      <c r="H13" s="99"/>
      <c r="I13" s="90"/>
      <c r="J13" s="99"/>
      <c r="K13" s="90"/>
      <c r="L13" s="99"/>
      <c r="M13" s="90"/>
      <c r="N13" s="162"/>
      <c r="O13" s="90"/>
      <c r="P13" s="99"/>
      <c r="Q13" s="90"/>
      <c r="R13" s="99"/>
      <c r="S13" s="90"/>
      <c r="T13" s="99"/>
      <c r="U13" s="90"/>
      <c r="V13" s="99"/>
      <c r="W13" s="90"/>
      <c r="X13" s="99"/>
      <c r="Y13" s="90"/>
      <c r="Z13" s="90"/>
    </row>
    <row r="14" spans="1:26" ht="12.75">
      <c r="A14" s="103" t="s">
        <v>47</v>
      </c>
      <c r="B14" s="99">
        <v>0</v>
      </c>
      <c r="C14" s="90">
        <v>0</v>
      </c>
      <c r="D14" s="99">
        <v>0</v>
      </c>
      <c r="E14" s="90">
        <v>1</v>
      </c>
      <c r="F14" s="99">
        <v>545</v>
      </c>
      <c r="G14" s="90">
        <v>394</v>
      </c>
      <c r="H14" s="99">
        <v>554</v>
      </c>
      <c r="I14" s="90">
        <v>522</v>
      </c>
      <c r="J14" s="99">
        <v>55</v>
      </c>
      <c r="K14" s="90">
        <v>48</v>
      </c>
      <c r="L14" s="99">
        <v>2</v>
      </c>
      <c r="M14" s="90">
        <v>1</v>
      </c>
      <c r="N14" s="162">
        <v>1</v>
      </c>
      <c r="O14" s="90">
        <v>0</v>
      </c>
      <c r="P14" s="99">
        <v>0</v>
      </c>
      <c r="Q14" s="90">
        <v>0</v>
      </c>
      <c r="R14" s="99">
        <v>0</v>
      </c>
      <c r="S14" s="90">
        <v>0</v>
      </c>
      <c r="T14" s="99">
        <v>0</v>
      </c>
      <c r="U14" s="90">
        <v>0</v>
      </c>
      <c r="V14" s="99">
        <v>0</v>
      </c>
      <c r="W14" s="90">
        <v>0</v>
      </c>
      <c r="X14" s="99">
        <f aca="true" t="shared" si="3" ref="X14:X19">SUM(V14,T14,R14,P14,N14,L14,J14,H14,F14,D14,B14)</f>
        <v>1157</v>
      </c>
      <c r="Y14" s="100">
        <f aca="true" t="shared" si="4" ref="Y14:Y19">SUM(W14,U14,S14,Q14,O14,M14,K14,I14,G14,E14,C14)</f>
        <v>966</v>
      </c>
      <c r="Z14" s="90">
        <f aca="true" t="shared" si="5" ref="Z14:Z19">SUM(X14:Y14)</f>
        <v>2123</v>
      </c>
    </row>
    <row r="15" spans="1:26" ht="12.75">
      <c r="A15" s="103" t="s">
        <v>48</v>
      </c>
      <c r="B15" s="99">
        <v>0</v>
      </c>
      <c r="C15" s="100">
        <v>0</v>
      </c>
      <c r="D15" s="99">
        <v>0</v>
      </c>
      <c r="E15" s="100">
        <v>0</v>
      </c>
      <c r="F15" s="99">
        <v>1465</v>
      </c>
      <c r="G15" s="100">
        <v>1354</v>
      </c>
      <c r="H15" s="99">
        <v>1410</v>
      </c>
      <c r="I15" s="100">
        <v>1185</v>
      </c>
      <c r="J15" s="99">
        <v>93</v>
      </c>
      <c r="K15" s="100">
        <v>62</v>
      </c>
      <c r="L15" s="99">
        <v>7</v>
      </c>
      <c r="M15" s="100">
        <v>2</v>
      </c>
      <c r="N15" s="162">
        <v>0</v>
      </c>
      <c r="O15" s="90">
        <v>0</v>
      </c>
      <c r="P15" s="99">
        <v>0</v>
      </c>
      <c r="Q15" s="100">
        <v>0</v>
      </c>
      <c r="R15" s="99">
        <v>0</v>
      </c>
      <c r="S15" s="100">
        <v>0</v>
      </c>
      <c r="T15" s="99">
        <v>0</v>
      </c>
      <c r="U15" s="100">
        <v>0</v>
      </c>
      <c r="V15" s="99">
        <v>0</v>
      </c>
      <c r="W15" s="90">
        <v>0</v>
      </c>
      <c r="X15" s="99">
        <f t="shared" si="3"/>
        <v>2975</v>
      </c>
      <c r="Y15" s="100">
        <f t="shared" si="4"/>
        <v>2603</v>
      </c>
      <c r="Z15" s="90">
        <f t="shared" si="5"/>
        <v>5578</v>
      </c>
    </row>
    <row r="16" spans="1:26" ht="12.75">
      <c r="A16" s="103" t="s">
        <v>49</v>
      </c>
      <c r="B16" s="99">
        <v>0</v>
      </c>
      <c r="C16" s="100">
        <v>0</v>
      </c>
      <c r="D16" s="99">
        <v>0</v>
      </c>
      <c r="E16" s="100">
        <v>0</v>
      </c>
      <c r="F16" s="99">
        <v>200</v>
      </c>
      <c r="G16" s="100">
        <v>73</v>
      </c>
      <c r="H16" s="99">
        <v>189</v>
      </c>
      <c r="I16" s="100">
        <v>63</v>
      </c>
      <c r="J16" s="99">
        <v>10</v>
      </c>
      <c r="K16" s="100">
        <v>3</v>
      </c>
      <c r="L16" s="99">
        <v>0</v>
      </c>
      <c r="M16" s="100">
        <v>0</v>
      </c>
      <c r="N16" s="162">
        <v>0</v>
      </c>
      <c r="O16" s="90">
        <v>1</v>
      </c>
      <c r="P16" s="99">
        <v>0</v>
      </c>
      <c r="Q16" s="100">
        <v>0</v>
      </c>
      <c r="R16" s="99">
        <v>0</v>
      </c>
      <c r="S16" s="100">
        <v>0</v>
      </c>
      <c r="T16" s="99">
        <v>0</v>
      </c>
      <c r="U16" s="100">
        <v>0</v>
      </c>
      <c r="V16" s="99">
        <v>0</v>
      </c>
      <c r="W16" s="90">
        <v>0</v>
      </c>
      <c r="X16" s="99">
        <f t="shared" si="3"/>
        <v>399</v>
      </c>
      <c r="Y16" s="100">
        <f t="shared" si="4"/>
        <v>140</v>
      </c>
      <c r="Z16" s="90">
        <f t="shared" si="5"/>
        <v>539</v>
      </c>
    </row>
    <row r="17" spans="1:26" ht="12.75">
      <c r="A17" s="103" t="s">
        <v>46</v>
      </c>
      <c r="B17" s="99">
        <v>0</v>
      </c>
      <c r="C17" s="100">
        <v>0</v>
      </c>
      <c r="D17" s="99">
        <v>1</v>
      </c>
      <c r="E17" s="100">
        <v>0</v>
      </c>
      <c r="F17" s="99">
        <v>245</v>
      </c>
      <c r="G17" s="100">
        <v>128</v>
      </c>
      <c r="H17" s="99">
        <v>203</v>
      </c>
      <c r="I17" s="100">
        <v>103</v>
      </c>
      <c r="J17" s="99">
        <v>17</v>
      </c>
      <c r="K17" s="100">
        <v>13</v>
      </c>
      <c r="L17" s="99">
        <v>2</v>
      </c>
      <c r="M17" s="100">
        <v>1</v>
      </c>
      <c r="N17" s="162">
        <v>1</v>
      </c>
      <c r="O17" s="90">
        <v>1</v>
      </c>
      <c r="P17" s="99">
        <v>0</v>
      </c>
      <c r="Q17" s="100">
        <v>0</v>
      </c>
      <c r="R17" s="99">
        <v>0</v>
      </c>
      <c r="S17" s="100">
        <v>1</v>
      </c>
      <c r="T17" s="99">
        <v>0</v>
      </c>
      <c r="U17" s="100">
        <v>0</v>
      </c>
      <c r="V17" s="99">
        <v>0</v>
      </c>
      <c r="W17" s="90">
        <v>0</v>
      </c>
      <c r="X17" s="99">
        <f t="shared" si="3"/>
        <v>469</v>
      </c>
      <c r="Y17" s="100">
        <f t="shared" si="4"/>
        <v>247</v>
      </c>
      <c r="Z17" s="90">
        <f t="shared" si="5"/>
        <v>716</v>
      </c>
    </row>
    <row r="18" spans="1:26" ht="12.75">
      <c r="A18" s="103" t="s">
        <v>50</v>
      </c>
      <c r="B18" s="99">
        <v>0</v>
      </c>
      <c r="C18" s="100">
        <v>0</v>
      </c>
      <c r="D18" s="99">
        <v>0</v>
      </c>
      <c r="E18" s="100">
        <v>0</v>
      </c>
      <c r="F18" s="99">
        <v>5</v>
      </c>
      <c r="G18" s="100">
        <v>2</v>
      </c>
      <c r="H18" s="99">
        <v>7</v>
      </c>
      <c r="I18" s="100">
        <v>1</v>
      </c>
      <c r="J18" s="99">
        <v>1</v>
      </c>
      <c r="K18" s="100">
        <v>0</v>
      </c>
      <c r="L18" s="99">
        <v>0</v>
      </c>
      <c r="M18" s="100">
        <v>0</v>
      </c>
      <c r="N18" s="162">
        <v>0</v>
      </c>
      <c r="O18" s="90">
        <v>0</v>
      </c>
      <c r="P18" s="99">
        <v>0</v>
      </c>
      <c r="Q18" s="100">
        <v>0</v>
      </c>
      <c r="R18" s="99">
        <v>0</v>
      </c>
      <c r="S18" s="100">
        <v>0</v>
      </c>
      <c r="T18" s="99">
        <v>0</v>
      </c>
      <c r="U18" s="100">
        <v>0</v>
      </c>
      <c r="V18" s="99">
        <v>0</v>
      </c>
      <c r="W18" s="90">
        <v>0</v>
      </c>
      <c r="X18" s="99">
        <f t="shared" si="3"/>
        <v>13</v>
      </c>
      <c r="Y18" s="100">
        <f t="shared" si="4"/>
        <v>3</v>
      </c>
      <c r="Z18" s="90">
        <f t="shared" si="5"/>
        <v>16</v>
      </c>
    </row>
    <row r="19" spans="1:26" s="38" customFormat="1" ht="12.75">
      <c r="A19" s="38" t="s">
        <v>19</v>
      </c>
      <c r="B19" s="116">
        <v>0</v>
      </c>
      <c r="C19" s="117">
        <v>0</v>
      </c>
      <c r="D19" s="116">
        <v>1</v>
      </c>
      <c r="E19" s="117">
        <v>1</v>
      </c>
      <c r="F19" s="116">
        <v>2460</v>
      </c>
      <c r="G19" s="117">
        <v>1951</v>
      </c>
      <c r="H19" s="116">
        <v>2363</v>
      </c>
      <c r="I19" s="117">
        <v>1874</v>
      </c>
      <c r="J19" s="116">
        <v>176</v>
      </c>
      <c r="K19" s="117">
        <v>126</v>
      </c>
      <c r="L19" s="116">
        <v>11</v>
      </c>
      <c r="M19" s="117">
        <v>4</v>
      </c>
      <c r="N19" s="163">
        <v>2</v>
      </c>
      <c r="O19" s="117">
        <v>2</v>
      </c>
      <c r="P19" s="116">
        <v>0</v>
      </c>
      <c r="Q19" s="117">
        <v>0</v>
      </c>
      <c r="R19" s="116">
        <v>0</v>
      </c>
      <c r="S19" s="117">
        <v>1</v>
      </c>
      <c r="T19" s="116">
        <v>0</v>
      </c>
      <c r="U19" s="117">
        <v>0</v>
      </c>
      <c r="V19" s="116">
        <v>0</v>
      </c>
      <c r="W19" s="117">
        <v>0</v>
      </c>
      <c r="X19" s="116">
        <f t="shared" si="3"/>
        <v>5013</v>
      </c>
      <c r="Y19" s="117">
        <f t="shared" si="4"/>
        <v>3959</v>
      </c>
      <c r="Z19" s="117">
        <f t="shared" si="5"/>
        <v>8972</v>
      </c>
    </row>
    <row r="20" spans="1:26" s="166" customFormat="1" ht="12.75">
      <c r="A20" s="164" t="s">
        <v>18</v>
      </c>
      <c r="B20" s="165"/>
      <c r="C20" s="120"/>
      <c r="D20" s="119"/>
      <c r="E20" s="120"/>
      <c r="F20" s="119"/>
      <c r="G20" s="120"/>
      <c r="H20" s="119"/>
      <c r="I20" s="120"/>
      <c r="J20" s="119"/>
      <c r="K20" s="120"/>
      <c r="L20" s="119"/>
      <c r="M20" s="120"/>
      <c r="N20" s="127"/>
      <c r="O20" s="120"/>
      <c r="P20" s="119"/>
      <c r="Q20" s="120"/>
      <c r="R20" s="119"/>
      <c r="S20" s="120"/>
      <c r="T20" s="119"/>
      <c r="U20" s="120"/>
      <c r="V20" s="119"/>
      <c r="W20" s="120"/>
      <c r="X20" s="119"/>
      <c r="Y20" s="120"/>
      <c r="Z20" s="120"/>
    </row>
    <row r="21" spans="1:26" ht="12.75">
      <c r="A21" s="103" t="s">
        <v>47</v>
      </c>
      <c r="B21" s="99">
        <v>0</v>
      </c>
      <c r="C21" s="90">
        <v>0</v>
      </c>
      <c r="D21" s="99">
        <v>1</v>
      </c>
      <c r="E21" s="90">
        <v>1</v>
      </c>
      <c r="F21" s="99">
        <v>69</v>
      </c>
      <c r="G21" s="90">
        <v>74</v>
      </c>
      <c r="H21" s="99">
        <v>2955</v>
      </c>
      <c r="I21" s="90">
        <v>3065</v>
      </c>
      <c r="J21" s="99">
        <v>968</v>
      </c>
      <c r="K21" s="90">
        <v>921</v>
      </c>
      <c r="L21" s="99">
        <v>247</v>
      </c>
      <c r="M21" s="90">
        <v>166</v>
      </c>
      <c r="N21" s="162">
        <v>22</v>
      </c>
      <c r="O21" s="90">
        <v>21</v>
      </c>
      <c r="P21" s="99">
        <v>0</v>
      </c>
      <c r="Q21" s="90">
        <v>0</v>
      </c>
      <c r="R21" s="99">
        <v>0</v>
      </c>
      <c r="S21" s="90">
        <v>0</v>
      </c>
      <c r="T21" s="99">
        <v>0</v>
      </c>
      <c r="U21" s="90">
        <v>0</v>
      </c>
      <c r="V21" s="99">
        <v>0</v>
      </c>
      <c r="W21" s="90">
        <v>0</v>
      </c>
      <c r="X21" s="99">
        <f aca="true" t="shared" si="6" ref="X21:X26">SUM(V21,T21,R21,P21,N21,L21,J21,H21,F21,D21,B21)</f>
        <v>4262</v>
      </c>
      <c r="Y21" s="94">
        <f aca="true" t="shared" si="7" ref="Y21:Y26">SUM(W21,U21,S21,Q21,O21,M21,K21,I21,G21,E21,C21)</f>
        <v>4248</v>
      </c>
      <c r="Z21" s="90">
        <f aca="true" t="shared" si="8" ref="Z21:Z26">SUM(X21:Y21)</f>
        <v>8510</v>
      </c>
    </row>
    <row r="22" spans="1:26" ht="12.75">
      <c r="A22" s="103" t="s">
        <v>48</v>
      </c>
      <c r="B22" s="99">
        <v>1</v>
      </c>
      <c r="C22" s="100">
        <v>0</v>
      </c>
      <c r="D22" s="99">
        <v>11</v>
      </c>
      <c r="E22" s="100">
        <v>4</v>
      </c>
      <c r="F22" s="99">
        <v>390</v>
      </c>
      <c r="G22" s="100">
        <v>390</v>
      </c>
      <c r="H22" s="99">
        <v>17698</v>
      </c>
      <c r="I22" s="100">
        <v>19178</v>
      </c>
      <c r="J22" s="99">
        <v>2753</v>
      </c>
      <c r="K22" s="100">
        <v>2476</v>
      </c>
      <c r="L22" s="99">
        <v>354</v>
      </c>
      <c r="M22" s="100">
        <v>276</v>
      </c>
      <c r="N22" s="162">
        <v>20</v>
      </c>
      <c r="O22" s="90">
        <v>20</v>
      </c>
      <c r="P22" s="99">
        <v>2</v>
      </c>
      <c r="Q22" s="100">
        <v>2</v>
      </c>
      <c r="R22" s="99">
        <v>0</v>
      </c>
      <c r="S22" s="100">
        <v>0</v>
      </c>
      <c r="T22" s="99">
        <v>0</v>
      </c>
      <c r="U22" s="100">
        <v>0</v>
      </c>
      <c r="V22" s="99">
        <v>1</v>
      </c>
      <c r="W22" s="90">
        <v>0</v>
      </c>
      <c r="X22" s="99">
        <f t="shared" si="6"/>
        <v>21230</v>
      </c>
      <c r="Y22" s="114">
        <f t="shared" si="7"/>
        <v>22346</v>
      </c>
      <c r="Z22" s="90">
        <f t="shared" si="8"/>
        <v>43576</v>
      </c>
    </row>
    <row r="23" spans="1:26" ht="12.75">
      <c r="A23" s="103" t="s">
        <v>49</v>
      </c>
      <c r="B23" s="99">
        <v>0</v>
      </c>
      <c r="C23" s="100">
        <v>0</v>
      </c>
      <c r="D23" s="99">
        <v>0</v>
      </c>
      <c r="E23" s="100">
        <v>0</v>
      </c>
      <c r="F23" s="99">
        <v>3</v>
      </c>
      <c r="G23" s="100">
        <v>5</v>
      </c>
      <c r="H23" s="99">
        <v>457</v>
      </c>
      <c r="I23" s="100">
        <v>190</v>
      </c>
      <c r="J23" s="99">
        <v>185</v>
      </c>
      <c r="K23" s="100">
        <v>70</v>
      </c>
      <c r="L23" s="99">
        <v>20</v>
      </c>
      <c r="M23" s="100">
        <v>15</v>
      </c>
      <c r="N23" s="162">
        <v>0</v>
      </c>
      <c r="O23" s="90">
        <v>1</v>
      </c>
      <c r="P23" s="99">
        <v>0</v>
      </c>
      <c r="Q23" s="100">
        <v>0</v>
      </c>
      <c r="R23" s="99">
        <v>0</v>
      </c>
      <c r="S23" s="100">
        <v>0</v>
      </c>
      <c r="T23" s="99">
        <v>0</v>
      </c>
      <c r="U23" s="100">
        <v>0</v>
      </c>
      <c r="V23" s="99">
        <v>0</v>
      </c>
      <c r="W23" s="90">
        <v>0</v>
      </c>
      <c r="X23" s="99">
        <f t="shared" si="6"/>
        <v>665</v>
      </c>
      <c r="Y23" s="114">
        <f t="shared" si="7"/>
        <v>281</v>
      </c>
      <c r="Z23" s="90">
        <f t="shared" si="8"/>
        <v>946</v>
      </c>
    </row>
    <row r="24" spans="1:26" ht="12.75">
      <c r="A24" s="103" t="s">
        <v>46</v>
      </c>
      <c r="B24" s="99">
        <v>0</v>
      </c>
      <c r="C24" s="100">
        <v>0</v>
      </c>
      <c r="D24" s="99">
        <v>0</v>
      </c>
      <c r="E24" s="100">
        <v>0</v>
      </c>
      <c r="F24" s="99">
        <v>10</v>
      </c>
      <c r="G24" s="100">
        <v>11</v>
      </c>
      <c r="H24" s="99">
        <v>583</v>
      </c>
      <c r="I24" s="100">
        <v>472</v>
      </c>
      <c r="J24" s="99">
        <v>217</v>
      </c>
      <c r="K24" s="100">
        <v>184</v>
      </c>
      <c r="L24" s="99">
        <v>52</v>
      </c>
      <c r="M24" s="100">
        <v>49</v>
      </c>
      <c r="N24" s="162">
        <v>1</v>
      </c>
      <c r="O24" s="90">
        <v>3</v>
      </c>
      <c r="P24" s="99">
        <v>0</v>
      </c>
      <c r="Q24" s="100">
        <v>1</v>
      </c>
      <c r="R24" s="99">
        <v>0</v>
      </c>
      <c r="S24" s="100">
        <v>1</v>
      </c>
      <c r="T24" s="99">
        <v>0</v>
      </c>
      <c r="U24" s="100">
        <v>0</v>
      </c>
      <c r="V24" s="99">
        <v>0</v>
      </c>
      <c r="W24" s="90">
        <v>0</v>
      </c>
      <c r="X24" s="99">
        <f t="shared" si="6"/>
        <v>863</v>
      </c>
      <c r="Y24" s="114">
        <f t="shared" si="7"/>
        <v>721</v>
      </c>
      <c r="Z24" s="90">
        <f t="shared" si="8"/>
        <v>1584</v>
      </c>
    </row>
    <row r="25" spans="1:26" ht="12.75">
      <c r="A25" s="103" t="s">
        <v>50</v>
      </c>
      <c r="B25" s="99">
        <v>0</v>
      </c>
      <c r="C25" s="100">
        <v>0</v>
      </c>
      <c r="D25" s="99">
        <v>0</v>
      </c>
      <c r="E25" s="100">
        <v>0</v>
      </c>
      <c r="F25" s="99">
        <v>0</v>
      </c>
      <c r="G25" s="100">
        <v>0</v>
      </c>
      <c r="H25" s="99">
        <v>5</v>
      </c>
      <c r="I25" s="100">
        <v>3</v>
      </c>
      <c r="J25" s="99">
        <v>2</v>
      </c>
      <c r="K25" s="100">
        <v>0</v>
      </c>
      <c r="L25" s="99">
        <v>1</v>
      </c>
      <c r="M25" s="100">
        <v>0</v>
      </c>
      <c r="N25" s="162">
        <v>0</v>
      </c>
      <c r="O25" s="90">
        <v>0</v>
      </c>
      <c r="P25" s="99">
        <v>0</v>
      </c>
      <c r="Q25" s="100">
        <v>0</v>
      </c>
      <c r="R25" s="99">
        <v>0</v>
      </c>
      <c r="S25" s="100">
        <v>0</v>
      </c>
      <c r="T25" s="99">
        <v>0</v>
      </c>
      <c r="U25" s="100">
        <v>0</v>
      </c>
      <c r="V25" s="99">
        <v>0</v>
      </c>
      <c r="W25" s="90">
        <v>0</v>
      </c>
      <c r="X25" s="99">
        <f t="shared" si="6"/>
        <v>8</v>
      </c>
      <c r="Y25" s="114">
        <f t="shared" si="7"/>
        <v>3</v>
      </c>
      <c r="Z25" s="90">
        <f t="shared" si="8"/>
        <v>11</v>
      </c>
    </row>
    <row r="26" spans="1:26" s="38" customFormat="1" ht="12.75">
      <c r="A26" s="38" t="s">
        <v>19</v>
      </c>
      <c r="B26" s="116">
        <v>1</v>
      </c>
      <c r="C26" s="117">
        <v>0</v>
      </c>
      <c r="D26" s="116">
        <v>12</v>
      </c>
      <c r="E26" s="117">
        <v>5</v>
      </c>
      <c r="F26" s="116">
        <v>472</v>
      </c>
      <c r="G26" s="117">
        <v>480</v>
      </c>
      <c r="H26" s="116">
        <v>21698</v>
      </c>
      <c r="I26" s="117">
        <v>22908</v>
      </c>
      <c r="J26" s="116">
        <v>4125</v>
      </c>
      <c r="K26" s="117">
        <v>3651</v>
      </c>
      <c r="L26" s="116">
        <v>674</v>
      </c>
      <c r="M26" s="117">
        <v>506</v>
      </c>
      <c r="N26" s="163">
        <v>43</v>
      </c>
      <c r="O26" s="117">
        <v>45</v>
      </c>
      <c r="P26" s="116">
        <v>2</v>
      </c>
      <c r="Q26" s="117">
        <v>3</v>
      </c>
      <c r="R26" s="116">
        <v>0</v>
      </c>
      <c r="S26" s="117">
        <v>1</v>
      </c>
      <c r="T26" s="116">
        <v>0</v>
      </c>
      <c r="U26" s="117">
        <v>0</v>
      </c>
      <c r="V26" s="116">
        <v>1</v>
      </c>
      <c r="W26" s="117">
        <v>0</v>
      </c>
      <c r="X26" s="116">
        <f t="shared" si="6"/>
        <v>27028</v>
      </c>
      <c r="Y26" s="117">
        <f t="shared" si="7"/>
        <v>27599</v>
      </c>
      <c r="Z26" s="117">
        <f t="shared" si="8"/>
        <v>54627</v>
      </c>
    </row>
    <row r="27" spans="1:26" s="38" customFormat="1" ht="12.75">
      <c r="A27" s="101" t="s">
        <v>68</v>
      </c>
      <c r="B27" s="119"/>
      <c r="C27" s="120"/>
      <c r="D27" s="119"/>
      <c r="E27" s="120"/>
      <c r="F27" s="119"/>
      <c r="G27" s="120"/>
      <c r="H27" s="119"/>
      <c r="I27" s="120"/>
      <c r="J27" s="119"/>
      <c r="K27" s="120"/>
      <c r="L27" s="119"/>
      <c r="M27" s="120"/>
      <c r="N27" s="127"/>
      <c r="O27" s="120"/>
      <c r="P27" s="119"/>
      <c r="Q27" s="120"/>
      <c r="R27" s="119"/>
      <c r="S27" s="120"/>
      <c r="T27" s="119"/>
      <c r="U27" s="120"/>
      <c r="V27" s="119"/>
      <c r="W27" s="120"/>
      <c r="X27" s="119"/>
      <c r="Y27" s="120"/>
      <c r="Z27" s="120"/>
    </row>
    <row r="28" spans="1:26" ht="12.75">
      <c r="A28" s="103" t="s">
        <v>47</v>
      </c>
      <c r="B28" s="99">
        <v>0</v>
      </c>
      <c r="C28" s="100">
        <v>0</v>
      </c>
      <c r="D28" s="99">
        <v>0</v>
      </c>
      <c r="E28" s="100">
        <v>0</v>
      </c>
      <c r="F28" s="99">
        <v>1</v>
      </c>
      <c r="G28" s="100">
        <v>0</v>
      </c>
      <c r="H28" s="99">
        <v>545</v>
      </c>
      <c r="I28" s="90">
        <v>509</v>
      </c>
      <c r="J28" s="99">
        <v>805</v>
      </c>
      <c r="K28" s="90">
        <v>680</v>
      </c>
      <c r="L28" s="99">
        <v>123</v>
      </c>
      <c r="M28" s="90">
        <v>86</v>
      </c>
      <c r="N28" s="162">
        <v>8</v>
      </c>
      <c r="O28" s="90">
        <v>11</v>
      </c>
      <c r="P28" s="99">
        <v>2</v>
      </c>
      <c r="Q28" s="90">
        <v>0</v>
      </c>
      <c r="R28" s="99">
        <v>0</v>
      </c>
      <c r="S28" s="90">
        <v>0</v>
      </c>
      <c r="T28" s="99">
        <v>0</v>
      </c>
      <c r="U28" s="90">
        <v>1</v>
      </c>
      <c r="V28" s="99">
        <v>0</v>
      </c>
      <c r="W28" s="90">
        <v>1</v>
      </c>
      <c r="X28" s="99">
        <f aca="true" t="shared" si="9" ref="X28:X33">SUM(V28,T28,R28,P28,N28,L28,J28,H28,F28,D28,B28)</f>
        <v>1484</v>
      </c>
      <c r="Y28" s="94">
        <f aca="true" t="shared" si="10" ref="Y28:Y33">SUM(W28,U28,S28,Q28,O28,M28,K28,I28,G28,E28,C28)</f>
        <v>1288</v>
      </c>
      <c r="Z28" s="90">
        <f aca="true" t="shared" si="11" ref="Z28:Z33">SUM(X28:Y28)</f>
        <v>2772</v>
      </c>
    </row>
    <row r="29" spans="1:26" ht="12.75">
      <c r="A29" s="103" t="s">
        <v>48</v>
      </c>
      <c r="B29" s="99">
        <v>0</v>
      </c>
      <c r="C29" s="100">
        <v>0</v>
      </c>
      <c r="D29" s="99">
        <v>0</v>
      </c>
      <c r="E29" s="100">
        <v>0</v>
      </c>
      <c r="F29" s="99">
        <v>0</v>
      </c>
      <c r="G29" s="100">
        <v>0</v>
      </c>
      <c r="H29" s="99">
        <v>1768</v>
      </c>
      <c r="I29" s="100">
        <v>1594</v>
      </c>
      <c r="J29" s="99">
        <v>1820</v>
      </c>
      <c r="K29" s="100">
        <v>1541</v>
      </c>
      <c r="L29" s="99">
        <v>166</v>
      </c>
      <c r="M29" s="100">
        <v>126</v>
      </c>
      <c r="N29" s="162">
        <v>5</v>
      </c>
      <c r="O29" s="90">
        <v>8</v>
      </c>
      <c r="P29" s="99">
        <v>0</v>
      </c>
      <c r="Q29" s="100">
        <v>0</v>
      </c>
      <c r="R29" s="99">
        <v>0</v>
      </c>
      <c r="S29" s="100">
        <v>0</v>
      </c>
      <c r="T29" s="99">
        <v>0</v>
      </c>
      <c r="U29" s="100">
        <v>0</v>
      </c>
      <c r="V29" s="99">
        <v>0</v>
      </c>
      <c r="W29" s="90">
        <v>1</v>
      </c>
      <c r="X29" s="99">
        <f t="shared" si="9"/>
        <v>3759</v>
      </c>
      <c r="Y29" s="114">
        <f t="shared" si="10"/>
        <v>3270</v>
      </c>
      <c r="Z29" s="90">
        <f t="shared" si="11"/>
        <v>7029</v>
      </c>
    </row>
    <row r="30" spans="1:26" ht="12.75">
      <c r="A30" s="103" t="s">
        <v>49</v>
      </c>
      <c r="B30" s="99">
        <v>0</v>
      </c>
      <c r="C30" s="100">
        <v>0</v>
      </c>
      <c r="D30" s="99">
        <v>0</v>
      </c>
      <c r="E30" s="100">
        <v>0</v>
      </c>
      <c r="F30" s="99">
        <v>0</v>
      </c>
      <c r="G30" s="100">
        <v>0</v>
      </c>
      <c r="H30" s="99">
        <v>225</v>
      </c>
      <c r="I30" s="100">
        <v>89</v>
      </c>
      <c r="J30" s="99">
        <v>296</v>
      </c>
      <c r="K30" s="100">
        <v>117</v>
      </c>
      <c r="L30" s="99">
        <v>21</v>
      </c>
      <c r="M30" s="100">
        <v>19</v>
      </c>
      <c r="N30" s="162">
        <v>2</v>
      </c>
      <c r="O30" s="90">
        <v>2</v>
      </c>
      <c r="P30" s="99">
        <v>0</v>
      </c>
      <c r="Q30" s="100">
        <v>1</v>
      </c>
      <c r="R30" s="99">
        <v>0</v>
      </c>
      <c r="S30" s="100">
        <v>0</v>
      </c>
      <c r="T30" s="99">
        <v>0</v>
      </c>
      <c r="U30" s="100">
        <v>0</v>
      </c>
      <c r="V30" s="99">
        <v>0</v>
      </c>
      <c r="W30" s="90">
        <v>0</v>
      </c>
      <c r="X30" s="99">
        <f t="shared" si="9"/>
        <v>544</v>
      </c>
      <c r="Y30" s="114">
        <f t="shared" si="10"/>
        <v>228</v>
      </c>
      <c r="Z30" s="90">
        <f t="shared" si="11"/>
        <v>772</v>
      </c>
    </row>
    <row r="31" spans="1:26" s="103" customFormat="1" ht="12.75">
      <c r="A31" s="103" t="s">
        <v>46</v>
      </c>
      <c r="B31" s="99">
        <v>0</v>
      </c>
      <c r="C31" s="90">
        <v>0</v>
      </c>
      <c r="D31" s="99">
        <v>0</v>
      </c>
      <c r="E31" s="90">
        <v>0</v>
      </c>
      <c r="F31" s="99">
        <v>0</v>
      </c>
      <c r="G31" s="90">
        <v>0</v>
      </c>
      <c r="H31" s="99">
        <v>256</v>
      </c>
      <c r="I31" s="90">
        <v>155</v>
      </c>
      <c r="J31" s="99">
        <v>274</v>
      </c>
      <c r="K31" s="90">
        <v>163</v>
      </c>
      <c r="L31" s="99">
        <v>27</v>
      </c>
      <c r="M31" s="90">
        <v>19</v>
      </c>
      <c r="N31" s="162">
        <v>0</v>
      </c>
      <c r="O31" s="90">
        <v>2</v>
      </c>
      <c r="P31" s="99">
        <v>0</v>
      </c>
      <c r="Q31" s="90">
        <v>2</v>
      </c>
      <c r="R31" s="99">
        <v>0</v>
      </c>
      <c r="S31" s="90">
        <v>0</v>
      </c>
      <c r="T31" s="99">
        <v>0</v>
      </c>
      <c r="U31" s="90">
        <v>0</v>
      </c>
      <c r="V31" s="99">
        <v>0</v>
      </c>
      <c r="W31" s="90">
        <v>0</v>
      </c>
      <c r="X31" s="99">
        <f t="shared" si="9"/>
        <v>557</v>
      </c>
      <c r="Y31" s="94">
        <f t="shared" si="10"/>
        <v>341</v>
      </c>
      <c r="Z31" s="90">
        <f t="shared" si="11"/>
        <v>898</v>
      </c>
    </row>
    <row r="32" spans="1:26" ht="12.75">
      <c r="A32" s="103" t="s">
        <v>50</v>
      </c>
      <c r="B32" s="99">
        <v>0</v>
      </c>
      <c r="C32" s="90">
        <v>0</v>
      </c>
      <c r="D32" s="99">
        <v>0</v>
      </c>
      <c r="E32" s="90">
        <v>0</v>
      </c>
      <c r="F32" s="99">
        <v>0</v>
      </c>
      <c r="G32" s="90">
        <v>0</v>
      </c>
      <c r="H32" s="99">
        <v>8</v>
      </c>
      <c r="I32" s="100">
        <v>4</v>
      </c>
      <c r="J32" s="99">
        <v>9</v>
      </c>
      <c r="K32" s="100">
        <v>6</v>
      </c>
      <c r="L32" s="99">
        <v>0</v>
      </c>
      <c r="M32" s="100">
        <v>0</v>
      </c>
      <c r="N32" s="162">
        <v>0</v>
      </c>
      <c r="O32" s="90">
        <v>0</v>
      </c>
      <c r="P32" s="99">
        <v>0</v>
      </c>
      <c r="Q32" s="100">
        <v>0</v>
      </c>
      <c r="R32" s="99">
        <v>0</v>
      </c>
      <c r="S32" s="100">
        <v>0</v>
      </c>
      <c r="T32" s="99">
        <v>0</v>
      </c>
      <c r="U32" s="100">
        <v>0</v>
      </c>
      <c r="V32" s="99">
        <v>0</v>
      </c>
      <c r="W32" s="90">
        <v>0</v>
      </c>
      <c r="X32" s="99">
        <f t="shared" si="9"/>
        <v>17</v>
      </c>
      <c r="Y32" s="114">
        <f t="shared" si="10"/>
        <v>10</v>
      </c>
      <c r="Z32" s="90">
        <f t="shared" si="11"/>
        <v>27</v>
      </c>
    </row>
    <row r="33" spans="1:26" s="166" customFormat="1" ht="12.75">
      <c r="A33" s="38" t="s">
        <v>19</v>
      </c>
      <c r="B33" s="116">
        <v>0</v>
      </c>
      <c r="C33" s="117">
        <v>0</v>
      </c>
      <c r="D33" s="116">
        <v>0</v>
      </c>
      <c r="E33" s="117">
        <v>0</v>
      </c>
      <c r="F33" s="116">
        <v>1</v>
      </c>
      <c r="G33" s="117">
        <v>0</v>
      </c>
      <c r="H33" s="116">
        <v>2802</v>
      </c>
      <c r="I33" s="117">
        <v>2351</v>
      </c>
      <c r="J33" s="116">
        <v>3204</v>
      </c>
      <c r="K33" s="117">
        <v>2507</v>
      </c>
      <c r="L33" s="116">
        <v>337</v>
      </c>
      <c r="M33" s="117">
        <v>250</v>
      </c>
      <c r="N33" s="163">
        <v>15</v>
      </c>
      <c r="O33" s="117">
        <v>23</v>
      </c>
      <c r="P33" s="116">
        <v>2</v>
      </c>
      <c r="Q33" s="117">
        <v>3</v>
      </c>
      <c r="R33" s="116">
        <v>0</v>
      </c>
      <c r="S33" s="117">
        <v>0</v>
      </c>
      <c r="T33" s="116">
        <v>0</v>
      </c>
      <c r="U33" s="117">
        <v>1</v>
      </c>
      <c r="V33" s="116">
        <v>0</v>
      </c>
      <c r="W33" s="117">
        <v>2</v>
      </c>
      <c r="X33" s="116">
        <f t="shared" si="9"/>
        <v>6361</v>
      </c>
      <c r="Y33" s="117">
        <f t="shared" si="10"/>
        <v>5137</v>
      </c>
      <c r="Z33" s="117">
        <f t="shared" si="11"/>
        <v>11498</v>
      </c>
    </row>
    <row r="34" spans="1:26" ht="12.75">
      <c r="A34" s="167" t="s">
        <v>29</v>
      </c>
      <c r="B34" s="168"/>
      <c r="C34" s="169"/>
      <c r="D34" s="168"/>
      <c r="E34" s="169"/>
      <c r="F34" s="168"/>
      <c r="G34" s="169"/>
      <c r="H34" s="168"/>
      <c r="I34" s="169"/>
      <c r="J34" s="168"/>
      <c r="K34" s="169"/>
      <c r="L34" s="168"/>
      <c r="M34" s="169"/>
      <c r="N34" s="170"/>
      <c r="O34" s="169"/>
      <c r="P34" s="168"/>
      <c r="Q34" s="169"/>
      <c r="R34" s="168"/>
      <c r="S34" s="169"/>
      <c r="T34" s="168"/>
      <c r="U34" s="169"/>
      <c r="V34" s="168"/>
      <c r="W34" s="169"/>
      <c r="X34" s="168"/>
      <c r="Y34" s="169"/>
      <c r="Z34" s="169"/>
    </row>
    <row r="35" spans="1:26" ht="12.75">
      <c r="A35" s="101" t="s">
        <v>51</v>
      </c>
      <c r="B35" s="99"/>
      <c r="C35" s="100"/>
      <c r="D35" s="99"/>
      <c r="E35" s="100"/>
      <c r="F35" s="99"/>
      <c r="G35" s="100"/>
      <c r="H35" s="99"/>
      <c r="I35" s="100"/>
      <c r="J35" s="99"/>
      <c r="K35" s="100"/>
      <c r="L35" s="99"/>
      <c r="M35" s="100"/>
      <c r="N35" s="162"/>
      <c r="O35" s="90"/>
      <c r="P35" s="99"/>
      <c r="Q35" s="100"/>
      <c r="R35" s="99"/>
      <c r="S35" s="100"/>
      <c r="T35" s="99"/>
      <c r="U35" s="100"/>
      <c r="V35" s="99"/>
      <c r="W35" s="90"/>
      <c r="X35" s="99"/>
      <c r="Y35" s="100"/>
      <c r="Z35" s="90"/>
    </row>
    <row r="36" spans="1:26" ht="12.75">
      <c r="A36" s="103" t="s">
        <v>47</v>
      </c>
      <c r="B36" s="99">
        <f aca="true" t="shared" si="12" ref="B36:B41">SUM(B7,B14,B21,B28)</f>
        <v>3</v>
      </c>
      <c r="C36" s="100">
        <f aca="true" t="shared" si="13" ref="C36:W41">SUM(C7,C14,C21,C28)</f>
        <v>1</v>
      </c>
      <c r="D36" s="162">
        <f t="shared" si="13"/>
        <v>73</v>
      </c>
      <c r="E36" s="171">
        <f t="shared" si="13"/>
        <v>58</v>
      </c>
      <c r="F36" s="100">
        <f t="shared" si="13"/>
        <v>3888</v>
      </c>
      <c r="G36" s="171">
        <f t="shared" si="13"/>
        <v>3875</v>
      </c>
      <c r="H36" s="100">
        <f t="shared" si="13"/>
        <v>5104</v>
      </c>
      <c r="I36" s="171">
        <f t="shared" si="13"/>
        <v>5066</v>
      </c>
      <c r="J36" s="100">
        <f t="shared" si="13"/>
        <v>2034</v>
      </c>
      <c r="K36" s="171">
        <f t="shared" si="13"/>
        <v>1819</v>
      </c>
      <c r="L36" s="100">
        <f t="shared" si="13"/>
        <v>385</v>
      </c>
      <c r="M36" s="90">
        <f t="shared" si="13"/>
        <v>260</v>
      </c>
      <c r="N36" s="162">
        <f t="shared" si="13"/>
        <v>32</v>
      </c>
      <c r="O36" s="171">
        <f t="shared" si="13"/>
        <v>32</v>
      </c>
      <c r="P36" s="100">
        <f t="shared" si="13"/>
        <v>2</v>
      </c>
      <c r="Q36" s="171">
        <f t="shared" si="13"/>
        <v>0</v>
      </c>
      <c r="R36" s="100">
        <f t="shared" si="13"/>
        <v>0</v>
      </c>
      <c r="S36" s="171">
        <f t="shared" si="13"/>
        <v>0</v>
      </c>
      <c r="T36" s="100">
        <f t="shared" si="13"/>
        <v>0</v>
      </c>
      <c r="U36" s="171">
        <f t="shared" si="13"/>
        <v>1</v>
      </c>
      <c r="V36" s="100">
        <f t="shared" si="13"/>
        <v>0</v>
      </c>
      <c r="W36" s="171">
        <f t="shared" si="13"/>
        <v>1</v>
      </c>
      <c r="X36" s="100">
        <f aca="true" t="shared" si="14" ref="X36:X41">SUM(V36,T36,R36,P36,N36,L36,J36,H36,F36,D36,B36)</f>
        <v>11521</v>
      </c>
      <c r="Y36" s="100">
        <f aca="true" t="shared" si="15" ref="Y36:Y41">SUM(W36,U36,S36,Q36,O36,M36,K36,I36,G36,E36,C36)</f>
        <v>11113</v>
      </c>
      <c r="Z36" s="100">
        <f aca="true" t="shared" si="16" ref="Z36:Z41">SUM(X36:Y36)</f>
        <v>22634</v>
      </c>
    </row>
    <row r="37" spans="1:26" ht="12.75">
      <c r="A37" s="103" t="s">
        <v>48</v>
      </c>
      <c r="B37" s="99">
        <f t="shared" si="12"/>
        <v>5</v>
      </c>
      <c r="C37" s="100">
        <f aca="true" t="shared" si="17" ref="C37:Q37">SUM(C8,C15,C22,C29)</f>
        <v>2</v>
      </c>
      <c r="D37" s="162">
        <f t="shared" si="17"/>
        <v>437</v>
      </c>
      <c r="E37" s="171">
        <f t="shared" si="17"/>
        <v>343</v>
      </c>
      <c r="F37" s="100">
        <f t="shared" si="17"/>
        <v>20565</v>
      </c>
      <c r="G37" s="171">
        <f t="shared" si="17"/>
        <v>21638</v>
      </c>
      <c r="H37" s="100">
        <f t="shared" si="17"/>
        <v>23776</v>
      </c>
      <c r="I37" s="171">
        <f t="shared" si="17"/>
        <v>24602</v>
      </c>
      <c r="J37" s="100">
        <f t="shared" si="17"/>
        <v>4994</v>
      </c>
      <c r="K37" s="171">
        <f t="shared" si="17"/>
        <v>4331</v>
      </c>
      <c r="L37" s="100">
        <f t="shared" si="17"/>
        <v>538</v>
      </c>
      <c r="M37" s="90">
        <f t="shared" si="17"/>
        <v>418</v>
      </c>
      <c r="N37" s="162">
        <f t="shared" si="17"/>
        <v>25</v>
      </c>
      <c r="O37" s="171">
        <f t="shared" si="17"/>
        <v>28</v>
      </c>
      <c r="P37" s="100">
        <f t="shared" si="17"/>
        <v>2</v>
      </c>
      <c r="Q37" s="171">
        <f t="shared" si="17"/>
        <v>2</v>
      </c>
      <c r="R37" s="100">
        <f t="shared" si="13"/>
        <v>0</v>
      </c>
      <c r="S37" s="171">
        <f t="shared" si="13"/>
        <v>0</v>
      </c>
      <c r="T37" s="100">
        <f t="shared" si="13"/>
        <v>0</v>
      </c>
      <c r="U37" s="171">
        <f t="shared" si="13"/>
        <v>0</v>
      </c>
      <c r="V37" s="100">
        <f t="shared" si="13"/>
        <v>1</v>
      </c>
      <c r="W37" s="171">
        <f t="shared" si="13"/>
        <v>1</v>
      </c>
      <c r="X37" s="100">
        <f t="shared" si="14"/>
        <v>50343</v>
      </c>
      <c r="Y37" s="100">
        <f t="shared" si="15"/>
        <v>51365</v>
      </c>
      <c r="Z37" s="100">
        <f t="shared" si="16"/>
        <v>101708</v>
      </c>
    </row>
    <row r="38" spans="1:26" ht="12.75">
      <c r="A38" s="103" t="s">
        <v>49</v>
      </c>
      <c r="B38" s="99">
        <f t="shared" si="12"/>
        <v>0</v>
      </c>
      <c r="C38" s="100">
        <f t="shared" si="13"/>
        <v>0</v>
      </c>
      <c r="D38" s="162">
        <f t="shared" si="13"/>
        <v>1</v>
      </c>
      <c r="E38" s="171">
        <f t="shared" si="13"/>
        <v>2</v>
      </c>
      <c r="F38" s="100">
        <f t="shared" si="13"/>
        <v>720</v>
      </c>
      <c r="G38" s="171">
        <f t="shared" si="13"/>
        <v>289</v>
      </c>
      <c r="H38" s="100">
        <f t="shared" si="13"/>
        <v>1052</v>
      </c>
      <c r="I38" s="171">
        <f t="shared" si="13"/>
        <v>437</v>
      </c>
      <c r="J38" s="100">
        <f t="shared" si="13"/>
        <v>512</v>
      </c>
      <c r="K38" s="171">
        <f t="shared" si="13"/>
        <v>200</v>
      </c>
      <c r="L38" s="100">
        <f t="shared" si="13"/>
        <v>42</v>
      </c>
      <c r="M38" s="90">
        <f t="shared" si="13"/>
        <v>34</v>
      </c>
      <c r="N38" s="162">
        <f t="shared" si="13"/>
        <v>2</v>
      </c>
      <c r="O38" s="171">
        <f t="shared" si="13"/>
        <v>4</v>
      </c>
      <c r="P38" s="100">
        <f t="shared" si="13"/>
        <v>0</v>
      </c>
      <c r="Q38" s="171">
        <f t="shared" si="13"/>
        <v>1</v>
      </c>
      <c r="R38" s="100">
        <f t="shared" si="13"/>
        <v>0</v>
      </c>
      <c r="S38" s="171">
        <f t="shared" si="13"/>
        <v>0</v>
      </c>
      <c r="T38" s="100">
        <f t="shared" si="13"/>
        <v>0</v>
      </c>
      <c r="U38" s="171">
        <f t="shared" si="13"/>
        <v>0</v>
      </c>
      <c r="V38" s="100">
        <f t="shared" si="13"/>
        <v>0</v>
      </c>
      <c r="W38" s="171">
        <f t="shared" si="13"/>
        <v>0</v>
      </c>
      <c r="X38" s="100">
        <f t="shared" si="14"/>
        <v>2329</v>
      </c>
      <c r="Y38" s="100">
        <f t="shared" si="15"/>
        <v>967</v>
      </c>
      <c r="Z38" s="100">
        <f t="shared" si="16"/>
        <v>3296</v>
      </c>
    </row>
    <row r="39" spans="1:26" ht="12.75">
      <c r="A39" s="103" t="s">
        <v>46</v>
      </c>
      <c r="B39" s="99">
        <f t="shared" si="12"/>
        <v>0</v>
      </c>
      <c r="C39" s="100">
        <f t="shared" si="13"/>
        <v>0</v>
      </c>
      <c r="D39" s="162">
        <f t="shared" si="13"/>
        <v>9</v>
      </c>
      <c r="E39" s="171">
        <f t="shared" si="13"/>
        <v>12</v>
      </c>
      <c r="F39" s="100">
        <f t="shared" si="13"/>
        <v>962</v>
      </c>
      <c r="G39" s="171">
        <f t="shared" si="13"/>
        <v>628</v>
      </c>
      <c r="H39" s="100">
        <f t="shared" si="13"/>
        <v>1325</v>
      </c>
      <c r="I39" s="171">
        <f t="shared" si="13"/>
        <v>916</v>
      </c>
      <c r="J39" s="100">
        <f t="shared" si="13"/>
        <v>552</v>
      </c>
      <c r="K39" s="171">
        <f t="shared" si="13"/>
        <v>394</v>
      </c>
      <c r="L39" s="100">
        <f t="shared" si="13"/>
        <v>85</v>
      </c>
      <c r="M39" s="90">
        <f t="shared" si="13"/>
        <v>69</v>
      </c>
      <c r="N39" s="162">
        <f t="shared" si="13"/>
        <v>2</v>
      </c>
      <c r="O39" s="171">
        <f t="shared" si="13"/>
        <v>6</v>
      </c>
      <c r="P39" s="100">
        <f t="shared" si="13"/>
        <v>0</v>
      </c>
      <c r="Q39" s="171">
        <f t="shared" si="13"/>
        <v>3</v>
      </c>
      <c r="R39" s="100">
        <f t="shared" si="13"/>
        <v>0</v>
      </c>
      <c r="S39" s="171">
        <f t="shared" si="13"/>
        <v>2</v>
      </c>
      <c r="T39" s="100">
        <f t="shared" si="13"/>
        <v>0</v>
      </c>
      <c r="U39" s="171">
        <f t="shared" si="13"/>
        <v>0</v>
      </c>
      <c r="V39" s="100">
        <f t="shared" si="13"/>
        <v>0</v>
      </c>
      <c r="W39" s="171">
        <f t="shared" si="13"/>
        <v>0</v>
      </c>
      <c r="X39" s="100">
        <f t="shared" si="14"/>
        <v>2935</v>
      </c>
      <c r="Y39" s="100">
        <f t="shared" si="15"/>
        <v>2030</v>
      </c>
      <c r="Z39" s="100">
        <f t="shared" si="16"/>
        <v>4965</v>
      </c>
    </row>
    <row r="40" spans="1:26" ht="12.75">
      <c r="A40" s="103" t="s">
        <v>50</v>
      </c>
      <c r="B40" s="99">
        <f t="shared" si="12"/>
        <v>0</v>
      </c>
      <c r="C40" s="100">
        <f t="shared" si="13"/>
        <v>0</v>
      </c>
      <c r="D40" s="162">
        <f t="shared" si="13"/>
        <v>0</v>
      </c>
      <c r="E40" s="171">
        <f t="shared" si="13"/>
        <v>0</v>
      </c>
      <c r="F40" s="172">
        <f t="shared" si="13"/>
        <v>10</v>
      </c>
      <c r="G40" s="173">
        <f t="shared" si="13"/>
        <v>5</v>
      </c>
      <c r="H40" s="174">
        <f t="shared" si="13"/>
        <v>24</v>
      </c>
      <c r="I40" s="173">
        <f t="shared" si="13"/>
        <v>8</v>
      </c>
      <c r="J40" s="174">
        <f t="shared" si="13"/>
        <v>12</v>
      </c>
      <c r="K40" s="173">
        <f t="shared" si="13"/>
        <v>6</v>
      </c>
      <c r="L40" s="174">
        <f t="shared" si="13"/>
        <v>1</v>
      </c>
      <c r="M40" s="174">
        <f t="shared" si="13"/>
        <v>0</v>
      </c>
      <c r="N40" s="172">
        <f t="shared" si="13"/>
        <v>0</v>
      </c>
      <c r="O40" s="173">
        <f t="shared" si="13"/>
        <v>0</v>
      </c>
      <c r="P40" s="174">
        <f t="shared" si="13"/>
        <v>0</v>
      </c>
      <c r="Q40" s="173">
        <f t="shared" si="13"/>
        <v>0</v>
      </c>
      <c r="R40" s="174">
        <f t="shared" si="13"/>
        <v>0</v>
      </c>
      <c r="S40" s="173">
        <f t="shared" si="13"/>
        <v>0</v>
      </c>
      <c r="T40" s="174">
        <f t="shared" si="13"/>
        <v>0</v>
      </c>
      <c r="U40" s="173">
        <f t="shared" si="13"/>
        <v>0</v>
      </c>
      <c r="V40" s="174">
        <f t="shared" si="13"/>
        <v>0</v>
      </c>
      <c r="W40" s="173">
        <f t="shared" si="13"/>
        <v>0</v>
      </c>
      <c r="X40" s="174">
        <f t="shared" si="14"/>
        <v>47</v>
      </c>
      <c r="Y40" s="174">
        <f t="shared" si="15"/>
        <v>19</v>
      </c>
      <c r="Z40" s="174">
        <f t="shared" si="16"/>
        <v>66</v>
      </c>
    </row>
    <row r="41" spans="1:26" s="166" customFormat="1" ht="12.75">
      <c r="A41" s="38" t="s">
        <v>19</v>
      </c>
      <c r="B41" s="175">
        <f t="shared" si="12"/>
        <v>8</v>
      </c>
      <c r="C41" s="117">
        <f t="shared" si="13"/>
        <v>3</v>
      </c>
      <c r="D41" s="163">
        <f t="shared" si="13"/>
        <v>520</v>
      </c>
      <c r="E41" s="176">
        <f t="shared" si="13"/>
        <v>415</v>
      </c>
      <c r="F41" s="120">
        <f t="shared" si="13"/>
        <v>26145</v>
      </c>
      <c r="G41" s="177">
        <f t="shared" si="13"/>
        <v>26435</v>
      </c>
      <c r="H41" s="120">
        <f t="shared" si="13"/>
        <v>31281</v>
      </c>
      <c r="I41" s="177">
        <f t="shared" si="13"/>
        <v>31029</v>
      </c>
      <c r="J41" s="120">
        <f t="shared" si="13"/>
        <v>8104</v>
      </c>
      <c r="K41" s="177">
        <f t="shared" si="13"/>
        <v>6750</v>
      </c>
      <c r="L41" s="120">
        <f t="shared" si="13"/>
        <v>1051</v>
      </c>
      <c r="M41" s="178">
        <f t="shared" si="13"/>
        <v>781</v>
      </c>
      <c r="N41" s="127">
        <f t="shared" si="13"/>
        <v>61</v>
      </c>
      <c r="O41" s="177">
        <f t="shared" si="13"/>
        <v>70</v>
      </c>
      <c r="P41" s="120">
        <f t="shared" si="13"/>
        <v>4</v>
      </c>
      <c r="Q41" s="177">
        <f t="shared" si="13"/>
        <v>6</v>
      </c>
      <c r="R41" s="120">
        <f t="shared" si="13"/>
        <v>0</v>
      </c>
      <c r="S41" s="177">
        <f t="shared" si="13"/>
        <v>2</v>
      </c>
      <c r="T41" s="120">
        <f t="shared" si="13"/>
        <v>0</v>
      </c>
      <c r="U41" s="177">
        <f t="shared" si="13"/>
        <v>1</v>
      </c>
      <c r="V41" s="120">
        <f t="shared" si="13"/>
        <v>1</v>
      </c>
      <c r="W41" s="177">
        <f t="shared" si="13"/>
        <v>2</v>
      </c>
      <c r="X41" s="120">
        <f t="shared" si="14"/>
        <v>67175</v>
      </c>
      <c r="Y41" s="120">
        <f t="shared" si="15"/>
        <v>65494</v>
      </c>
      <c r="Z41" s="120">
        <f t="shared" si="16"/>
        <v>132669</v>
      </c>
    </row>
  </sheetData>
  <sheetProtection/>
  <mergeCells count="12">
    <mergeCell ref="N4:O4"/>
    <mergeCell ref="P4:Q4"/>
    <mergeCell ref="R4:S4"/>
    <mergeCell ref="T4:U4"/>
    <mergeCell ref="V4:W4"/>
    <mergeCell ref="A2:X2"/>
    <mergeCell ref="B4:C4"/>
    <mergeCell ref="D4:E4"/>
    <mergeCell ref="F4:G4"/>
    <mergeCell ref="H4:I4"/>
    <mergeCell ref="J4:K4"/>
    <mergeCell ref="L4:M4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portrait" paperSize="9" scale="83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68"/>
  <sheetViews>
    <sheetView zoomScalePageLayoutView="0" workbookViewId="0" topLeftCell="A1">
      <selection activeCell="AA17" sqref="AA17"/>
    </sheetView>
  </sheetViews>
  <sheetFormatPr defaultColWidth="9.140625" defaultRowHeight="12.75"/>
  <cols>
    <col min="1" max="1" width="31.57421875" style="7" customWidth="1"/>
    <col min="2" max="3" width="8.421875" style="7" customWidth="1"/>
    <col min="4" max="23" width="7.421875" style="0" customWidth="1"/>
    <col min="24" max="25" width="7.7109375" style="0" customWidth="1"/>
    <col min="26" max="26" width="7.7109375" style="7" customWidth="1"/>
    <col min="27" max="27" width="7.00390625" style="0" customWidth="1"/>
    <col min="28" max="28" width="9.28125" style="0" customWidth="1"/>
    <col min="29" max="29" width="9.421875" style="0" customWidth="1"/>
    <col min="30" max="30" width="5.00390625" style="0" customWidth="1"/>
    <col min="31" max="31" width="10.57421875" style="0" customWidth="1"/>
    <col min="32" max="32" width="5.00390625" style="0" customWidth="1"/>
    <col min="33" max="33" width="10.57421875" style="0" customWidth="1"/>
    <col min="34" max="34" width="5.00390625" style="0" customWidth="1"/>
    <col min="35" max="35" width="10.57421875" style="0" customWidth="1"/>
    <col min="36" max="37" width="9.28125" style="0" customWidth="1"/>
    <col min="38" max="38" width="5.00390625" style="0" customWidth="1"/>
    <col min="39" max="39" width="9.57421875" style="0" customWidth="1"/>
    <col min="40" max="41" width="5.00390625" style="0" customWidth="1"/>
    <col min="42" max="42" width="9.57421875" style="0" customWidth="1"/>
    <col min="43" max="44" width="5.00390625" style="0" customWidth="1"/>
    <col min="45" max="45" width="9.57421875" style="0" customWidth="1"/>
    <col min="46" max="47" width="5.00390625" style="0" customWidth="1"/>
    <col min="48" max="48" width="9.57421875" style="0" customWidth="1"/>
    <col min="49" max="50" width="5.00390625" style="0" customWidth="1"/>
    <col min="51" max="51" width="9.57421875" style="0" customWidth="1"/>
    <col min="52" max="53" width="5.00390625" style="0" customWidth="1"/>
    <col min="54" max="54" width="9.57421875" style="0" customWidth="1"/>
    <col min="55" max="56" width="5.00390625" style="0" customWidth="1"/>
    <col min="57" max="57" width="9.57421875" style="0" customWidth="1"/>
    <col min="58" max="59" width="5.00390625" style="0" customWidth="1"/>
    <col min="60" max="60" width="9.57421875" style="0" customWidth="1"/>
    <col min="61" max="61" width="5.00390625" style="0" customWidth="1"/>
    <col min="62" max="62" width="9.57421875" style="0" customWidth="1"/>
    <col min="63" max="64" width="5.00390625" style="0" customWidth="1"/>
    <col min="65" max="65" width="9.57421875" style="0" customWidth="1"/>
    <col min="66" max="67" width="5.00390625" style="0" customWidth="1"/>
    <col min="68" max="68" width="9.57421875" style="0" customWidth="1"/>
    <col min="69" max="70" width="5.00390625" style="0" customWidth="1"/>
    <col min="71" max="71" width="9.57421875" style="0" customWidth="1"/>
    <col min="72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1" width="5.00390625" style="0" customWidth="1"/>
    <col min="82" max="82" width="9.57421875" style="0" customWidth="1"/>
    <col min="83" max="84" width="5.00390625" style="0" customWidth="1"/>
    <col min="85" max="85" width="9.57421875" style="0" customWidth="1"/>
    <col min="86" max="87" width="5.00390625" style="0" customWidth="1"/>
    <col min="88" max="88" width="9.57421875" style="0" customWidth="1"/>
    <col min="89" max="90" width="5.00390625" style="0" customWidth="1"/>
    <col min="91" max="91" width="9.57421875" style="0" customWidth="1"/>
    <col min="92" max="93" width="5.00390625" style="0" customWidth="1"/>
    <col min="94" max="94" width="9.57421875" style="0" customWidth="1"/>
    <col min="95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0" width="5.00390625" style="0" customWidth="1"/>
    <col min="101" max="101" width="9.57421875" style="0" customWidth="1"/>
    <col min="102" max="103" width="5.00390625" style="0" customWidth="1"/>
    <col min="104" max="104" width="9.57421875" style="0" customWidth="1"/>
    <col min="105" max="105" width="5.00390625" style="0" customWidth="1"/>
    <col min="106" max="106" width="9.57421875" style="0" customWidth="1"/>
    <col min="107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1" width="5.00390625" style="0" customWidth="1"/>
    <col min="112" max="112" width="9.57421875" style="0" customWidth="1"/>
    <col min="113" max="113" width="10.57421875" style="0" customWidth="1"/>
  </cols>
  <sheetData>
    <row r="1" spans="1:3" ht="12.75">
      <c r="A1" s="6" t="s">
        <v>100</v>
      </c>
      <c r="B1" s="6"/>
      <c r="C1" s="6"/>
    </row>
    <row r="2" spans="1:26" ht="12.75">
      <c r="A2" s="203" t="s">
        <v>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ht="13.5" thickBot="1"/>
    <row r="4" spans="1:71" ht="12.75">
      <c r="A4" s="8"/>
      <c r="B4" s="231" t="str">
        <f>D4+1&amp;" "&amp;"en later"</f>
        <v>2002 en later</v>
      </c>
      <c r="C4" s="232"/>
      <c r="D4" s="231">
        <v>2001</v>
      </c>
      <c r="E4" s="232"/>
      <c r="F4" s="231">
        <f>D4-1</f>
        <v>2000</v>
      </c>
      <c r="G4" s="232"/>
      <c r="H4" s="231">
        <f>F4-1</f>
        <v>1999</v>
      </c>
      <c r="I4" s="232"/>
      <c r="J4" s="231">
        <f>H4-1</f>
        <v>1998</v>
      </c>
      <c r="K4" s="232"/>
      <c r="L4" s="231">
        <f>J4-1</f>
        <v>1997</v>
      </c>
      <c r="M4" s="232"/>
      <c r="N4" s="231">
        <f>L4-1</f>
        <v>1996</v>
      </c>
      <c r="O4" s="232"/>
      <c r="P4" s="231">
        <f>N4-1</f>
        <v>1995</v>
      </c>
      <c r="Q4" s="232"/>
      <c r="R4" s="231">
        <f>P4-1</f>
        <v>1994</v>
      </c>
      <c r="S4" s="232"/>
      <c r="T4" s="231">
        <f>R4-1</f>
        <v>1993</v>
      </c>
      <c r="U4" s="235"/>
      <c r="V4" s="231" t="str">
        <f>T4-1&amp;" "&amp;"en vroeger"</f>
        <v>1992 en vroeger</v>
      </c>
      <c r="W4" s="232"/>
      <c r="X4" s="233" t="s">
        <v>21</v>
      </c>
      <c r="Y4" s="234"/>
      <c r="Z4" s="234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ht="12.75">
      <c r="A5" s="22"/>
      <c r="B5" s="53" t="s">
        <v>0</v>
      </c>
      <c r="C5" s="54" t="s">
        <v>1</v>
      </c>
      <c r="D5" s="53" t="s">
        <v>0</v>
      </c>
      <c r="E5" s="54" t="s">
        <v>1</v>
      </c>
      <c r="F5" s="53" t="s">
        <v>0</v>
      </c>
      <c r="G5" s="54" t="s">
        <v>1</v>
      </c>
      <c r="H5" s="53" t="s">
        <v>0</v>
      </c>
      <c r="I5" s="54" t="s">
        <v>1</v>
      </c>
      <c r="J5" s="53" t="s">
        <v>0</v>
      </c>
      <c r="K5" s="54" t="s">
        <v>1</v>
      </c>
      <c r="L5" s="53" t="s">
        <v>0</v>
      </c>
      <c r="M5" s="54" t="s">
        <v>1</v>
      </c>
      <c r="N5" s="53" t="s">
        <v>0</v>
      </c>
      <c r="O5" s="54" t="s">
        <v>1</v>
      </c>
      <c r="P5" s="53" t="s">
        <v>0</v>
      </c>
      <c r="Q5" s="54" t="s">
        <v>1</v>
      </c>
      <c r="R5" s="53" t="s">
        <v>0</v>
      </c>
      <c r="S5" s="54" t="s">
        <v>1</v>
      </c>
      <c r="T5" s="53" t="s">
        <v>0</v>
      </c>
      <c r="U5" s="54" t="s">
        <v>1</v>
      </c>
      <c r="V5" s="53" t="s">
        <v>0</v>
      </c>
      <c r="W5" s="54" t="s">
        <v>1</v>
      </c>
      <c r="X5" s="53" t="s">
        <v>0</v>
      </c>
      <c r="Y5" s="54" t="s">
        <v>1</v>
      </c>
      <c r="Z5" s="75" t="s">
        <v>20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7" customFormat="1" ht="12.75">
      <c r="A6" s="6" t="s">
        <v>62</v>
      </c>
      <c r="B6" s="53"/>
      <c r="C6" s="54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  <c r="W6" s="179"/>
      <c r="X6" s="53"/>
      <c r="Y6" s="54"/>
      <c r="Z6" s="59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s="19" customFormat="1" ht="12.75">
      <c r="A7" s="41" t="s">
        <v>35</v>
      </c>
      <c r="B7" s="73"/>
      <c r="C7" s="74"/>
      <c r="D7" s="73"/>
      <c r="E7" s="74"/>
      <c r="F7" s="73"/>
      <c r="G7" s="74"/>
      <c r="H7" s="73"/>
      <c r="I7" s="74"/>
      <c r="J7" s="73"/>
      <c r="K7" s="74"/>
      <c r="L7" s="73"/>
      <c r="M7" s="74"/>
      <c r="N7" s="73"/>
      <c r="O7" s="74"/>
      <c r="P7" s="73"/>
      <c r="Q7" s="74"/>
      <c r="R7" s="73"/>
      <c r="S7" s="74"/>
      <c r="T7" s="73"/>
      <c r="U7" s="74"/>
      <c r="V7" s="73"/>
      <c r="W7" s="180"/>
      <c r="X7" s="73"/>
      <c r="Y7" s="74"/>
      <c r="Z7" s="74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</row>
    <row r="8" spans="1:71" ht="12.75">
      <c r="A8" s="26" t="s">
        <v>30</v>
      </c>
      <c r="B8" s="62">
        <v>0</v>
      </c>
      <c r="C8" s="63">
        <v>0</v>
      </c>
      <c r="D8" s="62">
        <v>0</v>
      </c>
      <c r="E8" s="63">
        <v>0</v>
      </c>
      <c r="F8" s="62">
        <v>1</v>
      </c>
      <c r="G8" s="63">
        <v>0</v>
      </c>
      <c r="H8" s="62">
        <v>73</v>
      </c>
      <c r="I8" s="63">
        <v>64</v>
      </c>
      <c r="J8" s="62">
        <v>2029</v>
      </c>
      <c r="K8" s="63">
        <v>2211</v>
      </c>
      <c r="L8" s="62">
        <v>568</v>
      </c>
      <c r="M8" s="63">
        <v>516</v>
      </c>
      <c r="N8" s="62">
        <v>92</v>
      </c>
      <c r="O8" s="63">
        <v>106</v>
      </c>
      <c r="P8" s="62">
        <v>13</v>
      </c>
      <c r="Q8" s="63">
        <v>10</v>
      </c>
      <c r="R8" s="62">
        <v>1</v>
      </c>
      <c r="S8" s="63">
        <v>1</v>
      </c>
      <c r="T8" s="62">
        <v>0</v>
      </c>
      <c r="U8" s="63">
        <v>0</v>
      </c>
      <c r="V8" s="62">
        <v>0</v>
      </c>
      <c r="W8" s="181">
        <v>0</v>
      </c>
      <c r="X8" s="65">
        <f aca="true" t="shared" si="0" ref="X8:Y12">SUM(V8,T8,R8,P8,N8,L8,J8,H8,F8,D8,B8)</f>
        <v>2777</v>
      </c>
      <c r="Y8" s="64">
        <f t="shared" si="0"/>
        <v>2908</v>
      </c>
      <c r="Z8" s="63">
        <f>SUM(X8:Y8)</f>
        <v>5685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ht="12.75">
      <c r="A9" s="26" t="s">
        <v>31</v>
      </c>
      <c r="B9" s="62">
        <v>0</v>
      </c>
      <c r="C9" s="70">
        <v>0</v>
      </c>
      <c r="D9" s="62">
        <v>0</v>
      </c>
      <c r="E9" s="70">
        <v>0</v>
      </c>
      <c r="F9" s="62">
        <v>6</v>
      </c>
      <c r="G9" s="70">
        <v>6</v>
      </c>
      <c r="H9" s="62">
        <v>279</v>
      </c>
      <c r="I9" s="70">
        <v>288</v>
      </c>
      <c r="J9" s="62">
        <v>10654</v>
      </c>
      <c r="K9" s="70">
        <v>12991</v>
      </c>
      <c r="L9" s="62">
        <v>973</v>
      </c>
      <c r="M9" s="70">
        <v>902</v>
      </c>
      <c r="N9" s="62">
        <v>103</v>
      </c>
      <c r="O9" s="70">
        <v>121</v>
      </c>
      <c r="P9" s="62">
        <v>9</v>
      </c>
      <c r="Q9" s="70">
        <v>15</v>
      </c>
      <c r="R9" s="62">
        <v>1</v>
      </c>
      <c r="S9" s="70">
        <v>0</v>
      </c>
      <c r="T9" s="62">
        <v>0</v>
      </c>
      <c r="U9" s="70">
        <v>0</v>
      </c>
      <c r="V9" s="62">
        <v>0</v>
      </c>
      <c r="W9" s="181">
        <v>0</v>
      </c>
      <c r="X9" s="65">
        <f t="shared" si="0"/>
        <v>12025</v>
      </c>
      <c r="Y9" s="71">
        <f t="shared" si="0"/>
        <v>14323</v>
      </c>
      <c r="Z9" s="63">
        <f>SUM(X9:Y9)</f>
        <v>26348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ht="12.75">
      <c r="A10" s="26" t="s">
        <v>32</v>
      </c>
      <c r="B10" s="62">
        <v>0</v>
      </c>
      <c r="C10" s="70">
        <v>0</v>
      </c>
      <c r="D10" s="62">
        <v>0</v>
      </c>
      <c r="E10" s="70">
        <v>0</v>
      </c>
      <c r="F10" s="62">
        <v>0</v>
      </c>
      <c r="G10" s="70">
        <v>0</v>
      </c>
      <c r="H10" s="62">
        <v>2</v>
      </c>
      <c r="I10" s="70">
        <v>0</v>
      </c>
      <c r="J10" s="62">
        <v>60</v>
      </c>
      <c r="K10" s="70">
        <v>68</v>
      </c>
      <c r="L10" s="62">
        <v>11</v>
      </c>
      <c r="M10" s="70">
        <v>18</v>
      </c>
      <c r="N10" s="62">
        <v>3</v>
      </c>
      <c r="O10" s="70">
        <v>4</v>
      </c>
      <c r="P10" s="62">
        <v>0</v>
      </c>
      <c r="Q10" s="70">
        <v>0</v>
      </c>
      <c r="R10" s="62">
        <v>0</v>
      </c>
      <c r="S10" s="70">
        <v>0</v>
      </c>
      <c r="T10" s="62">
        <v>0</v>
      </c>
      <c r="U10" s="70">
        <v>0</v>
      </c>
      <c r="V10" s="62">
        <v>0</v>
      </c>
      <c r="W10" s="181">
        <v>0</v>
      </c>
      <c r="X10" s="65">
        <f t="shared" si="0"/>
        <v>76</v>
      </c>
      <c r="Y10" s="71">
        <f t="shared" si="0"/>
        <v>90</v>
      </c>
      <c r="Z10" s="63">
        <f>SUM(X10:Y10)</f>
        <v>166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ht="12.75">
      <c r="A11" s="26" t="s">
        <v>33</v>
      </c>
      <c r="B11" s="62">
        <v>0</v>
      </c>
      <c r="C11" s="70">
        <v>0</v>
      </c>
      <c r="D11" s="62">
        <v>0</v>
      </c>
      <c r="E11" s="70">
        <v>0</v>
      </c>
      <c r="F11" s="62">
        <v>0</v>
      </c>
      <c r="G11" s="70">
        <v>0</v>
      </c>
      <c r="H11" s="62">
        <v>7</v>
      </c>
      <c r="I11" s="70">
        <v>7</v>
      </c>
      <c r="J11" s="62">
        <v>223</v>
      </c>
      <c r="K11" s="70">
        <v>284</v>
      </c>
      <c r="L11" s="62">
        <v>68</v>
      </c>
      <c r="M11" s="70">
        <v>54</v>
      </c>
      <c r="N11" s="62">
        <v>16</v>
      </c>
      <c r="O11" s="70">
        <v>20</v>
      </c>
      <c r="P11" s="62">
        <v>3</v>
      </c>
      <c r="Q11" s="70">
        <v>5</v>
      </c>
      <c r="R11" s="62">
        <v>0</v>
      </c>
      <c r="S11" s="70">
        <v>0</v>
      </c>
      <c r="T11" s="62">
        <v>1</v>
      </c>
      <c r="U11" s="70">
        <v>0</v>
      </c>
      <c r="V11" s="62">
        <v>0</v>
      </c>
      <c r="W11" s="181">
        <v>0</v>
      </c>
      <c r="X11" s="65">
        <f t="shared" si="0"/>
        <v>318</v>
      </c>
      <c r="Y11" s="71">
        <f t="shared" si="0"/>
        <v>370</v>
      </c>
      <c r="Z11" s="63">
        <f>SUM(X11:Y11)</f>
        <v>688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19" customFormat="1" ht="12.75">
      <c r="A12" s="10" t="s">
        <v>19</v>
      </c>
      <c r="B12" s="69">
        <v>0</v>
      </c>
      <c r="C12" s="68">
        <v>0</v>
      </c>
      <c r="D12" s="69">
        <v>0</v>
      </c>
      <c r="E12" s="68">
        <v>0</v>
      </c>
      <c r="F12" s="69">
        <v>7</v>
      </c>
      <c r="G12" s="68">
        <v>6</v>
      </c>
      <c r="H12" s="69">
        <v>361</v>
      </c>
      <c r="I12" s="68">
        <v>359</v>
      </c>
      <c r="J12" s="69">
        <v>12966</v>
      </c>
      <c r="K12" s="68">
        <v>15554</v>
      </c>
      <c r="L12" s="69">
        <v>1620</v>
      </c>
      <c r="M12" s="68">
        <v>1490</v>
      </c>
      <c r="N12" s="69">
        <v>214</v>
      </c>
      <c r="O12" s="68">
        <v>251</v>
      </c>
      <c r="P12" s="69">
        <v>25</v>
      </c>
      <c r="Q12" s="68">
        <v>30</v>
      </c>
      <c r="R12" s="69">
        <v>2</v>
      </c>
      <c r="S12" s="68">
        <v>1</v>
      </c>
      <c r="T12" s="69">
        <v>1</v>
      </c>
      <c r="U12" s="68">
        <v>0</v>
      </c>
      <c r="V12" s="69">
        <v>0</v>
      </c>
      <c r="W12" s="182">
        <v>0</v>
      </c>
      <c r="X12" s="69">
        <f t="shared" si="0"/>
        <v>15196</v>
      </c>
      <c r="Y12" s="68">
        <f t="shared" si="0"/>
        <v>17691</v>
      </c>
      <c r="Z12" s="68">
        <f>SUM(X12:Y12)</f>
        <v>32887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1" s="7" customFormat="1" ht="12.75">
      <c r="A13" s="6" t="s">
        <v>36</v>
      </c>
      <c r="B13" s="61"/>
      <c r="C13" s="59"/>
      <c r="D13" s="61"/>
      <c r="E13" s="59"/>
      <c r="F13" s="61"/>
      <c r="G13" s="59"/>
      <c r="H13" s="61"/>
      <c r="I13" s="59"/>
      <c r="J13" s="61"/>
      <c r="K13" s="59"/>
      <c r="L13" s="61"/>
      <c r="M13" s="59"/>
      <c r="N13" s="61"/>
      <c r="O13" s="59"/>
      <c r="P13" s="61"/>
      <c r="Q13" s="59"/>
      <c r="R13" s="61"/>
      <c r="S13" s="59"/>
      <c r="T13" s="61"/>
      <c r="U13" s="59"/>
      <c r="V13" s="61"/>
      <c r="W13" s="183"/>
      <c r="X13" s="61"/>
      <c r="Y13" s="59"/>
      <c r="Z13" s="59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</row>
    <row r="14" spans="1:71" ht="12.75">
      <c r="A14" s="7" t="s">
        <v>30</v>
      </c>
      <c r="B14" s="62">
        <v>0</v>
      </c>
      <c r="C14" s="63">
        <v>0</v>
      </c>
      <c r="D14" s="62">
        <v>0</v>
      </c>
      <c r="E14" s="63">
        <v>0</v>
      </c>
      <c r="F14" s="62">
        <v>0</v>
      </c>
      <c r="G14" s="63">
        <v>0</v>
      </c>
      <c r="H14" s="62">
        <v>1</v>
      </c>
      <c r="I14" s="63">
        <v>10</v>
      </c>
      <c r="J14" s="62">
        <v>708</v>
      </c>
      <c r="K14" s="63">
        <v>566</v>
      </c>
      <c r="L14" s="62">
        <v>582</v>
      </c>
      <c r="M14" s="63">
        <v>444</v>
      </c>
      <c r="N14" s="62">
        <v>229</v>
      </c>
      <c r="O14" s="63">
        <v>150</v>
      </c>
      <c r="P14" s="62">
        <v>46</v>
      </c>
      <c r="Q14" s="63">
        <v>28</v>
      </c>
      <c r="R14" s="62">
        <v>5</v>
      </c>
      <c r="S14" s="63">
        <v>3</v>
      </c>
      <c r="T14" s="62">
        <v>2</v>
      </c>
      <c r="U14" s="63">
        <v>2</v>
      </c>
      <c r="V14" s="62">
        <v>0</v>
      </c>
      <c r="W14" s="181">
        <v>0</v>
      </c>
      <c r="X14" s="65">
        <f aca="true" t="shared" si="1" ref="X14:X19">SUM(V14,T14,R14,P14,N14,L14,J14,H14,F14,D14,B14)</f>
        <v>1573</v>
      </c>
      <c r="Y14" s="64">
        <f aca="true" t="shared" si="2" ref="Y14:Y19">SUM(W14,U14,S14,Q14,O14,M14,K14,I14,G14,E14,C14)</f>
        <v>1203</v>
      </c>
      <c r="Z14" s="63">
        <f aca="true" t="shared" si="3" ref="Z14:Z19">SUM(X14:Y14)</f>
        <v>2776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ht="12.75">
      <c r="A15" s="7" t="s">
        <v>31</v>
      </c>
      <c r="B15" s="62">
        <v>0</v>
      </c>
      <c r="C15" s="70">
        <v>0</v>
      </c>
      <c r="D15" s="62">
        <v>0</v>
      </c>
      <c r="E15" s="70">
        <v>0</v>
      </c>
      <c r="F15" s="62">
        <v>0</v>
      </c>
      <c r="G15" s="70">
        <v>0</v>
      </c>
      <c r="H15" s="62">
        <v>26</v>
      </c>
      <c r="I15" s="70">
        <v>22</v>
      </c>
      <c r="J15" s="62">
        <v>6139</v>
      </c>
      <c r="K15" s="70">
        <v>5043</v>
      </c>
      <c r="L15" s="62">
        <v>2288</v>
      </c>
      <c r="M15" s="70">
        <v>1610</v>
      </c>
      <c r="N15" s="62">
        <v>436</v>
      </c>
      <c r="O15" s="70">
        <v>283</v>
      </c>
      <c r="P15" s="62">
        <v>60</v>
      </c>
      <c r="Q15" s="70">
        <v>45</v>
      </c>
      <c r="R15" s="62">
        <v>6</v>
      </c>
      <c r="S15" s="70">
        <v>3</v>
      </c>
      <c r="T15" s="62">
        <v>1</v>
      </c>
      <c r="U15" s="70">
        <v>0</v>
      </c>
      <c r="V15" s="62">
        <v>0</v>
      </c>
      <c r="W15" s="181">
        <v>0</v>
      </c>
      <c r="X15" s="65">
        <f t="shared" si="1"/>
        <v>8956</v>
      </c>
      <c r="Y15" s="71">
        <f t="shared" si="2"/>
        <v>7006</v>
      </c>
      <c r="Z15" s="63">
        <f t="shared" si="3"/>
        <v>15962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ht="12.75">
      <c r="A16" s="7" t="s">
        <v>32</v>
      </c>
      <c r="B16" s="62">
        <v>0</v>
      </c>
      <c r="C16" s="70">
        <v>0</v>
      </c>
      <c r="D16" s="62">
        <v>0</v>
      </c>
      <c r="E16" s="70">
        <v>0</v>
      </c>
      <c r="F16" s="62">
        <v>0</v>
      </c>
      <c r="G16" s="70">
        <v>0</v>
      </c>
      <c r="H16" s="62">
        <v>0</v>
      </c>
      <c r="I16" s="70">
        <v>1</v>
      </c>
      <c r="J16" s="62">
        <v>450</v>
      </c>
      <c r="K16" s="70">
        <v>129</v>
      </c>
      <c r="L16" s="62">
        <v>223</v>
      </c>
      <c r="M16" s="70">
        <v>86</v>
      </c>
      <c r="N16" s="62">
        <v>52</v>
      </c>
      <c r="O16" s="70">
        <v>30</v>
      </c>
      <c r="P16" s="62">
        <v>7</v>
      </c>
      <c r="Q16" s="70">
        <v>8</v>
      </c>
      <c r="R16" s="62">
        <v>0</v>
      </c>
      <c r="S16" s="70">
        <v>1</v>
      </c>
      <c r="T16" s="62">
        <v>0</v>
      </c>
      <c r="U16" s="70">
        <v>0</v>
      </c>
      <c r="V16" s="62">
        <v>0</v>
      </c>
      <c r="W16" s="181">
        <v>0</v>
      </c>
      <c r="X16" s="65">
        <f t="shared" si="1"/>
        <v>732</v>
      </c>
      <c r="Y16" s="71">
        <f t="shared" si="2"/>
        <v>255</v>
      </c>
      <c r="Z16" s="63">
        <f t="shared" si="3"/>
        <v>987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2.75">
      <c r="A17" s="7" t="s">
        <v>33</v>
      </c>
      <c r="B17" s="62">
        <v>0</v>
      </c>
      <c r="C17" s="70">
        <v>0</v>
      </c>
      <c r="D17" s="62">
        <v>0</v>
      </c>
      <c r="E17" s="70">
        <v>0</v>
      </c>
      <c r="F17" s="62">
        <v>0</v>
      </c>
      <c r="G17" s="70">
        <v>0</v>
      </c>
      <c r="H17" s="62">
        <v>0</v>
      </c>
      <c r="I17" s="70">
        <v>0</v>
      </c>
      <c r="J17" s="62">
        <v>378</v>
      </c>
      <c r="K17" s="70">
        <v>121</v>
      </c>
      <c r="L17" s="62">
        <v>198</v>
      </c>
      <c r="M17" s="70">
        <v>65</v>
      </c>
      <c r="N17" s="62">
        <v>46</v>
      </c>
      <c r="O17" s="70">
        <v>40</v>
      </c>
      <c r="P17" s="62">
        <v>16</v>
      </c>
      <c r="Q17" s="70">
        <v>7</v>
      </c>
      <c r="R17" s="62">
        <v>4</v>
      </c>
      <c r="S17" s="70">
        <v>0</v>
      </c>
      <c r="T17" s="62">
        <v>0</v>
      </c>
      <c r="U17" s="70">
        <v>0</v>
      </c>
      <c r="V17" s="62">
        <v>0</v>
      </c>
      <c r="W17" s="181">
        <v>0</v>
      </c>
      <c r="X17" s="65">
        <f t="shared" si="1"/>
        <v>642</v>
      </c>
      <c r="Y17" s="71">
        <f t="shared" si="2"/>
        <v>233</v>
      </c>
      <c r="Z17" s="63">
        <f t="shared" si="3"/>
        <v>875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ht="12.75">
      <c r="A18" s="26" t="s">
        <v>34</v>
      </c>
      <c r="B18" s="62">
        <v>0</v>
      </c>
      <c r="C18" s="70">
        <v>0</v>
      </c>
      <c r="D18" s="62">
        <v>0</v>
      </c>
      <c r="E18" s="70">
        <v>0</v>
      </c>
      <c r="F18" s="62">
        <v>0</v>
      </c>
      <c r="G18" s="70">
        <v>0</v>
      </c>
      <c r="H18" s="62">
        <v>0</v>
      </c>
      <c r="I18" s="70">
        <v>0</v>
      </c>
      <c r="J18" s="62">
        <v>9</v>
      </c>
      <c r="K18" s="70">
        <v>0</v>
      </c>
      <c r="L18" s="62">
        <v>6</v>
      </c>
      <c r="M18" s="70">
        <v>0</v>
      </c>
      <c r="N18" s="62">
        <v>0</v>
      </c>
      <c r="O18" s="70">
        <v>2</v>
      </c>
      <c r="P18" s="62">
        <v>0</v>
      </c>
      <c r="Q18" s="70">
        <v>0</v>
      </c>
      <c r="R18" s="62">
        <v>0</v>
      </c>
      <c r="S18" s="70">
        <v>0</v>
      </c>
      <c r="T18" s="62">
        <v>0</v>
      </c>
      <c r="U18" s="70">
        <v>0</v>
      </c>
      <c r="V18" s="62">
        <v>0</v>
      </c>
      <c r="W18" s="181">
        <v>0</v>
      </c>
      <c r="X18" s="65">
        <f t="shared" si="1"/>
        <v>15</v>
      </c>
      <c r="Y18" s="71">
        <f t="shared" si="2"/>
        <v>2</v>
      </c>
      <c r="Z18" s="63">
        <f t="shared" si="3"/>
        <v>17</v>
      </c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</row>
    <row r="19" spans="1:71" s="19" customFormat="1" ht="12.75">
      <c r="A19" s="10" t="s">
        <v>19</v>
      </c>
      <c r="B19" s="69">
        <v>0</v>
      </c>
      <c r="C19" s="68">
        <v>0</v>
      </c>
      <c r="D19" s="69">
        <v>0</v>
      </c>
      <c r="E19" s="68">
        <v>0</v>
      </c>
      <c r="F19" s="69">
        <v>0</v>
      </c>
      <c r="G19" s="68">
        <v>0</v>
      </c>
      <c r="H19" s="69">
        <v>27</v>
      </c>
      <c r="I19" s="68">
        <v>33</v>
      </c>
      <c r="J19" s="69">
        <v>7684</v>
      </c>
      <c r="K19" s="68">
        <v>5859</v>
      </c>
      <c r="L19" s="69">
        <v>3297</v>
      </c>
      <c r="M19" s="68">
        <v>2205</v>
      </c>
      <c r="N19" s="69">
        <v>763</v>
      </c>
      <c r="O19" s="68">
        <v>505</v>
      </c>
      <c r="P19" s="69">
        <v>129</v>
      </c>
      <c r="Q19" s="68">
        <v>88</v>
      </c>
      <c r="R19" s="69">
        <v>15</v>
      </c>
      <c r="S19" s="68">
        <v>7</v>
      </c>
      <c r="T19" s="69">
        <v>3</v>
      </c>
      <c r="U19" s="68">
        <v>2</v>
      </c>
      <c r="V19" s="69">
        <v>0</v>
      </c>
      <c r="W19" s="182">
        <v>0</v>
      </c>
      <c r="X19" s="69">
        <f t="shared" si="1"/>
        <v>11918</v>
      </c>
      <c r="Y19" s="68">
        <f t="shared" si="2"/>
        <v>8699</v>
      </c>
      <c r="Z19" s="68">
        <f t="shared" si="3"/>
        <v>20617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</row>
    <row r="20" spans="1:71" s="19" customFormat="1" ht="12.75">
      <c r="A20" s="41" t="s">
        <v>38</v>
      </c>
      <c r="B20" s="73"/>
      <c r="C20" s="74"/>
      <c r="D20" s="73"/>
      <c r="E20" s="74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4"/>
      <c r="R20" s="73"/>
      <c r="S20" s="74"/>
      <c r="T20" s="73"/>
      <c r="U20" s="74"/>
      <c r="V20" s="73"/>
      <c r="W20" s="180"/>
      <c r="X20" s="73"/>
      <c r="Y20" s="74"/>
      <c r="Z20" s="74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</row>
    <row r="21" spans="1:71" ht="12.75">
      <c r="A21" s="26" t="s">
        <v>30</v>
      </c>
      <c r="B21" s="62">
        <v>0</v>
      </c>
      <c r="C21" s="63">
        <v>0</v>
      </c>
      <c r="D21" s="62">
        <v>0</v>
      </c>
      <c r="E21" s="63">
        <v>0</v>
      </c>
      <c r="F21" s="62">
        <v>0</v>
      </c>
      <c r="G21" s="63">
        <v>0</v>
      </c>
      <c r="H21" s="62">
        <v>0</v>
      </c>
      <c r="I21" s="63">
        <v>1</v>
      </c>
      <c r="J21" s="62">
        <v>46</v>
      </c>
      <c r="K21" s="63">
        <v>106</v>
      </c>
      <c r="L21" s="62">
        <v>51</v>
      </c>
      <c r="M21" s="63">
        <v>53</v>
      </c>
      <c r="N21" s="62">
        <v>23</v>
      </c>
      <c r="O21" s="63">
        <v>17</v>
      </c>
      <c r="P21" s="62">
        <v>2</v>
      </c>
      <c r="Q21" s="63">
        <v>3</v>
      </c>
      <c r="R21" s="62">
        <v>0</v>
      </c>
      <c r="S21" s="63">
        <v>1</v>
      </c>
      <c r="T21" s="62">
        <v>0</v>
      </c>
      <c r="U21" s="63">
        <v>0</v>
      </c>
      <c r="V21" s="62">
        <v>0</v>
      </c>
      <c r="W21" s="181">
        <v>0</v>
      </c>
      <c r="X21" s="65">
        <f aca="true" t="shared" si="4" ref="X21:Y25">SUM(V21,T21,R21,P21,N21,L21,J21,H21,F21,D21,B21)</f>
        <v>122</v>
      </c>
      <c r="Y21" s="64">
        <f t="shared" si="4"/>
        <v>181</v>
      </c>
      <c r="Z21" s="63">
        <f>SUM(X21:Y21)</f>
        <v>303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ht="12.75">
      <c r="A22" s="26" t="s">
        <v>31</v>
      </c>
      <c r="B22" s="62">
        <v>0</v>
      </c>
      <c r="C22" s="70">
        <v>0</v>
      </c>
      <c r="D22" s="62">
        <v>0</v>
      </c>
      <c r="E22" s="70">
        <v>0</v>
      </c>
      <c r="F22" s="62">
        <v>0</v>
      </c>
      <c r="G22" s="70">
        <v>0</v>
      </c>
      <c r="H22" s="62">
        <v>4</v>
      </c>
      <c r="I22" s="70">
        <v>1</v>
      </c>
      <c r="J22" s="62">
        <v>124</v>
      </c>
      <c r="K22" s="70">
        <v>293</v>
      </c>
      <c r="L22" s="62">
        <v>82</v>
      </c>
      <c r="M22" s="70">
        <v>115</v>
      </c>
      <c r="N22" s="62">
        <v>21</v>
      </c>
      <c r="O22" s="70">
        <v>29</v>
      </c>
      <c r="P22" s="62">
        <v>2</v>
      </c>
      <c r="Q22" s="70">
        <v>4</v>
      </c>
      <c r="R22" s="62">
        <v>0</v>
      </c>
      <c r="S22" s="70">
        <v>0</v>
      </c>
      <c r="T22" s="62">
        <v>0</v>
      </c>
      <c r="U22" s="70">
        <v>0</v>
      </c>
      <c r="V22" s="62">
        <v>0</v>
      </c>
      <c r="W22" s="181">
        <v>0</v>
      </c>
      <c r="X22" s="65">
        <f t="shared" si="4"/>
        <v>233</v>
      </c>
      <c r="Y22" s="71">
        <f t="shared" si="4"/>
        <v>442</v>
      </c>
      <c r="Z22" s="63">
        <f>SUM(X22:Y22)</f>
        <v>675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ht="12.75">
      <c r="A23" s="26" t="s">
        <v>32</v>
      </c>
      <c r="B23" s="62">
        <v>0</v>
      </c>
      <c r="C23" s="70">
        <v>0</v>
      </c>
      <c r="D23" s="62">
        <v>0</v>
      </c>
      <c r="E23" s="70">
        <v>0</v>
      </c>
      <c r="F23" s="62">
        <v>0</v>
      </c>
      <c r="G23" s="70">
        <v>0</v>
      </c>
      <c r="H23" s="62">
        <v>1</v>
      </c>
      <c r="I23" s="70">
        <v>2</v>
      </c>
      <c r="J23" s="62">
        <v>41</v>
      </c>
      <c r="K23" s="70">
        <v>88</v>
      </c>
      <c r="L23" s="62">
        <v>28</v>
      </c>
      <c r="M23" s="70">
        <v>27</v>
      </c>
      <c r="N23" s="62">
        <v>7</v>
      </c>
      <c r="O23" s="70">
        <v>7</v>
      </c>
      <c r="P23" s="62">
        <v>1</v>
      </c>
      <c r="Q23" s="70">
        <v>1</v>
      </c>
      <c r="R23" s="62">
        <v>0</v>
      </c>
      <c r="S23" s="70">
        <v>0</v>
      </c>
      <c r="T23" s="62">
        <v>0</v>
      </c>
      <c r="U23" s="70">
        <v>0</v>
      </c>
      <c r="V23" s="62">
        <v>0</v>
      </c>
      <c r="W23" s="181">
        <v>0</v>
      </c>
      <c r="X23" s="65">
        <f t="shared" si="4"/>
        <v>78</v>
      </c>
      <c r="Y23" s="71">
        <f t="shared" si="4"/>
        <v>125</v>
      </c>
      <c r="Z23" s="63">
        <f>SUM(X23:Y23)</f>
        <v>203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ht="12.75">
      <c r="A24" s="26" t="s">
        <v>33</v>
      </c>
      <c r="B24" s="62">
        <v>0</v>
      </c>
      <c r="C24" s="70">
        <v>0</v>
      </c>
      <c r="D24" s="62">
        <v>0</v>
      </c>
      <c r="E24" s="70">
        <v>0</v>
      </c>
      <c r="F24" s="62">
        <v>0</v>
      </c>
      <c r="G24" s="70">
        <v>0</v>
      </c>
      <c r="H24" s="62">
        <v>0</v>
      </c>
      <c r="I24" s="70">
        <v>1</v>
      </c>
      <c r="J24" s="62">
        <v>52</v>
      </c>
      <c r="K24" s="70">
        <v>85</v>
      </c>
      <c r="L24" s="62">
        <v>28</v>
      </c>
      <c r="M24" s="70">
        <v>51</v>
      </c>
      <c r="N24" s="62">
        <v>14</v>
      </c>
      <c r="O24" s="70">
        <v>15</v>
      </c>
      <c r="P24" s="62">
        <v>2</v>
      </c>
      <c r="Q24" s="70">
        <v>3</v>
      </c>
      <c r="R24" s="62">
        <v>1</v>
      </c>
      <c r="S24" s="70">
        <v>2</v>
      </c>
      <c r="T24" s="62">
        <v>0</v>
      </c>
      <c r="U24" s="70">
        <v>0</v>
      </c>
      <c r="V24" s="62">
        <v>0</v>
      </c>
      <c r="W24" s="181">
        <v>0</v>
      </c>
      <c r="X24" s="65">
        <f t="shared" si="4"/>
        <v>97</v>
      </c>
      <c r="Y24" s="71">
        <f t="shared" si="4"/>
        <v>157</v>
      </c>
      <c r="Z24" s="63">
        <f>SUM(X24:Y24)</f>
        <v>254</v>
      </c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</row>
    <row r="25" spans="1:71" s="19" customFormat="1" ht="12.75">
      <c r="A25" s="10" t="s">
        <v>19</v>
      </c>
      <c r="B25" s="69">
        <v>0</v>
      </c>
      <c r="C25" s="68">
        <v>0</v>
      </c>
      <c r="D25" s="69">
        <v>0</v>
      </c>
      <c r="E25" s="68">
        <v>0</v>
      </c>
      <c r="F25" s="69">
        <v>0</v>
      </c>
      <c r="G25" s="68">
        <v>0</v>
      </c>
      <c r="H25" s="69">
        <v>5</v>
      </c>
      <c r="I25" s="68">
        <v>5</v>
      </c>
      <c r="J25" s="69">
        <v>263</v>
      </c>
      <c r="K25" s="68">
        <v>572</v>
      </c>
      <c r="L25" s="69">
        <v>189</v>
      </c>
      <c r="M25" s="68">
        <v>246</v>
      </c>
      <c r="N25" s="69">
        <v>65</v>
      </c>
      <c r="O25" s="68">
        <v>68</v>
      </c>
      <c r="P25" s="69">
        <v>7</v>
      </c>
      <c r="Q25" s="68">
        <v>11</v>
      </c>
      <c r="R25" s="69">
        <v>1</v>
      </c>
      <c r="S25" s="68">
        <v>3</v>
      </c>
      <c r="T25" s="69">
        <v>0</v>
      </c>
      <c r="U25" s="68">
        <v>0</v>
      </c>
      <c r="V25" s="69">
        <v>0</v>
      </c>
      <c r="W25" s="182">
        <v>0</v>
      </c>
      <c r="X25" s="69">
        <f t="shared" si="4"/>
        <v>530</v>
      </c>
      <c r="Y25" s="68">
        <f t="shared" si="4"/>
        <v>905</v>
      </c>
      <c r="Z25" s="68">
        <f>SUM(X25:Y25)</f>
        <v>1435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1:71" s="19" customFormat="1" ht="12.75">
      <c r="A26" s="41" t="s">
        <v>37</v>
      </c>
      <c r="B26" s="73"/>
      <c r="C26" s="74"/>
      <c r="D26" s="73"/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4"/>
      <c r="T26" s="73"/>
      <c r="U26" s="74"/>
      <c r="V26" s="73"/>
      <c r="W26" s="180"/>
      <c r="X26" s="73"/>
      <c r="Y26" s="74"/>
      <c r="Z26" s="74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</row>
    <row r="27" spans="1:71" ht="12.75">
      <c r="A27" s="26" t="s">
        <v>30</v>
      </c>
      <c r="B27" s="62">
        <v>0</v>
      </c>
      <c r="C27" s="63">
        <v>0</v>
      </c>
      <c r="D27" s="62">
        <v>0</v>
      </c>
      <c r="E27" s="63">
        <v>0</v>
      </c>
      <c r="F27" s="62">
        <v>0</v>
      </c>
      <c r="G27" s="63">
        <v>0</v>
      </c>
      <c r="H27" s="62">
        <v>0</v>
      </c>
      <c r="I27" s="63">
        <v>1</v>
      </c>
      <c r="J27" s="62">
        <v>524</v>
      </c>
      <c r="K27" s="63">
        <v>599</v>
      </c>
      <c r="L27" s="62">
        <v>1008</v>
      </c>
      <c r="M27" s="63">
        <v>903</v>
      </c>
      <c r="N27" s="62">
        <v>336</v>
      </c>
      <c r="O27" s="63">
        <v>257</v>
      </c>
      <c r="P27" s="62">
        <v>113</v>
      </c>
      <c r="Q27" s="63">
        <v>49</v>
      </c>
      <c r="R27" s="62">
        <v>17</v>
      </c>
      <c r="S27" s="63">
        <v>8</v>
      </c>
      <c r="T27" s="62">
        <v>8</v>
      </c>
      <c r="U27" s="63">
        <v>2</v>
      </c>
      <c r="V27" s="62">
        <v>0</v>
      </c>
      <c r="W27" s="181">
        <v>0</v>
      </c>
      <c r="X27" s="65">
        <f aca="true" t="shared" si="5" ref="X27:X32">SUM(V27,T27,R27,P27,N27,L27,J27,H27,F27,D27,B27)</f>
        <v>2006</v>
      </c>
      <c r="Y27" s="64">
        <f aca="true" t="shared" si="6" ref="Y27:Y32">SUM(W27,U27,S27,Q27,O27,M27,K27,I27,G27,E27,C27)</f>
        <v>1819</v>
      </c>
      <c r="Z27" s="63">
        <f aca="true" t="shared" si="7" ref="Z27:Z32">SUM(X27:Y27)</f>
        <v>3825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ht="12.75">
      <c r="A28" s="26" t="s">
        <v>31</v>
      </c>
      <c r="B28" s="62">
        <v>0</v>
      </c>
      <c r="C28" s="70">
        <v>0</v>
      </c>
      <c r="D28" s="62">
        <v>0</v>
      </c>
      <c r="E28" s="70">
        <v>0</v>
      </c>
      <c r="F28" s="62">
        <v>0</v>
      </c>
      <c r="G28" s="70">
        <v>0</v>
      </c>
      <c r="H28" s="62">
        <v>1</v>
      </c>
      <c r="I28" s="70">
        <v>2</v>
      </c>
      <c r="J28" s="62">
        <v>2054</v>
      </c>
      <c r="K28" s="70">
        <v>2028</v>
      </c>
      <c r="L28" s="62">
        <v>2343</v>
      </c>
      <c r="M28" s="70">
        <v>1858</v>
      </c>
      <c r="N28" s="62">
        <v>467</v>
      </c>
      <c r="O28" s="70">
        <v>324</v>
      </c>
      <c r="P28" s="62">
        <v>76</v>
      </c>
      <c r="Q28" s="70">
        <v>61</v>
      </c>
      <c r="R28" s="62">
        <v>15</v>
      </c>
      <c r="S28" s="70">
        <v>10</v>
      </c>
      <c r="T28" s="62">
        <v>3</v>
      </c>
      <c r="U28" s="70">
        <v>0</v>
      </c>
      <c r="V28" s="62">
        <v>1</v>
      </c>
      <c r="W28" s="181">
        <v>0</v>
      </c>
      <c r="X28" s="65">
        <f t="shared" si="5"/>
        <v>4960</v>
      </c>
      <c r="Y28" s="71">
        <f t="shared" si="6"/>
        <v>4283</v>
      </c>
      <c r="Z28" s="63">
        <f t="shared" si="7"/>
        <v>9243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ht="12.75">
      <c r="A29" s="26" t="s">
        <v>32</v>
      </c>
      <c r="B29" s="62">
        <v>0</v>
      </c>
      <c r="C29" s="70">
        <v>0</v>
      </c>
      <c r="D29" s="62">
        <v>0</v>
      </c>
      <c r="E29" s="70">
        <v>0</v>
      </c>
      <c r="F29" s="62">
        <v>0</v>
      </c>
      <c r="G29" s="70">
        <v>0</v>
      </c>
      <c r="H29" s="62">
        <v>0</v>
      </c>
      <c r="I29" s="70">
        <v>0</v>
      </c>
      <c r="J29" s="62">
        <v>297</v>
      </c>
      <c r="K29" s="70">
        <v>89</v>
      </c>
      <c r="L29" s="62">
        <v>296</v>
      </c>
      <c r="M29" s="70">
        <v>156</v>
      </c>
      <c r="N29" s="62">
        <v>57</v>
      </c>
      <c r="O29" s="70">
        <v>46</v>
      </c>
      <c r="P29" s="62">
        <v>14</v>
      </c>
      <c r="Q29" s="70">
        <v>2</v>
      </c>
      <c r="R29" s="62">
        <v>0</v>
      </c>
      <c r="S29" s="70">
        <v>0</v>
      </c>
      <c r="T29" s="62">
        <v>0</v>
      </c>
      <c r="U29" s="70">
        <v>1</v>
      </c>
      <c r="V29" s="62">
        <v>0</v>
      </c>
      <c r="W29" s="181">
        <v>0</v>
      </c>
      <c r="X29" s="65">
        <f t="shared" si="5"/>
        <v>664</v>
      </c>
      <c r="Y29" s="71">
        <f t="shared" si="6"/>
        <v>294</v>
      </c>
      <c r="Z29" s="63">
        <f t="shared" si="7"/>
        <v>958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ht="12.75">
      <c r="A30" s="26" t="s">
        <v>33</v>
      </c>
      <c r="B30" s="62">
        <v>0</v>
      </c>
      <c r="C30" s="70">
        <v>0</v>
      </c>
      <c r="D30" s="62">
        <v>0</v>
      </c>
      <c r="E30" s="70">
        <v>0</v>
      </c>
      <c r="F30" s="62">
        <v>0</v>
      </c>
      <c r="G30" s="70">
        <v>1</v>
      </c>
      <c r="H30" s="62">
        <v>1</v>
      </c>
      <c r="I30" s="70">
        <v>0</v>
      </c>
      <c r="J30" s="62">
        <v>247</v>
      </c>
      <c r="K30" s="70">
        <v>116</v>
      </c>
      <c r="L30" s="62">
        <v>344</v>
      </c>
      <c r="M30" s="70">
        <v>236</v>
      </c>
      <c r="N30" s="62">
        <v>127</v>
      </c>
      <c r="O30" s="70">
        <v>84</v>
      </c>
      <c r="P30" s="62">
        <v>36</v>
      </c>
      <c r="Q30" s="70">
        <v>28</v>
      </c>
      <c r="R30" s="62">
        <v>5</v>
      </c>
      <c r="S30" s="70">
        <v>10</v>
      </c>
      <c r="T30" s="62">
        <v>3</v>
      </c>
      <c r="U30" s="70">
        <v>3</v>
      </c>
      <c r="V30" s="62">
        <v>0</v>
      </c>
      <c r="W30" s="181">
        <v>0</v>
      </c>
      <c r="X30" s="65">
        <f t="shared" si="5"/>
        <v>763</v>
      </c>
      <c r="Y30" s="71">
        <f t="shared" si="6"/>
        <v>478</v>
      </c>
      <c r="Z30" s="63">
        <f t="shared" si="7"/>
        <v>1241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</row>
    <row r="31" spans="1:71" ht="12.75">
      <c r="A31" s="26" t="s">
        <v>34</v>
      </c>
      <c r="B31" s="62">
        <v>0</v>
      </c>
      <c r="C31" s="70">
        <v>0</v>
      </c>
      <c r="D31" s="62">
        <v>0</v>
      </c>
      <c r="E31" s="70">
        <v>0</v>
      </c>
      <c r="F31" s="62">
        <v>0</v>
      </c>
      <c r="G31" s="70">
        <v>0</v>
      </c>
      <c r="H31" s="62">
        <v>0</v>
      </c>
      <c r="I31" s="70">
        <v>0</v>
      </c>
      <c r="J31" s="62">
        <v>9</v>
      </c>
      <c r="K31" s="70">
        <v>2</v>
      </c>
      <c r="L31" s="62">
        <v>10</v>
      </c>
      <c r="M31" s="70">
        <v>6</v>
      </c>
      <c r="N31" s="62">
        <v>2</v>
      </c>
      <c r="O31" s="70">
        <v>0</v>
      </c>
      <c r="P31" s="62">
        <v>0</v>
      </c>
      <c r="Q31" s="70">
        <v>1</v>
      </c>
      <c r="R31" s="62">
        <v>0</v>
      </c>
      <c r="S31" s="70">
        <v>0</v>
      </c>
      <c r="T31" s="62">
        <v>0</v>
      </c>
      <c r="U31" s="70">
        <v>0</v>
      </c>
      <c r="V31" s="62">
        <v>0</v>
      </c>
      <c r="W31" s="181">
        <v>0</v>
      </c>
      <c r="X31" s="65">
        <f t="shared" si="5"/>
        <v>21</v>
      </c>
      <c r="Y31" s="71">
        <f t="shared" si="6"/>
        <v>9</v>
      </c>
      <c r="Z31" s="63">
        <f t="shared" si="7"/>
        <v>30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</row>
    <row r="32" spans="1:71" s="19" customFormat="1" ht="12.75">
      <c r="A32" s="10" t="s">
        <v>19</v>
      </c>
      <c r="B32" s="69">
        <v>0</v>
      </c>
      <c r="C32" s="68">
        <v>0</v>
      </c>
      <c r="D32" s="69">
        <v>0</v>
      </c>
      <c r="E32" s="68">
        <v>0</v>
      </c>
      <c r="F32" s="69">
        <v>0</v>
      </c>
      <c r="G32" s="68">
        <v>1</v>
      </c>
      <c r="H32" s="69">
        <v>2</v>
      </c>
      <c r="I32" s="68">
        <v>3</v>
      </c>
      <c r="J32" s="69">
        <v>3131</v>
      </c>
      <c r="K32" s="68">
        <v>2834</v>
      </c>
      <c r="L32" s="69">
        <v>4001</v>
      </c>
      <c r="M32" s="68">
        <v>3159</v>
      </c>
      <c r="N32" s="69">
        <v>989</v>
      </c>
      <c r="O32" s="68">
        <v>711</v>
      </c>
      <c r="P32" s="69">
        <v>239</v>
      </c>
      <c r="Q32" s="68">
        <v>141</v>
      </c>
      <c r="R32" s="69">
        <v>37</v>
      </c>
      <c r="S32" s="68">
        <v>28</v>
      </c>
      <c r="T32" s="69">
        <v>14</v>
      </c>
      <c r="U32" s="68">
        <v>6</v>
      </c>
      <c r="V32" s="69">
        <v>1</v>
      </c>
      <c r="W32" s="182">
        <v>0</v>
      </c>
      <c r="X32" s="69">
        <f t="shared" si="5"/>
        <v>8414</v>
      </c>
      <c r="Y32" s="68">
        <f t="shared" si="6"/>
        <v>6883</v>
      </c>
      <c r="Z32" s="68">
        <f t="shared" si="7"/>
        <v>15297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</row>
    <row r="33" spans="1:71" s="7" customFormat="1" ht="12.75">
      <c r="A33" s="26"/>
      <c r="B33" s="62"/>
      <c r="C33" s="63"/>
      <c r="D33" s="62"/>
      <c r="E33" s="63"/>
      <c r="F33" s="62"/>
      <c r="G33" s="63"/>
      <c r="H33" s="62"/>
      <c r="I33" s="63"/>
      <c r="J33" s="62"/>
      <c r="K33" s="63"/>
      <c r="L33" s="62"/>
      <c r="M33" s="63"/>
      <c r="N33" s="62"/>
      <c r="O33" s="63"/>
      <c r="P33" s="62"/>
      <c r="Q33" s="63"/>
      <c r="R33" s="62"/>
      <c r="S33" s="63"/>
      <c r="T33" s="62"/>
      <c r="U33" s="63"/>
      <c r="V33" s="62"/>
      <c r="W33" s="181"/>
      <c r="X33" s="65"/>
      <c r="Y33" s="64"/>
      <c r="Z33" s="63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</row>
    <row r="34" spans="1:71" s="7" customFormat="1" ht="12.75">
      <c r="A34" s="41" t="s">
        <v>63</v>
      </c>
      <c r="B34" s="62"/>
      <c r="C34" s="63"/>
      <c r="D34" s="62"/>
      <c r="E34" s="63"/>
      <c r="F34" s="62"/>
      <c r="G34" s="63"/>
      <c r="H34" s="62"/>
      <c r="I34" s="63"/>
      <c r="J34" s="62"/>
      <c r="K34" s="63"/>
      <c r="L34" s="62"/>
      <c r="M34" s="63"/>
      <c r="N34" s="62"/>
      <c r="O34" s="63"/>
      <c r="P34" s="62"/>
      <c r="Q34" s="63"/>
      <c r="R34" s="62"/>
      <c r="S34" s="63"/>
      <c r="T34" s="62"/>
      <c r="U34" s="63"/>
      <c r="V34" s="62"/>
      <c r="W34" s="181"/>
      <c r="X34" s="65"/>
      <c r="Y34" s="64"/>
      <c r="Z34" s="63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</row>
    <row r="35" spans="1:71" s="19" customFormat="1" ht="12.75">
      <c r="A35" s="41" t="s">
        <v>35</v>
      </c>
      <c r="B35" s="73"/>
      <c r="C35" s="74"/>
      <c r="D35" s="73"/>
      <c r="E35" s="74"/>
      <c r="F35" s="73"/>
      <c r="G35" s="74"/>
      <c r="H35" s="73"/>
      <c r="I35" s="74"/>
      <c r="J35" s="73"/>
      <c r="K35" s="74"/>
      <c r="L35" s="73"/>
      <c r="M35" s="74"/>
      <c r="N35" s="73"/>
      <c r="O35" s="74"/>
      <c r="P35" s="73"/>
      <c r="Q35" s="74"/>
      <c r="R35" s="73"/>
      <c r="S35" s="74"/>
      <c r="T35" s="73"/>
      <c r="U35" s="74"/>
      <c r="V35" s="73"/>
      <c r="W35" s="180"/>
      <c r="X35" s="73"/>
      <c r="Y35" s="74"/>
      <c r="Z35" s="74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</row>
    <row r="36" spans="1:71" ht="12.75">
      <c r="A36" s="26" t="s">
        <v>30</v>
      </c>
      <c r="B36" s="62">
        <v>0</v>
      </c>
      <c r="C36" s="63">
        <v>0</v>
      </c>
      <c r="D36" s="62">
        <v>0</v>
      </c>
      <c r="E36" s="63">
        <v>0</v>
      </c>
      <c r="F36" s="62">
        <v>0</v>
      </c>
      <c r="G36" s="63">
        <v>0</v>
      </c>
      <c r="H36" s="62">
        <v>1</v>
      </c>
      <c r="I36" s="63">
        <v>1</v>
      </c>
      <c r="J36" s="62">
        <v>61</v>
      </c>
      <c r="K36" s="63">
        <v>52</v>
      </c>
      <c r="L36" s="62">
        <v>1680</v>
      </c>
      <c r="M36" s="63">
        <v>2042</v>
      </c>
      <c r="N36" s="62">
        <v>478</v>
      </c>
      <c r="O36" s="63">
        <v>411</v>
      </c>
      <c r="P36" s="62">
        <v>81</v>
      </c>
      <c r="Q36" s="63">
        <v>97</v>
      </c>
      <c r="R36" s="62">
        <v>13</v>
      </c>
      <c r="S36" s="63">
        <v>18</v>
      </c>
      <c r="T36" s="62">
        <v>1</v>
      </c>
      <c r="U36" s="63">
        <v>1</v>
      </c>
      <c r="V36" s="62">
        <v>0</v>
      </c>
      <c r="W36" s="181">
        <v>0</v>
      </c>
      <c r="X36" s="65">
        <f aca="true" t="shared" si="8" ref="X36:Y40">SUM(V36,T36,R36,P36,N36,L36,J36,H36,F36,D36,B36)</f>
        <v>2315</v>
      </c>
      <c r="Y36" s="64">
        <f t="shared" si="8"/>
        <v>2622</v>
      </c>
      <c r="Z36" s="63">
        <f>SUM(X36:Y36)</f>
        <v>4937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ht="12.75">
      <c r="A37" s="26" t="s">
        <v>31</v>
      </c>
      <c r="B37" s="62">
        <v>0</v>
      </c>
      <c r="C37" s="70">
        <v>0</v>
      </c>
      <c r="D37" s="62">
        <v>0</v>
      </c>
      <c r="E37" s="70">
        <v>0</v>
      </c>
      <c r="F37" s="62">
        <v>0</v>
      </c>
      <c r="G37" s="70">
        <v>0</v>
      </c>
      <c r="H37" s="62">
        <v>9</v>
      </c>
      <c r="I37" s="70">
        <v>5</v>
      </c>
      <c r="J37" s="62">
        <v>277</v>
      </c>
      <c r="K37" s="70">
        <v>246</v>
      </c>
      <c r="L37" s="62">
        <v>9453</v>
      </c>
      <c r="M37" s="70">
        <v>11986</v>
      </c>
      <c r="N37" s="62">
        <v>940</v>
      </c>
      <c r="O37" s="70">
        <v>821</v>
      </c>
      <c r="P37" s="62">
        <v>101</v>
      </c>
      <c r="Q37" s="70">
        <v>110</v>
      </c>
      <c r="R37" s="62">
        <v>10</v>
      </c>
      <c r="S37" s="70">
        <v>11</v>
      </c>
      <c r="T37" s="62">
        <v>2</v>
      </c>
      <c r="U37" s="70">
        <v>1</v>
      </c>
      <c r="V37" s="62">
        <v>0</v>
      </c>
      <c r="W37" s="181">
        <v>1</v>
      </c>
      <c r="X37" s="65">
        <f t="shared" si="8"/>
        <v>10792</v>
      </c>
      <c r="Y37" s="71">
        <f t="shared" si="8"/>
        <v>13181</v>
      </c>
      <c r="Z37" s="63">
        <f>SUM(X37:Y37)</f>
        <v>23973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ht="12.75">
      <c r="A38" s="26" t="s">
        <v>32</v>
      </c>
      <c r="B38" s="62">
        <v>0</v>
      </c>
      <c r="C38" s="70">
        <v>0</v>
      </c>
      <c r="D38" s="62">
        <v>0</v>
      </c>
      <c r="E38" s="70">
        <v>0</v>
      </c>
      <c r="F38" s="62">
        <v>0</v>
      </c>
      <c r="G38" s="70">
        <v>0</v>
      </c>
      <c r="H38" s="62">
        <v>0</v>
      </c>
      <c r="I38" s="70">
        <v>0</v>
      </c>
      <c r="J38" s="62">
        <v>2</v>
      </c>
      <c r="K38" s="70">
        <v>0</v>
      </c>
      <c r="L38" s="62">
        <v>49</v>
      </c>
      <c r="M38" s="70">
        <v>46</v>
      </c>
      <c r="N38" s="62">
        <v>12</v>
      </c>
      <c r="O38" s="70">
        <v>8</v>
      </c>
      <c r="P38" s="62">
        <v>4</v>
      </c>
      <c r="Q38" s="70">
        <v>2</v>
      </c>
      <c r="R38" s="62">
        <v>1</v>
      </c>
      <c r="S38" s="70">
        <v>0</v>
      </c>
      <c r="T38" s="62">
        <v>0</v>
      </c>
      <c r="U38" s="70">
        <v>0</v>
      </c>
      <c r="V38" s="62">
        <v>0</v>
      </c>
      <c r="W38" s="181">
        <v>0</v>
      </c>
      <c r="X38" s="65">
        <f t="shared" si="8"/>
        <v>68</v>
      </c>
      <c r="Y38" s="71">
        <f t="shared" si="8"/>
        <v>56</v>
      </c>
      <c r="Z38" s="63">
        <f>SUM(X38:Y38)</f>
        <v>124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</row>
    <row r="39" spans="1:71" ht="12.75">
      <c r="A39" s="26" t="s">
        <v>33</v>
      </c>
      <c r="B39" s="62">
        <v>0</v>
      </c>
      <c r="C39" s="70">
        <v>0</v>
      </c>
      <c r="D39" s="62">
        <v>0</v>
      </c>
      <c r="E39" s="70">
        <v>0</v>
      </c>
      <c r="F39" s="62">
        <v>0</v>
      </c>
      <c r="G39" s="70">
        <v>0</v>
      </c>
      <c r="H39" s="62">
        <v>0</v>
      </c>
      <c r="I39" s="70">
        <v>0</v>
      </c>
      <c r="J39" s="62">
        <v>2</v>
      </c>
      <c r="K39" s="70">
        <v>8</v>
      </c>
      <c r="L39" s="62">
        <v>190</v>
      </c>
      <c r="M39" s="70">
        <v>297</v>
      </c>
      <c r="N39" s="62">
        <v>37</v>
      </c>
      <c r="O39" s="70">
        <v>69</v>
      </c>
      <c r="P39" s="62">
        <v>7</v>
      </c>
      <c r="Q39" s="70">
        <v>21</v>
      </c>
      <c r="R39" s="62">
        <v>4</v>
      </c>
      <c r="S39" s="70">
        <v>0</v>
      </c>
      <c r="T39" s="62">
        <v>0</v>
      </c>
      <c r="U39" s="70">
        <v>1</v>
      </c>
      <c r="V39" s="62">
        <v>0</v>
      </c>
      <c r="W39" s="181">
        <v>0</v>
      </c>
      <c r="X39" s="65">
        <f t="shared" si="8"/>
        <v>240</v>
      </c>
      <c r="Y39" s="71">
        <f t="shared" si="8"/>
        <v>396</v>
      </c>
      <c r="Z39" s="63">
        <f>SUM(X39:Y39)</f>
        <v>636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71" s="19" customFormat="1" ht="12.75">
      <c r="A40" s="10" t="s">
        <v>19</v>
      </c>
      <c r="B40" s="69">
        <v>0</v>
      </c>
      <c r="C40" s="68">
        <v>0</v>
      </c>
      <c r="D40" s="69">
        <v>0</v>
      </c>
      <c r="E40" s="68">
        <v>0</v>
      </c>
      <c r="F40" s="69">
        <v>0</v>
      </c>
      <c r="G40" s="68">
        <v>0</v>
      </c>
      <c r="H40" s="69">
        <v>10</v>
      </c>
      <c r="I40" s="68">
        <v>6</v>
      </c>
      <c r="J40" s="69">
        <v>342</v>
      </c>
      <c r="K40" s="68">
        <v>306</v>
      </c>
      <c r="L40" s="69">
        <v>11372</v>
      </c>
      <c r="M40" s="68">
        <v>14371</v>
      </c>
      <c r="N40" s="69">
        <v>1467</v>
      </c>
      <c r="O40" s="68">
        <v>1309</v>
      </c>
      <c r="P40" s="69">
        <v>193</v>
      </c>
      <c r="Q40" s="68">
        <v>230</v>
      </c>
      <c r="R40" s="69">
        <v>28</v>
      </c>
      <c r="S40" s="68">
        <v>29</v>
      </c>
      <c r="T40" s="69">
        <v>3</v>
      </c>
      <c r="U40" s="68">
        <v>3</v>
      </c>
      <c r="V40" s="69">
        <v>0</v>
      </c>
      <c r="W40" s="182">
        <v>1</v>
      </c>
      <c r="X40" s="69">
        <f t="shared" si="8"/>
        <v>13415</v>
      </c>
      <c r="Y40" s="68">
        <f t="shared" si="8"/>
        <v>16255</v>
      </c>
      <c r="Z40" s="68">
        <f>SUM(X40:Y40)</f>
        <v>29670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71" s="7" customFormat="1" ht="12.75">
      <c r="A41" s="41" t="s">
        <v>36</v>
      </c>
      <c r="B41" s="62"/>
      <c r="C41" s="63"/>
      <c r="D41" s="62"/>
      <c r="E41" s="63"/>
      <c r="F41" s="62"/>
      <c r="G41" s="63"/>
      <c r="H41" s="62"/>
      <c r="I41" s="63"/>
      <c r="J41" s="62"/>
      <c r="K41" s="63"/>
      <c r="L41" s="62"/>
      <c r="M41" s="63"/>
      <c r="N41" s="62"/>
      <c r="O41" s="63"/>
      <c r="P41" s="62"/>
      <c r="Q41" s="63"/>
      <c r="R41" s="62"/>
      <c r="S41" s="63"/>
      <c r="T41" s="62"/>
      <c r="U41" s="63"/>
      <c r="V41" s="62"/>
      <c r="W41" s="181"/>
      <c r="X41" s="65"/>
      <c r="Y41" s="64"/>
      <c r="Z41" s="63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</row>
    <row r="42" spans="1:71" ht="12.75">
      <c r="A42" s="26" t="s">
        <v>30</v>
      </c>
      <c r="B42" s="62">
        <v>0</v>
      </c>
      <c r="C42" s="63">
        <v>0</v>
      </c>
      <c r="D42" s="62">
        <v>0</v>
      </c>
      <c r="E42" s="63">
        <v>0</v>
      </c>
      <c r="F42" s="62">
        <v>0</v>
      </c>
      <c r="G42" s="63">
        <v>0</v>
      </c>
      <c r="H42" s="62">
        <v>0</v>
      </c>
      <c r="I42" s="63">
        <v>0</v>
      </c>
      <c r="J42" s="62">
        <v>4</v>
      </c>
      <c r="K42" s="63">
        <v>2</v>
      </c>
      <c r="L42" s="62">
        <v>651</v>
      </c>
      <c r="M42" s="63">
        <v>619</v>
      </c>
      <c r="N42" s="62">
        <v>572</v>
      </c>
      <c r="O42" s="63">
        <v>457</v>
      </c>
      <c r="P42" s="62">
        <v>252</v>
      </c>
      <c r="Q42" s="63">
        <v>183</v>
      </c>
      <c r="R42" s="62">
        <v>53</v>
      </c>
      <c r="S42" s="63">
        <v>41</v>
      </c>
      <c r="T42" s="62">
        <v>11</v>
      </c>
      <c r="U42" s="63">
        <v>10</v>
      </c>
      <c r="V42" s="62">
        <v>1</v>
      </c>
      <c r="W42" s="181">
        <v>2</v>
      </c>
      <c r="X42" s="65">
        <f aca="true" t="shared" si="9" ref="X42:X47">SUM(V42,T42,R42,P42,N42,L42,J42,H42,F42,D42,B42)</f>
        <v>1544</v>
      </c>
      <c r="Y42" s="64">
        <f aca="true" t="shared" si="10" ref="Y42:Y47">SUM(W42,U42,S42,Q42,O42,M42,K42,I42,G42,E42,C42)</f>
        <v>1314</v>
      </c>
      <c r="Z42" s="63">
        <f aca="true" t="shared" si="11" ref="Z42:Z47">SUM(X42:Y42)</f>
        <v>2858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ht="12.75">
      <c r="A43" s="26" t="s">
        <v>31</v>
      </c>
      <c r="B43" s="62">
        <v>0</v>
      </c>
      <c r="C43" s="70">
        <v>0</v>
      </c>
      <c r="D43" s="62">
        <v>0</v>
      </c>
      <c r="E43" s="70">
        <v>0</v>
      </c>
      <c r="F43" s="62">
        <v>0</v>
      </c>
      <c r="G43" s="70">
        <v>0</v>
      </c>
      <c r="H43" s="62">
        <v>0</v>
      </c>
      <c r="I43" s="70">
        <v>0</v>
      </c>
      <c r="J43" s="62">
        <v>27</v>
      </c>
      <c r="K43" s="70">
        <v>17</v>
      </c>
      <c r="L43" s="62">
        <v>5914</v>
      </c>
      <c r="M43" s="70">
        <v>5253</v>
      </c>
      <c r="N43" s="62">
        <v>2465</v>
      </c>
      <c r="O43" s="70">
        <v>1786</v>
      </c>
      <c r="P43" s="62">
        <v>505</v>
      </c>
      <c r="Q43" s="70">
        <v>309</v>
      </c>
      <c r="R43" s="62">
        <v>70</v>
      </c>
      <c r="S43" s="70">
        <v>54</v>
      </c>
      <c r="T43" s="62">
        <v>6</v>
      </c>
      <c r="U43" s="70">
        <v>6</v>
      </c>
      <c r="V43" s="62">
        <v>1</v>
      </c>
      <c r="W43" s="181">
        <v>3</v>
      </c>
      <c r="X43" s="65">
        <f t="shared" si="9"/>
        <v>8988</v>
      </c>
      <c r="Y43" s="71">
        <f t="shared" si="10"/>
        <v>7428</v>
      </c>
      <c r="Z43" s="63">
        <f t="shared" si="11"/>
        <v>16416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ht="12.75">
      <c r="A44" s="26" t="s">
        <v>32</v>
      </c>
      <c r="B44" s="62">
        <v>0</v>
      </c>
      <c r="C44" s="70">
        <v>0</v>
      </c>
      <c r="D44" s="62">
        <v>0</v>
      </c>
      <c r="E44" s="70">
        <v>0</v>
      </c>
      <c r="F44" s="62">
        <v>0</v>
      </c>
      <c r="G44" s="70">
        <v>0</v>
      </c>
      <c r="H44" s="62">
        <v>0</v>
      </c>
      <c r="I44" s="70">
        <v>0</v>
      </c>
      <c r="J44" s="62">
        <v>1</v>
      </c>
      <c r="K44" s="70">
        <v>0</v>
      </c>
      <c r="L44" s="62">
        <v>408</v>
      </c>
      <c r="M44" s="70">
        <v>114</v>
      </c>
      <c r="N44" s="62">
        <v>190</v>
      </c>
      <c r="O44" s="70">
        <v>86</v>
      </c>
      <c r="P44" s="62">
        <v>58</v>
      </c>
      <c r="Q44" s="70">
        <v>39</v>
      </c>
      <c r="R44" s="62">
        <v>12</v>
      </c>
      <c r="S44" s="70">
        <v>7</v>
      </c>
      <c r="T44" s="62">
        <v>3</v>
      </c>
      <c r="U44" s="70">
        <v>2</v>
      </c>
      <c r="V44" s="62">
        <v>0</v>
      </c>
      <c r="W44" s="181">
        <v>0</v>
      </c>
      <c r="X44" s="65">
        <f t="shared" si="9"/>
        <v>672</v>
      </c>
      <c r="Y44" s="71">
        <f t="shared" si="10"/>
        <v>248</v>
      </c>
      <c r="Z44" s="63">
        <f t="shared" si="11"/>
        <v>920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</row>
    <row r="45" spans="1:71" ht="12.75">
      <c r="A45" s="26" t="s">
        <v>33</v>
      </c>
      <c r="B45" s="62">
        <v>0</v>
      </c>
      <c r="C45" s="70">
        <v>0</v>
      </c>
      <c r="D45" s="62">
        <v>0</v>
      </c>
      <c r="E45" s="70">
        <v>0</v>
      </c>
      <c r="F45" s="62">
        <v>0</v>
      </c>
      <c r="G45" s="70">
        <v>0</v>
      </c>
      <c r="H45" s="62">
        <v>0</v>
      </c>
      <c r="I45" s="70">
        <v>0</v>
      </c>
      <c r="J45" s="62">
        <v>2</v>
      </c>
      <c r="K45" s="70">
        <v>2</v>
      </c>
      <c r="L45" s="62">
        <v>371</v>
      </c>
      <c r="M45" s="70">
        <v>123</v>
      </c>
      <c r="N45" s="62">
        <v>184</v>
      </c>
      <c r="O45" s="70">
        <v>68</v>
      </c>
      <c r="P45" s="62">
        <v>66</v>
      </c>
      <c r="Q45" s="70">
        <v>25</v>
      </c>
      <c r="R45" s="62">
        <v>8</v>
      </c>
      <c r="S45" s="70">
        <v>11</v>
      </c>
      <c r="T45" s="62">
        <v>3</v>
      </c>
      <c r="U45" s="70">
        <v>1</v>
      </c>
      <c r="V45" s="62">
        <v>0</v>
      </c>
      <c r="W45" s="181">
        <v>0</v>
      </c>
      <c r="X45" s="65">
        <f t="shared" si="9"/>
        <v>634</v>
      </c>
      <c r="Y45" s="71">
        <f t="shared" si="10"/>
        <v>230</v>
      </c>
      <c r="Z45" s="63">
        <f t="shared" si="11"/>
        <v>864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</row>
    <row r="46" spans="1:71" ht="12.75">
      <c r="A46" s="26" t="s">
        <v>34</v>
      </c>
      <c r="B46" s="62">
        <v>0</v>
      </c>
      <c r="C46" s="70">
        <v>0</v>
      </c>
      <c r="D46" s="62">
        <v>0</v>
      </c>
      <c r="E46" s="70">
        <v>0</v>
      </c>
      <c r="F46" s="62">
        <v>0</v>
      </c>
      <c r="G46" s="70">
        <v>0</v>
      </c>
      <c r="H46" s="62">
        <v>0</v>
      </c>
      <c r="I46" s="70">
        <v>0</v>
      </c>
      <c r="J46" s="62">
        <v>0</v>
      </c>
      <c r="K46" s="70">
        <v>0</v>
      </c>
      <c r="L46" s="62">
        <v>4</v>
      </c>
      <c r="M46" s="70">
        <v>2</v>
      </c>
      <c r="N46" s="62">
        <v>5</v>
      </c>
      <c r="O46" s="70">
        <v>0</v>
      </c>
      <c r="P46" s="62">
        <v>0</v>
      </c>
      <c r="Q46" s="70">
        <v>2</v>
      </c>
      <c r="R46" s="62">
        <v>0</v>
      </c>
      <c r="S46" s="70">
        <v>0</v>
      </c>
      <c r="T46" s="62">
        <v>0</v>
      </c>
      <c r="U46" s="70">
        <v>0</v>
      </c>
      <c r="V46" s="62">
        <v>0</v>
      </c>
      <c r="W46" s="181">
        <v>0</v>
      </c>
      <c r="X46" s="65">
        <f t="shared" si="9"/>
        <v>9</v>
      </c>
      <c r="Y46" s="71">
        <f t="shared" si="10"/>
        <v>4</v>
      </c>
      <c r="Z46" s="63">
        <f t="shared" si="11"/>
        <v>13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s="19" customFormat="1" ht="12.75">
      <c r="A47" s="10" t="s">
        <v>19</v>
      </c>
      <c r="B47" s="69">
        <v>0</v>
      </c>
      <c r="C47" s="68">
        <v>0</v>
      </c>
      <c r="D47" s="69">
        <v>0</v>
      </c>
      <c r="E47" s="68">
        <v>0</v>
      </c>
      <c r="F47" s="69">
        <v>0</v>
      </c>
      <c r="G47" s="68">
        <v>0</v>
      </c>
      <c r="H47" s="69">
        <v>0</v>
      </c>
      <c r="I47" s="68">
        <v>0</v>
      </c>
      <c r="J47" s="69">
        <v>34</v>
      </c>
      <c r="K47" s="68">
        <v>21</v>
      </c>
      <c r="L47" s="69">
        <v>7348</v>
      </c>
      <c r="M47" s="68">
        <v>6111</v>
      </c>
      <c r="N47" s="69">
        <v>3416</v>
      </c>
      <c r="O47" s="68">
        <v>2397</v>
      </c>
      <c r="P47" s="69">
        <v>881</v>
      </c>
      <c r="Q47" s="68">
        <v>558</v>
      </c>
      <c r="R47" s="69">
        <v>143</v>
      </c>
      <c r="S47" s="68">
        <v>113</v>
      </c>
      <c r="T47" s="69">
        <v>23</v>
      </c>
      <c r="U47" s="68">
        <v>19</v>
      </c>
      <c r="V47" s="69">
        <v>2</v>
      </c>
      <c r="W47" s="182">
        <v>5</v>
      </c>
      <c r="X47" s="69">
        <f t="shared" si="9"/>
        <v>11847</v>
      </c>
      <c r="Y47" s="68">
        <f t="shared" si="10"/>
        <v>9224</v>
      </c>
      <c r="Z47" s="68">
        <f t="shared" si="11"/>
        <v>21071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</row>
    <row r="48" spans="1:71" s="19" customFormat="1" ht="12.75">
      <c r="A48" s="41" t="s">
        <v>38</v>
      </c>
      <c r="B48" s="73"/>
      <c r="C48" s="74"/>
      <c r="D48" s="73"/>
      <c r="E48" s="74"/>
      <c r="F48" s="73"/>
      <c r="G48" s="74"/>
      <c r="H48" s="73"/>
      <c r="I48" s="74"/>
      <c r="J48" s="73"/>
      <c r="K48" s="74"/>
      <c r="L48" s="73"/>
      <c r="M48" s="74"/>
      <c r="N48" s="73"/>
      <c r="O48" s="74"/>
      <c r="P48" s="73"/>
      <c r="Q48" s="74"/>
      <c r="R48" s="73"/>
      <c r="S48" s="74"/>
      <c r="T48" s="73"/>
      <c r="U48" s="74"/>
      <c r="V48" s="73"/>
      <c r="W48" s="180"/>
      <c r="X48" s="73"/>
      <c r="Y48" s="74"/>
      <c r="Z48" s="74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</row>
    <row r="49" spans="1:71" ht="12.75">
      <c r="A49" s="26" t="s">
        <v>30</v>
      </c>
      <c r="B49" s="62">
        <v>0</v>
      </c>
      <c r="C49" s="63">
        <v>0</v>
      </c>
      <c r="D49" s="62">
        <v>0</v>
      </c>
      <c r="E49" s="63">
        <v>0</v>
      </c>
      <c r="F49" s="62">
        <v>0</v>
      </c>
      <c r="G49" s="63">
        <v>0</v>
      </c>
      <c r="H49" s="62">
        <v>0</v>
      </c>
      <c r="I49" s="63">
        <v>0</v>
      </c>
      <c r="J49" s="62">
        <v>0</v>
      </c>
      <c r="K49" s="63">
        <v>1</v>
      </c>
      <c r="L49" s="62">
        <v>64</v>
      </c>
      <c r="M49" s="63">
        <v>89</v>
      </c>
      <c r="N49" s="62">
        <v>46</v>
      </c>
      <c r="O49" s="63">
        <v>53</v>
      </c>
      <c r="P49" s="62">
        <v>13</v>
      </c>
      <c r="Q49" s="63">
        <v>14</v>
      </c>
      <c r="R49" s="62">
        <v>2</v>
      </c>
      <c r="S49" s="63">
        <v>1</v>
      </c>
      <c r="T49" s="62">
        <v>1</v>
      </c>
      <c r="U49" s="63">
        <v>1</v>
      </c>
      <c r="V49" s="62">
        <v>0</v>
      </c>
      <c r="W49" s="181">
        <v>1</v>
      </c>
      <c r="X49" s="65">
        <f aca="true" t="shared" si="12" ref="X49:Y53">SUM(V49,T49,R49,P49,N49,L49,J49,H49,F49,D49,B49)</f>
        <v>126</v>
      </c>
      <c r="Y49" s="64">
        <f t="shared" si="12"/>
        <v>160</v>
      </c>
      <c r="Z49" s="63">
        <f>SUM(X49:Y49)</f>
        <v>286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ht="12.75">
      <c r="A50" s="26" t="s">
        <v>31</v>
      </c>
      <c r="B50" s="62">
        <v>0</v>
      </c>
      <c r="C50" s="70">
        <v>0</v>
      </c>
      <c r="D50" s="62">
        <v>0</v>
      </c>
      <c r="E50" s="70">
        <v>0</v>
      </c>
      <c r="F50" s="62">
        <v>0</v>
      </c>
      <c r="G50" s="70">
        <v>0</v>
      </c>
      <c r="H50" s="62">
        <v>0</v>
      </c>
      <c r="I50" s="70">
        <v>0</v>
      </c>
      <c r="J50" s="62">
        <v>2</v>
      </c>
      <c r="K50" s="70">
        <v>2</v>
      </c>
      <c r="L50" s="62">
        <v>124</v>
      </c>
      <c r="M50" s="70">
        <v>376</v>
      </c>
      <c r="N50" s="62">
        <v>82</v>
      </c>
      <c r="O50" s="70">
        <v>136</v>
      </c>
      <c r="P50" s="62">
        <v>17</v>
      </c>
      <c r="Q50" s="70">
        <v>34</v>
      </c>
      <c r="R50" s="62">
        <v>5</v>
      </c>
      <c r="S50" s="70">
        <v>2</v>
      </c>
      <c r="T50" s="62">
        <v>0</v>
      </c>
      <c r="U50" s="70">
        <v>0</v>
      </c>
      <c r="V50" s="62">
        <v>0</v>
      </c>
      <c r="W50" s="181">
        <v>0</v>
      </c>
      <c r="X50" s="65">
        <f t="shared" si="12"/>
        <v>230</v>
      </c>
      <c r="Y50" s="71">
        <f t="shared" si="12"/>
        <v>550</v>
      </c>
      <c r="Z50" s="63">
        <f>SUM(X50:Y50)</f>
        <v>780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</row>
    <row r="51" spans="1:71" ht="12.75">
      <c r="A51" s="26" t="s">
        <v>32</v>
      </c>
      <c r="B51" s="62">
        <v>0</v>
      </c>
      <c r="C51" s="70">
        <v>0</v>
      </c>
      <c r="D51" s="62">
        <v>0</v>
      </c>
      <c r="E51" s="70">
        <v>0</v>
      </c>
      <c r="F51" s="62">
        <v>0</v>
      </c>
      <c r="G51" s="70">
        <v>0</v>
      </c>
      <c r="H51" s="62">
        <v>0</v>
      </c>
      <c r="I51" s="70">
        <v>0</v>
      </c>
      <c r="J51" s="62">
        <v>0</v>
      </c>
      <c r="K51" s="70">
        <v>1</v>
      </c>
      <c r="L51" s="62">
        <v>41</v>
      </c>
      <c r="M51" s="70">
        <v>91</v>
      </c>
      <c r="N51" s="62">
        <v>21</v>
      </c>
      <c r="O51" s="70">
        <v>41</v>
      </c>
      <c r="P51" s="62">
        <v>6</v>
      </c>
      <c r="Q51" s="70">
        <v>14</v>
      </c>
      <c r="R51" s="62">
        <v>2</v>
      </c>
      <c r="S51" s="70">
        <v>2</v>
      </c>
      <c r="T51" s="62">
        <v>0</v>
      </c>
      <c r="U51" s="70">
        <v>0</v>
      </c>
      <c r="V51" s="62">
        <v>0</v>
      </c>
      <c r="W51" s="181">
        <v>0</v>
      </c>
      <c r="X51" s="65">
        <f t="shared" si="12"/>
        <v>70</v>
      </c>
      <c r="Y51" s="71">
        <f t="shared" si="12"/>
        <v>149</v>
      </c>
      <c r="Z51" s="63">
        <f>SUM(X51:Y51)</f>
        <v>219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</row>
    <row r="52" spans="1:71" ht="12.75">
      <c r="A52" s="26" t="s">
        <v>33</v>
      </c>
      <c r="B52" s="62">
        <v>0</v>
      </c>
      <c r="C52" s="70">
        <v>0</v>
      </c>
      <c r="D52" s="62">
        <v>0</v>
      </c>
      <c r="E52" s="70">
        <v>0</v>
      </c>
      <c r="F52" s="62">
        <v>0</v>
      </c>
      <c r="G52" s="70">
        <v>0</v>
      </c>
      <c r="H52" s="62">
        <v>0</v>
      </c>
      <c r="I52" s="70">
        <v>0</v>
      </c>
      <c r="J52" s="62">
        <v>1</v>
      </c>
      <c r="K52" s="70">
        <v>0</v>
      </c>
      <c r="L52" s="62">
        <v>35</v>
      </c>
      <c r="M52" s="70">
        <v>93</v>
      </c>
      <c r="N52" s="62">
        <v>31</v>
      </c>
      <c r="O52" s="70">
        <v>52</v>
      </c>
      <c r="P52" s="62">
        <v>24</v>
      </c>
      <c r="Q52" s="70">
        <v>21</v>
      </c>
      <c r="R52" s="62">
        <v>4</v>
      </c>
      <c r="S52" s="70">
        <v>3</v>
      </c>
      <c r="T52" s="62">
        <v>2</v>
      </c>
      <c r="U52" s="70">
        <v>0</v>
      </c>
      <c r="V52" s="62">
        <v>0</v>
      </c>
      <c r="W52" s="181">
        <v>0</v>
      </c>
      <c r="X52" s="65">
        <f t="shared" si="12"/>
        <v>97</v>
      </c>
      <c r="Y52" s="71">
        <f t="shared" si="12"/>
        <v>169</v>
      </c>
      <c r="Z52" s="63">
        <f>SUM(X52:Y52)</f>
        <v>266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s="19" customFormat="1" ht="12.75">
      <c r="A53" s="10" t="s">
        <v>19</v>
      </c>
      <c r="B53" s="69">
        <v>0</v>
      </c>
      <c r="C53" s="68">
        <v>0</v>
      </c>
      <c r="D53" s="69">
        <v>0</v>
      </c>
      <c r="E53" s="68">
        <v>0</v>
      </c>
      <c r="F53" s="69">
        <v>0</v>
      </c>
      <c r="G53" s="68">
        <v>0</v>
      </c>
      <c r="H53" s="69">
        <v>0</v>
      </c>
      <c r="I53" s="68">
        <v>0</v>
      </c>
      <c r="J53" s="69">
        <v>3</v>
      </c>
      <c r="K53" s="68">
        <v>4</v>
      </c>
      <c r="L53" s="69">
        <v>264</v>
      </c>
      <c r="M53" s="68">
        <v>649</v>
      </c>
      <c r="N53" s="69">
        <v>180</v>
      </c>
      <c r="O53" s="68">
        <v>282</v>
      </c>
      <c r="P53" s="69">
        <v>60</v>
      </c>
      <c r="Q53" s="68">
        <v>83</v>
      </c>
      <c r="R53" s="69">
        <v>13</v>
      </c>
      <c r="S53" s="68">
        <v>8</v>
      </c>
      <c r="T53" s="69">
        <v>3</v>
      </c>
      <c r="U53" s="68">
        <v>1</v>
      </c>
      <c r="V53" s="69">
        <v>0</v>
      </c>
      <c r="W53" s="182">
        <v>1</v>
      </c>
      <c r="X53" s="69">
        <f t="shared" si="12"/>
        <v>523</v>
      </c>
      <c r="Y53" s="68">
        <f t="shared" si="12"/>
        <v>1028</v>
      </c>
      <c r="Z53" s="68">
        <f>SUM(X53:Y53)</f>
        <v>1551</v>
      </c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</row>
    <row r="54" spans="1:71" s="19" customFormat="1" ht="12.75">
      <c r="A54" s="41" t="s">
        <v>37</v>
      </c>
      <c r="B54" s="73"/>
      <c r="C54" s="74"/>
      <c r="D54" s="73"/>
      <c r="E54" s="74"/>
      <c r="F54" s="73"/>
      <c r="G54" s="74"/>
      <c r="H54" s="73"/>
      <c r="I54" s="74"/>
      <c r="J54" s="73"/>
      <c r="K54" s="74"/>
      <c r="L54" s="73"/>
      <c r="M54" s="74"/>
      <c r="N54" s="73"/>
      <c r="O54" s="74"/>
      <c r="P54" s="73"/>
      <c r="Q54" s="74"/>
      <c r="R54" s="73"/>
      <c r="S54" s="74"/>
      <c r="T54" s="73"/>
      <c r="U54" s="74"/>
      <c r="V54" s="73"/>
      <c r="W54" s="180"/>
      <c r="X54" s="73"/>
      <c r="Y54" s="74"/>
      <c r="Z54" s="74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</row>
    <row r="55" spans="1:71" ht="12.75">
      <c r="A55" s="26" t="s">
        <v>30</v>
      </c>
      <c r="B55" s="62">
        <v>0</v>
      </c>
      <c r="C55" s="63">
        <v>0</v>
      </c>
      <c r="D55" s="62">
        <v>0</v>
      </c>
      <c r="E55" s="63">
        <v>0</v>
      </c>
      <c r="F55" s="62">
        <v>0</v>
      </c>
      <c r="G55" s="63">
        <v>0</v>
      </c>
      <c r="H55" s="62">
        <v>0</v>
      </c>
      <c r="I55" s="63">
        <v>0</v>
      </c>
      <c r="J55" s="62">
        <v>1</v>
      </c>
      <c r="K55" s="63">
        <v>0</v>
      </c>
      <c r="L55" s="62">
        <v>541</v>
      </c>
      <c r="M55" s="63">
        <v>588</v>
      </c>
      <c r="N55" s="62">
        <v>909</v>
      </c>
      <c r="O55" s="63">
        <v>831</v>
      </c>
      <c r="P55" s="62">
        <v>391</v>
      </c>
      <c r="Q55" s="63">
        <v>292</v>
      </c>
      <c r="R55" s="62">
        <v>91</v>
      </c>
      <c r="S55" s="63">
        <v>59</v>
      </c>
      <c r="T55" s="62">
        <v>20</v>
      </c>
      <c r="U55" s="63">
        <v>18</v>
      </c>
      <c r="V55" s="62">
        <v>5</v>
      </c>
      <c r="W55" s="181">
        <v>3</v>
      </c>
      <c r="X55" s="187">
        <f aca="true" t="shared" si="13" ref="X55:X60">SUM(V55,T55,R55,P55,N55,L55,J55,H55,F55,D55,B55)</f>
        <v>1958</v>
      </c>
      <c r="Y55" s="64">
        <f aca="true" t="shared" si="14" ref="Y55:Y60">SUM(W55,U55,S55,Q55,O55,M55,K55,I55,G55,E55,C55)</f>
        <v>1791</v>
      </c>
      <c r="Z55" s="63">
        <f aca="true" t="shared" si="15" ref="Z55:Z60">SUM(X55:Y55)</f>
        <v>3749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ht="12.75">
      <c r="A56" s="26" t="s">
        <v>31</v>
      </c>
      <c r="B56" s="62">
        <v>0</v>
      </c>
      <c r="C56" s="70">
        <v>0</v>
      </c>
      <c r="D56" s="62">
        <v>0</v>
      </c>
      <c r="E56" s="70">
        <v>0</v>
      </c>
      <c r="F56" s="62">
        <v>0</v>
      </c>
      <c r="G56" s="70">
        <v>0</v>
      </c>
      <c r="H56" s="62">
        <v>0</v>
      </c>
      <c r="I56" s="70">
        <v>0</v>
      </c>
      <c r="J56" s="62">
        <v>1</v>
      </c>
      <c r="K56" s="70">
        <v>1</v>
      </c>
      <c r="L56" s="62">
        <v>2021</v>
      </c>
      <c r="M56" s="70">
        <v>2253</v>
      </c>
      <c r="N56" s="62">
        <v>2223</v>
      </c>
      <c r="O56" s="70">
        <v>1934</v>
      </c>
      <c r="P56" s="62">
        <v>540</v>
      </c>
      <c r="Q56" s="70">
        <v>423</v>
      </c>
      <c r="R56" s="62">
        <v>93</v>
      </c>
      <c r="S56" s="70">
        <v>80</v>
      </c>
      <c r="T56" s="62">
        <v>21</v>
      </c>
      <c r="U56" s="70">
        <v>13</v>
      </c>
      <c r="V56" s="62">
        <v>2</v>
      </c>
      <c r="W56" s="181">
        <v>5</v>
      </c>
      <c r="X56" s="65">
        <f t="shared" si="13"/>
        <v>4901</v>
      </c>
      <c r="Y56" s="190">
        <f t="shared" si="14"/>
        <v>4709</v>
      </c>
      <c r="Z56" s="63">
        <f t="shared" si="15"/>
        <v>9610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</row>
    <row r="57" spans="1:71" ht="12.75">
      <c r="A57" s="26" t="s">
        <v>32</v>
      </c>
      <c r="B57" s="62">
        <v>0</v>
      </c>
      <c r="C57" s="70">
        <v>0</v>
      </c>
      <c r="D57" s="62">
        <v>0</v>
      </c>
      <c r="E57" s="70">
        <v>0</v>
      </c>
      <c r="F57" s="62">
        <v>0</v>
      </c>
      <c r="G57" s="70">
        <v>0</v>
      </c>
      <c r="H57" s="62">
        <v>0</v>
      </c>
      <c r="I57" s="70">
        <v>0</v>
      </c>
      <c r="J57" s="62">
        <v>0</v>
      </c>
      <c r="K57" s="70">
        <v>0</v>
      </c>
      <c r="L57" s="62">
        <v>241</v>
      </c>
      <c r="M57" s="70">
        <v>94</v>
      </c>
      <c r="N57" s="62">
        <v>259</v>
      </c>
      <c r="O57" s="70">
        <v>132</v>
      </c>
      <c r="P57" s="62">
        <v>93</v>
      </c>
      <c r="Q57" s="70">
        <v>42</v>
      </c>
      <c r="R57" s="62">
        <v>16</v>
      </c>
      <c r="S57" s="70">
        <v>13</v>
      </c>
      <c r="T57" s="62">
        <v>0</v>
      </c>
      <c r="U57" s="70">
        <v>1</v>
      </c>
      <c r="V57" s="62">
        <v>0</v>
      </c>
      <c r="W57" s="181">
        <v>0</v>
      </c>
      <c r="X57" s="65">
        <f t="shared" si="13"/>
        <v>609</v>
      </c>
      <c r="Y57" s="71">
        <f t="shared" si="14"/>
        <v>282</v>
      </c>
      <c r="Z57" s="63">
        <f t="shared" si="15"/>
        <v>891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</row>
    <row r="58" spans="1:71" ht="12.75">
      <c r="A58" s="26" t="s">
        <v>33</v>
      </c>
      <c r="B58" s="62">
        <v>0</v>
      </c>
      <c r="C58" s="70">
        <v>0</v>
      </c>
      <c r="D58" s="62">
        <v>0</v>
      </c>
      <c r="E58" s="70">
        <v>0</v>
      </c>
      <c r="F58" s="62">
        <v>0</v>
      </c>
      <c r="G58" s="70">
        <v>0</v>
      </c>
      <c r="H58" s="62">
        <v>0</v>
      </c>
      <c r="I58" s="70">
        <v>0</v>
      </c>
      <c r="J58" s="62">
        <v>2</v>
      </c>
      <c r="K58" s="70">
        <v>1</v>
      </c>
      <c r="L58" s="62">
        <v>251</v>
      </c>
      <c r="M58" s="70">
        <v>136</v>
      </c>
      <c r="N58" s="62">
        <v>328</v>
      </c>
      <c r="O58" s="70">
        <v>197</v>
      </c>
      <c r="P58" s="62">
        <v>149</v>
      </c>
      <c r="Q58" s="70">
        <v>81</v>
      </c>
      <c r="R58" s="62">
        <v>45</v>
      </c>
      <c r="S58" s="70">
        <v>24</v>
      </c>
      <c r="T58" s="62">
        <v>16</v>
      </c>
      <c r="U58" s="70">
        <v>10</v>
      </c>
      <c r="V58" s="62">
        <v>1</v>
      </c>
      <c r="W58" s="181">
        <v>1</v>
      </c>
      <c r="X58" s="65">
        <f t="shared" si="13"/>
        <v>792</v>
      </c>
      <c r="Y58" s="71">
        <f t="shared" si="14"/>
        <v>450</v>
      </c>
      <c r="Z58" s="63">
        <f t="shared" si="15"/>
        <v>1242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</row>
    <row r="59" spans="1:71" ht="12.75">
      <c r="A59" s="26" t="s">
        <v>34</v>
      </c>
      <c r="B59" s="62">
        <v>0</v>
      </c>
      <c r="C59" s="70">
        <v>0</v>
      </c>
      <c r="D59" s="62">
        <v>0</v>
      </c>
      <c r="E59" s="70">
        <v>0</v>
      </c>
      <c r="F59" s="62">
        <v>0</v>
      </c>
      <c r="G59" s="70">
        <v>0</v>
      </c>
      <c r="H59" s="62">
        <v>0</v>
      </c>
      <c r="I59" s="70">
        <v>0</v>
      </c>
      <c r="J59" s="62">
        <v>0</v>
      </c>
      <c r="K59" s="70">
        <v>0</v>
      </c>
      <c r="L59" s="62">
        <v>8</v>
      </c>
      <c r="M59" s="70">
        <v>1</v>
      </c>
      <c r="N59" s="62">
        <v>12</v>
      </c>
      <c r="O59" s="70">
        <v>4</v>
      </c>
      <c r="P59" s="62">
        <v>7</v>
      </c>
      <c r="Q59" s="70">
        <v>1</v>
      </c>
      <c r="R59" s="62">
        <v>0</v>
      </c>
      <c r="S59" s="70">
        <v>0</v>
      </c>
      <c r="T59" s="62">
        <v>0</v>
      </c>
      <c r="U59" s="70">
        <v>0</v>
      </c>
      <c r="V59" s="62">
        <v>0</v>
      </c>
      <c r="W59" s="181">
        <v>0</v>
      </c>
      <c r="X59" s="65">
        <f t="shared" si="13"/>
        <v>27</v>
      </c>
      <c r="Y59" s="71">
        <f t="shared" si="14"/>
        <v>6</v>
      </c>
      <c r="Z59" s="63">
        <f t="shared" si="15"/>
        <v>33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s="19" customFormat="1" ht="12.75">
      <c r="A60" s="10" t="s">
        <v>19</v>
      </c>
      <c r="B60" s="69">
        <v>0</v>
      </c>
      <c r="C60" s="68">
        <v>0</v>
      </c>
      <c r="D60" s="69">
        <v>0</v>
      </c>
      <c r="E60" s="68">
        <v>0</v>
      </c>
      <c r="F60" s="69">
        <v>0</v>
      </c>
      <c r="G60" s="68">
        <v>0</v>
      </c>
      <c r="H60" s="69">
        <v>0</v>
      </c>
      <c r="I60" s="68">
        <v>0</v>
      </c>
      <c r="J60" s="69">
        <v>4</v>
      </c>
      <c r="K60" s="68">
        <v>2</v>
      </c>
      <c r="L60" s="69">
        <v>3062</v>
      </c>
      <c r="M60" s="68">
        <v>3072</v>
      </c>
      <c r="N60" s="69">
        <v>3731</v>
      </c>
      <c r="O60" s="68">
        <v>3098</v>
      </c>
      <c r="P60" s="69">
        <v>1180</v>
      </c>
      <c r="Q60" s="68">
        <v>839</v>
      </c>
      <c r="R60" s="69">
        <v>245</v>
      </c>
      <c r="S60" s="68">
        <v>176</v>
      </c>
      <c r="T60" s="69">
        <v>57</v>
      </c>
      <c r="U60" s="68">
        <v>42</v>
      </c>
      <c r="V60" s="69">
        <f>SUM(V55:V59)</f>
        <v>8</v>
      </c>
      <c r="W60" s="182">
        <f>SUM(W55:W59)</f>
        <v>9</v>
      </c>
      <c r="X60" s="188">
        <f t="shared" si="13"/>
        <v>8287</v>
      </c>
      <c r="Y60" s="189">
        <f t="shared" si="14"/>
        <v>7238</v>
      </c>
      <c r="Z60" s="68">
        <f t="shared" si="15"/>
        <v>15525</v>
      </c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</row>
    <row r="61" spans="1:71" s="6" customFormat="1" ht="12.75">
      <c r="A61" s="23" t="s">
        <v>29</v>
      </c>
      <c r="B61" s="66"/>
      <c r="C61" s="67"/>
      <c r="D61" s="66"/>
      <c r="E61" s="67"/>
      <c r="F61" s="66"/>
      <c r="G61" s="67"/>
      <c r="H61" s="66"/>
      <c r="I61" s="67"/>
      <c r="J61" s="66"/>
      <c r="K61" s="67"/>
      <c r="L61" s="66"/>
      <c r="M61" s="67"/>
      <c r="N61" s="66"/>
      <c r="O61" s="67"/>
      <c r="P61" s="66"/>
      <c r="Q61" s="67"/>
      <c r="R61" s="66"/>
      <c r="S61" s="67"/>
      <c r="T61" s="66"/>
      <c r="U61" s="67"/>
      <c r="V61" s="66"/>
      <c r="W61" s="184"/>
      <c r="X61" s="69"/>
      <c r="Y61" s="68"/>
      <c r="Z61" s="67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</row>
    <row r="62" spans="1:71" s="6" customFormat="1" ht="12.75">
      <c r="A62" s="6" t="s">
        <v>61</v>
      </c>
      <c r="B62" s="76"/>
      <c r="C62" s="77"/>
      <c r="D62" s="76"/>
      <c r="E62" s="77"/>
      <c r="F62" s="76"/>
      <c r="G62" s="77"/>
      <c r="H62" s="76"/>
      <c r="I62" s="77"/>
      <c r="J62" s="76"/>
      <c r="K62" s="77"/>
      <c r="L62" s="76"/>
      <c r="M62" s="77"/>
      <c r="N62" s="76"/>
      <c r="O62" s="77"/>
      <c r="P62" s="76"/>
      <c r="Q62" s="77"/>
      <c r="R62" s="76"/>
      <c r="S62" s="77"/>
      <c r="T62" s="76"/>
      <c r="U62" s="77"/>
      <c r="V62" s="76"/>
      <c r="W62" s="185"/>
      <c r="X62" s="73"/>
      <c r="Y62" s="74"/>
      <c r="Z62" s="77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</row>
    <row r="63" spans="1:71" ht="12.75">
      <c r="A63" s="7" t="s">
        <v>30</v>
      </c>
      <c r="B63" s="62">
        <f aca="true" t="shared" si="16" ref="B63:D64">SUM(B8,B14,B21,B27,B36,B42,B49,B55)</f>
        <v>0</v>
      </c>
      <c r="C63" s="63">
        <f t="shared" si="16"/>
        <v>0</v>
      </c>
      <c r="D63" s="62">
        <f t="shared" si="16"/>
        <v>0</v>
      </c>
      <c r="E63" s="63">
        <f aca="true" t="shared" si="17" ref="E63:Y63">SUM(E8,E14,E21,E27,E36,E42,E49,E55)</f>
        <v>0</v>
      </c>
      <c r="F63" s="62">
        <f t="shared" si="17"/>
        <v>1</v>
      </c>
      <c r="G63" s="63">
        <f t="shared" si="17"/>
        <v>0</v>
      </c>
      <c r="H63" s="62">
        <f t="shared" si="17"/>
        <v>75</v>
      </c>
      <c r="I63" s="63">
        <f t="shared" si="17"/>
        <v>77</v>
      </c>
      <c r="J63" s="62">
        <f t="shared" si="17"/>
        <v>3373</v>
      </c>
      <c r="K63" s="63">
        <f t="shared" si="17"/>
        <v>3537</v>
      </c>
      <c r="L63" s="62">
        <f t="shared" si="17"/>
        <v>5145</v>
      </c>
      <c r="M63" s="63">
        <f t="shared" si="17"/>
        <v>5254</v>
      </c>
      <c r="N63" s="62">
        <f t="shared" si="17"/>
        <v>2685</v>
      </c>
      <c r="O63" s="63">
        <f t="shared" si="17"/>
        <v>2282</v>
      </c>
      <c r="P63" s="62">
        <f t="shared" si="17"/>
        <v>911</v>
      </c>
      <c r="Q63" s="63">
        <f t="shared" si="17"/>
        <v>676</v>
      </c>
      <c r="R63" s="62">
        <f t="shared" si="17"/>
        <v>182</v>
      </c>
      <c r="S63" s="63">
        <f t="shared" si="17"/>
        <v>132</v>
      </c>
      <c r="T63" s="62">
        <f t="shared" si="17"/>
        <v>43</v>
      </c>
      <c r="U63" s="63">
        <f t="shared" si="17"/>
        <v>34</v>
      </c>
      <c r="V63" s="62">
        <f aca="true" t="shared" si="18" ref="V63:W66">SUM(V8,V14,V21,V27,V36,V42,V49,V55)</f>
        <v>6</v>
      </c>
      <c r="W63" s="63">
        <f t="shared" si="18"/>
        <v>6</v>
      </c>
      <c r="X63" s="65">
        <f t="shared" si="17"/>
        <v>12421</v>
      </c>
      <c r="Y63" s="64">
        <f t="shared" si="17"/>
        <v>11998</v>
      </c>
      <c r="Z63" s="63">
        <f aca="true" t="shared" si="19" ref="Z63:Z68">SUM(X63:Y63)</f>
        <v>24419</v>
      </c>
      <c r="AA63" s="46"/>
      <c r="AB63" s="70"/>
      <c r="AC63" s="70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</row>
    <row r="64" spans="1:71" ht="12.75">
      <c r="A64" s="7" t="s">
        <v>31</v>
      </c>
      <c r="B64" s="62">
        <f t="shared" si="16"/>
        <v>0</v>
      </c>
      <c r="C64" s="70">
        <f t="shared" si="16"/>
        <v>0</v>
      </c>
      <c r="D64" s="62">
        <f t="shared" si="16"/>
        <v>0</v>
      </c>
      <c r="E64" s="70">
        <f aca="true" t="shared" si="20" ref="E64:Y66">SUM(E9,E15,E22,E28,E37,E43,E50,E56)</f>
        <v>0</v>
      </c>
      <c r="F64" s="62">
        <f t="shared" si="20"/>
        <v>6</v>
      </c>
      <c r="G64" s="70">
        <f t="shared" si="20"/>
        <v>6</v>
      </c>
      <c r="H64" s="62">
        <f t="shared" si="20"/>
        <v>319</v>
      </c>
      <c r="I64" s="70">
        <f t="shared" si="20"/>
        <v>318</v>
      </c>
      <c r="J64" s="62">
        <f t="shared" si="20"/>
        <v>19278</v>
      </c>
      <c r="K64" s="70">
        <f t="shared" si="20"/>
        <v>20621</v>
      </c>
      <c r="L64" s="62">
        <f t="shared" si="20"/>
        <v>23198</v>
      </c>
      <c r="M64" s="70">
        <f t="shared" si="20"/>
        <v>24353</v>
      </c>
      <c r="N64" s="62">
        <f t="shared" si="20"/>
        <v>6737</v>
      </c>
      <c r="O64" s="70">
        <f t="shared" si="20"/>
        <v>5434</v>
      </c>
      <c r="P64" s="62">
        <f t="shared" si="20"/>
        <v>1310</v>
      </c>
      <c r="Q64" s="70">
        <f t="shared" si="20"/>
        <v>1001</v>
      </c>
      <c r="R64" s="62">
        <f t="shared" si="20"/>
        <v>200</v>
      </c>
      <c r="S64" s="70">
        <f t="shared" si="20"/>
        <v>160</v>
      </c>
      <c r="T64" s="62">
        <f t="shared" si="20"/>
        <v>33</v>
      </c>
      <c r="U64" s="70">
        <f t="shared" si="20"/>
        <v>20</v>
      </c>
      <c r="V64" s="62">
        <f t="shared" si="18"/>
        <v>4</v>
      </c>
      <c r="W64" s="70">
        <f t="shared" si="18"/>
        <v>9</v>
      </c>
      <c r="X64" s="65">
        <f t="shared" si="20"/>
        <v>51085</v>
      </c>
      <c r="Y64" s="71">
        <f t="shared" si="20"/>
        <v>51922</v>
      </c>
      <c r="Z64" s="63">
        <f t="shared" si="19"/>
        <v>103007</v>
      </c>
      <c r="AA64" s="46"/>
      <c r="AB64" s="70"/>
      <c r="AC64" s="70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</row>
    <row r="65" spans="1:71" ht="12.75">
      <c r="A65" s="7" t="s">
        <v>32</v>
      </c>
      <c r="B65" s="62">
        <f>SUM(B10,B16,B23,B29,B38,B44,B51,B57)</f>
        <v>0</v>
      </c>
      <c r="C65" s="70">
        <f>SUM(C10,C16,C23,C29,C38,C44,C51,C57)</f>
        <v>0</v>
      </c>
      <c r="D65" s="62">
        <f aca="true" t="shared" si="21" ref="D65:S66">SUM(D10,D16,D23,D29,D38,D44,D51,D57)</f>
        <v>0</v>
      </c>
      <c r="E65" s="70">
        <f t="shared" si="21"/>
        <v>0</v>
      </c>
      <c r="F65" s="62">
        <f t="shared" si="21"/>
        <v>0</v>
      </c>
      <c r="G65" s="70">
        <f t="shared" si="21"/>
        <v>0</v>
      </c>
      <c r="H65" s="62">
        <f t="shared" si="21"/>
        <v>3</v>
      </c>
      <c r="I65" s="70">
        <f t="shared" si="21"/>
        <v>3</v>
      </c>
      <c r="J65" s="62">
        <f t="shared" si="21"/>
        <v>851</v>
      </c>
      <c r="K65" s="70">
        <f t="shared" si="21"/>
        <v>375</v>
      </c>
      <c r="L65" s="62">
        <f t="shared" si="21"/>
        <v>1297</v>
      </c>
      <c r="M65" s="70">
        <f t="shared" si="21"/>
        <v>632</v>
      </c>
      <c r="N65" s="62">
        <f t="shared" si="21"/>
        <v>601</v>
      </c>
      <c r="O65" s="70">
        <f t="shared" si="21"/>
        <v>354</v>
      </c>
      <c r="P65" s="62">
        <f t="shared" si="21"/>
        <v>183</v>
      </c>
      <c r="Q65" s="70">
        <f t="shared" si="21"/>
        <v>108</v>
      </c>
      <c r="R65" s="62">
        <f t="shared" si="21"/>
        <v>31</v>
      </c>
      <c r="S65" s="70">
        <f t="shared" si="21"/>
        <v>23</v>
      </c>
      <c r="T65" s="62">
        <f t="shared" si="20"/>
        <v>3</v>
      </c>
      <c r="U65" s="70">
        <f t="shared" si="20"/>
        <v>4</v>
      </c>
      <c r="V65" s="62">
        <f t="shared" si="18"/>
        <v>0</v>
      </c>
      <c r="W65" s="70">
        <f t="shared" si="18"/>
        <v>0</v>
      </c>
      <c r="X65" s="65">
        <f t="shared" si="20"/>
        <v>2969</v>
      </c>
      <c r="Y65" s="71">
        <f t="shared" si="20"/>
        <v>1499</v>
      </c>
      <c r="Z65" s="63">
        <f t="shared" si="19"/>
        <v>4468</v>
      </c>
      <c r="AA65" s="46"/>
      <c r="AB65" s="70"/>
      <c r="AC65" s="70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</row>
    <row r="66" spans="1:71" ht="12.75">
      <c r="A66" s="7" t="s">
        <v>33</v>
      </c>
      <c r="B66" s="62">
        <f>SUM(B11,B17,B24,B30,B39,B45,B52,B58)</f>
        <v>0</v>
      </c>
      <c r="C66" s="70">
        <f>SUM(C11,C17,C24,C30,C39,C45,C52,C58)</f>
        <v>0</v>
      </c>
      <c r="D66" s="62">
        <f t="shared" si="21"/>
        <v>0</v>
      </c>
      <c r="E66" s="70">
        <f t="shared" si="20"/>
        <v>0</v>
      </c>
      <c r="F66" s="62">
        <f t="shared" si="20"/>
        <v>0</v>
      </c>
      <c r="G66" s="70">
        <f t="shared" si="20"/>
        <v>1</v>
      </c>
      <c r="H66" s="62">
        <f t="shared" si="20"/>
        <v>8</v>
      </c>
      <c r="I66" s="70">
        <f t="shared" si="20"/>
        <v>8</v>
      </c>
      <c r="J66" s="62">
        <f t="shared" si="20"/>
        <v>907</v>
      </c>
      <c r="K66" s="70">
        <f t="shared" si="20"/>
        <v>617</v>
      </c>
      <c r="L66" s="62">
        <f t="shared" si="20"/>
        <v>1485</v>
      </c>
      <c r="M66" s="70">
        <f t="shared" si="20"/>
        <v>1055</v>
      </c>
      <c r="N66" s="62">
        <f t="shared" si="20"/>
        <v>783</v>
      </c>
      <c r="O66" s="70">
        <f t="shared" si="20"/>
        <v>545</v>
      </c>
      <c r="P66" s="62">
        <f t="shared" si="20"/>
        <v>303</v>
      </c>
      <c r="Q66" s="70">
        <f t="shared" si="20"/>
        <v>191</v>
      </c>
      <c r="R66" s="62">
        <f t="shared" si="20"/>
        <v>71</v>
      </c>
      <c r="S66" s="70">
        <f t="shared" si="20"/>
        <v>50</v>
      </c>
      <c r="T66" s="62">
        <f t="shared" si="20"/>
        <v>25</v>
      </c>
      <c r="U66" s="70">
        <f t="shared" si="20"/>
        <v>15</v>
      </c>
      <c r="V66" s="62">
        <f t="shared" si="18"/>
        <v>1</v>
      </c>
      <c r="W66" s="70">
        <f t="shared" si="18"/>
        <v>1</v>
      </c>
      <c r="X66" s="65">
        <f t="shared" si="20"/>
        <v>3583</v>
      </c>
      <c r="Y66" s="71">
        <f t="shared" si="20"/>
        <v>2483</v>
      </c>
      <c r="Z66" s="63">
        <f t="shared" si="19"/>
        <v>6066</v>
      </c>
      <c r="AA66" s="46"/>
      <c r="AB66" s="70"/>
      <c r="AC66" s="70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</row>
    <row r="67" spans="1:71" ht="12.75">
      <c r="A67" s="7" t="s">
        <v>34</v>
      </c>
      <c r="B67" s="62">
        <f>SUM(B18,B31,B46,B59)</f>
        <v>0</v>
      </c>
      <c r="C67" s="70">
        <f>SUM(C18,C31,C46,C59)</f>
        <v>0</v>
      </c>
      <c r="D67" s="62">
        <f>SUM(D18,D31,D46,D59)</f>
        <v>0</v>
      </c>
      <c r="E67" s="70">
        <f aca="true" t="shared" si="22" ref="E67:Y67">SUM(E18,E31,E46,E59)</f>
        <v>0</v>
      </c>
      <c r="F67" s="62">
        <f t="shared" si="22"/>
        <v>0</v>
      </c>
      <c r="G67" s="70">
        <f t="shared" si="22"/>
        <v>0</v>
      </c>
      <c r="H67" s="62">
        <f t="shared" si="22"/>
        <v>0</v>
      </c>
      <c r="I67" s="70">
        <f t="shared" si="22"/>
        <v>0</v>
      </c>
      <c r="J67" s="62">
        <f t="shared" si="22"/>
        <v>18</v>
      </c>
      <c r="K67" s="70">
        <f t="shared" si="22"/>
        <v>2</v>
      </c>
      <c r="L67" s="62">
        <f t="shared" si="22"/>
        <v>28</v>
      </c>
      <c r="M67" s="70">
        <f t="shared" si="22"/>
        <v>9</v>
      </c>
      <c r="N67" s="62">
        <f t="shared" si="22"/>
        <v>19</v>
      </c>
      <c r="O67" s="70">
        <f t="shared" si="22"/>
        <v>6</v>
      </c>
      <c r="P67" s="62">
        <f t="shared" si="22"/>
        <v>7</v>
      </c>
      <c r="Q67" s="70">
        <f t="shared" si="22"/>
        <v>4</v>
      </c>
      <c r="R67" s="62">
        <f t="shared" si="22"/>
        <v>0</v>
      </c>
      <c r="S67" s="70">
        <f t="shared" si="22"/>
        <v>0</v>
      </c>
      <c r="T67" s="62">
        <f t="shared" si="22"/>
        <v>0</v>
      </c>
      <c r="U67" s="70">
        <f t="shared" si="22"/>
        <v>0</v>
      </c>
      <c r="V67" s="62">
        <f>SUM(V18,V31,V46,V59)</f>
        <v>0</v>
      </c>
      <c r="W67" s="70">
        <f>SUM(W18,W31,W46,W59)</f>
        <v>0</v>
      </c>
      <c r="X67" s="65">
        <f t="shared" si="22"/>
        <v>72</v>
      </c>
      <c r="Y67" s="71">
        <f t="shared" si="22"/>
        <v>21</v>
      </c>
      <c r="Z67" s="63">
        <f t="shared" si="19"/>
        <v>93</v>
      </c>
      <c r="AA67" s="46"/>
      <c r="AB67" s="70"/>
      <c r="AC67" s="70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</row>
    <row r="68" spans="1:71" s="19" customFormat="1" ht="12.75">
      <c r="A68" s="10" t="s">
        <v>19</v>
      </c>
      <c r="B68" s="69">
        <f>SUM(B63:B67)</f>
        <v>0</v>
      </c>
      <c r="C68" s="68">
        <f>SUM(C63:C67)</f>
        <v>0</v>
      </c>
      <c r="D68" s="69">
        <f>SUM(D63:D67)</f>
        <v>0</v>
      </c>
      <c r="E68" s="68">
        <f aca="true" t="shared" si="23" ref="E68:Y68">SUM(E63:E67)</f>
        <v>0</v>
      </c>
      <c r="F68" s="69">
        <f t="shared" si="23"/>
        <v>7</v>
      </c>
      <c r="G68" s="68">
        <f t="shared" si="23"/>
        <v>7</v>
      </c>
      <c r="H68" s="69">
        <f t="shared" si="23"/>
        <v>405</v>
      </c>
      <c r="I68" s="68">
        <f t="shared" si="23"/>
        <v>406</v>
      </c>
      <c r="J68" s="69">
        <f t="shared" si="23"/>
        <v>24427</v>
      </c>
      <c r="K68" s="68">
        <f t="shared" si="23"/>
        <v>25152</v>
      </c>
      <c r="L68" s="69">
        <f t="shared" si="23"/>
        <v>31153</v>
      </c>
      <c r="M68" s="68">
        <f t="shared" si="23"/>
        <v>31303</v>
      </c>
      <c r="N68" s="69">
        <f t="shared" si="23"/>
        <v>10825</v>
      </c>
      <c r="O68" s="68">
        <f t="shared" si="23"/>
        <v>8621</v>
      </c>
      <c r="P68" s="69">
        <f t="shared" si="23"/>
        <v>2714</v>
      </c>
      <c r="Q68" s="68">
        <f t="shared" si="23"/>
        <v>1980</v>
      </c>
      <c r="R68" s="69">
        <f t="shared" si="23"/>
        <v>484</v>
      </c>
      <c r="S68" s="68">
        <f t="shared" si="23"/>
        <v>365</v>
      </c>
      <c r="T68" s="69">
        <f t="shared" si="23"/>
        <v>104</v>
      </c>
      <c r="U68" s="68">
        <f t="shared" si="23"/>
        <v>73</v>
      </c>
      <c r="V68" s="69">
        <f>SUM(V63:V67)</f>
        <v>11</v>
      </c>
      <c r="W68" s="68">
        <f>SUM(W63:W67)</f>
        <v>16</v>
      </c>
      <c r="X68" s="69">
        <f t="shared" si="23"/>
        <v>70130</v>
      </c>
      <c r="Y68" s="68">
        <f t="shared" si="23"/>
        <v>67923</v>
      </c>
      <c r="Z68" s="68">
        <f t="shared" si="19"/>
        <v>138053</v>
      </c>
      <c r="AA68" s="45"/>
      <c r="AB68" s="70"/>
      <c r="AC68" s="70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</row>
  </sheetData>
  <sheetProtection/>
  <mergeCells count="13">
    <mergeCell ref="F4:G4"/>
    <mergeCell ref="D4:E4"/>
    <mergeCell ref="B4:C4"/>
    <mergeCell ref="A2:Z2"/>
    <mergeCell ref="N4:O4"/>
    <mergeCell ref="L4:M4"/>
    <mergeCell ref="J4:K4"/>
    <mergeCell ref="H4:I4"/>
    <mergeCell ref="X4:Z4"/>
    <mergeCell ref="V4:W4"/>
    <mergeCell ref="R4:S4"/>
    <mergeCell ref="P4:Q4"/>
    <mergeCell ref="T4:U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2012-07-05T10:37:21Z</cp:lastPrinted>
  <dcterms:created xsi:type="dcterms:W3CDTF">2002-06-06T14:11:57Z</dcterms:created>
  <dcterms:modified xsi:type="dcterms:W3CDTF">2014-02-04T15:06:12Z</dcterms:modified>
  <cp:category/>
  <cp:version/>
  <cp:contentType/>
  <cp:contentStatus/>
</cp:coreProperties>
</file>