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65500" windowWidth="9600" windowHeight="9216" tabRatio="820" activeTab="0"/>
  </bookViews>
  <sheets>
    <sheet name="INHOUD" sheetId="1" r:id="rId1"/>
    <sheet name="12PSVWO01" sheetId="2" r:id="rId2"/>
    <sheet name="12PSVWP02" sheetId="3" r:id="rId3"/>
    <sheet name="12PSVWO03" sheetId="4" r:id="rId4"/>
    <sheet name="12PSVWO04" sheetId="5" r:id="rId5"/>
    <sheet name="12PSVWO05" sheetId="6" r:id="rId6"/>
    <sheet name="12PSVWO06" sheetId="7" r:id="rId7"/>
    <sheet name="12PHVWO01" sheetId="8" r:id="rId8"/>
    <sheet name="12PHVWO02" sheetId="9" r:id="rId9"/>
    <sheet name="12PHVWO03" sheetId="10" r:id="rId10"/>
    <sheet name="12PHVWO04" sheetId="11" r:id="rId11"/>
    <sheet name="12PHVWO05" sheetId="12" r:id="rId12"/>
    <sheet name="12PHVWO06" sheetId="13" r:id="rId13"/>
    <sheet name="12PBASED01" sheetId="14" r:id="rId14"/>
    <sheet name="12PBASED02" sheetId="15" r:id="rId15"/>
    <sheet name="12PBASED03" sheetId="16" r:id="rId16"/>
    <sheet name="12PBASED04" sheetId="17" r:id="rId17"/>
  </sheets>
  <definedNames>
    <definedName name="_xlnm.Print_Area" localSheetId="14">'12PBASED02'!$A$1:$J$13</definedName>
    <definedName name="_xlnm.Print_Area" localSheetId="15">'12PBASED03'!$A$1:$J$34</definedName>
    <definedName name="_xlnm.Print_Area" localSheetId="16">'12PBASED04'!$A$1:$J$34</definedName>
    <definedName name="_xlnm.Print_Area" localSheetId="1">'12PSVWO01'!$A$1:$J$17</definedName>
  </definedNames>
  <calcPr fullCalcOnLoad="1"/>
</workbook>
</file>

<file path=xl/sharedStrings.xml><?xml version="1.0" encoding="utf-8"?>
<sst xmlns="http://schemas.openxmlformats.org/spreadsheetml/2006/main" count="848" uniqueCount="63">
  <si>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</si>
  <si>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</si>
  <si>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</si>
  <si>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</si>
  <si>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</si>
  <si>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</si>
  <si>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</si>
  <si>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</si>
  <si>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</si>
  <si>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</si>
  <si>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</si>
  <si>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</si>
  <si>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</si>
  <si>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</si>
  <si>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</si>
  <si>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</si>
  <si>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</si>
  <si>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</si>
  <si>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</si>
  <si>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</si>
  <si>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</si>
  <si>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</si>
  <si>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,</t>
  </si>
  <si>
    <t>Gemeenschapsonderwijs</t>
  </si>
  <si>
    <t>SECUNDAIR VOLWASSENENONDERWIJS</t>
  </si>
  <si>
    <t>HOGER BEROEPSONDERWIJS VAN HET VOLWASSENENONDERWIJS</t>
  </si>
  <si>
    <t>BASISEDUCATIE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</si>
  <si>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</si>
  <si>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</si>
  <si>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</si>
  <si>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</si>
  <si>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</si>
  <si>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</si>
  <si>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Secundair volwassenenonderwijs</t>
  </si>
  <si>
    <t>Hoger beroepsonderwijs van het volwassenenonderwijs</t>
  </si>
  <si>
    <t>Basiseducatie</t>
  </si>
  <si>
    <t>PERSONEEL VOLWASSENENONDERWIJS</t>
  </si>
  <si>
    <t>Budgettaire fulltime-equivalenten</t>
  </si>
  <si>
    <t>Aantal personen</t>
  </si>
  <si>
    <t>Schooljaar 2012-2013</t>
  </si>
  <si>
    <t>Aantal budgettaire fulltime-equivalenten (inclusief alle vervangingen, TBS+ en Bonus) - januari 2013</t>
  </si>
  <si>
    <t>Aantal personen (inclusief alle vervangingen, TBS+ en Bonus) -  januari 2013</t>
  </si>
  <si>
    <t>Aantal personen (inclusief alle vervangingen, TBS+ en Bonus) - januari 2013</t>
  </si>
  <si>
    <t>Aantal budgettaire fulltime-equivalenten (inclusief alle vervangingen, TBS+ en Bonus) -  januari 2013</t>
  </si>
  <si>
    <t>12PSVWO01</t>
  </si>
  <si>
    <t>12PSVWO02</t>
  </si>
  <si>
    <t>12PSVWO03</t>
  </si>
  <si>
    <t>12PSVWO04</t>
  </si>
  <si>
    <t>12PSVWO05</t>
  </si>
  <si>
    <t>12PSVWO06</t>
  </si>
  <si>
    <t>12PHVWO01</t>
  </si>
  <si>
    <t>12PHVWO02</t>
  </si>
  <si>
    <t>12PHVWO03</t>
  </si>
  <si>
    <t>12PHVWO04</t>
  </si>
  <si>
    <t>12PHVWO05</t>
  </si>
  <si>
    <t>12PHVWO06</t>
  </si>
  <si>
    <t>12PBASED01</t>
  </si>
  <si>
    <t>12PBASED02</t>
  </si>
  <si>
    <t>12PBASED03</t>
  </si>
  <si>
    <t>12PBASED04</t>
  </si>
  <si>
    <t>12PBASED05</t>
  </si>
  <si>
    <t>12PBASED06</t>
  </si>
  <si>
    <t>Alle soorten schoolbestuur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</si>
</sst>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MS Sans Serif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3" fontId="2" fillId="0" borderId="0" xfId="58" applyNumberFormat="1" applyFont="1" applyBorder="1">
      <alignment/>
      <protection/>
    </xf>
    <xf numFmtId="3" fontId="2" fillId="0" borderId="0" xfId="58" applyNumberFormat="1" applyFont="1">
      <alignment/>
      <protection/>
    </xf>
    <xf numFmtId="3" fontId="2" fillId="0" borderId="0" xfId="58" applyNumberFormat="1" applyFont="1" applyAlignment="1">
      <alignment horizontal="right"/>
      <protection/>
    </xf>
    <xf numFmtId="3" fontId="2" fillId="0" borderId="0" xfId="58" applyNumberFormat="1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3" fontId="3" fillId="0" borderId="0" xfId="58" applyNumberFormat="1" applyFont="1">
      <alignment/>
      <protection/>
    </xf>
    <xf numFmtId="3" fontId="3" fillId="0" borderId="10" xfId="58" applyNumberFormat="1" applyFont="1" applyBorder="1">
      <alignment/>
      <protection/>
    </xf>
    <xf numFmtId="3" fontId="3" fillId="0" borderId="11" xfId="58" applyNumberFormat="1" applyFont="1" applyBorder="1">
      <alignment/>
      <protection/>
    </xf>
    <xf numFmtId="3" fontId="3" fillId="0" borderId="12" xfId="58" applyNumberFormat="1" applyFont="1" applyBorder="1" applyAlignment="1">
      <alignment horizontal="center"/>
      <protection/>
    </xf>
    <xf numFmtId="3" fontId="3" fillId="0" borderId="12" xfId="58" applyNumberFormat="1" applyFont="1" applyBorder="1">
      <alignment/>
      <protection/>
    </xf>
    <xf numFmtId="3" fontId="3" fillId="0" borderId="13" xfId="58" applyNumberFormat="1" applyFont="1" applyBorder="1">
      <alignment/>
      <protection/>
    </xf>
    <xf numFmtId="3" fontId="3" fillId="0" borderId="13" xfId="58" applyNumberFormat="1" applyFont="1" applyBorder="1" applyAlignment="1">
      <alignment horizontal="center"/>
      <protection/>
    </xf>
    <xf numFmtId="3" fontId="3" fillId="0" borderId="0" xfId="58" applyNumberFormat="1" applyFont="1" applyBorder="1">
      <alignment/>
      <protection/>
    </xf>
    <xf numFmtId="3" fontId="3" fillId="0" borderId="14" xfId="58" applyNumberFormat="1" applyFont="1" applyBorder="1" applyAlignment="1">
      <alignment horizontal="right"/>
      <protection/>
    </xf>
    <xf numFmtId="3" fontId="3" fillId="0" borderId="0" xfId="58" applyNumberFormat="1" applyFont="1" applyBorder="1" applyAlignment="1">
      <alignment horizontal="right"/>
      <protection/>
    </xf>
    <xf numFmtId="164" fontId="3" fillId="0" borderId="14" xfId="58" applyNumberFormat="1" applyFont="1" applyBorder="1">
      <alignment/>
      <protection/>
    </xf>
    <xf numFmtId="164" fontId="3" fillId="0" borderId="0" xfId="58" applyNumberFormat="1" applyFont="1">
      <alignment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0" fontId="3" fillId="0" borderId="0" xfId="58">
      <alignment/>
      <protection/>
    </xf>
    <xf numFmtId="3" fontId="3" fillId="0" borderId="0" xfId="60" applyNumberFormat="1" applyFont="1">
      <alignment/>
      <protection/>
    </xf>
    <xf numFmtId="0" fontId="3" fillId="0" borderId="0" xfId="60">
      <alignment/>
      <protection/>
    </xf>
    <xf numFmtId="3" fontId="2" fillId="0" borderId="0" xfId="60" applyNumberFormat="1" applyFont="1" applyAlignment="1">
      <alignment horizontal="centerContinuous"/>
      <protection/>
    </xf>
    <xf numFmtId="3" fontId="3" fillId="0" borderId="0" xfId="60" applyNumberFormat="1" applyFont="1" applyAlignment="1">
      <alignment horizontal="centerContinuous"/>
      <protection/>
    </xf>
    <xf numFmtId="0" fontId="3" fillId="0" borderId="0" xfId="60" applyFont="1" applyAlignment="1">
      <alignment horizontal="centerContinuous"/>
      <protection/>
    </xf>
    <xf numFmtId="164" fontId="3" fillId="0" borderId="0" xfId="60" applyNumberFormat="1" applyFont="1" applyAlignment="1">
      <alignment horizontal="centerContinuous"/>
      <protection/>
    </xf>
    <xf numFmtId="164" fontId="3" fillId="0" borderId="0" xfId="60" applyNumberFormat="1" applyFont="1">
      <alignment/>
      <protection/>
    </xf>
    <xf numFmtId="3" fontId="3" fillId="0" borderId="10" xfId="60" applyNumberFormat="1" applyFont="1" applyBorder="1" applyAlignment="1">
      <alignment horizontal="center"/>
      <protection/>
    </xf>
    <xf numFmtId="164" fontId="3" fillId="0" borderId="17" xfId="60" applyNumberFormat="1" applyFont="1" applyBorder="1" applyAlignment="1">
      <alignment horizontal="center"/>
      <protection/>
    </xf>
    <xf numFmtId="164" fontId="3" fillId="0" borderId="10" xfId="60" applyNumberFormat="1" applyFont="1" applyBorder="1" applyAlignment="1">
      <alignment horizontal="center"/>
      <protection/>
    </xf>
    <xf numFmtId="3" fontId="3" fillId="0" borderId="13" xfId="60" applyNumberFormat="1" applyFont="1" applyBorder="1">
      <alignment/>
      <protection/>
    </xf>
    <xf numFmtId="3" fontId="3" fillId="0" borderId="0" xfId="60" applyNumberFormat="1" applyFont="1" applyBorder="1">
      <alignment/>
      <protection/>
    </xf>
    <xf numFmtId="164" fontId="3" fillId="0" borderId="14" xfId="60" applyNumberFormat="1" applyFont="1" applyBorder="1">
      <alignment/>
      <protection/>
    </xf>
    <xf numFmtId="164" fontId="3" fillId="0" borderId="0" xfId="60" applyNumberFormat="1" applyFont="1" applyAlignment="1">
      <alignment horizontal="right"/>
      <protection/>
    </xf>
    <xf numFmtId="3" fontId="2" fillId="0" borderId="0" xfId="60" applyNumberFormat="1" applyFont="1" applyAlignment="1">
      <alignment horizontal="right"/>
      <protection/>
    </xf>
    <xf numFmtId="164" fontId="2" fillId="0" borderId="15" xfId="60" applyNumberFormat="1" applyFont="1" applyBorder="1">
      <alignment/>
      <protection/>
    </xf>
    <xf numFmtId="164" fontId="2" fillId="0" borderId="16" xfId="60" applyNumberFormat="1" applyFont="1" applyBorder="1">
      <alignment/>
      <protection/>
    </xf>
    <xf numFmtId="3" fontId="3" fillId="0" borderId="0" xfId="62" applyNumberFormat="1" applyFont="1">
      <alignment/>
      <protection/>
    </xf>
    <xf numFmtId="0" fontId="3" fillId="0" borderId="0" xfId="62">
      <alignment/>
      <protection/>
    </xf>
    <xf numFmtId="3" fontId="2" fillId="0" borderId="0" xfId="62" applyNumberFormat="1" applyFont="1" applyAlignment="1">
      <alignment horizontal="centerContinuous"/>
      <protection/>
    </xf>
    <xf numFmtId="3" fontId="3" fillId="0" borderId="0" xfId="62" applyNumberFormat="1" applyFont="1" applyAlignment="1">
      <alignment horizontal="centerContinuous"/>
      <protection/>
    </xf>
    <xf numFmtId="0" fontId="3" fillId="0" borderId="0" xfId="62" applyFont="1" applyAlignment="1">
      <alignment horizontal="centerContinuous"/>
      <protection/>
    </xf>
    <xf numFmtId="0" fontId="3" fillId="0" borderId="0" xfId="62" applyFont="1">
      <alignment/>
      <protection/>
    </xf>
    <xf numFmtId="164" fontId="3" fillId="0" borderId="0" xfId="62" applyNumberFormat="1" applyFont="1" applyAlignment="1">
      <alignment horizontal="centerContinuous"/>
      <protection/>
    </xf>
    <xf numFmtId="164" fontId="2" fillId="0" borderId="0" xfId="62" applyNumberFormat="1" applyFont="1" applyAlignment="1">
      <alignment horizontal="centerContinuous"/>
      <protection/>
    </xf>
    <xf numFmtId="164" fontId="3" fillId="0" borderId="0" xfId="62" applyNumberFormat="1" applyFont="1">
      <alignment/>
      <protection/>
    </xf>
    <xf numFmtId="3" fontId="3" fillId="0" borderId="10" xfId="62" applyNumberFormat="1" applyFont="1" applyBorder="1" applyAlignment="1">
      <alignment horizontal="center"/>
      <protection/>
    </xf>
    <xf numFmtId="164" fontId="3" fillId="0" borderId="17" xfId="62" applyNumberFormat="1" applyFont="1" applyBorder="1" applyAlignment="1">
      <alignment horizontal="centerContinuous"/>
      <protection/>
    </xf>
    <xf numFmtId="164" fontId="3" fillId="0" borderId="10" xfId="62" applyNumberFormat="1" applyFont="1" applyBorder="1" applyAlignment="1">
      <alignment horizontal="centerContinuous"/>
      <protection/>
    </xf>
    <xf numFmtId="164" fontId="3" fillId="0" borderId="18" xfId="62" applyNumberFormat="1" applyFont="1" applyBorder="1" applyAlignment="1">
      <alignment horizontal="centerContinuous"/>
      <protection/>
    </xf>
    <xf numFmtId="164" fontId="3" fillId="0" borderId="19" xfId="62" applyNumberFormat="1" applyFont="1" applyBorder="1" applyAlignment="1">
      <alignment horizontal="centerContinuous"/>
      <protection/>
    </xf>
    <xf numFmtId="3" fontId="3" fillId="0" borderId="0" xfId="62" applyNumberFormat="1" applyFont="1" applyBorder="1" applyAlignment="1">
      <alignment horizontal="right"/>
      <protection/>
    </xf>
    <xf numFmtId="164" fontId="3" fillId="0" borderId="14" xfId="62" applyNumberFormat="1" applyFont="1" applyBorder="1" applyAlignment="1">
      <alignment horizontal="right"/>
      <protection/>
    </xf>
    <xf numFmtId="164" fontId="3" fillId="0" borderId="0" xfId="62" applyNumberFormat="1" applyFont="1" applyBorder="1" applyAlignment="1">
      <alignment horizontal="right"/>
      <protection/>
    </xf>
    <xf numFmtId="164" fontId="3" fillId="0" borderId="14" xfId="62" applyNumberFormat="1" applyFont="1" applyBorder="1">
      <alignment/>
      <protection/>
    </xf>
    <xf numFmtId="164" fontId="3" fillId="0" borderId="13" xfId="62" applyNumberFormat="1" applyFont="1" applyBorder="1">
      <alignment/>
      <protection/>
    </xf>
    <xf numFmtId="3" fontId="2" fillId="0" borderId="0" xfId="62" applyNumberFormat="1" applyFont="1" applyAlignment="1">
      <alignment horizontal="right"/>
      <protection/>
    </xf>
    <xf numFmtId="164" fontId="2" fillId="0" borderId="15" xfId="62" applyNumberFormat="1" applyFont="1" applyBorder="1">
      <alignment/>
      <protection/>
    </xf>
    <xf numFmtId="164" fontId="2" fillId="0" borderId="16" xfId="62" applyNumberFormat="1" applyFont="1" applyBorder="1">
      <alignment/>
      <protection/>
    </xf>
    <xf numFmtId="3" fontId="3" fillId="0" borderId="0" xfId="63" applyNumberFormat="1" applyFont="1">
      <alignment/>
      <protection/>
    </xf>
    <xf numFmtId="0" fontId="3" fillId="0" borderId="0" xfId="63">
      <alignment/>
      <protection/>
    </xf>
    <xf numFmtId="3" fontId="2" fillId="0" borderId="0" xfId="63" applyNumberFormat="1" applyFont="1" applyAlignment="1">
      <alignment horizontal="centerContinuous"/>
      <protection/>
    </xf>
    <xf numFmtId="0" fontId="2" fillId="0" borderId="0" xfId="63" applyFont="1" applyAlignment="1">
      <alignment horizontal="centerContinuous"/>
      <protection/>
    </xf>
    <xf numFmtId="3" fontId="3" fillId="0" borderId="0" xfId="63" applyNumberFormat="1" applyFont="1" applyAlignment="1">
      <alignment horizontal="centerContinuous"/>
      <protection/>
    </xf>
    <xf numFmtId="0" fontId="3" fillId="0" borderId="0" xfId="63" applyFont="1" applyAlignment="1">
      <alignment horizontal="centerContinuous"/>
      <protection/>
    </xf>
    <xf numFmtId="3" fontId="3" fillId="0" borderId="10" xfId="63" applyNumberFormat="1" applyFont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3" fontId="3" fillId="0" borderId="13" xfId="63" applyNumberFormat="1" applyFont="1" applyBorder="1">
      <alignment/>
      <protection/>
    </xf>
    <xf numFmtId="3" fontId="3" fillId="0" borderId="0" xfId="63" applyNumberFormat="1" applyFont="1" applyBorder="1">
      <alignment/>
      <protection/>
    </xf>
    <xf numFmtId="3" fontId="3" fillId="0" borderId="14" xfId="63" applyNumberFormat="1" applyFont="1" applyBorder="1" applyAlignment="1">
      <alignment horizontal="right"/>
      <protection/>
    </xf>
    <xf numFmtId="3" fontId="3" fillId="0" borderId="0" xfId="63" applyNumberFormat="1" applyFont="1" applyBorder="1" applyAlignment="1">
      <alignment horizontal="right"/>
      <protection/>
    </xf>
    <xf numFmtId="3" fontId="2" fillId="0" borderId="0" xfId="63" applyNumberFormat="1" applyFont="1" applyAlignment="1">
      <alignment horizontal="right"/>
      <protection/>
    </xf>
    <xf numFmtId="3" fontId="3" fillId="0" borderId="0" xfId="64" applyNumberFormat="1" applyFont="1">
      <alignment/>
      <protection/>
    </xf>
    <xf numFmtId="0" fontId="3" fillId="0" borderId="0" xfId="64">
      <alignment/>
      <protection/>
    </xf>
    <xf numFmtId="3" fontId="2" fillId="0" borderId="0" xfId="64" applyNumberFormat="1" applyFont="1" applyAlignment="1">
      <alignment horizontal="centerContinuous"/>
      <protection/>
    </xf>
    <xf numFmtId="3" fontId="3" fillId="0" borderId="0" xfId="64" applyNumberFormat="1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0" fontId="3" fillId="0" borderId="0" xfId="64" applyFont="1">
      <alignment/>
      <protection/>
    </xf>
    <xf numFmtId="164" fontId="3" fillId="0" borderId="0" xfId="64" applyNumberFormat="1" applyFont="1">
      <alignment/>
      <protection/>
    </xf>
    <xf numFmtId="164" fontId="3" fillId="0" borderId="0" xfId="64" applyNumberFormat="1" applyFont="1" applyAlignment="1">
      <alignment horizontal="centerContinuous"/>
      <protection/>
    </xf>
    <xf numFmtId="164" fontId="2" fillId="0" borderId="0" xfId="64" applyNumberFormat="1" applyFont="1" applyAlignment="1">
      <alignment horizontal="centerContinuous"/>
      <protection/>
    </xf>
    <xf numFmtId="3" fontId="3" fillId="0" borderId="10" xfId="64" applyNumberFormat="1" applyFont="1" applyBorder="1" applyAlignment="1">
      <alignment horizontal="center"/>
      <protection/>
    </xf>
    <xf numFmtId="164" fontId="3" fillId="0" borderId="17" xfId="64" applyNumberFormat="1" applyFont="1" applyBorder="1" applyAlignment="1">
      <alignment horizontal="centerContinuous"/>
      <protection/>
    </xf>
    <xf numFmtId="164" fontId="3" fillId="0" borderId="10" xfId="64" applyNumberFormat="1" applyFont="1" applyBorder="1" applyAlignment="1">
      <alignment horizontal="centerContinuous"/>
      <protection/>
    </xf>
    <xf numFmtId="164" fontId="3" fillId="0" borderId="18" xfId="64" applyNumberFormat="1" applyFont="1" applyBorder="1" applyAlignment="1">
      <alignment horizontal="centerContinuous"/>
      <protection/>
    </xf>
    <xf numFmtId="164" fontId="3" fillId="0" borderId="19" xfId="64" applyNumberFormat="1" applyFont="1" applyBorder="1" applyAlignment="1">
      <alignment horizontal="centerContinuous"/>
      <protection/>
    </xf>
    <xf numFmtId="3" fontId="3" fillId="0" borderId="0" xfId="64" applyNumberFormat="1" applyFont="1" applyBorder="1" applyAlignment="1">
      <alignment horizontal="right"/>
      <protection/>
    </xf>
    <xf numFmtId="164" fontId="3" fillId="0" borderId="14" xfId="64" applyNumberFormat="1" applyFont="1" applyBorder="1" applyAlignment="1">
      <alignment horizontal="right"/>
      <protection/>
    </xf>
    <xf numFmtId="164" fontId="3" fillId="0" borderId="0" xfId="64" applyNumberFormat="1" applyFont="1" applyBorder="1" applyAlignment="1">
      <alignment horizontal="right"/>
      <protection/>
    </xf>
    <xf numFmtId="164" fontId="3" fillId="0" borderId="14" xfId="64" applyNumberFormat="1" applyFont="1" applyBorder="1">
      <alignment/>
      <protection/>
    </xf>
    <xf numFmtId="164" fontId="3" fillId="0" borderId="13" xfId="64" applyNumberFormat="1" applyFont="1" applyBorder="1">
      <alignment/>
      <protection/>
    </xf>
    <xf numFmtId="3" fontId="2" fillId="0" borderId="0" xfId="64" applyNumberFormat="1" applyFont="1" applyAlignment="1">
      <alignment horizontal="right"/>
      <protection/>
    </xf>
    <xf numFmtId="164" fontId="2" fillId="0" borderId="15" xfId="64" applyNumberFormat="1" applyFont="1" applyBorder="1">
      <alignment/>
      <protection/>
    </xf>
    <xf numFmtId="164" fontId="2" fillId="0" borderId="16" xfId="64" applyNumberFormat="1" applyFont="1" applyBorder="1">
      <alignment/>
      <protection/>
    </xf>
    <xf numFmtId="3" fontId="2" fillId="0" borderId="0" xfId="65" applyNumberFormat="1" applyFont="1">
      <alignment/>
      <protection/>
    </xf>
    <xf numFmtId="3" fontId="3" fillId="0" borderId="0" xfId="65" applyNumberFormat="1" applyFont="1">
      <alignment/>
      <protection/>
    </xf>
    <xf numFmtId="3" fontId="2" fillId="0" borderId="0" xfId="65" applyNumberFormat="1" applyFont="1" applyAlignment="1">
      <alignment horizontal="centerContinuous"/>
      <protection/>
    </xf>
    <xf numFmtId="3" fontId="3" fillId="0" borderId="0" xfId="65" applyNumberFormat="1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3" fontId="3" fillId="0" borderId="10" xfId="65" applyNumberFormat="1" applyFont="1" applyBorder="1">
      <alignment/>
      <protection/>
    </xf>
    <xf numFmtId="3" fontId="3" fillId="0" borderId="11" xfId="65" applyNumberFormat="1" applyFont="1" applyBorder="1">
      <alignment/>
      <protection/>
    </xf>
    <xf numFmtId="3" fontId="3" fillId="0" borderId="12" xfId="65" applyNumberFormat="1" applyFont="1" applyBorder="1" applyAlignment="1">
      <alignment horizontal="center"/>
      <protection/>
    </xf>
    <xf numFmtId="3" fontId="3" fillId="0" borderId="12" xfId="65" applyNumberFormat="1" applyFont="1" applyBorder="1">
      <alignment/>
      <protection/>
    </xf>
    <xf numFmtId="3" fontId="3" fillId="0" borderId="13" xfId="65" applyNumberFormat="1" applyFont="1" applyBorder="1">
      <alignment/>
      <protection/>
    </xf>
    <xf numFmtId="3" fontId="3" fillId="0" borderId="0" xfId="65" applyNumberFormat="1" applyFont="1" applyBorder="1">
      <alignment/>
      <protection/>
    </xf>
    <xf numFmtId="3" fontId="3" fillId="0" borderId="14" xfId="65" applyNumberFormat="1" applyFont="1" applyBorder="1" applyAlignment="1">
      <alignment horizontal="right"/>
      <protection/>
    </xf>
    <xf numFmtId="3" fontId="3" fillId="0" borderId="0" xfId="65" applyNumberFormat="1" applyFont="1" applyBorder="1" applyAlignment="1">
      <alignment horizontal="right"/>
      <protection/>
    </xf>
    <xf numFmtId="164" fontId="3" fillId="0" borderId="14" xfId="65" applyNumberFormat="1" applyFont="1" applyBorder="1" applyAlignment="1">
      <alignment horizontal="right"/>
      <protection/>
    </xf>
    <xf numFmtId="164" fontId="3" fillId="0" borderId="0" xfId="65" applyNumberFormat="1" applyFont="1">
      <alignment/>
      <protection/>
    </xf>
    <xf numFmtId="164" fontId="3" fillId="0" borderId="14" xfId="65" applyNumberFormat="1" applyFont="1" applyBorder="1">
      <alignment/>
      <protection/>
    </xf>
    <xf numFmtId="164" fontId="3" fillId="0" borderId="0" xfId="65" applyNumberFormat="1" applyFont="1" applyAlignment="1">
      <alignment horizontal="right"/>
      <protection/>
    </xf>
    <xf numFmtId="164" fontId="3" fillId="0" borderId="0" xfId="65" applyNumberFormat="1" applyFont="1" applyBorder="1" applyAlignment="1">
      <alignment horizontal="right"/>
      <protection/>
    </xf>
    <xf numFmtId="3" fontId="2" fillId="0" borderId="0" xfId="65" applyNumberFormat="1" applyFont="1" applyAlignment="1">
      <alignment horizontal="right"/>
      <protection/>
    </xf>
    <xf numFmtId="164" fontId="2" fillId="0" borderId="15" xfId="65" applyNumberFormat="1" applyFont="1" applyBorder="1" applyAlignment="1">
      <alignment horizontal="right"/>
      <protection/>
    </xf>
    <xf numFmtId="164" fontId="2" fillId="0" borderId="16" xfId="65" applyNumberFormat="1" applyFont="1" applyBorder="1">
      <alignment/>
      <protection/>
    </xf>
    <xf numFmtId="164" fontId="2" fillId="0" borderId="15" xfId="65" applyNumberFormat="1" applyFont="1" applyBorder="1">
      <alignment/>
      <protection/>
    </xf>
    <xf numFmtId="0" fontId="3" fillId="0" borderId="0" xfId="65">
      <alignment/>
      <protection/>
    </xf>
    <xf numFmtId="3" fontId="2" fillId="0" borderId="0" xfId="59" applyNumberFormat="1" applyFont="1" applyBorder="1">
      <alignment/>
      <protection/>
    </xf>
    <xf numFmtId="3" fontId="2" fillId="0" borderId="0" xfId="59" applyNumberFormat="1" applyFont="1">
      <alignment/>
      <protection/>
    </xf>
    <xf numFmtId="3" fontId="2" fillId="0" borderId="0" xfId="59" applyNumberFormat="1" applyFont="1" applyAlignment="1">
      <alignment horizontal="right"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3" fontId="3" fillId="0" borderId="0" xfId="59" applyNumberFormat="1" applyFont="1">
      <alignment/>
      <protection/>
    </xf>
    <xf numFmtId="3" fontId="3" fillId="0" borderId="10" xfId="59" applyNumberFormat="1" applyFont="1" applyBorder="1">
      <alignment/>
      <protection/>
    </xf>
    <xf numFmtId="3" fontId="3" fillId="0" borderId="11" xfId="59" applyNumberFormat="1" applyFont="1" applyBorder="1">
      <alignment/>
      <protection/>
    </xf>
    <xf numFmtId="3" fontId="3" fillId="0" borderId="12" xfId="59" applyNumberFormat="1" applyFont="1" applyBorder="1" applyAlignment="1">
      <alignment horizontal="center"/>
      <protection/>
    </xf>
    <xf numFmtId="3" fontId="3" fillId="0" borderId="12" xfId="59" applyNumberFormat="1" applyFont="1" applyBorder="1">
      <alignment/>
      <protection/>
    </xf>
    <xf numFmtId="3" fontId="3" fillId="0" borderId="13" xfId="59" applyNumberFormat="1" applyFont="1" applyBorder="1">
      <alignment/>
      <protection/>
    </xf>
    <xf numFmtId="3" fontId="3" fillId="0" borderId="13" xfId="59" applyNumberFormat="1" applyFont="1" applyBorder="1" applyAlignment="1">
      <alignment horizontal="center"/>
      <protection/>
    </xf>
    <xf numFmtId="3" fontId="3" fillId="0" borderId="0" xfId="59" applyNumberFormat="1" applyFont="1" applyBorder="1">
      <alignment/>
      <protection/>
    </xf>
    <xf numFmtId="3" fontId="3" fillId="0" borderId="14" xfId="59" applyNumberFormat="1" applyFont="1" applyBorder="1" applyAlignment="1">
      <alignment horizontal="right"/>
      <protection/>
    </xf>
    <xf numFmtId="3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164" fontId="3" fillId="0" borderId="0" xfId="59" applyNumberFormat="1" applyFont="1">
      <alignment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0" fontId="3" fillId="0" borderId="0" xfId="59">
      <alignment/>
      <protection/>
    </xf>
    <xf numFmtId="3" fontId="3" fillId="0" borderId="0" xfId="61" applyNumberFormat="1" applyFont="1">
      <alignment/>
      <protection/>
    </xf>
    <xf numFmtId="0" fontId="3" fillId="0" borderId="0" xfId="61">
      <alignment/>
      <protection/>
    </xf>
    <xf numFmtId="3" fontId="2" fillId="0" borderId="0" xfId="61" applyNumberFormat="1" applyFont="1" applyAlignment="1">
      <alignment horizontal="centerContinuous"/>
      <protection/>
    </xf>
    <xf numFmtId="3" fontId="3" fillId="0" borderId="0" xfId="61" applyNumberFormat="1" applyFont="1" applyAlignment="1">
      <alignment horizontal="centerContinuous"/>
      <protection/>
    </xf>
    <xf numFmtId="0" fontId="3" fillId="0" borderId="0" xfId="61" applyFont="1" applyAlignment="1">
      <alignment horizontal="centerContinuous"/>
      <protection/>
    </xf>
    <xf numFmtId="164" fontId="3" fillId="0" borderId="0" xfId="61" applyNumberFormat="1" applyFont="1" applyAlignment="1">
      <alignment horizontal="centerContinuous"/>
      <protection/>
    </xf>
    <xf numFmtId="164" fontId="3" fillId="0" borderId="0" xfId="61" applyNumberFormat="1" applyFont="1">
      <alignment/>
      <protection/>
    </xf>
    <xf numFmtId="3" fontId="3" fillId="0" borderId="10" xfId="61" applyNumberFormat="1" applyFont="1" applyBorder="1" applyAlignment="1">
      <alignment horizontal="center"/>
      <protection/>
    </xf>
    <xf numFmtId="164" fontId="3" fillId="0" borderId="17" xfId="61" applyNumberFormat="1" applyFont="1" applyBorder="1" applyAlignment="1">
      <alignment horizontal="center"/>
      <protection/>
    </xf>
    <xf numFmtId="164" fontId="3" fillId="0" borderId="10" xfId="61" applyNumberFormat="1" applyFont="1" applyBorder="1" applyAlignment="1">
      <alignment horizontal="center"/>
      <protection/>
    </xf>
    <xf numFmtId="3" fontId="3" fillId="0" borderId="13" xfId="61" applyNumberFormat="1" applyFont="1" applyBorder="1">
      <alignment/>
      <protection/>
    </xf>
    <xf numFmtId="3" fontId="3" fillId="0" borderId="0" xfId="61" applyNumberFormat="1" applyFont="1" applyBorder="1">
      <alignment/>
      <protection/>
    </xf>
    <xf numFmtId="164" fontId="3" fillId="0" borderId="14" xfId="61" applyNumberFormat="1" applyFont="1" applyBorder="1" applyAlignment="1">
      <alignment horizontal="right"/>
      <protection/>
    </xf>
    <xf numFmtId="164" fontId="3" fillId="0" borderId="0" xfId="61" applyNumberFormat="1" applyFont="1" applyBorder="1" applyAlignment="1">
      <alignment horizontal="right"/>
      <protection/>
    </xf>
    <xf numFmtId="3" fontId="2" fillId="0" borderId="0" xfId="61" applyNumberFormat="1" applyFont="1" applyAlignment="1">
      <alignment horizontal="right"/>
      <protection/>
    </xf>
    <xf numFmtId="3" fontId="3" fillId="0" borderId="0" xfId="66" applyNumberFormat="1" applyFont="1">
      <alignment/>
      <protection/>
    </xf>
    <xf numFmtId="0" fontId="3" fillId="0" borderId="0" xfId="66" applyFont="1">
      <alignment/>
      <protection/>
    </xf>
    <xf numFmtId="3" fontId="2" fillId="0" borderId="0" xfId="66" applyNumberFormat="1" applyFont="1" applyAlignment="1">
      <alignment horizontal="centerContinuous"/>
      <protection/>
    </xf>
    <xf numFmtId="3" fontId="3" fillId="0" borderId="0" xfId="66" applyNumberFormat="1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164" fontId="3" fillId="0" borderId="0" xfId="66" applyNumberFormat="1" applyFont="1" applyAlignment="1">
      <alignment horizontal="centerContinuous"/>
      <protection/>
    </xf>
    <xf numFmtId="164" fontId="2" fillId="0" borderId="0" xfId="66" applyNumberFormat="1" applyFont="1" applyAlignment="1">
      <alignment horizontal="centerContinuous"/>
      <protection/>
    </xf>
    <xf numFmtId="0" fontId="3" fillId="0" borderId="0" xfId="66">
      <alignment/>
      <protection/>
    </xf>
    <xf numFmtId="164" fontId="3" fillId="0" borderId="0" xfId="66" applyNumberFormat="1" applyFont="1">
      <alignment/>
      <protection/>
    </xf>
    <xf numFmtId="3" fontId="3" fillId="0" borderId="10" xfId="66" applyNumberFormat="1" applyFont="1" applyBorder="1" applyAlignment="1">
      <alignment horizontal="center"/>
      <protection/>
    </xf>
    <xf numFmtId="164" fontId="3" fillId="0" borderId="17" xfId="66" applyNumberFormat="1" applyFont="1" applyBorder="1" applyAlignment="1">
      <alignment horizontal="centerContinuous"/>
      <protection/>
    </xf>
    <xf numFmtId="164" fontId="3" fillId="0" borderId="10" xfId="66" applyNumberFormat="1" applyFont="1" applyBorder="1" applyAlignment="1">
      <alignment horizontal="centerContinuous"/>
      <protection/>
    </xf>
    <xf numFmtId="164" fontId="3" fillId="0" borderId="18" xfId="66" applyNumberFormat="1" applyFont="1" applyBorder="1" applyAlignment="1">
      <alignment horizontal="centerContinuous"/>
      <protection/>
    </xf>
    <xf numFmtId="164" fontId="3" fillId="0" borderId="19" xfId="66" applyNumberFormat="1" applyFont="1" applyBorder="1" applyAlignment="1">
      <alignment horizontal="centerContinuous"/>
      <protection/>
    </xf>
    <xf numFmtId="3" fontId="3" fillId="0" borderId="0" xfId="66" applyNumberFormat="1" applyFont="1" applyBorder="1" applyAlignment="1">
      <alignment horizontal="right"/>
      <protection/>
    </xf>
    <xf numFmtId="164" fontId="3" fillId="0" borderId="14" xfId="66" applyNumberFormat="1" applyFont="1" applyBorder="1" applyAlignment="1">
      <alignment horizontal="right"/>
      <protection/>
    </xf>
    <xf numFmtId="164" fontId="3" fillId="0" borderId="0" xfId="66" applyNumberFormat="1" applyFont="1" applyBorder="1" applyAlignment="1">
      <alignment horizontal="right"/>
      <protection/>
    </xf>
    <xf numFmtId="164" fontId="3" fillId="0" borderId="14" xfId="66" applyNumberFormat="1" applyFont="1" applyBorder="1">
      <alignment/>
      <protection/>
    </xf>
    <xf numFmtId="164" fontId="3" fillId="0" borderId="13" xfId="66" applyNumberFormat="1" applyFont="1" applyBorder="1">
      <alignment/>
      <protection/>
    </xf>
    <xf numFmtId="3" fontId="2" fillId="0" borderId="0" xfId="66" applyNumberFormat="1" applyFont="1" applyAlignment="1">
      <alignment horizontal="right"/>
      <protection/>
    </xf>
    <xf numFmtId="164" fontId="2" fillId="0" borderId="15" xfId="66" applyNumberFormat="1" applyFont="1" applyBorder="1">
      <alignment/>
      <protection/>
    </xf>
    <xf numFmtId="164" fontId="2" fillId="0" borderId="16" xfId="66" applyNumberFormat="1" applyFont="1" applyBorder="1">
      <alignment/>
      <protection/>
    </xf>
    <xf numFmtId="3" fontId="3" fillId="0" borderId="0" xfId="67" applyNumberFormat="1" applyFont="1">
      <alignment/>
      <protection/>
    </xf>
    <xf numFmtId="0" fontId="3" fillId="0" borderId="0" xfId="67">
      <alignment/>
      <protection/>
    </xf>
    <xf numFmtId="3" fontId="2" fillId="0" borderId="0" xfId="67" applyNumberFormat="1" applyFont="1" applyAlignment="1">
      <alignment horizontal="centerContinuous"/>
      <protection/>
    </xf>
    <xf numFmtId="0" fontId="2" fillId="0" borderId="0" xfId="67" applyFont="1" applyAlignment="1">
      <alignment horizontal="centerContinuous"/>
      <protection/>
    </xf>
    <xf numFmtId="3" fontId="3" fillId="0" borderId="0" xfId="67" applyNumberFormat="1" applyFont="1" applyAlignment="1">
      <alignment horizontal="centerContinuous"/>
      <protection/>
    </xf>
    <xf numFmtId="0" fontId="3" fillId="0" borderId="0" xfId="67" applyFont="1" applyAlignment="1">
      <alignment horizontal="centerContinuous"/>
      <protection/>
    </xf>
    <xf numFmtId="3" fontId="3" fillId="0" borderId="10" xfId="67" applyNumberFormat="1" applyFont="1" applyBorder="1" applyAlignment="1">
      <alignment horizontal="center"/>
      <protection/>
    </xf>
    <xf numFmtId="3" fontId="3" fillId="0" borderId="17" xfId="67" applyNumberFormat="1" applyFont="1" applyBorder="1" applyAlignment="1">
      <alignment horizontal="center"/>
      <protection/>
    </xf>
    <xf numFmtId="3" fontId="3" fillId="0" borderId="13" xfId="67" applyNumberFormat="1" applyFont="1" applyBorder="1">
      <alignment/>
      <protection/>
    </xf>
    <xf numFmtId="3" fontId="3" fillId="0" borderId="0" xfId="67" applyNumberFormat="1" applyFont="1" applyBorder="1">
      <alignment/>
      <protection/>
    </xf>
    <xf numFmtId="3" fontId="3" fillId="0" borderId="14" xfId="67" applyNumberFormat="1" applyFont="1" applyBorder="1" applyAlignment="1">
      <alignment horizontal="right"/>
      <protection/>
    </xf>
    <xf numFmtId="3" fontId="3" fillId="0" borderId="0" xfId="67" applyNumberFormat="1" applyFont="1" applyBorder="1" applyAlignment="1">
      <alignment horizontal="right"/>
      <protection/>
    </xf>
    <xf numFmtId="164" fontId="3" fillId="0" borderId="14" xfId="67" applyNumberFormat="1" applyFont="1" applyBorder="1">
      <alignment/>
      <protection/>
    </xf>
    <xf numFmtId="164" fontId="3" fillId="0" borderId="0" xfId="67" applyNumberFormat="1" applyFont="1" applyAlignment="1">
      <alignment horizontal="right"/>
      <protection/>
    </xf>
    <xf numFmtId="164" fontId="3" fillId="0" borderId="0" xfId="67" applyNumberFormat="1" applyFont="1">
      <alignment/>
      <protection/>
    </xf>
    <xf numFmtId="3" fontId="2" fillId="0" borderId="0" xfId="67" applyNumberFormat="1" applyFont="1" applyAlignment="1">
      <alignment horizontal="right"/>
      <protection/>
    </xf>
    <xf numFmtId="164" fontId="2" fillId="0" borderId="15" xfId="67" applyNumberFormat="1" applyFont="1" applyBorder="1">
      <alignment/>
      <protection/>
    </xf>
    <xf numFmtId="164" fontId="2" fillId="0" borderId="16" xfId="67" applyNumberFormat="1" applyFont="1" applyBorder="1">
      <alignment/>
      <protection/>
    </xf>
    <xf numFmtId="3" fontId="3" fillId="0" borderId="0" xfId="68" applyNumberFormat="1" applyFont="1">
      <alignment/>
      <protection/>
    </xf>
    <xf numFmtId="0" fontId="3" fillId="0" borderId="0" xfId="68" applyFont="1">
      <alignment/>
      <protection/>
    </xf>
    <xf numFmtId="3" fontId="2" fillId="0" borderId="0" xfId="68" applyNumberFormat="1" applyFont="1" applyAlignment="1">
      <alignment horizontal="centerContinuous"/>
      <protection/>
    </xf>
    <xf numFmtId="3" fontId="3" fillId="0" borderId="0" xfId="68" applyNumberFormat="1" applyFont="1" applyAlignment="1">
      <alignment horizontal="centerContinuous"/>
      <protection/>
    </xf>
    <xf numFmtId="0" fontId="3" fillId="0" borderId="0" xfId="68" applyFont="1" applyAlignment="1">
      <alignment horizontal="centerContinuous"/>
      <protection/>
    </xf>
    <xf numFmtId="164" fontId="3" fillId="0" borderId="0" xfId="68" applyNumberFormat="1" applyFont="1">
      <alignment/>
      <protection/>
    </xf>
    <xf numFmtId="164" fontId="3" fillId="0" borderId="0" xfId="68" applyNumberFormat="1" applyFont="1" applyAlignment="1">
      <alignment horizontal="centerContinuous"/>
      <protection/>
    </xf>
    <xf numFmtId="164" fontId="2" fillId="0" borderId="0" xfId="68" applyNumberFormat="1" applyFont="1" applyAlignment="1">
      <alignment horizontal="centerContinuous"/>
      <protection/>
    </xf>
    <xf numFmtId="0" fontId="3" fillId="0" borderId="0" xfId="68">
      <alignment/>
      <protection/>
    </xf>
    <xf numFmtId="3" fontId="3" fillId="0" borderId="10" xfId="68" applyNumberFormat="1" applyFont="1" applyBorder="1" applyAlignment="1">
      <alignment horizontal="center"/>
      <protection/>
    </xf>
    <xf numFmtId="164" fontId="3" fillId="0" borderId="17" xfId="68" applyNumberFormat="1" applyFont="1" applyBorder="1" applyAlignment="1">
      <alignment horizontal="centerContinuous"/>
      <protection/>
    </xf>
    <xf numFmtId="164" fontId="3" fillId="0" borderId="10" xfId="68" applyNumberFormat="1" applyFont="1" applyBorder="1" applyAlignment="1">
      <alignment horizontal="centerContinuous"/>
      <protection/>
    </xf>
    <xf numFmtId="164" fontId="3" fillId="0" borderId="18" xfId="68" applyNumberFormat="1" applyFont="1" applyBorder="1" applyAlignment="1">
      <alignment horizontal="centerContinuous"/>
      <protection/>
    </xf>
    <xf numFmtId="164" fontId="3" fillId="0" borderId="19" xfId="68" applyNumberFormat="1" applyFont="1" applyBorder="1" applyAlignment="1">
      <alignment horizontal="centerContinuous"/>
      <protection/>
    </xf>
    <xf numFmtId="3" fontId="3" fillId="0" borderId="0" xfId="68" applyNumberFormat="1" applyFont="1" applyBorder="1" applyAlignment="1">
      <alignment horizontal="right"/>
      <protection/>
    </xf>
    <xf numFmtId="164" fontId="3" fillId="0" borderId="14" xfId="68" applyNumberFormat="1" applyFont="1" applyBorder="1" applyAlignment="1">
      <alignment horizontal="right"/>
      <protection/>
    </xf>
    <xf numFmtId="164" fontId="3" fillId="0" borderId="0" xfId="68" applyNumberFormat="1" applyFont="1" applyBorder="1" applyAlignment="1">
      <alignment horizontal="right"/>
      <protection/>
    </xf>
    <xf numFmtId="164" fontId="3" fillId="0" borderId="14" xfId="68" applyNumberFormat="1" applyFont="1" applyBorder="1">
      <alignment/>
      <protection/>
    </xf>
    <xf numFmtId="164" fontId="3" fillId="0" borderId="13" xfId="68" applyNumberFormat="1" applyFont="1" applyBorder="1">
      <alignment/>
      <protection/>
    </xf>
    <xf numFmtId="3" fontId="2" fillId="0" borderId="0" xfId="68" applyNumberFormat="1" applyFont="1" applyAlignment="1">
      <alignment horizontal="right"/>
      <protection/>
    </xf>
    <xf numFmtId="164" fontId="2" fillId="0" borderId="15" xfId="68" applyNumberFormat="1" applyFont="1" applyBorder="1">
      <alignment/>
      <protection/>
    </xf>
    <xf numFmtId="164" fontId="2" fillId="0" borderId="16" xfId="68" applyNumberFormat="1" applyFont="1" applyBorder="1">
      <alignment/>
      <protection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3" fontId="3" fillId="0" borderId="0" xfId="55" applyNumberFormat="1" applyFont="1">
      <alignment/>
      <protection/>
    </xf>
    <xf numFmtId="3" fontId="3" fillId="0" borderId="10" xfId="55" applyNumberFormat="1" applyFont="1" applyBorder="1">
      <alignment/>
      <protection/>
    </xf>
    <xf numFmtId="3" fontId="3" fillId="0" borderId="11" xfId="55" applyNumberFormat="1" applyFont="1" applyBorder="1">
      <alignment/>
      <protection/>
    </xf>
    <xf numFmtId="3" fontId="3" fillId="0" borderId="12" xfId="55" applyNumberFormat="1" applyFont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3" fontId="3" fillId="0" borderId="13" xfId="55" applyNumberFormat="1" applyFont="1" applyBorder="1">
      <alignment/>
      <protection/>
    </xf>
    <xf numFmtId="3" fontId="3" fillId="0" borderId="0" xfId="55" applyNumberFormat="1" applyFont="1" applyBorder="1">
      <alignment/>
      <protection/>
    </xf>
    <xf numFmtId="3" fontId="3" fillId="0" borderId="14" xfId="55" applyNumberFormat="1" applyFont="1" applyBorder="1" applyAlignment="1">
      <alignment horizontal="right"/>
      <protection/>
    </xf>
    <xf numFmtId="3" fontId="3" fillId="0" borderId="0" xfId="55" applyNumberFormat="1" applyFont="1" applyBorder="1" applyAlignment="1">
      <alignment horizontal="right"/>
      <protection/>
    </xf>
    <xf numFmtId="0" fontId="3" fillId="0" borderId="0" xfId="55">
      <alignment/>
      <protection/>
    </xf>
    <xf numFmtId="3" fontId="4" fillId="0" borderId="0" xfId="0" applyNumberFormat="1" applyFont="1" applyAlignment="1">
      <alignment horizontal="centerContinuous"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164" fontId="3" fillId="0" borderId="0" xfId="56" applyNumberFormat="1" applyFont="1">
      <alignment/>
      <protection/>
    </xf>
    <xf numFmtId="3" fontId="3" fillId="0" borderId="10" xfId="56" applyNumberFormat="1" applyFont="1" applyBorder="1" applyAlignment="1">
      <alignment horizontal="center"/>
      <protection/>
    </xf>
    <xf numFmtId="164" fontId="3" fillId="0" borderId="17" xfId="56" applyNumberFormat="1" applyFont="1" applyBorder="1" applyAlignment="1">
      <alignment horizontal="centerContinuous"/>
      <protection/>
    </xf>
    <xf numFmtId="164" fontId="3" fillId="0" borderId="10" xfId="56" applyNumberFormat="1" applyFont="1" applyBorder="1" applyAlignment="1">
      <alignment horizontal="centerContinuous"/>
      <protection/>
    </xf>
    <xf numFmtId="164" fontId="3" fillId="0" borderId="18" xfId="56" applyNumberFormat="1" applyFont="1" applyBorder="1" applyAlignment="1">
      <alignment horizontal="centerContinuous"/>
      <protection/>
    </xf>
    <xf numFmtId="164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164" fontId="3" fillId="0" borderId="13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3" fillId="0" borderId="0" xfId="54" applyNumberFormat="1" applyFont="1">
      <alignment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4" fillId="0" borderId="0" xfId="54" applyNumberFormat="1" applyFont="1" applyAlignment="1">
      <alignment horizontal="centerContinuous"/>
      <protection/>
    </xf>
    <xf numFmtId="3" fontId="3" fillId="0" borderId="16" xfId="54" applyNumberFormat="1" applyFont="1" applyBorder="1">
      <alignment/>
      <protection/>
    </xf>
    <xf numFmtId="3" fontId="3" fillId="0" borderId="15" xfId="54" applyNumberFormat="1" applyFont="1" applyBorder="1">
      <alignment/>
      <protection/>
    </xf>
    <xf numFmtId="3" fontId="3" fillId="0" borderId="16" xfId="54" applyNumberFormat="1" applyFont="1" applyBorder="1" applyAlignment="1">
      <alignment horizontal="center"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>
      <alignment/>
      <protection/>
    </xf>
    <xf numFmtId="0" fontId="3" fillId="0" borderId="0" xfId="54">
      <alignment/>
      <protection/>
    </xf>
    <xf numFmtId="3" fontId="3" fillId="0" borderId="0" xfId="57" applyNumberFormat="1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164" fontId="3" fillId="0" borderId="0" xfId="57" applyNumberFormat="1" applyFont="1" applyAlignment="1">
      <alignment horizontal="centerContinuous"/>
      <protection/>
    </xf>
    <xf numFmtId="164" fontId="2" fillId="0" borderId="0" xfId="57" applyNumberFormat="1" applyFont="1" applyAlignment="1">
      <alignment horizontal="centerContinuous"/>
      <protection/>
    </xf>
    <xf numFmtId="164" fontId="3" fillId="0" borderId="0" xfId="57" applyNumberFormat="1" applyFont="1">
      <alignment/>
      <protection/>
    </xf>
    <xf numFmtId="3" fontId="3" fillId="0" borderId="10" xfId="57" applyNumberFormat="1" applyFont="1" applyBorder="1" applyAlignment="1">
      <alignment horizontal="center"/>
      <protection/>
    </xf>
    <xf numFmtId="164" fontId="3" fillId="0" borderId="17" xfId="57" applyNumberFormat="1" applyFont="1" applyBorder="1" applyAlignment="1">
      <alignment horizontal="centerContinuous"/>
      <protection/>
    </xf>
    <xf numFmtId="164" fontId="3" fillId="0" borderId="10" xfId="57" applyNumberFormat="1" applyFont="1" applyBorder="1" applyAlignment="1">
      <alignment horizontal="centerContinuous"/>
      <protection/>
    </xf>
    <xf numFmtId="164" fontId="3" fillId="0" borderId="18" xfId="57" applyNumberFormat="1" applyFont="1" applyBorder="1" applyAlignment="1">
      <alignment horizontal="centerContinuous"/>
      <protection/>
    </xf>
    <xf numFmtId="164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 applyAlignment="1">
      <alignment horizontal="right"/>
      <protection/>
    </xf>
    <xf numFmtId="164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164" fontId="3" fillId="0" borderId="14" xfId="63" applyNumberFormat="1" applyFont="1" applyBorder="1">
      <alignment/>
      <protection/>
    </xf>
    <xf numFmtId="164" fontId="3" fillId="0" borderId="0" xfId="63" applyNumberFormat="1" applyFont="1" applyAlignment="1">
      <alignment horizontal="right"/>
      <protection/>
    </xf>
    <xf numFmtId="164" fontId="3" fillId="0" borderId="0" xfId="63" applyNumberFormat="1" applyFont="1">
      <alignment/>
      <protection/>
    </xf>
    <xf numFmtId="164" fontId="2" fillId="0" borderId="15" xfId="63" applyNumberFormat="1" applyFont="1" applyBorder="1">
      <alignment/>
      <protection/>
    </xf>
    <xf numFmtId="164" fontId="2" fillId="0" borderId="16" xfId="63" applyNumberFormat="1" applyFont="1" applyBorder="1">
      <alignment/>
      <protection/>
    </xf>
    <xf numFmtId="164" fontId="3" fillId="0" borderId="14" xfId="61" applyNumberFormat="1" applyFont="1" applyBorder="1">
      <alignment/>
      <protection/>
    </xf>
    <xf numFmtId="164" fontId="3" fillId="0" borderId="0" xfId="61" applyNumberFormat="1" applyFont="1" applyAlignment="1">
      <alignment horizontal="right"/>
      <protection/>
    </xf>
    <xf numFmtId="164" fontId="2" fillId="0" borderId="15" xfId="61" applyNumberFormat="1" applyFont="1" applyBorder="1">
      <alignment/>
      <protection/>
    </xf>
    <xf numFmtId="164" fontId="2" fillId="0" borderId="16" xfId="61" applyNumberFormat="1" applyFont="1" applyBorder="1">
      <alignment/>
      <protection/>
    </xf>
    <xf numFmtId="3" fontId="3" fillId="0" borderId="1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0" xfId="58" applyNumberFormat="1" applyFont="1" applyBorder="1" applyAlignment="1">
      <alignment horizontal="center"/>
      <protection/>
    </xf>
    <xf numFmtId="164" fontId="3" fillId="0" borderId="19" xfId="60" applyNumberFormat="1" applyFont="1" applyBorder="1" applyAlignment="1">
      <alignment horizontal="center"/>
      <protection/>
    </xf>
    <xf numFmtId="164" fontId="3" fillId="0" borderId="14" xfId="60" applyNumberFormat="1" applyFont="1" applyBorder="1" applyAlignment="1">
      <alignment horizontal="center"/>
      <protection/>
    </xf>
    <xf numFmtId="164" fontId="3" fillId="0" borderId="0" xfId="60" applyNumberFormat="1" applyFont="1" applyBorder="1" applyAlignment="1">
      <alignment horizontal="center"/>
      <protection/>
    </xf>
    <xf numFmtId="3" fontId="3" fillId="0" borderId="19" xfId="63" applyNumberFormat="1" applyFont="1" applyBorder="1" applyAlignment="1">
      <alignment horizontal="center"/>
      <protection/>
    </xf>
    <xf numFmtId="3" fontId="3" fillId="0" borderId="20" xfId="65" applyNumberFormat="1" applyFont="1" applyBorder="1" applyAlignment="1">
      <alignment horizontal="center"/>
      <protection/>
    </xf>
    <xf numFmtId="3" fontId="3" fillId="0" borderId="13" xfId="65" applyNumberFormat="1" applyFont="1" applyBorder="1" applyAlignment="1">
      <alignment horizontal="center"/>
      <protection/>
    </xf>
    <xf numFmtId="3" fontId="3" fillId="0" borderId="20" xfId="59" applyNumberFormat="1" applyFont="1" applyBorder="1" applyAlignment="1">
      <alignment horizontal="center"/>
      <protection/>
    </xf>
    <xf numFmtId="164" fontId="3" fillId="0" borderId="19" xfId="61" applyNumberFormat="1" applyFont="1" applyBorder="1" applyAlignment="1">
      <alignment horizontal="center"/>
      <protection/>
    </xf>
    <xf numFmtId="3" fontId="3" fillId="0" borderId="19" xfId="67" applyNumberFormat="1" applyFont="1" applyBorder="1" applyAlignment="1">
      <alignment horizontal="center"/>
      <protection/>
    </xf>
    <xf numFmtId="3" fontId="3" fillId="0" borderId="20" xfId="55" applyNumberFormat="1" applyFont="1" applyBorder="1" applyAlignment="1">
      <alignment horizontal="center"/>
      <protection/>
    </xf>
    <xf numFmtId="3" fontId="3" fillId="0" borderId="13" xfId="55" applyNumberFormat="1" applyFont="1" applyBorder="1" applyAlignment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8" xfId="54" applyNumberFormat="1" applyFont="1" applyBorder="1" applyAlignment="1">
      <alignment horizontal="center"/>
      <protection/>
    </xf>
    <xf numFmtId="3" fontId="3" fillId="0" borderId="19" xfId="54" applyNumberFormat="1" applyFont="1" applyBorder="1" applyAlignment="1">
      <alignment horizontal="center"/>
      <protection/>
    </xf>
    <xf numFmtId="164" fontId="3" fillId="0" borderId="18" xfId="60" applyNumberFormat="1" applyFont="1" applyBorder="1" applyAlignment="1">
      <alignment horizontal="center"/>
      <protection/>
    </xf>
    <xf numFmtId="3" fontId="3" fillId="0" borderId="18" xfId="63" applyNumberFormat="1" applyFont="1" applyBorder="1" applyAlignment="1">
      <alignment horizontal="center"/>
      <protection/>
    </xf>
    <xf numFmtId="164" fontId="3" fillId="0" borderId="18" xfId="61" applyNumberFormat="1" applyFont="1" applyBorder="1" applyAlignment="1">
      <alignment horizontal="center"/>
      <protection/>
    </xf>
    <xf numFmtId="3" fontId="3" fillId="0" borderId="18" xfId="67" applyNumberFormat="1" applyFont="1" applyBorder="1" applyAlignment="1">
      <alignment horizontal="center"/>
      <protection/>
    </xf>
    <xf numFmtId="3" fontId="3" fillId="0" borderId="13" xfId="62" applyNumberFormat="1" applyFont="1" applyBorder="1" applyAlignment="1">
      <alignment horizontal="left"/>
      <protection/>
    </xf>
    <xf numFmtId="3" fontId="3" fillId="0" borderId="13" xfId="64" applyNumberFormat="1" applyFont="1" applyBorder="1" applyAlignment="1">
      <alignment horizontal="left"/>
      <protection/>
    </xf>
    <xf numFmtId="3" fontId="3" fillId="0" borderId="13" xfId="66" applyNumberFormat="1" applyFont="1" applyBorder="1" applyAlignment="1">
      <alignment horizontal="left"/>
      <protection/>
    </xf>
    <xf numFmtId="3" fontId="3" fillId="0" borderId="13" xfId="68" applyNumberFormat="1" applyFont="1" applyBorder="1" applyAlignment="1">
      <alignment horizontal="left"/>
      <protection/>
    </xf>
    <xf numFmtId="3" fontId="3" fillId="0" borderId="13" xfId="56" applyNumberFormat="1" applyFont="1" applyBorder="1" applyAlignment="1">
      <alignment horizontal="left"/>
      <protection/>
    </xf>
    <xf numFmtId="3" fontId="3" fillId="0" borderId="13" xfId="57" applyNumberFormat="1" applyFont="1" applyBorder="1" applyAlignment="1">
      <alignment horizontal="left"/>
      <protection/>
    </xf>
    <xf numFmtId="164" fontId="3" fillId="0" borderId="15" xfId="68" applyNumberFormat="1" applyFont="1" applyBorder="1">
      <alignment/>
      <protection/>
    </xf>
    <xf numFmtId="164" fontId="3" fillId="0" borderId="16" xfId="68" applyNumberFormat="1" applyFont="1" applyBorder="1">
      <alignment/>
      <protection/>
    </xf>
    <xf numFmtId="164" fontId="3" fillId="0" borderId="14" xfId="68" applyNumberFormat="1" applyFont="1" applyBorder="1">
      <alignment/>
      <protection/>
    </xf>
    <xf numFmtId="164" fontId="3" fillId="0" borderId="0" xfId="68" applyNumberFormat="1" applyFont="1" applyBorder="1">
      <alignment/>
      <protection/>
    </xf>
    <xf numFmtId="164" fontId="3" fillId="0" borderId="20" xfId="68" applyNumberFormat="1" applyFont="1" applyBorder="1">
      <alignment/>
      <protection/>
    </xf>
    <xf numFmtId="164" fontId="3" fillId="0" borderId="13" xfId="68" applyNumberFormat="1" applyFont="1" applyBorder="1">
      <alignment/>
      <protection/>
    </xf>
    <xf numFmtId="164" fontId="2" fillId="0" borderId="14" xfId="0" applyNumberFormat="1" applyFont="1" applyBorder="1" applyAlignment="1">
      <alignment/>
    </xf>
    <xf numFmtId="164" fontId="2" fillId="0" borderId="14" xfId="55" applyNumberFormat="1" applyFont="1" applyBorder="1">
      <alignment/>
      <protection/>
    </xf>
    <xf numFmtId="164" fontId="2" fillId="0" borderId="14" xfId="54" applyNumberFormat="1" applyFont="1" applyBorder="1">
      <alignment/>
      <protection/>
    </xf>
    <xf numFmtId="164" fontId="2" fillId="0" borderId="0" xfId="54" applyNumberFormat="1" applyFont="1" applyBorder="1">
      <alignment/>
      <protection/>
    </xf>
    <xf numFmtId="9" fontId="3" fillId="0" borderId="0" xfId="53" applyFont="1" applyAlignment="1">
      <alignment/>
    </xf>
    <xf numFmtId="164" fontId="2" fillId="0" borderId="21" xfId="56" applyNumberFormat="1" applyFont="1" applyBorder="1">
      <alignment/>
      <protection/>
    </xf>
    <xf numFmtId="164" fontId="3" fillId="0" borderId="15" xfId="56" applyNumberFormat="1" applyFont="1" applyBorder="1" applyAlignment="1">
      <alignment horizontal="right"/>
      <protection/>
    </xf>
    <xf numFmtId="164" fontId="3" fillId="0" borderId="16" xfId="56" applyNumberFormat="1" applyFont="1" applyBorder="1" applyAlignment="1">
      <alignment horizontal="right"/>
      <protection/>
    </xf>
    <xf numFmtId="164" fontId="3" fillId="0" borderId="0" xfId="56" applyNumberFormat="1" applyFont="1" applyBorder="1">
      <alignment/>
      <protection/>
    </xf>
    <xf numFmtId="164" fontId="3" fillId="0" borderId="20" xfId="56" applyNumberFormat="1" applyFont="1" applyBorder="1">
      <alignment/>
      <protection/>
    </xf>
    <xf numFmtId="164" fontId="2" fillId="0" borderId="21" xfId="57" applyNumberFormat="1" applyFont="1" applyBorder="1">
      <alignment/>
      <protection/>
    </xf>
    <xf numFmtId="164" fontId="3" fillId="0" borderId="0" xfId="57" applyNumberFormat="1" applyFont="1" applyBorder="1">
      <alignment/>
      <protection/>
    </xf>
    <xf numFmtId="164" fontId="3" fillId="0" borderId="15" xfId="57" applyNumberFormat="1" applyFont="1" applyBorder="1" applyAlignment="1">
      <alignment horizontal="right"/>
      <protection/>
    </xf>
    <xf numFmtId="164" fontId="3" fillId="0" borderId="20" xfId="57" applyNumberFormat="1" applyFont="1" applyBorder="1">
      <alignment/>
      <protection/>
    </xf>
    <xf numFmtId="1" fontId="2" fillId="0" borderId="14" xfId="53" applyNumberFormat="1" applyFont="1" applyBorder="1" applyAlignment="1">
      <alignment/>
    </xf>
    <xf numFmtId="1" fontId="2" fillId="0" borderId="0" xfId="53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3" fillId="0" borderId="0" xfId="62" applyNumberFormat="1" applyFont="1" applyBorder="1">
      <alignment/>
      <protection/>
    </xf>
    <xf numFmtId="164" fontId="3" fillId="0" borderId="20" xfId="62" applyNumberFormat="1" applyFont="1" applyBorder="1">
      <alignment/>
      <protection/>
    </xf>
    <xf numFmtId="3" fontId="3" fillId="0" borderId="0" xfId="0" applyNumberFormat="1" applyFont="1" applyAlignment="1">
      <alignment horizontal="right" wrapText="1"/>
    </xf>
    <xf numFmtId="164" fontId="3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3" fontId="2" fillId="0" borderId="0" xfId="55" applyNumberFormat="1" applyFont="1" applyAlignment="1">
      <alignment horizontal="centerContinuous"/>
      <protection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2" fillId="0" borderId="0" xfId="56" applyNumberFormat="1" applyFont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DKO05" xfId="54"/>
    <cellStyle name="Standaard_96PDKO02" xfId="55"/>
    <cellStyle name="Standaard_96PDKO04" xfId="56"/>
    <cellStyle name="Standaard_96PDKO06" xfId="57"/>
    <cellStyle name="Standaard_96POSP02" xfId="58"/>
    <cellStyle name="Standaard_96POSP02 (2)" xfId="59"/>
    <cellStyle name="Standaard_96POSP03" xfId="60"/>
    <cellStyle name="Standaard_96POSP03 (2)" xfId="61"/>
    <cellStyle name="Standaard_96POSP04" xfId="62"/>
    <cellStyle name="Standaard_96POSP05" xfId="63"/>
    <cellStyle name="Standaard_96POSP06" xfId="64"/>
    <cellStyle name="Standaard_96POSP07" xfId="65"/>
    <cellStyle name="Standaard_96POSP10" xfId="66"/>
    <cellStyle name="Standaard_96POSP11" xfId="67"/>
    <cellStyle name="Standaard_96POSP12" xfId="68"/>
    <cellStyle name="Titel" xfId="69"/>
    <cellStyle name="Totaal" xfId="70"/>
    <cellStyle name="Uitvoer" xfId="71"/>
    <cellStyle name="Currency" xfId="72"/>
    <cellStyle name="Currency [0]" xfId="73"/>
    <cellStyle name="Verklarende tekst" xfId="74"/>
    <cellStyle name="Waarschuwingsteks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P32" sqref="P32"/>
    </sheetView>
  </sheetViews>
  <sheetFormatPr defaultColWidth="9.140625" defaultRowHeight="12.75"/>
  <cols>
    <col min="1" max="1" width="9.140625" style="373" customWidth="1"/>
    <col min="2" max="2" width="5.57421875" style="373" customWidth="1"/>
    <col min="3" max="16384" width="9.140625" style="373" customWidth="1"/>
  </cols>
  <sheetData>
    <row r="1" ht="15">
      <c r="A1" s="377" t="s">
        <v>36</v>
      </c>
    </row>
    <row r="3" spans="1:6" ht="15.75" customHeight="1">
      <c r="A3" s="386" t="s">
        <v>33</v>
      </c>
      <c r="B3" s="386"/>
      <c r="C3" s="386"/>
      <c r="D3" s="386"/>
      <c r="E3" s="386"/>
      <c r="F3" s="386"/>
    </row>
    <row r="4" spans="1:6" ht="16.5" customHeight="1">
      <c r="A4" s="375" t="s">
        <v>37</v>
      </c>
      <c r="B4" s="376"/>
      <c r="C4" s="376"/>
      <c r="D4" s="376"/>
      <c r="E4" s="376"/>
      <c r="F4" s="376"/>
    </row>
    <row r="5" spans="1:3" ht="12.75">
      <c r="A5" s="373" t="s">
        <v>44</v>
      </c>
      <c r="C5" s="373" t="s">
        <v>27</v>
      </c>
    </row>
    <row r="6" spans="1:3" ht="12.75">
      <c r="A6" s="373" t="s">
        <v>45</v>
      </c>
      <c r="C6" s="373" t="s">
        <v>28</v>
      </c>
    </row>
    <row r="7" ht="12.75">
      <c r="A7" s="375" t="s">
        <v>38</v>
      </c>
    </row>
    <row r="8" spans="1:3" ht="12.75">
      <c r="A8" s="373" t="s">
        <v>46</v>
      </c>
      <c r="C8" s="373" t="s">
        <v>29</v>
      </c>
    </row>
    <row r="9" spans="1:3" ht="12.75">
      <c r="A9" s="373" t="s">
        <v>47</v>
      </c>
      <c r="C9" s="373" t="s">
        <v>30</v>
      </c>
    </row>
    <row r="10" spans="1:3" ht="12.75">
      <c r="A10" s="373" t="s">
        <v>48</v>
      </c>
      <c r="C10" s="373" t="s">
        <v>31</v>
      </c>
    </row>
    <row r="11" spans="1:3" ht="12.75">
      <c r="A11" s="373" t="s">
        <v>49</v>
      </c>
      <c r="C11" s="373" t="s">
        <v>32</v>
      </c>
    </row>
    <row r="14" spans="1:8" ht="16.5" customHeight="1">
      <c r="A14" s="384" t="s">
        <v>34</v>
      </c>
      <c r="B14" s="384"/>
      <c r="C14" s="384"/>
      <c r="D14" s="384"/>
      <c r="E14" s="384"/>
      <c r="F14" s="384"/>
      <c r="G14" s="385"/>
      <c r="H14" s="385"/>
    </row>
    <row r="15" spans="1:6" ht="13.5">
      <c r="A15" s="375" t="s">
        <v>37</v>
      </c>
      <c r="B15" s="374"/>
      <c r="C15" s="374"/>
      <c r="D15" s="374"/>
      <c r="E15" s="374"/>
      <c r="F15" s="374"/>
    </row>
    <row r="16" spans="1:3" ht="12.75">
      <c r="A16" s="373" t="s">
        <v>50</v>
      </c>
      <c r="C16" s="373" t="s">
        <v>27</v>
      </c>
    </row>
    <row r="17" spans="1:3" ht="13.5" customHeight="1">
      <c r="A17" s="373" t="s">
        <v>51</v>
      </c>
      <c r="C17" s="373" t="s">
        <v>28</v>
      </c>
    </row>
    <row r="18" ht="13.5" customHeight="1">
      <c r="A18" s="375" t="s">
        <v>38</v>
      </c>
    </row>
    <row r="19" spans="1:3" ht="12.75">
      <c r="A19" s="373" t="s">
        <v>52</v>
      </c>
      <c r="C19" s="373" t="s">
        <v>29</v>
      </c>
    </row>
    <row r="20" spans="1:3" ht="12.75">
      <c r="A20" s="373" t="s">
        <v>53</v>
      </c>
      <c r="C20" s="373" t="s">
        <v>30</v>
      </c>
    </row>
    <row r="21" spans="1:3" ht="12.75">
      <c r="A21" s="373" t="s">
        <v>54</v>
      </c>
      <c r="C21" s="373" t="s">
        <v>31</v>
      </c>
    </row>
    <row r="22" spans="1:3" ht="12.75">
      <c r="A22" s="373" t="s">
        <v>55</v>
      </c>
      <c r="C22" s="373" t="s">
        <v>32</v>
      </c>
    </row>
    <row r="24" spans="1:4" ht="13.5">
      <c r="A24" s="386" t="s">
        <v>35</v>
      </c>
      <c r="B24" s="386"/>
      <c r="C24" s="386"/>
      <c r="D24" s="386"/>
    </row>
    <row r="25" spans="1:4" ht="13.5">
      <c r="A25" s="375" t="s">
        <v>37</v>
      </c>
      <c r="B25" s="374"/>
      <c r="C25" s="374"/>
      <c r="D25" s="374"/>
    </row>
    <row r="26" spans="1:3" ht="12.75">
      <c r="A26" s="373" t="s">
        <v>56</v>
      </c>
      <c r="C26" s="373" t="s">
        <v>27</v>
      </c>
    </row>
    <row r="27" spans="1:3" ht="12.75">
      <c r="A27" s="373" t="s">
        <v>57</v>
      </c>
      <c r="C27" s="373" t="s">
        <v>28</v>
      </c>
    </row>
    <row r="28" ht="12.75">
      <c r="A28" s="375" t="s">
        <v>38</v>
      </c>
    </row>
    <row r="29" spans="1:3" ht="12.75">
      <c r="A29" s="373" t="s">
        <v>58</v>
      </c>
      <c r="C29" s="373" t="s">
        <v>29</v>
      </c>
    </row>
    <row r="30" spans="1:3" ht="12.75">
      <c r="A30" s="373" t="s">
        <v>59</v>
      </c>
      <c r="C30" s="373" t="s">
        <v>30</v>
      </c>
    </row>
    <row r="31" spans="1:3" ht="12.75">
      <c r="A31" s="373" t="s">
        <v>60</v>
      </c>
      <c r="C31" s="373" t="s">
        <v>31</v>
      </c>
    </row>
    <row r="32" spans="1:3" ht="12.75">
      <c r="A32" s="373" t="s">
        <v>61</v>
      </c>
      <c r="C32" s="373" t="s">
        <v>32</v>
      </c>
    </row>
    <row r="34" spans="1:4" ht="12.75">
      <c r="A34" s="387"/>
      <c r="B34" s="387"/>
      <c r="C34" s="387"/>
      <c r="D34" s="387"/>
    </row>
  </sheetData>
  <sheetProtection/>
  <mergeCells count="3">
    <mergeCell ref="A3:F3"/>
    <mergeCell ref="A34:D34"/>
    <mergeCell ref="A24:D2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31.57421875" style="161" customWidth="1"/>
    <col min="2" max="16384" width="9.140625" style="161" customWidth="1"/>
  </cols>
  <sheetData>
    <row r="1" spans="1:10" ht="12.75">
      <c r="A1" s="1" t="s">
        <v>39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2.75">
      <c r="A2" s="162" t="s">
        <v>0</v>
      </c>
      <c r="B2" s="163"/>
      <c r="C2" s="164"/>
      <c r="D2" s="164"/>
      <c r="E2" s="163"/>
      <c r="F2" s="163"/>
      <c r="G2" s="163"/>
      <c r="H2" s="164"/>
      <c r="I2" s="163"/>
      <c r="J2" s="163"/>
    </row>
    <row r="3" spans="1:10" ht="12.75">
      <c r="A3" s="162"/>
      <c r="B3" s="163"/>
      <c r="C3" s="162"/>
      <c r="D3" s="164"/>
      <c r="E3" s="163"/>
      <c r="F3" s="163"/>
      <c r="G3" s="163"/>
      <c r="H3" s="164"/>
      <c r="I3" s="163"/>
      <c r="J3" s="163"/>
    </row>
    <row r="4" spans="1:10" ht="12.75">
      <c r="A4" s="162" t="s">
        <v>41</v>
      </c>
      <c r="B4" s="163"/>
      <c r="C4" s="162"/>
      <c r="D4" s="164"/>
      <c r="E4" s="164"/>
      <c r="F4" s="163"/>
      <c r="G4" s="163"/>
      <c r="H4" s="164"/>
      <c r="I4" s="163"/>
      <c r="J4" s="163"/>
    </row>
    <row r="5" spans="1:10" ht="12.75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2.75">
      <c r="A6" s="118" t="s">
        <v>25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3.5" thickBot="1">
      <c r="A7" s="160"/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2.75">
      <c r="A8" s="167"/>
      <c r="B8" s="168"/>
      <c r="C8" s="169" t="s">
        <v>1</v>
      </c>
      <c r="D8" s="169"/>
      <c r="E8" s="168"/>
      <c r="F8" s="169" t="s">
        <v>2</v>
      </c>
      <c r="G8" s="169"/>
      <c r="H8" s="168"/>
      <c r="I8" s="169" t="s">
        <v>3</v>
      </c>
      <c r="J8" s="169"/>
    </row>
    <row r="9" spans="1:10" ht="12.75">
      <c r="A9" s="170"/>
      <c r="B9" s="343" t="s">
        <v>4</v>
      </c>
      <c r="C9" s="333" t="s">
        <v>5</v>
      </c>
      <c r="D9" s="333" t="s">
        <v>3</v>
      </c>
      <c r="E9" s="343" t="s">
        <v>4</v>
      </c>
      <c r="F9" s="333" t="s">
        <v>5</v>
      </c>
      <c r="G9" s="333" t="s">
        <v>3</v>
      </c>
      <c r="H9" s="343" t="s">
        <v>4</v>
      </c>
      <c r="I9" s="333" t="s">
        <v>5</v>
      </c>
      <c r="J9" s="333" t="s">
        <v>3</v>
      </c>
    </row>
    <row r="10" spans="1:10" ht="12.75">
      <c r="A10" s="171"/>
      <c r="B10" s="172"/>
      <c r="C10" s="173"/>
      <c r="D10" s="173"/>
      <c r="E10" s="172"/>
      <c r="F10" s="173"/>
      <c r="G10" s="173"/>
      <c r="H10" s="172"/>
      <c r="I10" s="173"/>
      <c r="J10" s="173"/>
    </row>
    <row r="11" spans="1:10" ht="12.75">
      <c r="A11" s="2" t="s">
        <v>23</v>
      </c>
      <c r="B11" s="318">
        <v>79</v>
      </c>
      <c r="C11" s="319">
        <v>80</v>
      </c>
      <c r="D11" s="166">
        <f>SUM(B11:C11)</f>
        <v>159</v>
      </c>
      <c r="E11" s="318">
        <v>94</v>
      </c>
      <c r="F11" s="166">
        <v>58</v>
      </c>
      <c r="G11" s="166">
        <f>SUM(E11:F11)</f>
        <v>152</v>
      </c>
      <c r="H11" s="318">
        <f>SUM(B11,E11)</f>
        <v>173</v>
      </c>
      <c r="I11" s="166">
        <f>SUM(C11,F11)</f>
        <v>138</v>
      </c>
      <c r="J11" s="166">
        <f>SUM(H11:I11)</f>
        <v>311</v>
      </c>
    </row>
    <row r="12" spans="1:10" ht="12.75">
      <c r="A12" s="160" t="s">
        <v>6</v>
      </c>
      <c r="B12" s="318">
        <v>139</v>
      </c>
      <c r="C12" s="166">
        <v>154</v>
      </c>
      <c r="D12" s="166">
        <f>SUM(B12:C12)</f>
        <v>293</v>
      </c>
      <c r="E12" s="318">
        <v>229</v>
      </c>
      <c r="F12" s="166">
        <v>133</v>
      </c>
      <c r="G12" s="166">
        <f>SUM(E12:F12)</f>
        <v>362</v>
      </c>
      <c r="H12" s="318">
        <f aca="true" t="shared" si="0" ref="H12:I14">SUM(B12,E12)</f>
        <v>368</v>
      </c>
      <c r="I12" s="166">
        <f t="shared" si="0"/>
        <v>287</v>
      </c>
      <c r="J12" s="166">
        <f>SUM(H12:I12)</f>
        <v>655</v>
      </c>
    </row>
    <row r="13" spans="1:10" ht="12.75">
      <c r="A13" s="160" t="s">
        <v>7</v>
      </c>
      <c r="B13" s="318">
        <v>35</v>
      </c>
      <c r="C13" s="319">
        <v>33</v>
      </c>
      <c r="D13" s="166">
        <f>SUM(B13:C13)</f>
        <v>68</v>
      </c>
      <c r="E13" s="318">
        <v>40</v>
      </c>
      <c r="F13" s="166">
        <v>31</v>
      </c>
      <c r="G13" s="166">
        <f>SUM(E13:F13)</f>
        <v>71</v>
      </c>
      <c r="H13" s="318">
        <f t="shared" si="0"/>
        <v>75</v>
      </c>
      <c r="I13" s="166">
        <f t="shared" si="0"/>
        <v>64</v>
      </c>
      <c r="J13" s="166">
        <f>SUM(H13:I13)</f>
        <v>139</v>
      </c>
    </row>
    <row r="14" spans="1:10" ht="12.75">
      <c r="A14" s="160" t="s">
        <v>8</v>
      </c>
      <c r="B14" s="318">
        <v>17</v>
      </c>
      <c r="C14" s="319">
        <v>38</v>
      </c>
      <c r="D14" s="166">
        <f>SUM(B14:C14)</f>
        <v>55</v>
      </c>
      <c r="E14" s="318">
        <v>33</v>
      </c>
      <c r="F14" s="166">
        <v>22</v>
      </c>
      <c r="G14" s="166">
        <f>SUM(E14:F14)</f>
        <v>55</v>
      </c>
      <c r="H14" s="318">
        <f t="shared" si="0"/>
        <v>50</v>
      </c>
      <c r="I14" s="166">
        <f t="shared" si="0"/>
        <v>60</v>
      </c>
      <c r="J14" s="166">
        <f>SUM(H14:I14)</f>
        <v>110</v>
      </c>
    </row>
    <row r="15" spans="1:10" ht="12.75">
      <c r="A15" s="174" t="s">
        <v>3</v>
      </c>
      <c r="B15" s="320">
        <f>SUM(B11:B14)</f>
        <v>270</v>
      </c>
      <c r="C15" s="321">
        <f aca="true" t="shared" si="1" ref="C15:J15">SUM(C11:C14)</f>
        <v>305</v>
      </c>
      <c r="D15" s="321">
        <f t="shared" si="1"/>
        <v>575</v>
      </c>
      <c r="E15" s="320">
        <f t="shared" si="1"/>
        <v>396</v>
      </c>
      <c r="F15" s="321">
        <f t="shared" si="1"/>
        <v>244</v>
      </c>
      <c r="G15" s="321">
        <f t="shared" si="1"/>
        <v>640</v>
      </c>
      <c r="H15" s="320">
        <f t="shared" si="1"/>
        <v>666</v>
      </c>
      <c r="I15" s="321">
        <f t="shared" si="1"/>
        <v>549</v>
      </c>
      <c r="J15" s="321">
        <f t="shared" si="1"/>
        <v>1215</v>
      </c>
    </row>
    <row r="19" spans="1:10" ht="12.75">
      <c r="A19" s="177" t="s">
        <v>10</v>
      </c>
      <c r="B19" s="178"/>
      <c r="C19" s="178"/>
      <c r="D19" s="178"/>
      <c r="E19" s="179"/>
      <c r="F19" s="179"/>
      <c r="G19" s="178"/>
      <c r="H19" s="178"/>
      <c r="I19" s="178"/>
      <c r="J19" s="178"/>
    </row>
    <row r="20" spans="1:10" ht="12.75">
      <c r="A20" s="178"/>
      <c r="B20" s="178"/>
      <c r="C20" s="178"/>
      <c r="D20" s="178"/>
      <c r="E20" s="179"/>
      <c r="F20" s="177"/>
      <c r="G20" s="178"/>
      <c r="H20" s="178"/>
      <c r="I20" s="178"/>
      <c r="J20" s="178"/>
    </row>
    <row r="21" spans="1:10" ht="12.75">
      <c r="A21" s="177" t="s">
        <v>42</v>
      </c>
      <c r="B21" s="178"/>
      <c r="C21" s="178"/>
      <c r="D21" s="178"/>
      <c r="E21" s="179"/>
      <c r="F21" s="179"/>
      <c r="G21" s="178"/>
      <c r="H21" s="178"/>
      <c r="I21" s="178"/>
      <c r="J21" s="178"/>
    </row>
    <row r="22" spans="1:10" ht="12.75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ht="12.75">
      <c r="A23" s="118" t="s">
        <v>25</v>
      </c>
      <c r="B23" s="180"/>
      <c r="C23" s="180"/>
      <c r="D23" s="180"/>
      <c r="E23" s="180"/>
      <c r="F23" s="181"/>
      <c r="G23" s="180"/>
      <c r="H23" s="180"/>
      <c r="I23" s="180"/>
      <c r="J23" s="180"/>
    </row>
    <row r="24" spans="1:10" ht="12.75">
      <c r="A24" s="177"/>
      <c r="B24" s="180"/>
      <c r="C24" s="180"/>
      <c r="D24" s="180"/>
      <c r="E24" s="180"/>
      <c r="F24" s="181"/>
      <c r="G24" s="180"/>
      <c r="H24" s="180"/>
      <c r="I24" s="180"/>
      <c r="J24" s="180"/>
    </row>
    <row r="25" spans="1:10" ht="12.75">
      <c r="A25" s="177" t="s">
        <v>62</v>
      </c>
      <c r="B25" s="180"/>
      <c r="C25" s="180"/>
      <c r="D25" s="180"/>
      <c r="E25" s="180"/>
      <c r="F25" s="181"/>
      <c r="G25" s="180"/>
      <c r="H25" s="180"/>
      <c r="I25" s="180"/>
      <c r="J25" s="180"/>
    </row>
    <row r="26" spans="1:10" ht="13.5" thickBot="1">
      <c r="A26" s="175"/>
      <c r="B26" s="183"/>
      <c r="C26" s="183"/>
      <c r="D26" s="183"/>
      <c r="E26" s="183"/>
      <c r="F26" s="183"/>
      <c r="G26" s="183"/>
      <c r="H26" s="183"/>
      <c r="I26" s="183"/>
      <c r="J26" s="183"/>
    </row>
    <row r="27" spans="1:10" ht="12.75">
      <c r="A27" s="184"/>
      <c r="B27" s="185" t="s">
        <v>1</v>
      </c>
      <c r="C27" s="186"/>
      <c r="D27" s="186"/>
      <c r="E27" s="185" t="s">
        <v>2</v>
      </c>
      <c r="F27" s="186"/>
      <c r="G27" s="186"/>
      <c r="H27" s="185" t="s">
        <v>3</v>
      </c>
      <c r="I27" s="186"/>
      <c r="J27" s="186"/>
    </row>
    <row r="28" spans="1:10" ht="12.75">
      <c r="A28" s="347" t="s">
        <v>11</v>
      </c>
      <c r="B28" s="187" t="s">
        <v>4</v>
      </c>
      <c r="C28" s="188" t="s">
        <v>5</v>
      </c>
      <c r="D28" s="188" t="s">
        <v>3</v>
      </c>
      <c r="E28" s="187" t="s">
        <v>4</v>
      </c>
      <c r="F28" s="188" t="s">
        <v>5</v>
      </c>
      <c r="G28" s="188" t="s">
        <v>3</v>
      </c>
      <c r="H28" s="187" t="s">
        <v>4</v>
      </c>
      <c r="I28" s="188" t="s">
        <v>5</v>
      </c>
      <c r="J28" s="188" t="s">
        <v>3</v>
      </c>
    </row>
    <row r="29" spans="1:10" ht="12.75">
      <c r="A29" s="189"/>
      <c r="B29" s="190"/>
      <c r="C29" s="191"/>
      <c r="D29" s="191"/>
      <c r="E29" s="190"/>
      <c r="F29" s="191"/>
      <c r="G29" s="191"/>
      <c r="H29" s="190"/>
      <c r="I29" s="191"/>
      <c r="J29" s="191"/>
    </row>
    <row r="30" spans="1:10" ht="12.75">
      <c r="A30" s="175" t="s">
        <v>12</v>
      </c>
      <c r="B30" s="192">
        <f>'12PHVWO04'!B13+'12PHVWO04'!B29+'12PHVWO04'!B45+'12PHVWO04'!B61</f>
        <v>0</v>
      </c>
      <c r="C30" s="183">
        <f>'12PHVWO04'!C13+'12PHVWO04'!C29+'12PHVWO04'!C45+'12PHVWO04'!C61</f>
        <v>0</v>
      </c>
      <c r="D30" s="183">
        <f>'12PHVWO04'!D13+'12PHVWO04'!D29+'12PHVWO04'!D45+'12PHVWO04'!D61</f>
        <v>0</v>
      </c>
      <c r="E30" s="192">
        <f>'12PHVWO04'!E13+'12PHVWO04'!E29+'12PHVWO04'!E45+'12PHVWO04'!E61</f>
        <v>0</v>
      </c>
      <c r="F30" s="183">
        <f>'12PHVWO04'!F13+'12PHVWO04'!F29+'12PHVWO04'!F45+'12PHVWO04'!F61</f>
        <v>2</v>
      </c>
      <c r="G30" s="183">
        <f>'12PHVWO04'!G13+'12PHVWO04'!G29+'12PHVWO04'!G45+'12PHVWO04'!G61</f>
        <v>2</v>
      </c>
      <c r="H30" s="192">
        <f>'12PHVWO04'!H13+'12PHVWO04'!H29+'12PHVWO04'!H45+'12PHVWO04'!H61</f>
        <v>0</v>
      </c>
      <c r="I30" s="183">
        <f>'12PHVWO04'!I13+'12PHVWO04'!I29+'12PHVWO04'!I45+'12PHVWO04'!I61</f>
        <v>2</v>
      </c>
      <c r="J30" s="183">
        <f>'12PHVWO04'!J13+'12PHVWO04'!J29+'12PHVWO04'!J45+'12PHVWO04'!J61</f>
        <v>2</v>
      </c>
    </row>
    <row r="31" spans="1:10" ht="12.75">
      <c r="A31" s="175" t="s">
        <v>13</v>
      </c>
      <c r="B31" s="192">
        <f>'12PHVWO04'!B14+'12PHVWO04'!B30+'12PHVWO04'!B46+'12PHVWO04'!B62</f>
        <v>0</v>
      </c>
      <c r="C31" s="183">
        <f>'12PHVWO04'!C14+'12PHVWO04'!C30+'12PHVWO04'!C46+'12PHVWO04'!C62</f>
        <v>3</v>
      </c>
      <c r="D31" s="183">
        <f>'12PHVWO04'!D14+'12PHVWO04'!D30+'12PHVWO04'!D46+'12PHVWO04'!D62</f>
        <v>3</v>
      </c>
      <c r="E31" s="192">
        <f>'12PHVWO04'!E14+'12PHVWO04'!E30+'12PHVWO04'!E46+'12PHVWO04'!E62</f>
        <v>30</v>
      </c>
      <c r="F31" s="183">
        <f>'12PHVWO04'!F14+'12PHVWO04'!F30+'12PHVWO04'!F46+'12PHVWO04'!F62</f>
        <v>40</v>
      </c>
      <c r="G31" s="183">
        <f>'12PHVWO04'!G14+'12PHVWO04'!G30+'12PHVWO04'!G46+'12PHVWO04'!G62</f>
        <v>70</v>
      </c>
      <c r="H31" s="192">
        <f>'12PHVWO04'!H14+'12PHVWO04'!H30+'12PHVWO04'!H46+'12PHVWO04'!H62</f>
        <v>30</v>
      </c>
      <c r="I31" s="183">
        <f>'12PHVWO04'!I14+'12PHVWO04'!I30+'12PHVWO04'!I46+'12PHVWO04'!I62</f>
        <v>43</v>
      </c>
      <c r="J31" s="183">
        <f>'12PHVWO04'!J14+'12PHVWO04'!J30+'12PHVWO04'!J46+'12PHVWO04'!J62</f>
        <v>73</v>
      </c>
    </row>
    <row r="32" spans="1:10" ht="12.75">
      <c r="A32" s="175" t="s">
        <v>14</v>
      </c>
      <c r="B32" s="192">
        <f>'12PHVWO04'!B15+'12PHVWO04'!B31+'12PHVWO04'!B47+'12PHVWO04'!B63</f>
        <v>13</v>
      </c>
      <c r="C32" s="183">
        <f>'12PHVWO04'!C15+'12PHVWO04'!C31+'12PHVWO04'!C47+'12PHVWO04'!C63</f>
        <v>21</v>
      </c>
      <c r="D32" s="183">
        <f>'12PHVWO04'!D15+'12PHVWO04'!D31+'12PHVWO04'!D47+'12PHVWO04'!D63</f>
        <v>34</v>
      </c>
      <c r="E32" s="192">
        <f>'12PHVWO04'!E15+'12PHVWO04'!E31+'12PHVWO04'!E47+'12PHVWO04'!E63</f>
        <v>60</v>
      </c>
      <c r="F32" s="183">
        <f>'12PHVWO04'!F15+'12PHVWO04'!F31+'12PHVWO04'!F47+'12PHVWO04'!F63</f>
        <v>66</v>
      </c>
      <c r="G32" s="183">
        <f>'12PHVWO04'!G15+'12PHVWO04'!G31+'12PHVWO04'!G47+'12PHVWO04'!G63</f>
        <v>126</v>
      </c>
      <c r="H32" s="192">
        <f>'12PHVWO04'!H15+'12PHVWO04'!H31+'12PHVWO04'!H47+'12PHVWO04'!H63</f>
        <v>73</v>
      </c>
      <c r="I32" s="183">
        <f>'12PHVWO04'!I15+'12PHVWO04'!I31+'12PHVWO04'!I47+'12PHVWO04'!I63</f>
        <v>87</v>
      </c>
      <c r="J32" s="183">
        <f>'12PHVWO04'!J15+'12PHVWO04'!J31+'12PHVWO04'!J47+'12PHVWO04'!J63</f>
        <v>160</v>
      </c>
    </row>
    <row r="33" spans="1:10" ht="12.75">
      <c r="A33" s="175" t="s">
        <v>15</v>
      </c>
      <c r="B33" s="192">
        <f>'12PHVWO04'!B16+'12PHVWO04'!B32+'12PHVWO04'!B48+'12PHVWO04'!B64</f>
        <v>19</v>
      </c>
      <c r="C33" s="183">
        <f>'12PHVWO04'!C16+'12PHVWO04'!C32+'12PHVWO04'!C48+'12PHVWO04'!C64</f>
        <v>40</v>
      </c>
      <c r="D33" s="183">
        <f>'12PHVWO04'!D16+'12PHVWO04'!D32+'12PHVWO04'!D48+'12PHVWO04'!D64</f>
        <v>59</v>
      </c>
      <c r="E33" s="192">
        <f>'12PHVWO04'!E16+'12PHVWO04'!E32+'12PHVWO04'!E48+'12PHVWO04'!E64</f>
        <v>46</v>
      </c>
      <c r="F33" s="183">
        <f>'12PHVWO04'!F16+'12PHVWO04'!F32+'12PHVWO04'!F48+'12PHVWO04'!F64</f>
        <v>35</v>
      </c>
      <c r="G33" s="183">
        <f>'12PHVWO04'!G16+'12PHVWO04'!G32+'12PHVWO04'!G48+'12PHVWO04'!G64</f>
        <v>81</v>
      </c>
      <c r="H33" s="192">
        <f>'12PHVWO04'!H16+'12PHVWO04'!H32+'12PHVWO04'!H48+'12PHVWO04'!H64</f>
        <v>65</v>
      </c>
      <c r="I33" s="183">
        <f>'12PHVWO04'!I16+'12PHVWO04'!I32+'12PHVWO04'!I48+'12PHVWO04'!I64</f>
        <v>75</v>
      </c>
      <c r="J33" s="183">
        <f>'12PHVWO04'!J16+'12PHVWO04'!J32+'12PHVWO04'!J48+'12PHVWO04'!J64</f>
        <v>140</v>
      </c>
    </row>
    <row r="34" spans="1:10" ht="12.75">
      <c r="A34" s="175" t="s">
        <v>16</v>
      </c>
      <c r="B34" s="192">
        <f>'12PHVWO04'!B17+'12PHVWO04'!B33+'12PHVWO04'!B49+'12PHVWO04'!B65</f>
        <v>35</v>
      </c>
      <c r="C34" s="183">
        <f>'12PHVWO04'!C17+'12PHVWO04'!C33+'12PHVWO04'!C49+'12PHVWO04'!C65</f>
        <v>40</v>
      </c>
      <c r="D34" s="183">
        <f>'12PHVWO04'!D17+'12PHVWO04'!D33+'12PHVWO04'!D49+'12PHVWO04'!D65</f>
        <v>75</v>
      </c>
      <c r="E34" s="192">
        <f>'12PHVWO04'!E17+'12PHVWO04'!E33+'12PHVWO04'!E49+'12PHVWO04'!E65</f>
        <v>43</v>
      </c>
      <c r="F34" s="183">
        <f>'12PHVWO04'!F17+'12PHVWO04'!F33+'12PHVWO04'!F49+'12PHVWO04'!F65</f>
        <v>33</v>
      </c>
      <c r="G34" s="183">
        <f>'12PHVWO04'!G17+'12PHVWO04'!G33+'12PHVWO04'!G49+'12PHVWO04'!G65</f>
        <v>76</v>
      </c>
      <c r="H34" s="192">
        <f>'12PHVWO04'!H17+'12PHVWO04'!H33+'12PHVWO04'!H49+'12PHVWO04'!H65</f>
        <v>78</v>
      </c>
      <c r="I34" s="183">
        <f>'12PHVWO04'!I17+'12PHVWO04'!I33+'12PHVWO04'!I49+'12PHVWO04'!I65</f>
        <v>73</v>
      </c>
      <c r="J34" s="183">
        <f>'12PHVWO04'!J17+'12PHVWO04'!J33+'12PHVWO04'!J49+'12PHVWO04'!J65</f>
        <v>151</v>
      </c>
    </row>
    <row r="35" spans="1:10" ht="12.75">
      <c r="A35" s="175" t="s">
        <v>17</v>
      </c>
      <c r="B35" s="192">
        <f>'12PHVWO04'!B18+'12PHVWO04'!B34+'12PHVWO04'!B50+'12PHVWO04'!B66</f>
        <v>42</v>
      </c>
      <c r="C35" s="183">
        <f>'12PHVWO04'!C18+'12PHVWO04'!C34+'12PHVWO04'!C50+'12PHVWO04'!C66</f>
        <v>57</v>
      </c>
      <c r="D35" s="183">
        <f>'12PHVWO04'!D18+'12PHVWO04'!D34+'12PHVWO04'!D50+'12PHVWO04'!D66</f>
        <v>99</v>
      </c>
      <c r="E35" s="192">
        <f>'12PHVWO04'!E18+'12PHVWO04'!E34+'12PHVWO04'!E50+'12PHVWO04'!E66</f>
        <v>53</v>
      </c>
      <c r="F35" s="183">
        <f>'12PHVWO04'!F18+'12PHVWO04'!F34+'12PHVWO04'!F50+'12PHVWO04'!F66</f>
        <v>26</v>
      </c>
      <c r="G35" s="183">
        <f>'12PHVWO04'!G18+'12PHVWO04'!G34+'12PHVWO04'!G50+'12PHVWO04'!G66</f>
        <v>79</v>
      </c>
      <c r="H35" s="192">
        <f>'12PHVWO04'!H18+'12PHVWO04'!H34+'12PHVWO04'!H50+'12PHVWO04'!H66</f>
        <v>95</v>
      </c>
      <c r="I35" s="183">
        <f>'12PHVWO04'!I18+'12PHVWO04'!I34+'12PHVWO04'!I50+'12PHVWO04'!I66</f>
        <v>83</v>
      </c>
      <c r="J35" s="183">
        <f>'12PHVWO04'!J18+'12PHVWO04'!J34+'12PHVWO04'!J50+'12PHVWO04'!J66</f>
        <v>178</v>
      </c>
    </row>
    <row r="36" spans="1:10" ht="12.75">
      <c r="A36" s="175" t="s">
        <v>18</v>
      </c>
      <c r="B36" s="192">
        <f>'12PHVWO04'!B19+'12PHVWO04'!B35+'12PHVWO04'!B51+'12PHVWO04'!B67</f>
        <v>56</v>
      </c>
      <c r="C36" s="183">
        <f>'12PHVWO04'!C19+'12PHVWO04'!C35+'12PHVWO04'!C51+'12PHVWO04'!C67</f>
        <v>64</v>
      </c>
      <c r="D36" s="183">
        <f>'12PHVWO04'!D19+'12PHVWO04'!D35+'12PHVWO04'!D51+'12PHVWO04'!D67</f>
        <v>120</v>
      </c>
      <c r="E36" s="192">
        <f>'12PHVWO04'!E19+'12PHVWO04'!E35+'12PHVWO04'!E51+'12PHVWO04'!E67</f>
        <v>66</v>
      </c>
      <c r="F36" s="183">
        <f>'12PHVWO04'!F19+'12PHVWO04'!F35+'12PHVWO04'!F51+'12PHVWO04'!F67</f>
        <v>27</v>
      </c>
      <c r="G36" s="183">
        <f>'12PHVWO04'!G19+'12PHVWO04'!G35+'12PHVWO04'!G51+'12PHVWO04'!G67</f>
        <v>93</v>
      </c>
      <c r="H36" s="192">
        <f>'12PHVWO04'!H19+'12PHVWO04'!H35+'12PHVWO04'!H51+'12PHVWO04'!H67</f>
        <v>122</v>
      </c>
      <c r="I36" s="183">
        <f>'12PHVWO04'!I19+'12PHVWO04'!I35+'12PHVWO04'!I51+'12PHVWO04'!I67</f>
        <v>91</v>
      </c>
      <c r="J36" s="183">
        <f>'12PHVWO04'!J19+'12PHVWO04'!J35+'12PHVWO04'!J51+'12PHVWO04'!J67</f>
        <v>213</v>
      </c>
    </row>
    <row r="37" spans="1:10" ht="12.75">
      <c r="A37" s="175" t="s">
        <v>19</v>
      </c>
      <c r="B37" s="192">
        <f>'12PHVWO04'!B20+'12PHVWO04'!B36+'12PHVWO04'!B52+'12PHVWO04'!B68</f>
        <v>78</v>
      </c>
      <c r="C37" s="183">
        <f>'12PHVWO04'!C20+'12PHVWO04'!C36+'12PHVWO04'!C52+'12PHVWO04'!C68</f>
        <v>68</v>
      </c>
      <c r="D37" s="183">
        <f>'12PHVWO04'!D20+'12PHVWO04'!D36+'12PHVWO04'!D52+'12PHVWO04'!D68</f>
        <v>146</v>
      </c>
      <c r="E37" s="192">
        <f>'12PHVWO04'!E20+'12PHVWO04'!E36+'12PHVWO04'!E52+'12PHVWO04'!E68</f>
        <v>59</v>
      </c>
      <c r="F37" s="183">
        <f>'12PHVWO04'!F20+'12PHVWO04'!F36+'12PHVWO04'!F52+'12PHVWO04'!F68</f>
        <v>10</v>
      </c>
      <c r="G37" s="183">
        <f>'12PHVWO04'!G20+'12PHVWO04'!G36+'12PHVWO04'!G52+'12PHVWO04'!G68</f>
        <v>69</v>
      </c>
      <c r="H37" s="192">
        <f>'12PHVWO04'!H20+'12PHVWO04'!H36+'12PHVWO04'!H52+'12PHVWO04'!H68</f>
        <v>137</v>
      </c>
      <c r="I37" s="183">
        <f>'12PHVWO04'!I20+'12PHVWO04'!I36+'12PHVWO04'!I52+'12PHVWO04'!I68</f>
        <v>78</v>
      </c>
      <c r="J37" s="183">
        <f>'12PHVWO04'!J20+'12PHVWO04'!J36+'12PHVWO04'!J52+'12PHVWO04'!J68</f>
        <v>215</v>
      </c>
    </row>
    <row r="38" spans="1:10" ht="12.75">
      <c r="A38" s="175" t="s">
        <v>20</v>
      </c>
      <c r="B38" s="192">
        <f>'12PHVWO04'!B21+'12PHVWO04'!B37+'12PHVWO04'!B53+'12PHVWO04'!B69</f>
        <v>27</v>
      </c>
      <c r="C38" s="183">
        <f>'12PHVWO04'!C21+'12PHVWO04'!C37+'12PHVWO04'!C53+'12PHVWO04'!C69</f>
        <v>12</v>
      </c>
      <c r="D38" s="193">
        <f>'12PHVWO04'!D21+'12PHVWO04'!D37+'12PHVWO04'!D53+'12PHVWO04'!D69</f>
        <v>39</v>
      </c>
      <c r="E38" s="192">
        <f>'12PHVWO04'!E21+'12PHVWO04'!E37+'12PHVWO04'!E53+'12PHVWO04'!E69</f>
        <v>39</v>
      </c>
      <c r="F38" s="183">
        <f>'12PHVWO04'!F21+'12PHVWO04'!F37+'12PHVWO04'!F53+'12PHVWO04'!F69</f>
        <v>5</v>
      </c>
      <c r="G38" s="193">
        <f>'12PHVWO04'!G21+'12PHVWO04'!G37+'12PHVWO04'!G53+'12PHVWO04'!G69</f>
        <v>44</v>
      </c>
      <c r="H38" s="192">
        <f>'12PHVWO04'!H21+'12PHVWO04'!H37+'12PHVWO04'!H53+'12PHVWO04'!H69</f>
        <v>66</v>
      </c>
      <c r="I38" s="183">
        <f>'12PHVWO04'!I21+'12PHVWO04'!I37+'12PHVWO04'!I53+'12PHVWO04'!I69</f>
        <v>17</v>
      </c>
      <c r="J38" s="193">
        <f>'12PHVWO04'!J21+'12PHVWO04'!J37+'12PHVWO04'!J53+'12PHVWO04'!J69</f>
        <v>83</v>
      </c>
    </row>
    <row r="39" spans="1:10" ht="12.75">
      <c r="A39" s="194" t="s">
        <v>3</v>
      </c>
      <c r="B39" s="195">
        <f>'12PHVWO04'!B22+'12PHVWO04'!B38+'12PHVWO04'!B54+'12PHVWO04'!B70</f>
        <v>270</v>
      </c>
      <c r="C39" s="196">
        <f>'12PHVWO04'!C22+'12PHVWO04'!C38+'12PHVWO04'!C54+'12PHVWO04'!C70</f>
        <v>305</v>
      </c>
      <c r="D39" s="196">
        <f>'12PHVWO04'!D22+'12PHVWO04'!D38+'12PHVWO04'!D54+'12PHVWO04'!D70</f>
        <v>575</v>
      </c>
      <c r="E39" s="195">
        <f>'12PHVWO04'!E22+'12PHVWO04'!E38+'12PHVWO04'!E54+'12PHVWO04'!E70</f>
        <v>396</v>
      </c>
      <c r="F39" s="196">
        <f>'12PHVWO04'!F22+'12PHVWO04'!F38+'12PHVWO04'!F54+'12PHVWO04'!F70</f>
        <v>244</v>
      </c>
      <c r="G39" s="196">
        <f>'12PHVWO04'!G22+'12PHVWO04'!G38+'12PHVWO04'!G54+'12PHVWO04'!G70</f>
        <v>640</v>
      </c>
      <c r="H39" s="195">
        <f>'12PHVWO04'!H22+'12PHVWO04'!H38+'12PHVWO04'!H54+'12PHVWO04'!H70</f>
        <v>666</v>
      </c>
      <c r="I39" s="196">
        <f>'12PHVWO04'!I22+'12PHVWO04'!I38+'12PHVWO04'!I54+'12PHVWO04'!I70</f>
        <v>549</v>
      </c>
      <c r="J39" s="196">
        <f>'12PHVWO04'!J22+'12PHVWO04'!J38+'12PHVWO04'!J54+'12PHVWO04'!J70</f>
        <v>1215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M34" sqref="M34"/>
    </sheetView>
  </sheetViews>
  <sheetFormatPr defaultColWidth="9.140625" defaultRowHeight="12.75" customHeight="1"/>
  <cols>
    <col min="1" max="1" width="32.00390625" style="182" customWidth="1"/>
    <col min="2" max="16384" width="9.140625" style="182" customWidth="1"/>
  </cols>
  <sheetData>
    <row r="1" spans="1:10" ht="12.75" customHeight="1">
      <c r="A1" s="1" t="s">
        <v>39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2.75" customHeight="1">
      <c r="A2" s="177" t="s">
        <v>10</v>
      </c>
      <c r="B2" s="178"/>
      <c r="C2" s="178"/>
      <c r="D2" s="178"/>
      <c r="E2" s="179"/>
      <c r="F2" s="179"/>
      <c r="G2" s="178"/>
      <c r="H2" s="178"/>
      <c r="I2" s="178"/>
      <c r="J2" s="178"/>
    </row>
    <row r="3" spans="1:10" ht="12.75" customHeight="1">
      <c r="A3" s="178"/>
      <c r="B3" s="178"/>
      <c r="C3" s="178"/>
      <c r="D3" s="178"/>
      <c r="E3" s="179"/>
      <c r="F3" s="177"/>
      <c r="G3" s="178"/>
      <c r="H3" s="178"/>
      <c r="I3" s="178"/>
      <c r="J3" s="178"/>
    </row>
    <row r="4" spans="1:10" ht="12.75" customHeight="1">
      <c r="A4" s="177" t="s">
        <v>42</v>
      </c>
      <c r="B4" s="178"/>
      <c r="C4" s="178"/>
      <c r="D4" s="178"/>
      <c r="E4" s="179"/>
      <c r="F4" s="179"/>
      <c r="G4" s="178"/>
      <c r="H4" s="178"/>
      <c r="I4" s="178"/>
      <c r="J4" s="178"/>
    </row>
    <row r="5" spans="1:10" ht="12.7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2.75" customHeight="1">
      <c r="A6" s="118" t="s">
        <v>25</v>
      </c>
      <c r="B6" s="180"/>
      <c r="C6" s="180"/>
      <c r="D6" s="180"/>
      <c r="E6" s="180"/>
      <c r="F6" s="181"/>
      <c r="G6" s="180"/>
      <c r="H6" s="180"/>
      <c r="I6" s="180"/>
      <c r="J6" s="180"/>
    </row>
    <row r="7" spans="1:10" ht="12.75" customHeight="1">
      <c r="A7" s="177"/>
      <c r="B7" s="180"/>
      <c r="C7" s="180"/>
      <c r="D7" s="180"/>
      <c r="E7" s="180"/>
      <c r="F7" s="181"/>
      <c r="G7" s="180"/>
      <c r="H7" s="180"/>
      <c r="I7" s="180"/>
      <c r="J7" s="180"/>
    </row>
    <row r="8" spans="1:10" ht="12.75" customHeight="1">
      <c r="A8" s="177" t="s">
        <v>23</v>
      </c>
      <c r="B8" s="180"/>
      <c r="C8" s="180"/>
      <c r="D8" s="180"/>
      <c r="E8" s="180"/>
      <c r="F8" s="181"/>
      <c r="G8" s="180"/>
      <c r="H8" s="180"/>
      <c r="I8" s="180"/>
      <c r="J8" s="180"/>
    </row>
    <row r="9" spans="1:10" ht="12.75" customHeight="1" thickBot="1">
      <c r="A9" s="175"/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12.75" customHeight="1">
      <c r="A10" s="184"/>
      <c r="B10" s="185" t="s">
        <v>1</v>
      </c>
      <c r="C10" s="186"/>
      <c r="D10" s="186"/>
      <c r="E10" s="185" t="s">
        <v>2</v>
      </c>
      <c r="F10" s="186"/>
      <c r="G10" s="186"/>
      <c r="H10" s="185" t="s">
        <v>3</v>
      </c>
      <c r="I10" s="186"/>
      <c r="J10" s="186"/>
    </row>
    <row r="11" spans="1:10" ht="12.75" customHeight="1">
      <c r="A11" s="347" t="s">
        <v>11</v>
      </c>
      <c r="B11" s="187" t="s">
        <v>4</v>
      </c>
      <c r="C11" s="188" t="s">
        <v>5</v>
      </c>
      <c r="D11" s="188" t="s">
        <v>3</v>
      </c>
      <c r="E11" s="187" t="s">
        <v>4</v>
      </c>
      <c r="F11" s="188" t="s">
        <v>5</v>
      </c>
      <c r="G11" s="188" t="s">
        <v>3</v>
      </c>
      <c r="H11" s="187" t="s">
        <v>4</v>
      </c>
      <c r="I11" s="188" t="s">
        <v>5</v>
      </c>
      <c r="J11" s="188" t="s">
        <v>3</v>
      </c>
    </row>
    <row r="12" spans="1:10" ht="12.75" customHeight="1">
      <c r="A12" s="189"/>
      <c r="B12" s="190"/>
      <c r="C12" s="191"/>
      <c r="D12" s="191"/>
      <c r="E12" s="190"/>
      <c r="F12" s="191"/>
      <c r="G12" s="191"/>
      <c r="H12" s="190"/>
      <c r="I12" s="191"/>
      <c r="J12" s="191"/>
    </row>
    <row r="13" spans="1:10" ht="12.75" customHeight="1">
      <c r="A13" s="175" t="s">
        <v>12</v>
      </c>
      <c r="B13" s="192">
        <f>0</f>
        <v>0</v>
      </c>
      <c r="C13" s="183">
        <f>0</f>
        <v>0</v>
      </c>
      <c r="D13" s="183">
        <f>SUM(B13:C13)</f>
        <v>0</v>
      </c>
      <c r="E13" s="192">
        <f>0</f>
        <v>0</v>
      </c>
      <c r="F13" s="183">
        <v>2</v>
      </c>
      <c r="G13" s="183">
        <f aca="true" t="shared" si="0" ref="G13:G21">SUM(E13:F13)</f>
        <v>2</v>
      </c>
      <c r="H13" s="192">
        <f>SUM(B13,E13)</f>
        <v>0</v>
      </c>
      <c r="I13" s="183">
        <f>SUM(C13,F13)</f>
        <v>2</v>
      </c>
      <c r="J13" s="183">
        <f aca="true" t="shared" si="1" ref="J13:J21">SUM(H13:I13)</f>
        <v>2</v>
      </c>
    </row>
    <row r="14" spans="1:10" ht="12.75" customHeight="1">
      <c r="A14" s="175" t="s">
        <v>13</v>
      </c>
      <c r="B14" s="192">
        <f>0</f>
        <v>0</v>
      </c>
      <c r="C14" s="183">
        <v>1</v>
      </c>
      <c r="D14" s="183">
        <f aca="true" t="shared" si="2" ref="D14:D21">SUM(B14:C14)</f>
        <v>1</v>
      </c>
      <c r="E14" s="192">
        <v>15</v>
      </c>
      <c r="F14" s="183">
        <v>13</v>
      </c>
      <c r="G14" s="183">
        <f t="shared" si="0"/>
        <v>28</v>
      </c>
      <c r="H14" s="192">
        <f aca="true" t="shared" si="3" ref="H14:I21">SUM(B14,E14)</f>
        <v>15</v>
      </c>
      <c r="I14" s="183">
        <f t="shared" si="3"/>
        <v>14</v>
      </c>
      <c r="J14" s="183">
        <f t="shared" si="1"/>
        <v>29</v>
      </c>
    </row>
    <row r="15" spans="1:10" ht="12.75" customHeight="1">
      <c r="A15" s="175" t="s">
        <v>14</v>
      </c>
      <c r="B15" s="192">
        <v>2</v>
      </c>
      <c r="C15" s="183">
        <v>6</v>
      </c>
      <c r="D15" s="183">
        <f t="shared" si="2"/>
        <v>8</v>
      </c>
      <c r="E15" s="192">
        <v>16</v>
      </c>
      <c r="F15" s="183">
        <v>17</v>
      </c>
      <c r="G15" s="183">
        <f t="shared" si="0"/>
        <v>33</v>
      </c>
      <c r="H15" s="192">
        <f t="shared" si="3"/>
        <v>18</v>
      </c>
      <c r="I15" s="183">
        <f t="shared" si="3"/>
        <v>23</v>
      </c>
      <c r="J15" s="183">
        <f t="shared" si="1"/>
        <v>41</v>
      </c>
    </row>
    <row r="16" spans="1:10" ht="12.75" customHeight="1">
      <c r="A16" s="175" t="s">
        <v>15</v>
      </c>
      <c r="B16" s="190">
        <v>5</v>
      </c>
      <c r="C16" s="183">
        <v>16</v>
      </c>
      <c r="D16" s="183">
        <f t="shared" si="2"/>
        <v>21</v>
      </c>
      <c r="E16" s="192">
        <v>7</v>
      </c>
      <c r="F16" s="183">
        <v>5</v>
      </c>
      <c r="G16" s="183">
        <f t="shared" si="0"/>
        <v>12</v>
      </c>
      <c r="H16" s="192">
        <f t="shared" si="3"/>
        <v>12</v>
      </c>
      <c r="I16" s="183">
        <f t="shared" si="3"/>
        <v>21</v>
      </c>
      <c r="J16" s="183">
        <f t="shared" si="1"/>
        <v>33</v>
      </c>
    </row>
    <row r="17" spans="1:10" ht="12.75" customHeight="1">
      <c r="A17" s="175" t="s">
        <v>16</v>
      </c>
      <c r="B17" s="190">
        <v>15</v>
      </c>
      <c r="C17" s="183">
        <v>13</v>
      </c>
      <c r="D17" s="183">
        <f t="shared" si="2"/>
        <v>28</v>
      </c>
      <c r="E17" s="192">
        <v>10</v>
      </c>
      <c r="F17" s="183">
        <v>9</v>
      </c>
      <c r="G17" s="183">
        <f t="shared" si="0"/>
        <v>19</v>
      </c>
      <c r="H17" s="192">
        <f t="shared" si="3"/>
        <v>25</v>
      </c>
      <c r="I17" s="183">
        <f t="shared" si="3"/>
        <v>22</v>
      </c>
      <c r="J17" s="183">
        <f t="shared" si="1"/>
        <v>47</v>
      </c>
    </row>
    <row r="18" spans="1:10" ht="12.75" customHeight="1">
      <c r="A18" s="175" t="s">
        <v>17</v>
      </c>
      <c r="B18" s="190">
        <v>13</v>
      </c>
      <c r="C18" s="183">
        <v>11</v>
      </c>
      <c r="D18" s="183">
        <f t="shared" si="2"/>
        <v>24</v>
      </c>
      <c r="E18" s="192">
        <v>9</v>
      </c>
      <c r="F18" s="183">
        <v>10</v>
      </c>
      <c r="G18" s="183">
        <f t="shared" si="0"/>
        <v>19</v>
      </c>
      <c r="H18" s="192">
        <f t="shared" si="3"/>
        <v>22</v>
      </c>
      <c r="I18" s="183">
        <f t="shared" si="3"/>
        <v>21</v>
      </c>
      <c r="J18" s="183">
        <f t="shared" si="1"/>
        <v>43</v>
      </c>
    </row>
    <row r="19" spans="1:10" ht="12.75" customHeight="1">
      <c r="A19" s="175" t="s">
        <v>18</v>
      </c>
      <c r="B19" s="190">
        <v>17</v>
      </c>
      <c r="C19" s="183">
        <v>13</v>
      </c>
      <c r="D19" s="183">
        <f t="shared" si="2"/>
        <v>30</v>
      </c>
      <c r="E19" s="192">
        <v>13</v>
      </c>
      <c r="F19" s="183">
        <v>2</v>
      </c>
      <c r="G19" s="183">
        <f t="shared" si="0"/>
        <v>15</v>
      </c>
      <c r="H19" s="192">
        <f t="shared" si="3"/>
        <v>30</v>
      </c>
      <c r="I19" s="183">
        <f t="shared" si="3"/>
        <v>15</v>
      </c>
      <c r="J19" s="183">
        <f t="shared" si="1"/>
        <v>45</v>
      </c>
    </row>
    <row r="20" spans="1:10" ht="12.75" customHeight="1">
      <c r="A20" s="175" t="s">
        <v>19</v>
      </c>
      <c r="B20" s="190">
        <v>23</v>
      </c>
      <c r="C20" s="183">
        <v>19</v>
      </c>
      <c r="D20" s="183">
        <f t="shared" si="2"/>
        <v>42</v>
      </c>
      <c r="E20" s="192">
        <v>14</v>
      </c>
      <c r="F20" s="183">
        <f>0</f>
        <v>0</v>
      </c>
      <c r="G20" s="183">
        <f t="shared" si="0"/>
        <v>14</v>
      </c>
      <c r="H20" s="192">
        <f t="shared" si="3"/>
        <v>37</v>
      </c>
      <c r="I20" s="183">
        <f t="shared" si="3"/>
        <v>19</v>
      </c>
      <c r="J20" s="183">
        <f t="shared" si="1"/>
        <v>56</v>
      </c>
    </row>
    <row r="21" spans="1:10" ht="12.75" customHeight="1">
      <c r="A21" s="175" t="s">
        <v>20</v>
      </c>
      <c r="B21" s="190">
        <v>4</v>
      </c>
      <c r="C21" s="183">
        <v>1</v>
      </c>
      <c r="D21" s="193">
        <f t="shared" si="2"/>
        <v>5</v>
      </c>
      <c r="E21" s="192">
        <f>7+3</f>
        <v>10</v>
      </c>
      <c r="F21" s="183">
        <f>0</f>
        <v>0</v>
      </c>
      <c r="G21" s="193">
        <f t="shared" si="0"/>
        <v>10</v>
      </c>
      <c r="H21" s="192">
        <f t="shared" si="3"/>
        <v>14</v>
      </c>
      <c r="I21" s="183">
        <f t="shared" si="3"/>
        <v>1</v>
      </c>
      <c r="J21" s="193">
        <f t="shared" si="1"/>
        <v>15</v>
      </c>
    </row>
    <row r="22" spans="1:10" ht="12.75" customHeight="1">
      <c r="A22" s="194" t="s">
        <v>3</v>
      </c>
      <c r="B22" s="195">
        <f>SUM(B13:B21)</f>
        <v>79</v>
      </c>
      <c r="C22" s="196">
        <f aca="true" t="shared" si="4" ref="C22:J22">SUM(C13:C21)</f>
        <v>80</v>
      </c>
      <c r="D22" s="196">
        <f t="shared" si="4"/>
        <v>159</v>
      </c>
      <c r="E22" s="195">
        <f t="shared" si="4"/>
        <v>94</v>
      </c>
      <c r="F22" s="196">
        <f t="shared" si="4"/>
        <v>58</v>
      </c>
      <c r="G22" s="196">
        <f t="shared" si="4"/>
        <v>152</v>
      </c>
      <c r="H22" s="195">
        <f t="shared" si="4"/>
        <v>173</v>
      </c>
      <c r="I22" s="196">
        <f t="shared" si="4"/>
        <v>138</v>
      </c>
      <c r="J22" s="196">
        <f t="shared" si="4"/>
        <v>311</v>
      </c>
    </row>
    <row r="24" spans="1:10" ht="12.75" customHeight="1">
      <c r="A24" s="177" t="s">
        <v>6</v>
      </c>
      <c r="B24" s="180"/>
      <c r="C24" s="180"/>
      <c r="D24" s="180"/>
      <c r="E24" s="180"/>
      <c r="F24" s="181"/>
      <c r="G24" s="180"/>
      <c r="H24" s="180"/>
      <c r="I24" s="180"/>
      <c r="J24" s="180"/>
    </row>
    <row r="25" spans="1:10" ht="12.75" customHeight="1" thickBot="1">
      <c r="A25" s="175"/>
      <c r="B25" s="183"/>
      <c r="C25" s="183"/>
      <c r="D25" s="183"/>
      <c r="E25" s="183"/>
      <c r="F25" s="183"/>
      <c r="G25" s="183"/>
      <c r="H25" s="183"/>
      <c r="I25" s="183"/>
      <c r="J25" s="183"/>
    </row>
    <row r="26" spans="1:10" ht="12.75" customHeight="1">
      <c r="A26" s="184"/>
      <c r="B26" s="185" t="s">
        <v>1</v>
      </c>
      <c r="C26" s="186"/>
      <c r="D26" s="186"/>
      <c r="E26" s="185" t="s">
        <v>2</v>
      </c>
      <c r="F26" s="186"/>
      <c r="G26" s="186"/>
      <c r="H26" s="185" t="s">
        <v>3</v>
      </c>
      <c r="I26" s="186"/>
      <c r="J26" s="186"/>
    </row>
    <row r="27" spans="1:10" ht="12.75" customHeight="1">
      <c r="A27" s="347" t="s">
        <v>11</v>
      </c>
      <c r="B27" s="187" t="s">
        <v>4</v>
      </c>
      <c r="C27" s="188" t="s">
        <v>5</v>
      </c>
      <c r="D27" s="188" t="s">
        <v>3</v>
      </c>
      <c r="E27" s="187" t="s">
        <v>4</v>
      </c>
      <c r="F27" s="188" t="s">
        <v>5</v>
      </c>
      <c r="G27" s="188" t="s">
        <v>3</v>
      </c>
      <c r="H27" s="187" t="s">
        <v>4</v>
      </c>
      <c r="I27" s="188" t="s">
        <v>5</v>
      </c>
      <c r="J27" s="188" t="s">
        <v>3</v>
      </c>
    </row>
    <row r="28" spans="1:10" ht="12.75" customHeight="1">
      <c r="A28" s="189"/>
      <c r="B28" s="190"/>
      <c r="C28" s="191"/>
      <c r="D28" s="191"/>
      <c r="E28" s="190"/>
      <c r="F28" s="191"/>
      <c r="G28" s="191"/>
      <c r="H28" s="190"/>
      <c r="I28" s="191"/>
      <c r="J28" s="191"/>
    </row>
    <row r="29" spans="1:10" ht="12.75" customHeight="1">
      <c r="A29" s="175" t="s">
        <v>12</v>
      </c>
      <c r="B29" s="192">
        <f>0</f>
        <v>0</v>
      </c>
      <c r="C29" s="183">
        <f>0</f>
        <v>0</v>
      </c>
      <c r="D29" s="183">
        <f>SUM(B29:C29)</f>
        <v>0</v>
      </c>
      <c r="E29" s="192">
        <f>0</f>
        <v>0</v>
      </c>
      <c r="F29" s="183">
        <f>0</f>
        <v>0</v>
      </c>
      <c r="G29" s="183">
        <f aca="true" t="shared" si="5" ref="G29:G37">SUM(E29:F29)</f>
        <v>0</v>
      </c>
      <c r="H29" s="192">
        <f>SUM(B29,E29)</f>
        <v>0</v>
      </c>
      <c r="I29" s="183">
        <f>SUM(C29,F29)</f>
        <v>0</v>
      </c>
      <c r="J29" s="183">
        <f aca="true" t="shared" si="6" ref="J29:J37">SUM(H29:I29)</f>
        <v>0</v>
      </c>
    </row>
    <row r="30" spans="1:10" ht="12.75" customHeight="1">
      <c r="A30" s="175" t="s">
        <v>13</v>
      </c>
      <c r="B30" s="192">
        <f>0</f>
        <v>0</v>
      </c>
      <c r="C30" s="183">
        <v>1</v>
      </c>
      <c r="D30" s="183">
        <f aca="true" t="shared" si="7" ref="D30:D37">SUM(B30:C30)</f>
        <v>1</v>
      </c>
      <c r="E30" s="192">
        <v>14</v>
      </c>
      <c r="F30" s="183">
        <v>17</v>
      </c>
      <c r="G30" s="183">
        <f t="shared" si="5"/>
        <v>31</v>
      </c>
      <c r="H30" s="192">
        <f aca="true" t="shared" si="8" ref="H30:I37">SUM(B30,E30)</f>
        <v>14</v>
      </c>
      <c r="I30" s="183">
        <f t="shared" si="8"/>
        <v>18</v>
      </c>
      <c r="J30" s="183">
        <f t="shared" si="6"/>
        <v>32</v>
      </c>
    </row>
    <row r="31" spans="1:10" ht="12.75" customHeight="1">
      <c r="A31" s="175" t="s">
        <v>14</v>
      </c>
      <c r="B31" s="192">
        <v>7</v>
      </c>
      <c r="C31" s="183">
        <v>11</v>
      </c>
      <c r="D31" s="183">
        <f t="shared" si="7"/>
        <v>18</v>
      </c>
      <c r="E31" s="192">
        <v>29</v>
      </c>
      <c r="F31" s="183">
        <v>31</v>
      </c>
      <c r="G31" s="183">
        <f t="shared" si="5"/>
        <v>60</v>
      </c>
      <c r="H31" s="192">
        <f t="shared" si="8"/>
        <v>36</v>
      </c>
      <c r="I31" s="183">
        <f t="shared" si="8"/>
        <v>42</v>
      </c>
      <c r="J31" s="183">
        <f t="shared" si="6"/>
        <v>78</v>
      </c>
    </row>
    <row r="32" spans="1:10" ht="12.75" customHeight="1">
      <c r="A32" s="175" t="s">
        <v>15</v>
      </c>
      <c r="B32" s="190">
        <v>8</v>
      </c>
      <c r="C32" s="183">
        <v>15</v>
      </c>
      <c r="D32" s="183">
        <f t="shared" si="7"/>
        <v>23</v>
      </c>
      <c r="E32" s="192">
        <v>27</v>
      </c>
      <c r="F32" s="183">
        <v>25</v>
      </c>
      <c r="G32" s="183">
        <f t="shared" si="5"/>
        <v>52</v>
      </c>
      <c r="H32" s="192">
        <f t="shared" si="8"/>
        <v>35</v>
      </c>
      <c r="I32" s="183">
        <f t="shared" si="8"/>
        <v>40</v>
      </c>
      <c r="J32" s="183">
        <f t="shared" si="6"/>
        <v>75</v>
      </c>
    </row>
    <row r="33" spans="1:10" ht="12.75" customHeight="1">
      <c r="A33" s="175" t="s">
        <v>16</v>
      </c>
      <c r="B33" s="190">
        <v>15</v>
      </c>
      <c r="C33" s="183">
        <v>20</v>
      </c>
      <c r="D33" s="183">
        <f t="shared" si="7"/>
        <v>35</v>
      </c>
      <c r="E33" s="192">
        <v>27</v>
      </c>
      <c r="F33" s="183">
        <v>18</v>
      </c>
      <c r="G33" s="183">
        <f t="shared" si="5"/>
        <v>45</v>
      </c>
      <c r="H33" s="192">
        <f t="shared" si="8"/>
        <v>42</v>
      </c>
      <c r="I33" s="183">
        <f t="shared" si="8"/>
        <v>38</v>
      </c>
      <c r="J33" s="183">
        <f t="shared" si="6"/>
        <v>80</v>
      </c>
    </row>
    <row r="34" spans="1:10" ht="12.75" customHeight="1">
      <c r="A34" s="175" t="s">
        <v>17</v>
      </c>
      <c r="B34" s="190">
        <v>19</v>
      </c>
      <c r="C34" s="183">
        <v>30</v>
      </c>
      <c r="D34" s="183">
        <f t="shared" si="7"/>
        <v>49</v>
      </c>
      <c r="E34" s="192">
        <v>31</v>
      </c>
      <c r="F34" s="183">
        <v>13</v>
      </c>
      <c r="G34" s="183">
        <f t="shared" si="5"/>
        <v>44</v>
      </c>
      <c r="H34" s="192">
        <f t="shared" si="8"/>
        <v>50</v>
      </c>
      <c r="I34" s="183">
        <f t="shared" si="8"/>
        <v>43</v>
      </c>
      <c r="J34" s="183">
        <f t="shared" si="6"/>
        <v>93</v>
      </c>
    </row>
    <row r="35" spans="1:10" ht="12.75" customHeight="1">
      <c r="A35" s="175" t="s">
        <v>18</v>
      </c>
      <c r="B35" s="190">
        <v>31</v>
      </c>
      <c r="C35" s="183">
        <v>37</v>
      </c>
      <c r="D35" s="183">
        <f t="shared" si="7"/>
        <v>68</v>
      </c>
      <c r="E35" s="192">
        <v>48</v>
      </c>
      <c r="F35" s="183">
        <v>20</v>
      </c>
      <c r="G35" s="183">
        <f t="shared" si="5"/>
        <v>68</v>
      </c>
      <c r="H35" s="192">
        <f t="shared" si="8"/>
        <v>79</v>
      </c>
      <c r="I35" s="183">
        <f t="shared" si="8"/>
        <v>57</v>
      </c>
      <c r="J35" s="183">
        <f t="shared" si="6"/>
        <v>136</v>
      </c>
    </row>
    <row r="36" spans="1:10" ht="12.75" customHeight="1">
      <c r="A36" s="175" t="s">
        <v>19</v>
      </c>
      <c r="B36" s="190">
        <v>39</v>
      </c>
      <c r="C36" s="183">
        <v>30</v>
      </c>
      <c r="D36" s="183">
        <f t="shared" si="7"/>
        <v>69</v>
      </c>
      <c r="E36" s="192">
        <v>29</v>
      </c>
      <c r="F36" s="183">
        <v>6</v>
      </c>
      <c r="G36" s="183">
        <f t="shared" si="5"/>
        <v>35</v>
      </c>
      <c r="H36" s="192">
        <f t="shared" si="8"/>
        <v>68</v>
      </c>
      <c r="I36" s="183">
        <f t="shared" si="8"/>
        <v>36</v>
      </c>
      <c r="J36" s="183">
        <f t="shared" si="6"/>
        <v>104</v>
      </c>
    </row>
    <row r="37" spans="1:10" ht="12.75" customHeight="1">
      <c r="A37" s="175" t="s">
        <v>20</v>
      </c>
      <c r="B37" s="190">
        <f>18+2</f>
        <v>20</v>
      </c>
      <c r="C37" s="183">
        <v>10</v>
      </c>
      <c r="D37" s="193">
        <f t="shared" si="7"/>
        <v>30</v>
      </c>
      <c r="E37" s="192">
        <f>14+10</f>
        <v>24</v>
      </c>
      <c r="F37" s="183">
        <f>2+1</f>
        <v>3</v>
      </c>
      <c r="G37" s="193">
        <f t="shared" si="5"/>
        <v>27</v>
      </c>
      <c r="H37" s="192">
        <f t="shared" si="8"/>
        <v>44</v>
      </c>
      <c r="I37" s="183">
        <f t="shared" si="8"/>
        <v>13</v>
      </c>
      <c r="J37" s="193">
        <f t="shared" si="6"/>
        <v>57</v>
      </c>
    </row>
    <row r="38" spans="1:10" ht="12.75" customHeight="1">
      <c r="A38" s="194" t="s">
        <v>3</v>
      </c>
      <c r="B38" s="195">
        <f>SUM(B29:B37)</f>
        <v>139</v>
      </c>
      <c r="C38" s="196">
        <f aca="true" t="shared" si="9" ref="C38:J38">SUM(C29:C37)</f>
        <v>154</v>
      </c>
      <c r="D38" s="196">
        <f t="shared" si="9"/>
        <v>293</v>
      </c>
      <c r="E38" s="195">
        <f t="shared" si="9"/>
        <v>229</v>
      </c>
      <c r="F38" s="196">
        <f t="shared" si="9"/>
        <v>133</v>
      </c>
      <c r="G38" s="196">
        <f t="shared" si="9"/>
        <v>362</v>
      </c>
      <c r="H38" s="195">
        <f t="shared" si="9"/>
        <v>368</v>
      </c>
      <c r="I38" s="196">
        <f t="shared" si="9"/>
        <v>287</v>
      </c>
      <c r="J38" s="196">
        <f t="shared" si="9"/>
        <v>655</v>
      </c>
    </row>
    <row r="40" spans="1:10" ht="12.75" customHeight="1">
      <c r="A40" s="177" t="s">
        <v>7</v>
      </c>
      <c r="B40" s="180"/>
      <c r="C40" s="180"/>
      <c r="D40" s="180"/>
      <c r="E40" s="180"/>
      <c r="F40" s="181"/>
      <c r="G40" s="180"/>
      <c r="H40" s="180"/>
      <c r="I40" s="180"/>
      <c r="J40" s="180"/>
    </row>
    <row r="41" spans="1:10" ht="12.75" customHeight="1" thickBot="1">
      <c r="A41" s="175"/>
      <c r="B41" s="183"/>
      <c r="C41" s="183"/>
      <c r="D41" s="183"/>
      <c r="E41" s="183"/>
      <c r="F41" s="183"/>
      <c r="G41" s="183"/>
      <c r="H41" s="183"/>
      <c r="I41" s="183"/>
      <c r="J41" s="183"/>
    </row>
    <row r="42" spans="1:10" ht="12.75" customHeight="1">
      <c r="A42" s="184"/>
      <c r="B42" s="185" t="s">
        <v>1</v>
      </c>
      <c r="C42" s="186"/>
      <c r="D42" s="186"/>
      <c r="E42" s="185" t="s">
        <v>2</v>
      </c>
      <c r="F42" s="186"/>
      <c r="G42" s="186"/>
      <c r="H42" s="185" t="s">
        <v>3</v>
      </c>
      <c r="I42" s="186"/>
      <c r="J42" s="186"/>
    </row>
    <row r="43" spans="1:10" ht="12.75" customHeight="1">
      <c r="A43" s="347" t="s">
        <v>11</v>
      </c>
      <c r="B43" s="187" t="s">
        <v>4</v>
      </c>
      <c r="C43" s="188" t="s">
        <v>5</v>
      </c>
      <c r="D43" s="188" t="s">
        <v>3</v>
      </c>
      <c r="E43" s="187" t="s">
        <v>4</v>
      </c>
      <c r="F43" s="188" t="s">
        <v>5</v>
      </c>
      <c r="G43" s="188" t="s">
        <v>3</v>
      </c>
      <c r="H43" s="187" t="s">
        <v>4</v>
      </c>
      <c r="I43" s="188" t="s">
        <v>5</v>
      </c>
      <c r="J43" s="188" t="s">
        <v>3</v>
      </c>
    </row>
    <row r="44" spans="1:10" ht="12.75" customHeight="1">
      <c r="A44" s="189"/>
      <c r="B44" s="190"/>
      <c r="C44" s="191"/>
      <c r="D44" s="191"/>
      <c r="E44" s="190"/>
      <c r="F44" s="191"/>
      <c r="G44" s="191"/>
      <c r="H44" s="190"/>
      <c r="I44" s="191"/>
      <c r="J44" s="191"/>
    </row>
    <row r="45" spans="1:10" ht="12.75" customHeight="1">
      <c r="A45" s="175" t="s">
        <v>12</v>
      </c>
      <c r="B45" s="192">
        <f>0</f>
        <v>0</v>
      </c>
      <c r="C45" s="183">
        <f>0</f>
        <v>0</v>
      </c>
      <c r="D45" s="183">
        <f>SUM(B45:C45)</f>
        <v>0</v>
      </c>
      <c r="E45" s="192">
        <f>0</f>
        <v>0</v>
      </c>
      <c r="F45" s="183">
        <f>0</f>
        <v>0</v>
      </c>
      <c r="G45" s="183">
        <f aca="true" t="shared" si="10" ref="G45:G53">SUM(E45:F45)</f>
        <v>0</v>
      </c>
      <c r="H45" s="192">
        <f>SUM(B45,E45)</f>
        <v>0</v>
      </c>
      <c r="I45" s="183">
        <f>SUM(C45,F45)</f>
        <v>0</v>
      </c>
      <c r="J45" s="183">
        <f aca="true" t="shared" si="11" ref="J45:J53">SUM(H45:I45)</f>
        <v>0</v>
      </c>
    </row>
    <row r="46" spans="1:10" ht="12.75" customHeight="1">
      <c r="A46" s="175" t="s">
        <v>13</v>
      </c>
      <c r="B46" s="192">
        <f>0</f>
        <v>0</v>
      </c>
      <c r="C46" s="183">
        <v>1</v>
      </c>
      <c r="D46" s="183">
        <f aca="true" t="shared" si="12" ref="D46:D53">SUM(B46:C46)</f>
        <v>1</v>
      </c>
      <c r="E46" s="192">
        <v>1</v>
      </c>
      <c r="F46" s="183">
        <v>5</v>
      </c>
      <c r="G46" s="183">
        <f t="shared" si="10"/>
        <v>6</v>
      </c>
      <c r="H46" s="192">
        <f aca="true" t="shared" si="13" ref="H46:I53">SUM(B46,E46)</f>
        <v>1</v>
      </c>
      <c r="I46" s="183">
        <f t="shared" si="13"/>
        <v>6</v>
      </c>
      <c r="J46" s="183">
        <f t="shared" si="11"/>
        <v>7</v>
      </c>
    </row>
    <row r="47" spans="1:10" ht="12.75" customHeight="1">
      <c r="A47" s="175" t="s">
        <v>14</v>
      </c>
      <c r="B47" s="192">
        <v>1</v>
      </c>
      <c r="C47" s="183">
        <v>1</v>
      </c>
      <c r="D47" s="183">
        <f t="shared" si="12"/>
        <v>2</v>
      </c>
      <c r="E47" s="192">
        <v>10</v>
      </c>
      <c r="F47" s="183">
        <v>11</v>
      </c>
      <c r="G47" s="183">
        <f t="shared" si="10"/>
        <v>21</v>
      </c>
      <c r="H47" s="192">
        <f t="shared" si="13"/>
        <v>11</v>
      </c>
      <c r="I47" s="183">
        <f t="shared" si="13"/>
        <v>12</v>
      </c>
      <c r="J47" s="183">
        <f t="shared" si="11"/>
        <v>23</v>
      </c>
    </row>
    <row r="48" spans="1:10" ht="12.75" customHeight="1">
      <c r="A48" s="175" t="s">
        <v>15</v>
      </c>
      <c r="B48" s="190">
        <v>3</v>
      </c>
      <c r="C48" s="183">
        <v>1</v>
      </c>
      <c r="D48" s="183">
        <f t="shared" si="12"/>
        <v>4</v>
      </c>
      <c r="E48" s="192">
        <v>8</v>
      </c>
      <c r="F48" s="183">
        <v>4</v>
      </c>
      <c r="G48" s="183">
        <f t="shared" si="10"/>
        <v>12</v>
      </c>
      <c r="H48" s="192">
        <f t="shared" si="13"/>
        <v>11</v>
      </c>
      <c r="I48" s="183">
        <f t="shared" si="13"/>
        <v>5</v>
      </c>
      <c r="J48" s="183">
        <f t="shared" si="11"/>
        <v>16</v>
      </c>
    </row>
    <row r="49" spans="1:10" ht="12.75" customHeight="1">
      <c r="A49" s="175" t="s">
        <v>16</v>
      </c>
      <c r="B49" s="190">
        <v>5</v>
      </c>
      <c r="C49" s="183">
        <v>6</v>
      </c>
      <c r="D49" s="183">
        <f t="shared" si="12"/>
        <v>11</v>
      </c>
      <c r="E49" s="192">
        <v>4</v>
      </c>
      <c r="F49" s="183">
        <v>5</v>
      </c>
      <c r="G49" s="183">
        <f t="shared" si="10"/>
        <v>9</v>
      </c>
      <c r="H49" s="192">
        <f t="shared" si="13"/>
        <v>9</v>
      </c>
      <c r="I49" s="183">
        <f t="shared" si="13"/>
        <v>11</v>
      </c>
      <c r="J49" s="183">
        <f t="shared" si="11"/>
        <v>20</v>
      </c>
    </row>
    <row r="50" spans="1:10" ht="12.75" customHeight="1">
      <c r="A50" s="175" t="s">
        <v>17</v>
      </c>
      <c r="B50" s="190">
        <v>9</v>
      </c>
      <c r="C50" s="183">
        <v>9</v>
      </c>
      <c r="D50" s="183">
        <f t="shared" si="12"/>
        <v>18</v>
      </c>
      <c r="E50" s="192">
        <v>6</v>
      </c>
      <c r="F50" s="183"/>
      <c r="G50" s="183">
        <f t="shared" si="10"/>
        <v>6</v>
      </c>
      <c r="H50" s="192">
        <f t="shared" si="13"/>
        <v>15</v>
      </c>
      <c r="I50" s="183">
        <f t="shared" si="13"/>
        <v>9</v>
      </c>
      <c r="J50" s="183">
        <f t="shared" si="11"/>
        <v>24</v>
      </c>
    </row>
    <row r="51" spans="1:10" ht="12.75" customHeight="1">
      <c r="A51" s="175" t="s">
        <v>18</v>
      </c>
      <c r="B51" s="190">
        <v>5</v>
      </c>
      <c r="C51" s="183">
        <v>5</v>
      </c>
      <c r="D51" s="183">
        <f t="shared" si="12"/>
        <v>10</v>
      </c>
      <c r="E51" s="192">
        <v>1</v>
      </c>
      <c r="F51" s="183">
        <v>3</v>
      </c>
      <c r="G51" s="183">
        <f t="shared" si="10"/>
        <v>4</v>
      </c>
      <c r="H51" s="192">
        <f t="shared" si="13"/>
        <v>6</v>
      </c>
      <c r="I51" s="183">
        <f t="shared" si="13"/>
        <v>8</v>
      </c>
      <c r="J51" s="183">
        <f t="shared" si="11"/>
        <v>14</v>
      </c>
    </row>
    <row r="52" spans="1:10" ht="12.75" customHeight="1">
      <c r="A52" s="175" t="s">
        <v>19</v>
      </c>
      <c r="B52" s="190">
        <v>9</v>
      </c>
      <c r="C52" s="183">
        <v>9</v>
      </c>
      <c r="D52" s="183">
        <f t="shared" si="12"/>
        <v>18</v>
      </c>
      <c r="E52" s="192">
        <v>9</v>
      </c>
      <c r="F52" s="183">
        <v>2</v>
      </c>
      <c r="G52" s="183">
        <f t="shared" si="10"/>
        <v>11</v>
      </c>
      <c r="H52" s="192">
        <f t="shared" si="13"/>
        <v>18</v>
      </c>
      <c r="I52" s="183">
        <f t="shared" si="13"/>
        <v>11</v>
      </c>
      <c r="J52" s="183">
        <f t="shared" si="11"/>
        <v>29</v>
      </c>
    </row>
    <row r="53" spans="1:10" ht="12.75" customHeight="1">
      <c r="A53" s="175" t="s">
        <v>20</v>
      </c>
      <c r="B53" s="190">
        <v>3</v>
      </c>
      <c r="C53" s="183">
        <v>1</v>
      </c>
      <c r="D53" s="193">
        <f t="shared" si="12"/>
        <v>4</v>
      </c>
      <c r="E53" s="192">
        <v>1</v>
      </c>
      <c r="F53" s="183">
        <v>1</v>
      </c>
      <c r="G53" s="193">
        <f t="shared" si="10"/>
        <v>2</v>
      </c>
      <c r="H53" s="192">
        <f t="shared" si="13"/>
        <v>4</v>
      </c>
      <c r="I53" s="183">
        <f t="shared" si="13"/>
        <v>2</v>
      </c>
      <c r="J53" s="193">
        <f t="shared" si="11"/>
        <v>6</v>
      </c>
    </row>
    <row r="54" spans="1:10" ht="12.75" customHeight="1">
      <c r="A54" s="194" t="s">
        <v>3</v>
      </c>
      <c r="B54" s="195">
        <f>SUM(B45:B53)</f>
        <v>35</v>
      </c>
      <c r="C54" s="196">
        <f aca="true" t="shared" si="14" ref="C54:J54">SUM(C45:C53)</f>
        <v>33</v>
      </c>
      <c r="D54" s="196">
        <f t="shared" si="14"/>
        <v>68</v>
      </c>
      <c r="E54" s="195">
        <f t="shared" si="14"/>
        <v>40</v>
      </c>
      <c r="F54" s="196">
        <f t="shared" si="14"/>
        <v>31</v>
      </c>
      <c r="G54" s="196">
        <f t="shared" si="14"/>
        <v>71</v>
      </c>
      <c r="H54" s="195">
        <f t="shared" si="14"/>
        <v>75</v>
      </c>
      <c r="I54" s="196">
        <f t="shared" si="14"/>
        <v>64</v>
      </c>
      <c r="J54" s="196">
        <f t="shared" si="14"/>
        <v>139</v>
      </c>
    </row>
    <row r="56" spans="1:10" ht="12.75" customHeight="1">
      <c r="A56" s="177" t="s">
        <v>8</v>
      </c>
      <c r="B56" s="180"/>
      <c r="C56" s="180"/>
      <c r="D56" s="180"/>
      <c r="E56" s="180"/>
      <c r="F56" s="181"/>
      <c r="G56" s="180"/>
      <c r="H56" s="180"/>
      <c r="I56" s="180"/>
      <c r="J56" s="180"/>
    </row>
    <row r="57" spans="1:10" ht="12.75" customHeight="1" thickBot="1">
      <c r="A57" s="175"/>
      <c r="B57" s="183"/>
      <c r="C57" s="183"/>
      <c r="D57" s="183"/>
      <c r="E57" s="183"/>
      <c r="F57" s="183"/>
      <c r="G57" s="183"/>
      <c r="H57" s="183"/>
      <c r="I57" s="183"/>
      <c r="J57" s="183"/>
    </row>
    <row r="58" spans="1:10" ht="12.75" customHeight="1">
      <c r="A58" s="184"/>
      <c r="B58" s="185" t="s">
        <v>1</v>
      </c>
      <c r="C58" s="186"/>
      <c r="D58" s="186"/>
      <c r="E58" s="185" t="s">
        <v>2</v>
      </c>
      <c r="F58" s="186"/>
      <c r="G58" s="186"/>
      <c r="H58" s="185" t="s">
        <v>3</v>
      </c>
      <c r="I58" s="186"/>
      <c r="J58" s="186"/>
    </row>
    <row r="59" spans="1:10" ht="12.75" customHeight="1">
      <c r="A59" s="347" t="s">
        <v>11</v>
      </c>
      <c r="B59" s="187" t="s">
        <v>4</v>
      </c>
      <c r="C59" s="188" t="s">
        <v>5</v>
      </c>
      <c r="D59" s="188" t="s">
        <v>3</v>
      </c>
      <c r="E59" s="187" t="s">
        <v>4</v>
      </c>
      <c r="F59" s="188" t="s">
        <v>5</v>
      </c>
      <c r="G59" s="188" t="s">
        <v>3</v>
      </c>
      <c r="H59" s="187" t="s">
        <v>4</v>
      </c>
      <c r="I59" s="188" t="s">
        <v>5</v>
      </c>
      <c r="J59" s="188" t="s">
        <v>3</v>
      </c>
    </row>
    <row r="60" spans="1:10" ht="12.75" customHeight="1">
      <c r="A60" s="189"/>
      <c r="B60" s="190"/>
      <c r="C60" s="191"/>
      <c r="D60" s="191"/>
      <c r="E60" s="190"/>
      <c r="F60" s="191"/>
      <c r="G60" s="191"/>
      <c r="H60" s="190"/>
      <c r="I60" s="191"/>
      <c r="J60" s="191"/>
    </row>
    <row r="61" spans="1:10" ht="12.75" customHeight="1">
      <c r="A61" s="175" t="s">
        <v>12</v>
      </c>
      <c r="B61" s="192">
        <f>0</f>
        <v>0</v>
      </c>
      <c r="C61" s="183">
        <f>0</f>
        <v>0</v>
      </c>
      <c r="D61" s="183">
        <f>SUM(B61:C61)</f>
        <v>0</v>
      </c>
      <c r="E61" s="192">
        <f>0</f>
        <v>0</v>
      </c>
      <c r="F61" s="183">
        <f>0</f>
        <v>0</v>
      </c>
      <c r="G61" s="183">
        <f aca="true" t="shared" si="15" ref="G61:G69">SUM(E61:F61)</f>
        <v>0</v>
      </c>
      <c r="H61" s="192">
        <f>SUM(B61,E61)</f>
        <v>0</v>
      </c>
      <c r="I61" s="183">
        <f>SUM(C61,F61)</f>
        <v>0</v>
      </c>
      <c r="J61" s="183">
        <f aca="true" t="shared" si="16" ref="J61:J69">SUM(H61:I61)</f>
        <v>0</v>
      </c>
    </row>
    <row r="62" spans="1:10" ht="12.75" customHeight="1">
      <c r="A62" s="175" t="s">
        <v>13</v>
      </c>
      <c r="B62" s="192">
        <f>0</f>
        <v>0</v>
      </c>
      <c r="C62" s="183">
        <f>0</f>
        <v>0</v>
      </c>
      <c r="D62" s="183">
        <f aca="true" t="shared" si="17" ref="D62:D69">SUM(B62:C62)</f>
        <v>0</v>
      </c>
      <c r="E62" s="192">
        <f>0</f>
        <v>0</v>
      </c>
      <c r="F62" s="183">
        <v>5</v>
      </c>
      <c r="G62" s="183">
        <f t="shared" si="15"/>
        <v>5</v>
      </c>
      <c r="H62" s="192">
        <f aca="true" t="shared" si="18" ref="H62:I69">SUM(B62,E62)</f>
        <v>0</v>
      </c>
      <c r="I62" s="183">
        <f t="shared" si="18"/>
        <v>5</v>
      </c>
      <c r="J62" s="183">
        <f t="shared" si="16"/>
        <v>5</v>
      </c>
    </row>
    <row r="63" spans="1:10" ht="12.75" customHeight="1">
      <c r="A63" s="175" t="s">
        <v>14</v>
      </c>
      <c r="B63" s="192">
        <v>3</v>
      </c>
      <c r="C63" s="183">
        <v>3</v>
      </c>
      <c r="D63" s="183">
        <f t="shared" si="17"/>
        <v>6</v>
      </c>
      <c r="E63" s="192">
        <v>5</v>
      </c>
      <c r="F63" s="183">
        <v>7</v>
      </c>
      <c r="G63" s="183">
        <f t="shared" si="15"/>
        <v>12</v>
      </c>
      <c r="H63" s="192">
        <f t="shared" si="18"/>
        <v>8</v>
      </c>
      <c r="I63" s="183">
        <f t="shared" si="18"/>
        <v>10</v>
      </c>
      <c r="J63" s="183">
        <f t="shared" si="16"/>
        <v>18</v>
      </c>
    </row>
    <row r="64" spans="1:10" ht="12.75" customHeight="1">
      <c r="A64" s="175" t="s">
        <v>15</v>
      </c>
      <c r="B64" s="190">
        <v>3</v>
      </c>
      <c r="C64" s="183">
        <v>8</v>
      </c>
      <c r="D64" s="183">
        <f t="shared" si="17"/>
        <v>11</v>
      </c>
      <c r="E64" s="192">
        <v>4</v>
      </c>
      <c r="F64" s="183">
        <v>1</v>
      </c>
      <c r="G64" s="183">
        <f t="shared" si="15"/>
        <v>5</v>
      </c>
      <c r="H64" s="192">
        <f t="shared" si="18"/>
        <v>7</v>
      </c>
      <c r="I64" s="183">
        <f t="shared" si="18"/>
        <v>9</v>
      </c>
      <c r="J64" s="183">
        <f t="shared" si="16"/>
        <v>16</v>
      </c>
    </row>
    <row r="65" spans="1:10" ht="12.75" customHeight="1">
      <c r="A65" s="175" t="s">
        <v>16</v>
      </c>
      <c r="B65" s="190">
        <f>0</f>
        <v>0</v>
      </c>
      <c r="C65" s="183">
        <v>1</v>
      </c>
      <c r="D65" s="183">
        <f t="shared" si="17"/>
        <v>1</v>
      </c>
      <c r="E65" s="192">
        <v>2</v>
      </c>
      <c r="F65" s="183">
        <v>1</v>
      </c>
      <c r="G65" s="183">
        <f t="shared" si="15"/>
        <v>3</v>
      </c>
      <c r="H65" s="192">
        <f t="shared" si="18"/>
        <v>2</v>
      </c>
      <c r="I65" s="183">
        <f t="shared" si="18"/>
        <v>2</v>
      </c>
      <c r="J65" s="183">
        <f t="shared" si="16"/>
        <v>4</v>
      </c>
    </row>
    <row r="66" spans="1:10" ht="12.75" customHeight="1">
      <c r="A66" s="175" t="s">
        <v>17</v>
      </c>
      <c r="B66" s="190">
        <v>1</v>
      </c>
      <c r="C66" s="183">
        <v>7</v>
      </c>
      <c r="D66" s="183">
        <f t="shared" si="17"/>
        <v>8</v>
      </c>
      <c r="E66" s="192">
        <v>7</v>
      </c>
      <c r="F66" s="183">
        <v>3</v>
      </c>
      <c r="G66" s="183">
        <f t="shared" si="15"/>
        <v>10</v>
      </c>
      <c r="H66" s="192">
        <f t="shared" si="18"/>
        <v>8</v>
      </c>
      <c r="I66" s="183">
        <f t="shared" si="18"/>
        <v>10</v>
      </c>
      <c r="J66" s="183">
        <f t="shared" si="16"/>
        <v>18</v>
      </c>
    </row>
    <row r="67" spans="1:10" ht="12.75" customHeight="1">
      <c r="A67" s="175" t="s">
        <v>18</v>
      </c>
      <c r="B67" s="190">
        <v>3</v>
      </c>
      <c r="C67" s="183">
        <v>9</v>
      </c>
      <c r="D67" s="183">
        <f t="shared" si="17"/>
        <v>12</v>
      </c>
      <c r="E67" s="192">
        <v>4</v>
      </c>
      <c r="F67" s="183">
        <v>2</v>
      </c>
      <c r="G67" s="183">
        <f t="shared" si="15"/>
        <v>6</v>
      </c>
      <c r="H67" s="192">
        <f t="shared" si="18"/>
        <v>7</v>
      </c>
      <c r="I67" s="183">
        <f t="shared" si="18"/>
        <v>11</v>
      </c>
      <c r="J67" s="183">
        <f t="shared" si="16"/>
        <v>18</v>
      </c>
    </row>
    <row r="68" spans="1:10" ht="12.75" customHeight="1">
      <c r="A68" s="175" t="s">
        <v>19</v>
      </c>
      <c r="B68" s="190">
        <v>7</v>
      </c>
      <c r="C68" s="183">
        <v>10</v>
      </c>
      <c r="D68" s="183">
        <f t="shared" si="17"/>
        <v>17</v>
      </c>
      <c r="E68" s="192">
        <v>7</v>
      </c>
      <c r="F68" s="183">
        <v>2</v>
      </c>
      <c r="G68" s="183">
        <f t="shared" si="15"/>
        <v>9</v>
      </c>
      <c r="H68" s="192">
        <f t="shared" si="18"/>
        <v>14</v>
      </c>
      <c r="I68" s="183">
        <f t="shared" si="18"/>
        <v>12</v>
      </c>
      <c r="J68" s="183">
        <f t="shared" si="16"/>
        <v>26</v>
      </c>
    </row>
    <row r="69" spans="1:10" ht="12.75" customHeight="1">
      <c r="A69" s="175" t="s">
        <v>20</v>
      </c>
      <c r="B69" s="190">
        <f>0</f>
        <v>0</v>
      </c>
      <c r="C69" s="183">
        <f>0</f>
        <v>0</v>
      </c>
      <c r="D69" s="193">
        <f t="shared" si="17"/>
        <v>0</v>
      </c>
      <c r="E69" s="192">
        <f>3+1</f>
        <v>4</v>
      </c>
      <c r="F69" s="183">
        <v>1</v>
      </c>
      <c r="G69" s="193">
        <f t="shared" si="15"/>
        <v>5</v>
      </c>
      <c r="H69" s="192">
        <f t="shared" si="18"/>
        <v>4</v>
      </c>
      <c r="I69" s="183">
        <f t="shared" si="18"/>
        <v>1</v>
      </c>
      <c r="J69" s="193">
        <f t="shared" si="16"/>
        <v>5</v>
      </c>
    </row>
    <row r="70" spans="1:10" ht="12.75" customHeight="1">
      <c r="A70" s="194" t="s">
        <v>3</v>
      </c>
      <c r="B70" s="195">
        <f>SUM(B61:B69)</f>
        <v>17</v>
      </c>
      <c r="C70" s="196">
        <f aca="true" t="shared" si="19" ref="C70:J70">SUM(C61:C69)</f>
        <v>38</v>
      </c>
      <c r="D70" s="196">
        <f t="shared" si="19"/>
        <v>55</v>
      </c>
      <c r="E70" s="195">
        <f t="shared" si="19"/>
        <v>33</v>
      </c>
      <c r="F70" s="196">
        <f t="shared" si="19"/>
        <v>22</v>
      </c>
      <c r="G70" s="196">
        <f t="shared" si="19"/>
        <v>55</v>
      </c>
      <c r="H70" s="195">
        <f t="shared" si="19"/>
        <v>50</v>
      </c>
      <c r="I70" s="196">
        <f t="shared" si="19"/>
        <v>60</v>
      </c>
      <c r="J70" s="196">
        <f t="shared" si="19"/>
        <v>110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27.57421875" style="198" customWidth="1"/>
    <col min="2" max="16384" width="9.140625" style="198" customWidth="1"/>
  </cols>
  <sheetData>
    <row r="1" spans="1:10" ht="12.75">
      <c r="A1" s="1" t="s">
        <v>39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2.75">
      <c r="A2" s="199" t="s">
        <v>9</v>
      </c>
      <c r="B2" s="199"/>
      <c r="C2" s="200"/>
      <c r="D2" s="200"/>
      <c r="E2" s="200"/>
      <c r="F2" s="199"/>
      <c r="G2" s="199"/>
      <c r="H2" s="200"/>
      <c r="I2" s="199"/>
      <c r="J2" s="199"/>
    </row>
    <row r="3" spans="1:10" ht="12.75">
      <c r="A3" s="199"/>
      <c r="B3" s="199"/>
      <c r="C3" s="199"/>
      <c r="D3" s="200"/>
      <c r="E3" s="200"/>
      <c r="F3" s="199"/>
      <c r="G3" s="199"/>
      <c r="H3" s="200"/>
      <c r="I3" s="199"/>
      <c r="J3" s="199"/>
    </row>
    <row r="4" spans="1:10" ht="12.75">
      <c r="A4" s="199" t="s">
        <v>41</v>
      </c>
      <c r="B4" s="199"/>
      <c r="C4" s="199"/>
      <c r="D4" s="200"/>
      <c r="E4" s="200"/>
      <c r="F4" s="199"/>
      <c r="G4" s="199"/>
      <c r="H4" s="200"/>
      <c r="I4" s="199"/>
      <c r="J4" s="199"/>
    </row>
    <row r="5" spans="1:10" ht="12.75">
      <c r="A5" s="199"/>
      <c r="B5" s="199"/>
      <c r="C5" s="199"/>
      <c r="D5" s="200"/>
      <c r="E5" s="200"/>
      <c r="F5" s="199"/>
      <c r="G5" s="199"/>
      <c r="H5" s="200"/>
      <c r="I5" s="199"/>
      <c r="J5" s="199"/>
    </row>
    <row r="6" spans="1:10" ht="12.75">
      <c r="A6" s="118" t="s">
        <v>25</v>
      </c>
      <c r="B6" s="201"/>
      <c r="C6" s="199"/>
      <c r="D6" s="201"/>
      <c r="E6" s="202"/>
      <c r="F6" s="201"/>
      <c r="G6" s="201"/>
      <c r="H6" s="201"/>
      <c r="I6" s="201"/>
      <c r="J6" s="201"/>
    </row>
    <row r="7" spans="1:10" ht="13.5" thickBot="1">
      <c r="A7" s="197"/>
      <c r="B7" s="197"/>
      <c r="C7" s="197"/>
      <c r="D7" s="197"/>
      <c r="E7" s="197"/>
      <c r="F7" s="197"/>
      <c r="G7" s="197"/>
      <c r="H7" s="197"/>
      <c r="I7" s="197"/>
      <c r="J7" s="197"/>
    </row>
    <row r="8" spans="1:10" ht="12.75">
      <c r="A8" s="203"/>
      <c r="B8" s="204"/>
      <c r="C8" s="203" t="s">
        <v>1</v>
      </c>
      <c r="D8" s="203"/>
      <c r="E8" s="204"/>
      <c r="F8" s="203" t="s">
        <v>2</v>
      </c>
      <c r="G8" s="203"/>
      <c r="H8" s="204"/>
      <c r="I8" s="203" t="s">
        <v>3</v>
      </c>
      <c r="J8" s="203"/>
    </row>
    <row r="9" spans="1:10" ht="12.75">
      <c r="A9" s="205"/>
      <c r="B9" s="344" t="s">
        <v>4</v>
      </c>
      <c r="C9" s="334" t="s">
        <v>5</v>
      </c>
      <c r="D9" s="334" t="s">
        <v>3</v>
      </c>
      <c r="E9" s="344" t="s">
        <v>4</v>
      </c>
      <c r="F9" s="334" t="s">
        <v>5</v>
      </c>
      <c r="G9" s="334" t="s">
        <v>3</v>
      </c>
      <c r="H9" s="344" t="s">
        <v>4</v>
      </c>
      <c r="I9" s="334" t="s">
        <v>5</v>
      </c>
      <c r="J9" s="334" t="s">
        <v>3</v>
      </c>
    </row>
    <row r="10" spans="1:10" ht="12.75">
      <c r="A10" s="206"/>
      <c r="B10" s="207"/>
      <c r="C10" s="208"/>
      <c r="D10" s="208"/>
      <c r="E10" s="207"/>
      <c r="F10" s="208"/>
      <c r="G10" s="208"/>
      <c r="H10" s="207"/>
      <c r="I10" s="208"/>
      <c r="J10" s="208"/>
    </row>
    <row r="11" spans="1:10" ht="12.75">
      <c r="A11" s="2" t="s">
        <v>23</v>
      </c>
      <c r="B11" s="209">
        <v>2</v>
      </c>
      <c r="C11" s="210">
        <v>8</v>
      </c>
      <c r="D11" s="211">
        <f>SUM(B11:C11)</f>
        <v>10</v>
      </c>
      <c r="E11" s="209">
        <f>0</f>
        <v>0</v>
      </c>
      <c r="F11" s="211">
        <v>1</v>
      </c>
      <c r="G11" s="211">
        <f>SUM(E11:F11)</f>
        <v>1</v>
      </c>
      <c r="H11" s="209">
        <f>SUM(B11,E11)</f>
        <v>2</v>
      </c>
      <c r="I11" s="211">
        <f>SUM(C11,F11)</f>
        <v>9</v>
      </c>
      <c r="J11" s="211">
        <f>SUM(H11:I11)</f>
        <v>11</v>
      </c>
    </row>
    <row r="12" spans="1:10" ht="12.75">
      <c r="A12" s="197" t="s">
        <v>6</v>
      </c>
      <c r="B12" s="209">
        <v>2</v>
      </c>
      <c r="C12" s="211">
        <v>13</v>
      </c>
      <c r="D12" s="211">
        <f>SUM(B12:C12)</f>
        <v>15</v>
      </c>
      <c r="E12" s="209">
        <f>0</f>
        <v>0</v>
      </c>
      <c r="F12" s="211">
        <v>4</v>
      </c>
      <c r="G12" s="211">
        <f>SUM(E12:F12)</f>
        <v>4</v>
      </c>
      <c r="H12" s="209">
        <f aca="true" t="shared" si="0" ref="H12:I14">SUM(B12,E12)</f>
        <v>2</v>
      </c>
      <c r="I12" s="211">
        <f t="shared" si="0"/>
        <v>17</v>
      </c>
      <c r="J12" s="211">
        <f>SUM(H12:I12)</f>
        <v>19</v>
      </c>
    </row>
    <row r="13" spans="1:10" ht="12.75">
      <c r="A13" s="197" t="s">
        <v>7</v>
      </c>
      <c r="B13" s="209">
        <v>1</v>
      </c>
      <c r="C13" s="210">
        <v>4</v>
      </c>
      <c r="D13" s="211">
        <f>SUM(B13:C13)</f>
        <v>5</v>
      </c>
      <c r="E13" s="209">
        <f>0</f>
        <v>0</v>
      </c>
      <c r="F13" s="211">
        <v>2</v>
      </c>
      <c r="G13" s="211">
        <f>SUM(E13:F13)</f>
        <v>2</v>
      </c>
      <c r="H13" s="209">
        <f t="shared" si="0"/>
        <v>1</v>
      </c>
      <c r="I13" s="211">
        <f t="shared" si="0"/>
        <v>6</v>
      </c>
      <c r="J13" s="211">
        <f>SUM(H13:I13)</f>
        <v>7</v>
      </c>
    </row>
    <row r="14" spans="1:10" ht="12.75">
      <c r="A14" s="197" t="s">
        <v>8</v>
      </c>
      <c r="B14" s="209">
        <v>1</v>
      </c>
      <c r="C14" s="210">
        <v>6</v>
      </c>
      <c r="D14" s="211">
        <f>SUM(B14:C14)</f>
        <v>7</v>
      </c>
      <c r="E14" s="209">
        <f>0</f>
        <v>0</v>
      </c>
      <c r="F14" s="211">
        <v>2</v>
      </c>
      <c r="G14" s="211">
        <f>SUM(E14:F14)</f>
        <v>2</v>
      </c>
      <c r="H14" s="209">
        <f t="shared" si="0"/>
        <v>1</v>
      </c>
      <c r="I14" s="211">
        <f t="shared" si="0"/>
        <v>8</v>
      </c>
      <c r="J14" s="211">
        <f>SUM(H14:I14)</f>
        <v>9</v>
      </c>
    </row>
    <row r="15" spans="1:10" ht="12.75">
      <c r="A15" s="212" t="s">
        <v>3</v>
      </c>
      <c r="B15" s="213">
        <f>SUM(B11:B14)</f>
        <v>6</v>
      </c>
      <c r="C15" s="214">
        <f aca="true" t="shared" si="1" ref="C15:J15">SUM(C11:C14)</f>
        <v>31</v>
      </c>
      <c r="D15" s="214">
        <f t="shared" si="1"/>
        <v>37</v>
      </c>
      <c r="E15" s="213">
        <f t="shared" si="1"/>
        <v>0</v>
      </c>
      <c r="F15" s="214">
        <f t="shared" si="1"/>
        <v>9</v>
      </c>
      <c r="G15" s="214">
        <f t="shared" si="1"/>
        <v>9</v>
      </c>
      <c r="H15" s="213">
        <f t="shared" si="1"/>
        <v>6</v>
      </c>
      <c r="I15" s="214">
        <f t="shared" si="1"/>
        <v>40</v>
      </c>
      <c r="J15" s="214">
        <f t="shared" si="1"/>
        <v>46</v>
      </c>
    </row>
    <row r="19" spans="1:10" ht="12.75">
      <c r="A19" s="217" t="s">
        <v>21</v>
      </c>
      <c r="B19" s="218"/>
      <c r="C19" s="218"/>
      <c r="D19" s="218"/>
      <c r="E19" s="219"/>
      <c r="F19" s="219"/>
      <c r="G19" s="218"/>
      <c r="H19" s="218"/>
      <c r="I19" s="218"/>
      <c r="J19" s="218"/>
    </row>
    <row r="20" spans="1:10" ht="12.75">
      <c r="A20" s="218"/>
      <c r="B20" s="218"/>
      <c r="C20" s="218"/>
      <c r="D20" s="218"/>
      <c r="E20" s="219"/>
      <c r="F20" s="217"/>
      <c r="G20" s="218"/>
      <c r="H20" s="218"/>
      <c r="I20" s="218"/>
      <c r="J20" s="218"/>
    </row>
    <row r="21" spans="1:10" ht="12.75">
      <c r="A21" s="217" t="s">
        <v>41</v>
      </c>
      <c r="B21" s="218"/>
      <c r="C21" s="218"/>
      <c r="D21" s="218"/>
      <c r="E21" s="219"/>
      <c r="F21" s="219"/>
      <c r="G21" s="218"/>
      <c r="H21" s="218"/>
      <c r="I21" s="218"/>
      <c r="J21" s="218"/>
    </row>
    <row r="22" spans="1:10" ht="12.75">
      <c r="A22" s="216"/>
      <c r="B22" s="220"/>
      <c r="C22" s="220"/>
      <c r="D22" s="220"/>
      <c r="E22" s="220"/>
      <c r="F22" s="220"/>
      <c r="G22" s="220"/>
      <c r="H22" s="220"/>
      <c r="I22" s="220"/>
      <c r="J22" s="220"/>
    </row>
    <row r="23" spans="1:10" ht="12.75">
      <c r="A23" s="118" t="s">
        <v>25</v>
      </c>
      <c r="B23" s="221"/>
      <c r="C23" s="221"/>
      <c r="D23" s="221"/>
      <c r="E23" s="221"/>
      <c r="F23" s="222"/>
      <c r="G23" s="221"/>
      <c r="H23" s="221"/>
      <c r="I23" s="221"/>
      <c r="J23" s="221"/>
    </row>
    <row r="24" spans="1:10" ht="12.75">
      <c r="A24" s="217"/>
      <c r="B24" s="221"/>
      <c r="C24" s="221"/>
      <c r="D24" s="221"/>
      <c r="E24" s="221"/>
      <c r="F24" s="222"/>
      <c r="G24" s="221"/>
      <c r="H24" s="221"/>
      <c r="I24" s="221"/>
      <c r="J24" s="221"/>
    </row>
    <row r="25" spans="1:10" ht="12.75">
      <c r="A25" s="217" t="s">
        <v>62</v>
      </c>
      <c r="B25" s="221"/>
      <c r="C25" s="221"/>
      <c r="D25" s="221"/>
      <c r="E25" s="221"/>
      <c r="F25" s="222"/>
      <c r="G25" s="221"/>
      <c r="H25" s="221"/>
      <c r="I25" s="221"/>
      <c r="J25" s="221"/>
    </row>
    <row r="26" spans="1:10" ht="13.5" thickBot="1">
      <c r="A26" s="215"/>
      <c r="B26" s="220"/>
      <c r="C26" s="220"/>
      <c r="D26" s="220"/>
      <c r="E26" s="220"/>
      <c r="F26" s="220"/>
      <c r="G26" s="220"/>
      <c r="H26" s="220"/>
      <c r="I26" s="220"/>
      <c r="J26" s="220"/>
    </row>
    <row r="27" spans="1:10" ht="12.75">
      <c r="A27" s="224"/>
      <c r="B27" s="225" t="s">
        <v>1</v>
      </c>
      <c r="C27" s="226"/>
      <c r="D27" s="226"/>
      <c r="E27" s="225" t="s">
        <v>2</v>
      </c>
      <c r="F27" s="226"/>
      <c r="G27" s="226"/>
      <c r="H27" s="225" t="s">
        <v>3</v>
      </c>
      <c r="I27" s="226"/>
      <c r="J27" s="226"/>
    </row>
    <row r="28" spans="1:10" ht="12.75">
      <c r="A28" s="348" t="s">
        <v>11</v>
      </c>
      <c r="B28" s="227" t="s">
        <v>4</v>
      </c>
      <c r="C28" s="228" t="s">
        <v>5</v>
      </c>
      <c r="D28" s="228" t="s">
        <v>3</v>
      </c>
      <c r="E28" s="227" t="s">
        <v>4</v>
      </c>
      <c r="F28" s="228" t="s">
        <v>5</v>
      </c>
      <c r="G28" s="228" t="s">
        <v>3</v>
      </c>
      <c r="H28" s="227" t="s">
        <v>4</v>
      </c>
      <c r="I28" s="228" t="s">
        <v>5</v>
      </c>
      <c r="J28" s="228" t="s">
        <v>3</v>
      </c>
    </row>
    <row r="29" spans="1:10" ht="12.75">
      <c r="A29" s="229"/>
      <c r="B29" s="351"/>
      <c r="C29" s="352"/>
      <c r="D29" s="231"/>
      <c r="E29" s="351"/>
      <c r="F29" s="352"/>
      <c r="G29" s="231"/>
      <c r="H29" s="230"/>
      <c r="I29" s="231"/>
      <c r="J29" s="231"/>
    </row>
    <row r="30" spans="1:10" ht="12.75">
      <c r="A30" s="215" t="s">
        <v>12</v>
      </c>
      <c r="B30" s="353">
        <f>'12PHVWO06'!B13+'12PHVWO06'!B29+'12PHVWO06'!B45+'12PHVWO06'!B61</f>
        <v>0</v>
      </c>
      <c r="C30" s="354">
        <f>'12PHVWO06'!C13+'12PHVWO06'!C29+'12PHVWO06'!C45+'12PHVWO06'!C61</f>
        <v>0</v>
      </c>
      <c r="D30" s="220">
        <f>'12PHVWO06'!D13+'12PHVWO06'!D29+'12PHVWO06'!D45+'12PHVWO06'!D61</f>
        <v>0</v>
      </c>
      <c r="E30" s="353">
        <f>'12PHVWO06'!E13+'12PHVWO06'!E29+'12PHVWO06'!E45+'12PHVWO06'!E61</f>
        <v>0</v>
      </c>
      <c r="F30" s="354">
        <f>'12PHVWO06'!F13+'12PHVWO06'!F29+'12PHVWO06'!F45+'12PHVWO06'!F61</f>
        <v>1</v>
      </c>
      <c r="G30" s="220">
        <f>'12PHVWO06'!G13+'12PHVWO06'!G29+'12PHVWO06'!G45+'12PHVWO06'!G61</f>
        <v>1</v>
      </c>
      <c r="H30" s="232">
        <f>'12PHVWO06'!H13+'12PHVWO06'!H29+'12PHVWO06'!H45+'12PHVWO06'!H61</f>
        <v>0</v>
      </c>
      <c r="I30" s="220">
        <f>'12PHVWO06'!I13+'12PHVWO06'!I29+'12PHVWO06'!I45+'12PHVWO06'!I61</f>
        <v>1</v>
      </c>
      <c r="J30" s="220">
        <f>'12PHVWO06'!J13+'12PHVWO06'!J29+'12PHVWO06'!J45+'12PHVWO06'!J61</f>
        <v>1</v>
      </c>
    </row>
    <row r="31" spans="1:10" ht="12.75">
      <c r="A31" s="215" t="s">
        <v>13</v>
      </c>
      <c r="B31" s="353">
        <f>'12PHVWO06'!B14+'12PHVWO06'!B30+'12PHVWO06'!B46+'12PHVWO06'!B62</f>
        <v>0</v>
      </c>
      <c r="C31" s="354">
        <f>'12PHVWO06'!C14+'12PHVWO06'!C30+'12PHVWO06'!C46+'12PHVWO06'!C62</f>
        <v>2</v>
      </c>
      <c r="D31" s="220">
        <f>'12PHVWO06'!D14+'12PHVWO06'!D30+'12PHVWO06'!D46+'12PHVWO06'!D62</f>
        <v>2</v>
      </c>
      <c r="E31" s="353">
        <f>'12PHVWO06'!E14+'12PHVWO06'!E30+'12PHVWO06'!E46+'12PHVWO06'!E62</f>
        <v>0</v>
      </c>
      <c r="F31" s="354">
        <f>'12PHVWO06'!F14+'12PHVWO06'!F30+'12PHVWO06'!F46+'12PHVWO06'!F62</f>
        <v>3</v>
      </c>
      <c r="G31" s="220">
        <f>'12PHVWO06'!G14+'12PHVWO06'!G30+'12PHVWO06'!G46+'12PHVWO06'!G62</f>
        <v>3</v>
      </c>
      <c r="H31" s="232">
        <f>'12PHVWO06'!H14+'12PHVWO06'!H30+'12PHVWO06'!H46+'12PHVWO06'!H62</f>
        <v>0</v>
      </c>
      <c r="I31" s="220">
        <f>'12PHVWO06'!I14+'12PHVWO06'!I30+'12PHVWO06'!I46+'12PHVWO06'!I62</f>
        <v>5</v>
      </c>
      <c r="J31" s="220">
        <f>'12PHVWO06'!J14+'12PHVWO06'!J30+'12PHVWO06'!J46+'12PHVWO06'!J62</f>
        <v>5</v>
      </c>
    </row>
    <row r="32" spans="1:10" ht="12.75">
      <c r="A32" s="215" t="s">
        <v>14</v>
      </c>
      <c r="B32" s="353">
        <f>'12PHVWO06'!B15+'12PHVWO06'!B31+'12PHVWO06'!B47+'12PHVWO06'!B63</f>
        <v>2</v>
      </c>
      <c r="C32" s="354">
        <f>'12PHVWO06'!C15+'12PHVWO06'!C31+'12PHVWO06'!C47+'12PHVWO06'!C63</f>
        <v>1</v>
      </c>
      <c r="D32" s="220">
        <f>'12PHVWO06'!D15+'12PHVWO06'!D31+'12PHVWO06'!D47+'12PHVWO06'!D63</f>
        <v>3</v>
      </c>
      <c r="E32" s="353">
        <f>'12PHVWO06'!E15+'12PHVWO06'!E31+'12PHVWO06'!E47+'12PHVWO06'!E63</f>
        <v>0</v>
      </c>
      <c r="F32" s="354">
        <f>'12PHVWO06'!F15+'12PHVWO06'!F31+'12PHVWO06'!F47+'12PHVWO06'!F63</f>
        <v>1</v>
      </c>
      <c r="G32" s="220">
        <f>'12PHVWO06'!G15+'12PHVWO06'!G31+'12PHVWO06'!G47+'12PHVWO06'!G63</f>
        <v>1</v>
      </c>
      <c r="H32" s="232">
        <f>'12PHVWO06'!H15+'12PHVWO06'!H31+'12PHVWO06'!H47+'12PHVWO06'!H63</f>
        <v>2</v>
      </c>
      <c r="I32" s="220">
        <f>'12PHVWO06'!I15+'12PHVWO06'!I31+'12PHVWO06'!I47+'12PHVWO06'!I63</f>
        <v>2</v>
      </c>
      <c r="J32" s="220">
        <f>'12PHVWO06'!J15+'12PHVWO06'!J31+'12PHVWO06'!J47+'12PHVWO06'!J63</f>
        <v>4</v>
      </c>
    </row>
    <row r="33" spans="1:10" ht="12.75">
      <c r="A33" s="215" t="s">
        <v>15</v>
      </c>
      <c r="B33" s="353">
        <f>'12PHVWO06'!B16+'12PHVWO06'!B32+'12PHVWO06'!B48+'12PHVWO06'!B64</f>
        <v>2</v>
      </c>
      <c r="C33" s="354">
        <f>'12PHVWO06'!C16+'12PHVWO06'!C32+'12PHVWO06'!C48+'12PHVWO06'!C64</f>
        <v>4</v>
      </c>
      <c r="D33" s="220">
        <f>'12PHVWO06'!D16+'12PHVWO06'!D32+'12PHVWO06'!D48+'12PHVWO06'!D64</f>
        <v>6</v>
      </c>
      <c r="E33" s="353">
        <f>'12PHVWO06'!E16+'12PHVWO06'!E32+'12PHVWO06'!E48+'12PHVWO06'!E64</f>
        <v>0</v>
      </c>
      <c r="F33" s="354">
        <f>'12PHVWO06'!F16+'12PHVWO06'!F32+'12PHVWO06'!F48+'12PHVWO06'!F64</f>
        <v>2</v>
      </c>
      <c r="G33" s="220">
        <f>'12PHVWO06'!G16+'12PHVWO06'!G32+'12PHVWO06'!G48+'12PHVWO06'!G64</f>
        <v>2</v>
      </c>
      <c r="H33" s="232">
        <f>'12PHVWO06'!H16+'12PHVWO06'!H32+'12PHVWO06'!H48+'12PHVWO06'!H64</f>
        <v>2</v>
      </c>
      <c r="I33" s="220">
        <f>'12PHVWO06'!I16+'12PHVWO06'!I32+'12PHVWO06'!I48+'12PHVWO06'!I64</f>
        <v>6</v>
      </c>
      <c r="J33" s="220">
        <f>'12PHVWO06'!J16+'12PHVWO06'!J32+'12PHVWO06'!J48+'12PHVWO06'!J64</f>
        <v>8</v>
      </c>
    </row>
    <row r="34" spans="1:10" ht="12.75">
      <c r="A34" s="215" t="s">
        <v>16</v>
      </c>
      <c r="B34" s="353">
        <f>'12PHVWO06'!B17+'12PHVWO06'!B33+'12PHVWO06'!B49+'12PHVWO06'!B65</f>
        <v>0</v>
      </c>
      <c r="C34" s="354">
        <f>'12PHVWO06'!C17+'12PHVWO06'!C33+'12PHVWO06'!C49+'12PHVWO06'!C65</f>
        <v>8</v>
      </c>
      <c r="D34" s="220">
        <f>'12PHVWO06'!D17+'12PHVWO06'!D33+'12PHVWO06'!D49+'12PHVWO06'!D65</f>
        <v>8</v>
      </c>
      <c r="E34" s="353">
        <f>'12PHVWO06'!E17+'12PHVWO06'!E33+'12PHVWO06'!E49+'12PHVWO06'!E65</f>
        <v>0</v>
      </c>
      <c r="F34" s="354">
        <f>'12PHVWO06'!F17+'12PHVWO06'!F33+'12PHVWO06'!F49+'12PHVWO06'!F65</f>
        <v>1</v>
      </c>
      <c r="G34" s="220">
        <f>'12PHVWO06'!G17+'12PHVWO06'!G33+'12PHVWO06'!G49+'12PHVWO06'!G65</f>
        <v>1</v>
      </c>
      <c r="H34" s="232">
        <f>'12PHVWO06'!H17+'12PHVWO06'!H33+'12PHVWO06'!H49+'12PHVWO06'!H65</f>
        <v>0</v>
      </c>
      <c r="I34" s="220">
        <f>'12PHVWO06'!I17+'12PHVWO06'!I33+'12PHVWO06'!I49+'12PHVWO06'!I65</f>
        <v>9</v>
      </c>
      <c r="J34" s="220">
        <f>'12PHVWO06'!J17+'12PHVWO06'!J33+'12PHVWO06'!J49+'12PHVWO06'!J65</f>
        <v>9</v>
      </c>
    </row>
    <row r="35" spans="1:10" ht="12.75">
      <c r="A35" s="215" t="s">
        <v>17</v>
      </c>
      <c r="B35" s="353">
        <f>'12PHVWO06'!B18+'12PHVWO06'!B34+'12PHVWO06'!B50+'12PHVWO06'!B66</f>
        <v>1</v>
      </c>
      <c r="C35" s="354">
        <f>'12PHVWO06'!C18+'12PHVWO06'!C34+'12PHVWO06'!C50+'12PHVWO06'!C66</f>
        <v>6</v>
      </c>
      <c r="D35" s="220">
        <f>'12PHVWO06'!D18+'12PHVWO06'!D34+'12PHVWO06'!D50+'12PHVWO06'!D66</f>
        <v>7</v>
      </c>
      <c r="E35" s="353">
        <f>'12PHVWO06'!E18+'12PHVWO06'!E34+'12PHVWO06'!E50+'12PHVWO06'!E66</f>
        <v>0</v>
      </c>
      <c r="F35" s="354">
        <f>'12PHVWO06'!F18+'12PHVWO06'!F34+'12PHVWO06'!F50+'12PHVWO06'!F66</f>
        <v>1</v>
      </c>
      <c r="G35" s="220">
        <f>'12PHVWO06'!G18+'12PHVWO06'!G34+'12PHVWO06'!G50+'12PHVWO06'!G66</f>
        <v>1</v>
      </c>
      <c r="H35" s="232">
        <f>'12PHVWO06'!H18+'12PHVWO06'!H34+'12PHVWO06'!H50+'12PHVWO06'!H66</f>
        <v>1</v>
      </c>
      <c r="I35" s="220">
        <f>'12PHVWO06'!I18+'12PHVWO06'!I34+'12PHVWO06'!I50+'12PHVWO06'!I66</f>
        <v>7</v>
      </c>
      <c r="J35" s="220">
        <f>'12PHVWO06'!J18+'12PHVWO06'!J34+'12PHVWO06'!J50+'12PHVWO06'!J66</f>
        <v>8</v>
      </c>
    </row>
    <row r="36" spans="1:10" ht="12.75">
      <c r="A36" s="215" t="s">
        <v>18</v>
      </c>
      <c r="B36" s="353">
        <f>'12PHVWO06'!B19+'12PHVWO06'!B35+'12PHVWO06'!B51+'12PHVWO06'!B67</f>
        <v>0</v>
      </c>
      <c r="C36" s="354">
        <f>'12PHVWO06'!C19+'12PHVWO06'!C35+'12PHVWO06'!C51+'12PHVWO06'!C67</f>
        <v>6</v>
      </c>
      <c r="D36" s="220">
        <f>'12PHVWO06'!D19+'12PHVWO06'!D35+'12PHVWO06'!D51+'12PHVWO06'!D67</f>
        <v>6</v>
      </c>
      <c r="E36" s="353">
        <f>'12PHVWO06'!E19+'12PHVWO06'!E35+'12PHVWO06'!E51+'12PHVWO06'!E67</f>
        <v>0</v>
      </c>
      <c r="F36" s="354">
        <f>'12PHVWO06'!F19+'12PHVWO06'!F35+'12PHVWO06'!F51+'12PHVWO06'!F67</f>
        <v>0</v>
      </c>
      <c r="G36" s="220">
        <f>'12PHVWO06'!G19+'12PHVWO06'!G35+'12PHVWO06'!G51+'12PHVWO06'!G67</f>
        <v>0</v>
      </c>
      <c r="H36" s="232">
        <f>'12PHVWO06'!H19+'12PHVWO06'!H35+'12PHVWO06'!H51+'12PHVWO06'!H67</f>
        <v>0</v>
      </c>
      <c r="I36" s="220">
        <f>'12PHVWO06'!I19+'12PHVWO06'!I35+'12PHVWO06'!I51+'12PHVWO06'!I67</f>
        <v>6</v>
      </c>
      <c r="J36" s="220">
        <f>'12PHVWO06'!J19+'12PHVWO06'!J35+'12PHVWO06'!J51+'12PHVWO06'!J67</f>
        <v>6</v>
      </c>
    </row>
    <row r="37" spans="1:10" ht="12.75">
      <c r="A37" s="215" t="s">
        <v>19</v>
      </c>
      <c r="B37" s="353">
        <f>'12PHVWO06'!B20+'12PHVWO06'!B36+'12PHVWO06'!B52+'12PHVWO06'!B68</f>
        <v>1</v>
      </c>
      <c r="C37" s="354">
        <f>'12PHVWO06'!C20+'12PHVWO06'!C36+'12PHVWO06'!C52+'12PHVWO06'!C68</f>
        <v>2</v>
      </c>
      <c r="D37" s="220">
        <f>'12PHVWO06'!D20+'12PHVWO06'!D36+'12PHVWO06'!D52+'12PHVWO06'!D68</f>
        <v>3</v>
      </c>
      <c r="E37" s="353">
        <f>'12PHVWO06'!E20+'12PHVWO06'!E36+'12PHVWO06'!E52+'12PHVWO06'!E68</f>
        <v>0</v>
      </c>
      <c r="F37" s="354">
        <f>'12PHVWO06'!F20+'12PHVWO06'!F36+'12PHVWO06'!F52+'12PHVWO06'!F68</f>
        <v>0</v>
      </c>
      <c r="G37" s="220">
        <f>'12PHVWO06'!G20+'12PHVWO06'!G36+'12PHVWO06'!G52+'12PHVWO06'!G68</f>
        <v>0</v>
      </c>
      <c r="H37" s="232">
        <f>'12PHVWO06'!H20+'12PHVWO06'!H36+'12PHVWO06'!H52+'12PHVWO06'!H68</f>
        <v>1</v>
      </c>
      <c r="I37" s="220">
        <f>'12PHVWO06'!I20+'12PHVWO06'!I36+'12PHVWO06'!I52+'12PHVWO06'!I68</f>
        <v>2</v>
      </c>
      <c r="J37" s="220">
        <f>'12PHVWO06'!J20+'12PHVWO06'!J36+'12PHVWO06'!J52+'12PHVWO06'!J68</f>
        <v>3</v>
      </c>
    </row>
    <row r="38" spans="1:10" ht="12.75">
      <c r="A38" s="215" t="s">
        <v>20</v>
      </c>
      <c r="B38" s="353">
        <f>'12PHVWO06'!B21+'12PHVWO06'!B37+'12PHVWO06'!B53+'12PHVWO06'!B69</f>
        <v>0</v>
      </c>
      <c r="C38" s="356">
        <f>'12PHVWO06'!C21+'12PHVWO06'!C37+'12PHVWO06'!C53+'12PHVWO06'!C69</f>
        <v>2</v>
      </c>
      <c r="D38" s="233">
        <f>'12PHVWO06'!D21+'12PHVWO06'!D37+'12PHVWO06'!D53+'12PHVWO06'!D69</f>
        <v>2</v>
      </c>
      <c r="E38" s="355">
        <f>'12PHVWO06'!E21+'12PHVWO06'!E37+'12PHVWO06'!E53+'12PHVWO06'!E69</f>
        <v>0</v>
      </c>
      <c r="F38" s="356">
        <f>'12PHVWO06'!F21+'12PHVWO06'!F37+'12PHVWO06'!F53+'12PHVWO06'!F69</f>
        <v>0</v>
      </c>
      <c r="G38" s="233">
        <f>'12PHVWO06'!G21+'12PHVWO06'!G37+'12PHVWO06'!G53+'12PHVWO06'!G69</f>
        <v>0</v>
      </c>
      <c r="H38" s="232">
        <f>'12PHVWO06'!H21+'12PHVWO06'!H37+'12PHVWO06'!H53+'12PHVWO06'!H69</f>
        <v>0</v>
      </c>
      <c r="I38" s="220">
        <f>'12PHVWO06'!I21+'12PHVWO06'!I37+'12PHVWO06'!I53+'12PHVWO06'!I69</f>
        <v>2</v>
      </c>
      <c r="J38" s="233">
        <f>'12PHVWO06'!J21+'12PHVWO06'!J37+'12PHVWO06'!J53+'12PHVWO06'!J69</f>
        <v>2</v>
      </c>
    </row>
    <row r="39" spans="1:10" ht="12.75">
      <c r="A39" s="234" t="s">
        <v>3</v>
      </c>
      <c r="B39" s="235">
        <f>'12PHVWO06'!B22+'12PHVWO06'!B38+'12PHVWO06'!B54+'12PHVWO06'!B70</f>
        <v>6</v>
      </c>
      <c r="C39" s="236">
        <f>'12PHVWO06'!C22+'12PHVWO06'!C38+'12PHVWO06'!C54+'12PHVWO06'!C70</f>
        <v>31</v>
      </c>
      <c r="D39" s="236">
        <f>'12PHVWO06'!D22+'12PHVWO06'!D38+'12PHVWO06'!D54+'12PHVWO06'!D70</f>
        <v>37</v>
      </c>
      <c r="E39" s="235">
        <f>'12PHVWO06'!E22+'12PHVWO06'!E38+'12PHVWO06'!E54+'12PHVWO06'!E70</f>
        <v>0</v>
      </c>
      <c r="F39" s="236">
        <f>'12PHVWO06'!F22+'12PHVWO06'!F38+'12PHVWO06'!F54+'12PHVWO06'!F70</f>
        <v>9</v>
      </c>
      <c r="G39" s="236">
        <f>'12PHVWO06'!G22+'12PHVWO06'!G38+'12PHVWO06'!G54+'12PHVWO06'!G70</f>
        <v>9</v>
      </c>
      <c r="H39" s="235">
        <f>'12PHVWO06'!H22+'12PHVWO06'!H38+'12PHVWO06'!H54+'12PHVWO06'!H70</f>
        <v>6</v>
      </c>
      <c r="I39" s="236">
        <f>'12PHVWO06'!I22+'12PHVWO06'!I38+'12PHVWO06'!I54+'12PHVWO06'!I70</f>
        <v>40</v>
      </c>
      <c r="J39" s="236">
        <f>'12PHVWO06'!J22+'12PHVWO06'!J38+'12PHVWO06'!J54+'12PHVWO06'!J70</f>
        <v>46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6" r:id="rId1"/>
  <headerFooter alignWithMargins="0">
    <oddFooter>&amp;L&amp;P/&amp;N&amp;R&amp;A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M36" sqref="M36"/>
    </sheetView>
  </sheetViews>
  <sheetFormatPr defaultColWidth="9.140625" defaultRowHeight="12" customHeight="1"/>
  <cols>
    <col min="1" max="1" width="31.421875" style="223" customWidth="1"/>
    <col min="2" max="16384" width="9.140625" style="223" customWidth="1"/>
  </cols>
  <sheetData>
    <row r="1" spans="1:10" ht="12" customHeight="1">
      <c r="A1" s="1" t="s">
        <v>39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2" customHeight="1">
      <c r="A2" s="217" t="s">
        <v>21</v>
      </c>
      <c r="B2" s="218"/>
      <c r="C2" s="218"/>
      <c r="D2" s="218"/>
      <c r="E2" s="219"/>
      <c r="F2" s="219"/>
      <c r="G2" s="218"/>
      <c r="H2" s="218"/>
      <c r="I2" s="218"/>
      <c r="J2" s="218"/>
    </row>
    <row r="3" spans="1:10" ht="12" customHeight="1">
      <c r="A3" s="218"/>
      <c r="B3" s="218"/>
      <c r="C3" s="218"/>
      <c r="D3" s="218"/>
      <c r="E3" s="219"/>
      <c r="F3" s="217"/>
      <c r="G3" s="218"/>
      <c r="H3" s="218"/>
      <c r="I3" s="218"/>
      <c r="J3" s="218"/>
    </row>
    <row r="4" spans="1:10" ht="12" customHeight="1">
      <c r="A4" s="217" t="s">
        <v>41</v>
      </c>
      <c r="B4" s="218"/>
      <c r="C4" s="218"/>
      <c r="D4" s="218"/>
      <c r="E4" s="219"/>
      <c r="F4" s="219"/>
      <c r="G4" s="218"/>
      <c r="H4" s="218"/>
      <c r="I4" s="218"/>
      <c r="J4" s="218"/>
    </row>
    <row r="5" spans="1:10" ht="12" customHeight="1">
      <c r="A5" s="216"/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2" customHeight="1">
      <c r="A6" s="118" t="s">
        <v>25</v>
      </c>
      <c r="B6" s="221"/>
      <c r="C6" s="221"/>
      <c r="D6" s="221"/>
      <c r="E6" s="221"/>
      <c r="F6" s="222"/>
      <c r="G6" s="221"/>
      <c r="H6" s="221"/>
      <c r="I6" s="221"/>
      <c r="J6" s="221"/>
    </row>
    <row r="7" spans="1:10" ht="12" customHeight="1">
      <c r="A7" s="217"/>
      <c r="B7" s="221"/>
      <c r="C7" s="221"/>
      <c r="D7" s="221"/>
      <c r="E7" s="221"/>
      <c r="F7" s="222"/>
      <c r="G7" s="221"/>
      <c r="H7" s="221"/>
      <c r="I7" s="221"/>
      <c r="J7" s="221"/>
    </row>
    <row r="8" spans="1:10" ht="12" customHeight="1">
      <c r="A8" s="217" t="s">
        <v>23</v>
      </c>
      <c r="B8" s="221"/>
      <c r="C8" s="221"/>
      <c r="D8" s="221"/>
      <c r="E8" s="221"/>
      <c r="F8" s="222"/>
      <c r="G8" s="221"/>
      <c r="H8" s="221"/>
      <c r="I8" s="221"/>
      <c r="J8" s="221"/>
    </row>
    <row r="9" spans="1:10" ht="12" customHeight="1" thickBot="1">
      <c r="A9" s="215"/>
      <c r="B9" s="220"/>
      <c r="C9" s="220"/>
      <c r="D9" s="220"/>
      <c r="E9" s="220"/>
      <c r="F9" s="220"/>
      <c r="G9" s="220"/>
      <c r="H9" s="220"/>
      <c r="I9" s="220"/>
      <c r="J9" s="220"/>
    </row>
    <row r="10" spans="1:10" ht="12" customHeight="1">
      <c r="A10" s="224"/>
      <c r="B10" s="225" t="s">
        <v>1</v>
      </c>
      <c r="C10" s="226"/>
      <c r="D10" s="226"/>
      <c r="E10" s="225" t="s">
        <v>2</v>
      </c>
      <c r="F10" s="226"/>
      <c r="G10" s="226"/>
      <c r="H10" s="225" t="s">
        <v>3</v>
      </c>
      <c r="I10" s="226"/>
      <c r="J10" s="226"/>
    </row>
    <row r="11" spans="1:10" ht="12" customHeight="1">
      <c r="A11" s="348" t="s">
        <v>11</v>
      </c>
      <c r="B11" s="227" t="s">
        <v>4</v>
      </c>
      <c r="C11" s="228" t="s">
        <v>5</v>
      </c>
      <c r="D11" s="228" t="s">
        <v>3</v>
      </c>
      <c r="E11" s="227" t="s">
        <v>4</v>
      </c>
      <c r="F11" s="228" t="s">
        <v>5</v>
      </c>
      <c r="G11" s="228" t="s">
        <v>3</v>
      </c>
      <c r="H11" s="227" t="s">
        <v>4</v>
      </c>
      <c r="I11" s="228" t="s">
        <v>5</v>
      </c>
      <c r="J11" s="228" t="s">
        <v>3</v>
      </c>
    </row>
    <row r="12" spans="1:10" ht="12" customHeight="1">
      <c r="A12" s="229"/>
      <c r="B12" s="230"/>
      <c r="C12" s="231"/>
      <c r="D12" s="231"/>
      <c r="E12" s="230"/>
      <c r="F12" s="231"/>
      <c r="G12" s="231"/>
      <c r="H12" s="230"/>
      <c r="I12" s="231"/>
      <c r="J12" s="231"/>
    </row>
    <row r="13" spans="1:10" ht="12" customHeight="1">
      <c r="A13" s="215" t="s">
        <v>12</v>
      </c>
      <c r="B13" s="232">
        <f>0</f>
        <v>0</v>
      </c>
      <c r="C13" s="220">
        <f>0</f>
        <v>0</v>
      </c>
      <c r="D13" s="220">
        <f>SUM(B13:C13)</f>
        <v>0</v>
      </c>
      <c r="E13" s="232">
        <f>0</f>
        <v>0</v>
      </c>
      <c r="F13" s="220">
        <f>0</f>
        <v>0</v>
      </c>
      <c r="G13" s="220">
        <f aca="true" t="shared" si="0" ref="G13:G21">SUM(E13:F13)</f>
        <v>0</v>
      </c>
      <c r="H13" s="232">
        <f>SUM(B13,E13)</f>
        <v>0</v>
      </c>
      <c r="I13" s="220">
        <f>SUM(C13,F13)</f>
        <v>0</v>
      </c>
      <c r="J13" s="220">
        <f aca="true" t="shared" si="1" ref="J13:J21">SUM(H13:I13)</f>
        <v>0</v>
      </c>
    </row>
    <row r="14" spans="1:10" ht="12" customHeight="1">
      <c r="A14" s="215" t="s">
        <v>13</v>
      </c>
      <c r="B14" s="232">
        <f>0</f>
        <v>0</v>
      </c>
      <c r="C14" s="220">
        <f>0</f>
        <v>0</v>
      </c>
      <c r="D14" s="220">
        <f aca="true" t="shared" si="2" ref="D14:D21">SUM(B14:C14)</f>
        <v>0</v>
      </c>
      <c r="E14" s="232">
        <f>0</f>
        <v>0</v>
      </c>
      <c r="F14" s="220">
        <f>1</f>
        <v>1</v>
      </c>
      <c r="G14" s="220">
        <f t="shared" si="0"/>
        <v>1</v>
      </c>
      <c r="H14" s="232">
        <f aca="true" t="shared" si="3" ref="H14:I21">SUM(B14,E14)</f>
        <v>0</v>
      </c>
      <c r="I14" s="220">
        <f t="shared" si="3"/>
        <v>1</v>
      </c>
      <c r="J14" s="220">
        <f t="shared" si="1"/>
        <v>1</v>
      </c>
    </row>
    <row r="15" spans="1:10" ht="12" customHeight="1">
      <c r="A15" s="215" t="s">
        <v>14</v>
      </c>
      <c r="B15" s="232">
        <f>0</f>
        <v>0</v>
      </c>
      <c r="C15" s="220">
        <f>0</f>
        <v>0</v>
      </c>
      <c r="D15" s="220">
        <f t="shared" si="2"/>
        <v>0</v>
      </c>
      <c r="E15" s="232">
        <f>0</f>
        <v>0</v>
      </c>
      <c r="F15" s="220">
        <f>0</f>
        <v>0</v>
      </c>
      <c r="G15" s="220">
        <f t="shared" si="0"/>
        <v>0</v>
      </c>
      <c r="H15" s="232">
        <f t="shared" si="3"/>
        <v>0</v>
      </c>
      <c r="I15" s="220">
        <f t="shared" si="3"/>
        <v>0</v>
      </c>
      <c r="J15" s="220">
        <f t="shared" si="1"/>
        <v>0</v>
      </c>
    </row>
    <row r="16" spans="1:10" ht="12" customHeight="1">
      <c r="A16" s="215" t="s">
        <v>15</v>
      </c>
      <c r="B16" s="230">
        <v>1</v>
      </c>
      <c r="C16" s="220">
        <v>2</v>
      </c>
      <c r="D16" s="220">
        <f t="shared" si="2"/>
        <v>3</v>
      </c>
      <c r="E16" s="232">
        <f>0</f>
        <v>0</v>
      </c>
      <c r="F16" s="220">
        <f>0</f>
        <v>0</v>
      </c>
      <c r="G16" s="220">
        <f t="shared" si="0"/>
        <v>0</v>
      </c>
      <c r="H16" s="232">
        <f t="shared" si="3"/>
        <v>1</v>
      </c>
      <c r="I16" s="220">
        <f t="shared" si="3"/>
        <v>2</v>
      </c>
      <c r="J16" s="220">
        <f t="shared" si="1"/>
        <v>3</v>
      </c>
    </row>
    <row r="17" spans="1:10" ht="12" customHeight="1">
      <c r="A17" s="215" t="s">
        <v>16</v>
      </c>
      <c r="B17" s="230">
        <f>0</f>
        <v>0</v>
      </c>
      <c r="C17" s="220">
        <v>3</v>
      </c>
      <c r="D17" s="220">
        <f t="shared" si="2"/>
        <v>3</v>
      </c>
      <c r="E17" s="232">
        <f>0</f>
        <v>0</v>
      </c>
      <c r="F17" s="220">
        <f>0</f>
        <v>0</v>
      </c>
      <c r="G17" s="220">
        <f t="shared" si="0"/>
        <v>0</v>
      </c>
      <c r="H17" s="232">
        <f t="shared" si="3"/>
        <v>0</v>
      </c>
      <c r="I17" s="220">
        <f t="shared" si="3"/>
        <v>3</v>
      </c>
      <c r="J17" s="220">
        <f t="shared" si="1"/>
        <v>3</v>
      </c>
    </row>
    <row r="18" spans="1:10" ht="12" customHeight="1">
      <c r="A18" s="215" t="s">
        <v>17</v>
      </c>
      <c r="B18" s="230">
        <v>1</v>
      </c>
      <c r="C18" s="220">
        <f>0</f>
        <v>0</v>
      </c>
      <c r="D18" s="220">
        <f t="shared" si="2"/>
        <v>1</v>
      </c>
      <c r="E18" s="232">
        <f>0</f>
        <v>0</v>
      </c>
      <c r="F18" s="220">
        <f>0</f>
        <v>0</v>
      </c>
      <c r="G18" s="220">
        <f t="shared" si="0"/>
        <v>0</v>
      </c>
      <c r="H18" s="232">
        <f t="shared" si="3"/>
        <v>1</v>
      </c>
      <c r="I18" s="220">
        <f t="shared" si="3"/>
        <v>0</v>
      </c>
      <c r="J18" s="220">
        <f t="shared" si="1"/>
        <v>1</v>
      </c>
    </row>
    <row r="19" spans="1:10" ht="12" customHeight="1">
      <c r="A19" s="215" t="s">
        <v>18</v>
      </c>
      <c r="B19" s="230">
        <f>0</f>
        <v>0</v>
      </c>
      <c r="C19" s="220">
        <v>2</v>
      </c>
      <c r="D19" s="220">
        <f>SUM(B19:C19)</f>
        <v>2</v>
      </c>
      <c r="E19" s="232">
        <f>0</f>
        <v>0</v>
      </c>
      <c r="F19" s="220">
        <f>0</f>
        <v>0</v>
      </c>
      <c r="G19" s="220">
        <f t="shared" si="0"/>
        <v>0</v>
      </c>
      <c r="H19" s="232">
        <f t="shared" si="3"/>
        <v>0</v>
      </c>
      <c r="I19" s="220">
        <f t="shared" si="3"/>
        <v>2</v>
      </c>
      <c r="J19" s="220">
        <f t="shared" si="1"/>
        <v>2</v>
      </c>
    </row>
    <row r="20" spans="1:10" ht="12" customHeight="1">
      <c r="A20" s="215" t="s">
        <v>19</v>
      </c>
      <c r="B20" s="230">
        <f>0</f>
        <v>0</v>
      </c>
      <c r="C20" s="220">
        <v>1</v>
      </c>
      <c r="D20" s="220">
        <f t="shared" si="2"/>
        <v>1</v>
      </c>
      <c r="E20" s="232">
        <f>0</f>
        <v>0</v>
      </c>
      <c r="F20" s="220">
        <f>0</f>
        <v>0</v>
      </c>
      <c r="G20" s="220">
        <f t="shared" si="0"/>
        <v>0</v>
      </c>
      <c r="H20" s="232">
        <f t="shared" si="3"/>
        <v>0</v>
      </c>
      <c r="I20" s="220">
        <f t="shared" si="3"/>
        <v>1</v>
      </c>
      <c r="J20" s="220">
        <f t="shared" si="1"/>
        <v>1</v>
      </c>
    </row>
    <row r="21" spans="1:10" ht="12" customHeight="1">
      <c r="A21" s="215" t="s">
        <v>20</v>
      </c>
      <c r="B21" s="230">
        <f>0</f>
        <v>0</v>
      </c>
      <c r="C21" s="220">
        <f>0</f>
        <v>0</v>
      </c>
      <c r="D21" s="233">
        <f t="shared" si="2"/>
        <v>0</v>
      </c>
      <c r="E21" s="232">
        <f>0</f>
        <v>0</v>
      </c>
      <c r="F21" s="220">
        <f>0</f>
        <v>0</v>
      </c>
      <c r="G21" s="233">
        <f t="shared" si="0"/>
        <v>0</v>
      </c>
      <c r="H21" s="232">
        <f t="shared" si="3"/>
        <v>0</v>
      </c>
      <c r="I21" s="220">
        <f t="shared" si="3"/>
        <v>0</v>
      </c>
      <c r="J21" s="233">
        <f t="shared" si="1"/>
        <v>0</v>
      </c>
    </row>
    <row r="22" spans="1:10" ht="12" customHeight="1">
      <c r="A22" s="234" t="s">
        <v>3</v>
      </c>
      <c r="B22" s="235">
        <f>SUM(B13:B21)</f>
        <v>2</v>
      </c>
      <c r="C22" s="236">
        <f aca="true" t="shared" si="4" ref="C22:J22">SUM(C13:C21)</f>
        <v>8</v>
      </c>
      <c r="D22" s="236">
        <f t="shared" si="4"/>
        <v>10</v>
      </c>
      <c r="E22" s="235">
        <f t="shared" si="4"/>
        <v>0</v>
      </c>
      <c r="F22" s="236">
        <f t="shared" si="4"/>
        <v>1</v>
      </c>
      <c r="G22" s="236">
        <f t="shared" si="4"/>
        <v>1</v>
      </c>
      <c r="H22" s="235">
        <f t="shared" si="4"/>
        <v>2</v>
      </c>
      <c r="I22" s="236">
        <f t="shared" si="4"/>
        <v>9</v>
      </c>
      <c r="J22" s="236">
        <f t="shared" si="4"/>
        <v>11</v>
      </c>
    </row>
    <row r="24" spans="1:10" ht="12" customHeight="1">
      <c r="A24" s="217" t="s">
        <v>6</v>
      </c>
      <c r="B24" s="221"/>
      <c r="C24" s="221"/>
      <c r="D24" s="221"/>
      <c r="E24" s="221"/>
      <c r="F24" s="222"/>
      <c r="G24" s="221"/>
      <c r="H24" s="221"/>
      <c r="I24" s="221"/>
      <c r="J24" s="221"/>
    </row>
    <row r="25" spans="1:10" ht="12" customHeight="1" thickBot="1">
      <c r="A25" s="215"/>
      <c r="B25" s="220"/>
      <c r="C25" s="220"/>
      <c r="D25" s="220"/>
      <c r="E25" s="220"/>
      <c r="F25" s="220"/>
      <c r="G25" s="220"/>
      <c r="H25" s="220"/>
      <c r="I25" s="220"/>
      <c r="J25" s="220"/>
    </row>
    <row r="26" spans="1:10" ht="12" customHeight="1">
      <c r="A26" s="224"/>
      <c r="B26" s="225" t="s">
        <v>1</v>
      </c>
      <c r="C26" s="226"/>
      <c r="D26" s="226"/>
      <c r="E26" s="225" t="s">
        <v>2</v>
      </c>
      <c r="F26" s="226"/>
      <c r="G26" s="226"/>
      <c r="H26" s="225" t="s">
        <v>3</v>
      </c>
      <c r="I26" s="226"/>
      <c r="J26" s="226"/>
    </row>
    <row r="27" spans="1:10" ht="12" customHeight="1">
      <c r="A27" s="348" t="s">
        <v>11</v>
      </c>
      <c r="B27" s="227" t="s">
        <v>4</v>
      </c>
      <c r="C27" s="228" t="s">
        <v>5</v>
      </c>
      <c r="D27" s="228" t="s">
        <v>3</v>
      </c>
      <c r="E27" s="227" t="s">
        <v>4</v>
      </c>
      <c r="F27" s="228" t="s">
        <v>5</v>
      </c>
      <c r="G27" s="228" t="s">
        <v>3</v>
      </c>
      <c r="H27" s="227" t="s">
        <v>4</v>
      </c>
      <c r="I27" s="228" t="s">
        <v>5</v>
      </c>
      <c r="J27" s="228" t="s">
        <v>3</v>
      </c>
    </row>
    <row r="28" spans="1:10" ht="12" customHeight="1">
      <c r="A28" s="229"/>
      <c r="B28" s="230"/>
      <c r="C28" s="231"/>
      <c r="D28" s="231"/>
      <c r="E28" s="230"/>
      <c r="F28" s="231"/>
      <c r="G28" s="231"/>
      <c r="H28" s="230"/>
      <c r="I28" s="231"/>
      <c r="J28" s="231"/>
    </row>
    <row r="29" spans="1:10" ht="12" customHeight="1">
      <c r="A29" s="215" t="s">
        <v>12</v>
      </c>
      <c r="B29" s="232">
        <f>0</f>
        <v>0</v>
      </c>
      <c r="C29" s="220">
        <f>0</f>
        <v>0</v>
      </c>
      <c r="D29" s="220">
        <f>SUM(B29:C29)</f>
        <v>0</v>
      </c>
      <c r="E29" s="232">
        <f>0</f>
        <v>0</v>
      </c>
      <c r="F29" s="220">
        <v>1</v>
      </c>
      <c r="G29" s="220">
        <f aca="true" t="shared" si="5" ref="G29:G37">SUM(E29:F29)</f>
        <v>1</v>
      </c>
      <c r="H29" s="232">
        <f>SUM(B29,E29)</f>
        <v>0</v>
      </c>
      <c r="I29" s="220">
        <f>SUM(C29,F29)</f>
        <v>1</v>
      </c>
      <c r="J29" s="220">
        <f aca="true" t="shared" si="6" ref="J29:J37">SUM(H29:I29)</f>
        <v>1</v>
      </c>
    </row>
    <row r="30" spans="1:10" ht="12" customHeight="1">
      <c r="A30" s="215" t="s">
        <v>13</v>
      </c>
      <c r="B30" s="232">
        <f>0</f>
        <v>0</v>
      </c>
      <c r="C30" s="220">
        <v>1</v>
      </c>
      <c r="D30" s="220">
        <f aca="true" t="shared" si="7" ref="D30:D37">SUM(B30:C30)</f>
        <v>1</v>
      </c>
      <c r="E30" s="232">
        <f>0</f>
        <v>0</v>
      </c>
      <c r="F30" s="220">
        <v>1</v>
      </c>
      <c r="G30" s="220">
        <f t="shared" si="5"/>
        <v>1</v>
      </c>
      <c r="H30" s="232">
        <f aca="true" t="shared" si="8" ref="H30:I37">SUM(B30,E30)</f>
        <v>0</v>
      </c>
      <c r="I30" s="220">
        <f t="shared" si="8"/>
        <v>2</v>
      </c>
      <c r="J30" s="220">
        <f t="shared" si="6"/>
        <v>2</v>
      </c>
    </row>
    <row r="31" spans="1:10" ht="12" customHeight="1">
      <c r="A31" s="215" t="s">
        <v>14</v>
      </c>
      <c r="B31" s="232">
        <v>2</v>
      </c>
      <c r="C31" s="220">
        <f>0</f>
        <v>0</v>
      </c>
      <c r="D31" s="220">
        <f t="shared" si="7"/>
        <v>2</v>
      </c>
      <c r="E31" s="232">
        <f>0</f>
        <v>0</v>
      </c>
      <c r="F31" s="220">
        <v>1</v>
      </c>
      <c r="G31" s="220">
        <f t="shared" si="5"/>
        <v>1</v>
      </c>
      <c r="H31" s="232">
        <f t="shared" si="8"/>
        <v>2</v>
      </c>
      <c r="I31" s="220">
        <f t="shared" si="8"/>
        <v>1</v>
      </c>
      <c r="J31" s="220">
        <f t="shared" si="6"/>
        <v>3</v>
      </c>
    </row>
    <row r="32" spans="1:10" ht="12" customHeight="1">
      <c r="A32" s="215" t="s">
        <v>15</v>
      </c>
      <c r="B32" s="230">
        <f>0</f>
        <v>0</v>
      </c>
      <c r="C32" s="220">
        <v>2</v>
      </c>
      <c r="D32" s="220">
        <f t="shared" si="7"/>
        <v>2</v>
      </c>
      <c r="E32" s="232">
        <f>0</f>
        <v>0</v>
      </c>
      <c r="F32" s="220">
        <v>1</v>
      </c>
      <c r="G32" s="220">
        <f t="shared" si="5"/>
        <v>1</v>
      </c>
      <c r="H32" s="232">
        <f t="shared" si="8"/>
        <v>0</v>
      </c>
      <c r="I32" s="220">
        <f t="shared" si="8"/>
        <v>3</v>
      </c>
      <c r="J32" s="220">
        <f t="shared" si="6"/>
        <v>3</v>
      </c>
    </row>
    <row r="33" spans="1:10" ht="12" customHeight="1">
      <c r="A33" s="215" t="s">
        <v>16</v>
      </c>
      <c r="B33" s="230">
        <f>0</f>
        <v>0</v>
      </c>
      <c r="C33" s="220">
        <v>2</v>
      </c>
      <c r="D33" s="220">
        <f t="shared" si="7"/>
        <v>2</v>
      </c>
      <c r="E33" s="232">
        <f>0</f>
        <v>0</v>
      </c>
      <c r="F33" s="220">
        <f>0</f>
        <v>0</v>
      </c>
      <c r="G33" s="220">
        <f t="shared" si="5"/>
        <v>0</v>
      </c>
      <c r="H33" s="232">
        <f t="shared" si="8"/>
        <v>0</v>
      </c>
      <c r="I33" s="220">
        <f t="shared" si="8"/>
        <v>2</v>
      </c>
      <c r="J33" s="220">
        <f t="shared" si="6"/>
        <v>2</v>
      </c>
    </row>
    <row r="34" spans="1:10" ht="12" customHeight="1">
      <c r="A34" s="215" t="s">
        <v>17</v>
      </c>
      <c r="B34" s="230">
        <f>0</f>
        <v>0</v>
      </c>
      <c r="C34" s="220">
        <v>4</v>
      </c>
      <c r="D34" s="220">
        <f t="shared" si="7"/>
        <v>4</v>
      </c>
      <c r="E34" s="232">
        <f>0</f>
        <v>0</v>
      </c>
      <c r="F34" s="220">
        <f>0</f>
        <v>0</v>
      </c>
      <c r="G34" s="220">
        <f t="shared" si="5"/>
        <v>0</v>
      </c>
      <c r="H34" s="232">
        <f t="shared" si="8"/>
        <v>0</v>
      </c>
      <c r="I34" s="220">
        <f t="shared" si="8"/>
        <v>4</v>
      </c>
      <c r="J34" s="220">
        <f t="shared" si="6"/>
        <v>4</v>
      </c>
    </row>
    <row r="35" spans="1:10" ht="12" customHeight="1">
      <c r="A35" s="215" t="s">
        <v>18</v>
      </c>
      <c r="B35" s="230">
        <f>0</f>
        <v>0</v>
      </c>
      <c r="C35" s="220">
        <v>3</v>
      </c>
      <c r="D35" s="220">
        <f t="shared" si="7"/>
        <v>3</v>
      </c>
      <c r="E35" s="232">
        <f>0</f>
        <v>0</v>
      </c>
      <c r="F35" s="220">
        <f>0</f>
        <v>0</v>
      </c>
      <c r="G35" s="220">
        <f t="shared" si="5"/>
        <v>0</v>
      </c>
      <c r="H35" s="232">
        <f t="shared" si="8"/>
        <v>0</v>
      </c>
      <c r="I35" s="220">
        <f t="shared" si="8"/>
        <v>3</v>
      </c>
      <c r="J35" s="220">
        <f t="shared" si="6"/>
        <v>3</v>
      </c>
    </row>
    <row r="36" spans="1:10" ht="12" customHeight="1">
      <c r="A36" s="215" t="s">
        <v>19</v>
      </c>
      <c r="B36" s="230">
        <f>0</f>
        <v>0</v>
      </c>
      <c r="C36" s="220">
        <v>1</v>
      </c>
      <c r="D36" s="220">
        <f t="shared" si="7"/>
        <v>1</v>
      </c>
      <c r="E36" s="232">
        <f>0</f>
        <v>0</v>
      </c>
      <c r="F36" s="220">
        <f>0</f>
        <v>0</v>
      </c>
      <c r="G36" s="220">
        <f t="shared" si="5"/>
        <v>0</v>
      </c>
      <c r="H36" s="232">
        <f t="shared" si="8"/>
        <v>0</v>
      </c>
      <c r="I36" s="220">
        <f t="shared" si="8"/>
        <v>1</v>
      </c>
      <c r="J36" s="220">
        <f t="shared" si="6"/>
        <v>1</v>
      </c>
    </row>
    <row r="37" spans="1:10" ht="12" customHeight="1">
      <c r="A37" s="215" t="s">
        <v>20</v>
      </c>
      <c r="B37" s="230">
        <f>0</f>
        <v>0</v>
      </c>
      <c r="C37" s="220">
        <f>0</f>
        <v>0</v>
      </c>
      <c r="D37" s="233">
        <f t="shared" si="7"/>
        <v>0</v>
      </c>
      <c r="E37" s="232">
        <f>0</f>
        <v>0</v>
      </c>
      <c r="F37" s="220">
        <f>0</f>
        <v>0</v>
      </c>
      <c r="G37" s="233">
        <f t="shared" si="5"/>
        <v>0</v>
      </c>
      <c r="H37" s="232">
        <f t="shared" si="8"/>
        <v>0</v>
      </c>
      <c r="I37" s="220">
        <f t="shared" si="8"/>
        <v>0</v>
      </c>
      <c r="J37" s="233">
        <f t="shared" si="6"/>
        <v>0</v>
      </c>
    </row>
    <row r="38" spans="1:10" ht="12" customHeight="1">
      <c r="A38" s="234" t="s">
        <v>3</v>
      </c>
      <c r="B38" s="235">
        <f>SUM(B29:B37)</f>
        <v>2</v>
      </c>
      <c r="C38" s="236">
        <f aca="true" t="shared" si="9" ref="C38:J38">SUM(C29:C37)</f>
        <v>13</v>
      </c>
      <c r="D38" s="236">
        <f t="shared" si="9"/>
        <v>15</v>
      </c>
      <c r="E38" s="235">
        <f t="shared" si="9"/>
        <v>0</v>
      </c>
      <c r="F38" s="236">
        <f t="shared" si="9"/>
        <v>4</v>
      </c>
      <c r="G38" s="236">
        <f t="shared" si="9"/>
        <v>4</v>
      </c>
      <c r="H38" s="235">
        <f t="shared" si="9"/>
        <v>2</v>
      </c>
      <c r="I38" s="236">
        <f t="shared" si="9"/>
        <v>17</v>
      </c>
      <c r="J38" s="236">
        <f t="shared" si="9"/>
        <v>19</v>
      </c>
    </row>
    <row r="40" spans="1:10" ht="12" customHeight="1">
      <c r="A40" s="217" t="s">
        <v>7</v>
      </c>
      <c r="B40" s="221"/>
      <c r="C40" s="221"/>
      <c r="D40" s="221"/>
      <c r="E40" s="221"/>
      <c r="F40" s="222"/>
      <c r="G40" s="221"/>
      <c r="H40" s="221"/>
      <c r="I40" s="221"/>
      <c r="J40" s="221"/>
    </row>
    <row r="41" spans="1:10" ht="12" customHeight="1" thickBot="1">
      <c r="A41" s="215"/>
      <c r="B41" s="220"/>
      <c r="C41" s="220"/>
      <c r="D41" s="220"/>
      <c r="E41" s="220"/>
      <c r="F41" s="220"/>
      <c r="G41" s="220"/>
      <c r="H41" s="220"/>
      <c r="I41" s="220"/>
      <c r="J41" s="220"/>
    </row>
    <row r="42" spans="1:10" ht="12" customHeight="1">
      <c r="A42" s="224"/>
      <c r="B42" s="225" t="s">
        <v>1</v>
      </c>
      <c r="C42" s="226"/>
      <c r="D42" s="226"/>
      <c r="E42" s="225" t="s">
        <v>2</v>
      </c>
      <c r="F42" s="226"/>
      <c r="G42" s="226"/>
      <c r="H42" s="225" t="s">
        <v>3</v>
      </c>
      <c r="I42" s="226"/>
      <c r="J42" s="226"/>
    </row>
    <row r="43" spans="1:10" ht="12" customHeight="1">
      <c r="A43" s="348" t="s">
        <v>11</v>
      </c>
      <c r="B43" s="227" t="s">
        <v>4</v>
      </c>
      <c r="C43" s="228" t="s">
        <v>5</v>
      </c>
      <c r="D43" s="228" t="s">
        <v>3</v>
      </c>
      <c r="E43" s="227" t="s">
        <v>4</v>
      </c>
      <c r="F43" s="228" t="s">
        <v>5</v>
      </c>
      <c r="G43" s="228" t="s">
        <v>3</v>
      </c>
      <c r="H43" s="227" t="s">
        <v>4</v>
      </c>
      <c r="I43" s="228" t="s">
        <v>5</v>
      </c>
      <c r="J43" s="228" t="s">
        <v>3</v>
      </c>
    </row>
    <row r="44" spans="1:10" ht="12" customHeight="1">
      <c r="A44" s="229"/>
      <c r="B44" s="230"/>
      <c r="C44" s="231"/>
      <c r="D44" s="231"/>
      <c r="E44" s="230"/>
      <c r="F44" s="231"/>
      <c r="G44" s="231"/>
      <c r="H44" s="230"/>
      <c r="I44" s="231"/>
      <c r="J44" s="231"/>
    </row>
    <row r="45" spans="1:10" ht="12" customHeight="1">
      <c r="A45" s="215" t="s">
        <v>12</v>
      </c>
      <c r="B45" s="232">
        <f>0</f>
        <v>0</v>
      </c>
      <c r="C45" s="220">
        <f>0</f>
        <v>0</v>
      </c>
      <c r="D45" s="220">
        <f>SUM(B45:C45)</f>
        <v>0</v>
      </c>
      <c r="E45" s="232">
        <f>0</f>
        <v>0</v>
      </c>
      <c r="F45" s="220">
        <f>0</f>
        <v>0</v>
      </c>
      <c r="G45" s="220">
        <f aca="true" t="shared" si="10" ref="G45:G53">SUM(E45:F45)</f>
        <v>0</v>
      </c>
      <c r="H45" s="232">
        <f>SUM(B45,E45)</f>
        <v>0</v>
      </c>
      <c r="I45" s="220">
        <f>SUM(C45,F45)</f>
        <v>0</v>
      </c>
      <c r="J45" s="220">
        <f aca="true" t="shared" si="11" ref="J45:J53">SUM(H45:I45)</f>
        <v>0</v>
      </c>
    </row>
    <row r="46" spans="1:10" ht="12" customHeight="1">
      <c r="A46" s="215" t="s">
        <v>13</v>
      </c>
      <c r="B46" s="232">
        <f>0</f>
        <v>0</v>
      </c>
      <c r="C46" s="220">
        <f>0</f>
        <v>0</v>
      </c>
      <c r="D46" s="220">
        <f aca="true" t="shared" si="12" ref="D46:D53">SUM(B46:C46)</f>
        <v>0</v>
      </c>
      <c r="E46" s="232">
        <f>0</f>
        <v>0</v>
      </c>
      <c r="F46" s="220">
        <f>1</f>
        <v>1</v>
      </c>
      <c r="G46" s="220">
        <f t="shared" si="10"/>
        <v>1</v>
      </c>
      <c r="H46" s="232">
        <f aca="true" t="shared" si="13" ref="H46:I53">SUM(B46,E46)</f>
        <v>0</v>
      </c>
      <c r="I46" s="220">
        <f t="shared" si="13"/>
        <v>1</v>
      </c>
      <c r="J46" s="220">
        <f t="shared" si="11"/>
        <v>1</v>
      </c>
    </row>
    <row r="47" spans="1:10" ht="12" customHeight="1">
      <c r="A47" s="215" t="s">
        <v>14</v>
      </c>
      <c r="B47" s="232">
        <f>0</f>
        <v>0</v>
      </c>
      <c r="C47" s="220">
        <f>0</f>
        <v>0</v>
      </c>
      <c r="D47" s="220">
        <f t="shared" si="12"/>
        <v>0</v>
      </c>
      <c r="E47" s="232">
        <f>0</f>
        <v>0</v>
      </c>
      <c r="F47" s="220">
        <f>0</f>
        <v>0</v>
      </c>
      <c r="G47" s="220">
        <f t="shared" si="10"/>
        <v>0</v>
      </c>
      <c r="H47" s="232">
        <f t="shared" si="13"/>
        <v>0</v>
      </c>
      <c r="I47" s="220">
        <f t="shared" si="13"/>
        <v>0</v>
      </c>
      <c r="J47" s="220">
        <f t="shared" si="11"/>
        <v>0</v>
      </c>
    </row>
    <row r="48" spans="1:10" ht="12" customHeight="1">
      <c r="A48" s="215" t="s">
        <v>15</v>
      </c>
      <c r="B48" s="230">
        <f>0</f>
        <v>0</v>
      </c>
      <c r="C48" s="220">
        <f>0</f>
        <v>0</v>
      </c>
      <c r="D48" s="220">
        <f t="shared" si="12"/>
        <v>0</v>
      </c>
      <c r="E48" s="232">
        <f>0</f>
        <v>0</v>
      </c>
      <c r="F48" s="220">
        <f>0</f>
        <v>0</v>
      </c>
      <c r="G48" s="220">
        <f t="shared" si="10"/>
        <v>0</v>
      </c>
      <c r="H48" s="232">
        <f t="shared" si="13"/>
        <v>0</v>
      </c>
      <c r="I48" s="220">
        <f t="shared" si="13"/>
        <v>0</v>
      </c>
      <c r="J48" s="220">
        <f t="shared" si="11"/>
        <v>0</v>
      </c>
    </row>
    <row r="49" spans="1:10" ht="12" customHeight="1">
      <c r="A49" s="215" t="s">
        <v>16</v>
      </c>
      <c r="B49" s="230">
        <f>0</f>
        <v>0</v>
      </c>
      <c r="C49" s="220">
        <f>0</f>
        <v>0</v>
      </c>
      <c r="D49" s="220">
        <f t="shared" si="12"/>
        <v>0</v>
      </c>
      <c r="E49" s="232">
        <f>0</f>
        <v>0</v>
      </c>
      <c r="F49" s="220">
        <f>0</f>
        <v>0</v>
      </c>
      <c r="G49" s="220">
        <f t="shared" si="10"/>
        <v>0</v>
      </c>
      <c r="H49" s="232">
        <f t="shared" si="13"/>
        <v>0</v>
      </c>
      <c r="I49" s="220">
        <f t="shared" si="13"/>
        <v>0</v>
      </c>
      <c r="J49" s="220">
        <f t="shared" si="11"/>
        <v>0</v>
      </c>
    </row>
    <row r="50" spans="1:10" ht="12" customHeight="1">
      <c r="A50" s="215" t="s">
        <v>17</v>
      </c>
      <c r="B50" s="230">
        <f>0</f>
        <v>0</v>
      </c>
      <c r="C50" s="220">
        <v>1</v>
      </c>
      <c r="D50" s="220">
        <f t="shared" si="12"/>
        <v>1</v>
      </c>
      <c r="E50" s="232">
        <f>0</f>
        <v>0</v>
      </c>
      <c r="F50" s="220">
        <f>1</f>
        <v>1</v>
      </c>
      <c r="G50" s="220">
        <f t="shared" si="10"/>
        <v>1</v>
      </c>
      <c r="H50" s="232">
        <f t="shared" si="13"/>
        <v>0</v>
      </c>
      <c r="I50" s="220">
        <f t="shared" si="13"/>
        <v>2</v>
      </c>
      <c r="J50" s="220">
        <f t="shared" si="11"/>
        <v>2</v>
      </c>
    </row>
    <row r="51" spans="1:10" ht="12" customHeight="1">
      <c r="A51" s="215" t="s">
        <v>18</v>
      </c>
      <c r="B51" s="230">
        <f>0</f>
        <v>0</v>
      </c>
      <c r="C51" s="220">
        <v>1</v>
      </c>
      <c r="D51" s="220">
        <f t="shared" si="12"/>
        <v>1</v>
      </c>
      <c r="E51" s="232">
        <f>0</f>
        <v>0</v>
      </c>
      <c r="F51" s="220">
        <f>0</f>
        <v>0</v>
      </c>
      <c r="G51" s="220">
        <f t="shared" si="10"/>
        <v>0</v>
      </c>
      <c r="H51" s="232">
        <f t="shared" si="13"/>
        <v>0</v>
      </c>
      <c r="I51" s="220">
        <f t="shared" si="13"/>
        <v>1</v>
      </c>
      <c r="J51" s="220">
        <f t="shared" si="11"/>
        <v>1</v>
      </c>
    </row>
    <row r="52" spans="1:10" ht="12" customHeight="1">
      <c r="A52" s="215" t="s">
        <v>19</v>
      </c>
      <c r="B52" s="230">
        <v>1</v>
      </c>
      <c r="C52" s="220">
        <f>0</f>
        <v>0</v>
      </c>
      <c r="D52" s="220">
        <f t="shared" si="12"/>
        <v>1</v>
      </c>
      <c r="E52" s="232">
        <f>0</f>
        <v>0</v>
      </c>
      <c r="F52" s="220">
        <f>0</f>
        <v>0</v>
      </c>
      <c r="G52" s="220">
        <f t="shared" si="10"/>
        <v>0</v>
      </c>
      <c r="H52" s="232">
        <f t="shared" si="13"/>
        <v>1</v>
      </c>
      <c r="I52" s="220">
        <f t="shared" si="13"/>
        <v>0</v>
      </c>
      <c r="J52" s="220">
        <f t="shared" si="11"/>
        <v>1</v>
      </c>
    </row>
    <row r="53" spans="1:10" ht="12" customHeight="1">
      <c r="A53" s="215" t="s">
        <v>20</v>
      </c>
      <c r="B53" s="230">
        <f>0</f>
        <v>0</v>
      </c>
      <c r="C53" s="220">
        <v>2</v>
      </c>
      <c r="D53" s="233">
        <f t="shared" si="12"/>
        <v>2</v>
      </c>
      <c r="E53" s="232">
        <f>0</f>
        <v>0</v>
      </c>
      <c r="F53" s="220">
        <f>0</f>
        <v>0</v>
      </c>
      <c r="G53" s="233">
        <f t="shared" si="10"/>
        <v>0</v>
      </c>
      <c r="H53" s="232">
        <f t="shared" si="13"/>
        <v>0</v>
      </c>
      <c r="I53" s="220">
        <f t="shared" si="13"/>
        <v>2</v>
      </c>
      <c r="J53" s="233">
        <f t="shared" si="11"/>
        <v>2</v>
      </c>
    </row>
    <row r="54" spans="1:10" ht="12" customHeight="1">
      <c r="A54" s="234" t="s">
        <v>3</v>
      </c>
      <c r="B54" s="235">
        <f>SUM(B45:B53)</f>
        <v>1</v>
      </c>
      <c r="C54" s="236">
        <f aca="true" t="shared" si="14" ref="C54:J54">SUM(C45:C53)</f>
        <v>4</v>
      </c>
      <c r="D54" s="236">
        <f t="shared" si="14"/>
        <v>5</v>
      </c>
      <c r="E54" s="235">
        <f t="shared" si="14"/>
        <v>0</v>
      </c>
      <c r="F54" s="236">
        <f t="shared" si="14"/>
        <v>2</v>
      </c>
      <c r="G54" s="236">
        <f t="shared" si="14"/>
        <v>2</v>
      </c>
      <c r="H54" s="235">
        <f t="shared" si="14"/>
        <v>1</v>
      </c>
      <c r="I54" s="236">
        <f t="shared" si="14"/>
        <v>6</v>
      </c>
      <c r="J54" s="236">
        <f t="shared" si="14"/>
        <v>7</v>
      </c>
    </row>
    <row r="56" spans="1:10" ht="12" customHeight="1">
      <c r="A56" s="217" t="s">
        <v>8</v>
      </c>
      <c r="B56" s="221"/>
      <c r="C56" s="221"/>
      <c r="D56" s="221"/>
      <c r="E56" s="221"/>
      <c r="F56" s="222"/>
      <c r="G56" s="221"/>
      <c r="H56" s="221"/>
      <c r="I56" s="221"/>
      <c r="J56" s="221"/>
    </row>
    <row r="57" spans="1:10" ht="12" customHeight="1" thickBot="1">
      <c r="A57" s="215"/>
      <c r="B57" s="220"/>
      <c r="C57" s="220"/>
      <c r="D57" s="220"/>
      <c r="E57" s="220"/>
      <c r="F57" s="220"/>
      <c r="G57" s="220"/>
      <c r="H57" s="220"/>
      <c r="I57" s="220"/>
      <c r="J57" s="220"/>
    </row>
    <row r="58" spans="1:10" ht="12" customHeight="1">
      <c r="A58" s="224"/>
      <c r="B58" s="225" t="s">
        <v>1</v>
      </c>
      <c r="C58" s="226"/>
      <c r="D58" s="226"/>
      <c r="E58" s="225" t="s">
        <v>2</v>
      </c>
      <c r="F58" s="226"/>
      <c r="G58" s="226"/>
      <c r="H58" s="225" t="s">
        <v>3</v>
      </c>
      <c r="I58" s="226"/>
      <c r="J58" s="226"/>
    </row>
    <row r="59" spans="1:10" ht="12" customHeight="1">
      <c r="A59" s="348" t="s">
        <v>11</v>
      </c>
      <c r="B59" s="227" t="s">
        <v>4</v>
      </c>
      <c r="C59" s="228" t="s">
        <v>5</v>
      </c>
      <c r="D59" s="228" t="s">
        <v>3</v>
      </c>
      <c r="E59" s="227" t="s">
        <v>4</v>
      </c>
      <c r="F59" s="228" t="s">
        <v>5</v>
      </c>
      <c r="G59" s="228" t="s">
        <v>3</v>
      </c>
      <c r="H59" s="227" t="s">
        <v>4</v>
      </c>
      <c r="I59" s="228" t="s">
        <v>5</v>
      </c>
      <c r="J59" s="228" t="s">
        <v>3</v>
      </c>
    </row>
    <row r="60" spans="1:10" ht="12" customHeight="1">
      <c r="A60" s="229"/>
      <c r="B60" s="230"/>
      <c r="C60" s="231"/>
      <c r="D60" s="231"/>
      <c r="E60" s="230"/>
      <c r="F60" s="231"/>
      <c r="G60" s="231"/>
      <c r="H60" s="230"/>
      <c r="I60" s="231"/>
      <c r="J60" s="231"/>
    </row>
    <row r="61" spans="1:10" ht="12" customHeight="1">
      <c r="A61" s="215" t="s">
        <v>12</v>
      </c>
      <c r="B61" s="232">
        <f>0</f>
        <v>0</v>
      </c>
      <c r="C61" s="220">
        <f>0</f>
        <v>0</v>
      </c>
      <c r="D61" s="220">
        <f>SUM(B61:C61)</f>
        <v>0</v>
      </c>
      <c r="E61" s="232">
        <f>0</f>
        <v>0</v>
      </c>
      <c r="F61" s="220">
        <f>0</f>
        <v>0</v>
      </c>
      <c r="G61" s="220">
        <f>SUM(E61:F61)</f>
        <v>0</v>
      </c>
      <c r="H61" s="232">
        <f>SUM(B61,E61)</f>
        <v>0</v>
      </c>
      <c r="I61" s="220">
        <f>SUM(C61,F61)</f>
        <v>0</v>
      </c>
      <c r="J61" s="220">
        <f aca="true" t="shared" si="15" ref="J61:J69">SUM(H61:I61)</f>
        <v>0</v>
      </c>
    </row>
    <row r="62" spans="1:10" ht="12" customHeight="1">
      <c r="A62" s="215" t="s">
        <v>13</v>
      </c>
      <c r="B62" s="232">
        <f>0</f>
        <v>0</v>
      </c>
      <c r="C62" s="220">
        <v>1</v>
      </c>
      <c r="D62" s="220">
        <f aca="true" t="shared" si="16" ref="D62:D69">SUM(B62:C62)</f>
        <v>1</v>
      </c>
      <c r="E62" s="232">
        <f>0</f>
        <v>0</v>
      </c>
      <c r="F62" s="220">
        <f>0</f>
        <v>0</v>
      </c>
      <c r="G62" s="220">
        <f aca="true" t="shared" si="17" ref="G62:G69">SUM(E62:F62)</f>
        <v>0</v>
      </c>
      <c r="H62" s="232">
        <f aca="true" t="shared" si="18" ref="H62:I69">SUM(B62,E62)</f>
        <v>0</v>
      </c>
      <c r="I62" s="220">
        <f t="shared" si="18"/>
        <v>1</v>
      </c>
      <c r="J62" s="220">
        <f t="shared" si="15"/>
        <v>1</v>
      </c>
    </row>
    <row r="63" spans="1:10" ht="12" customHeight="1">
      <c r="A63" s="215" t="s">
        <v>14</v>
      </c>
      <c r="B63" s="232">
        <f>0</f>
        <v>0</v>
      </c>
      <c r="C63" s="220">
        <v>1</v>
      </c>
      <c r="D63" s="220">
        <f t="shared" si="16"/>
        <v>1</v>
      </c>
      <c r="E63" s="232">
        <f>0</f>
        <v>0</v>
      </c>
      <c r="F63" s="220">
        <f>0</f>
        <v>0</v>
      </c>
      <c r="G63" s="220">
        <f t="shared" si="17"/>
        <v>0</v>
      </c>
      <c r="H63" s="232">
        <f t="shared" si="18"/>
        <v>0</v>
      </c>
      <c r="I63" s="220">
        <f t="shared" si="18"/>
        <v>1</v>
      </c>
      <c r="J63" s="220">
        <f t="shared" si="15"/>
        <v>1</v>
      </c>
    </row>
    <row r="64" spans="1:10" ht="12" customHeight="1">
      <c r="A64" s="215" t="s">
        <v>15</v>
      </c>
      <c r="B64" s="230">
        <v>1</v>
      </c>
      <c r="C64" s="220">
        <f>0</f>
        <v>0</v>
      </c>
      <c r="D64" s="220">
        <f t="shared" si="16"/>
        <v>1</v>
      </c>
      <c r="E64" s="232">
        <f>0</f>
        <v>0</v>
      </c>
      <c r="F64" s="220">
        <v>1</v>
      </c>
      <c r="G64" s="220">
        <f t="shared" si="17"/>
        <v>1</v>
      </c>
      <c r="H64" s="232">
        <f t="shared" si="18"/>
        <v>1</v>
      </c>
      <c r="I64" s="220">
        <f t="shared" si="18"/>
        <v>1</v>
      </c>
      <c r="J64" s="220">
        <f t="shared" si="15"/>
        <v>2</v>
      </c>
    </row>
    <row r="65" spans="1:10" ht="12" customHeight="1">
      <c r="A65" s="215" t="s">
        <v>16</v>
      </c>
      <c r="B65" s="230">
        <f>0</f>
        <v>0</v>
      </c>
      <c r="C65" s="220">
        <v>3</v>
      </c>
      <c r="D65" s="220">
        <f t="shared" si="16"/>
        <v>3</v>
      </c>
      <c r="E65" s="232">
        <f>0</f>
        <v>0</v>
      </c>
      <c r="F65" s="220">
        <v>1</v>
      </c>
      <c r="G65" s="220">
        <f t="shared" si="17"/>
        <v>1</v>
      </c>
      <c r="H65" s="232">
        <f t="shared" si="18"/>
        <v>0</v>
      </c>
      <c r="I65" s="220">
        <f t="shared" si="18"/>
        <v>4</v>
      </c>
      <c r="J65" s="220">
        <f t="shared" si="15"/>
        <v>4</v>
      </c>
    </row>
    <row r="66" spans="1:10" ht="12" customHeight="1">
      <c r="A66" s="215" t="s">
        <v>17</v>
      </c>
      <c r="B66" s="230">
        <f>0</f>
        <v>0</v>
      </c>
      <c r="C66" s="220">
        <v>1</v>
      </c>
      <c r="D66" s="220">
        <f t="shared" si="16"/>
        <v>1</v>
      </c>
      <c r="E66" s="232">
        <f>0</f>
        <v>0</v>
      </c>
      <c r="F66" s="220">
        <f>0</f>
        <v>0</v>
      </c>
      <c r="G66" s="220">
        <f t="shared" si="17"/>
        <v>0</v>
      </c>
      <c r="H66" s="232">
        <f t="shared" si="18"/>
        <v>0</v>
      </c>
      <c r="I66" s="220">
        <f t="shared" si="18"/>
        <v>1</v>
      </c>
      <c r="J66" s="220">
        <f t="shared" si="15"/>
        <v>1</v>
      </c>
    </row>
    <row r="67" spans="1:10" ht="12" customHeight="1">
      <c r="A67" s="215" t="s">
        <v>18</v>
      </c>
      <c r="B67" s="230">
        <f>0</f>
        <v>0</v>
      </c>
      <c r="C67" s="220">
        <f>0</f>
        <v>0</v>
      </c>
      <c r="D67" s="220">
        <f t="shared" si="16"/>
        <v>0</v>
      </c>
      <c r="E67" s="232">
        <f>0</f>
        <v>0</v>
      </c>
      <c r="F67" s="220">
        <f>0</f>
        <v>0</v>
      </c>
      <c r="G67" s="220">
        <f t="shared" si="17"/>
        <v>0</v>
      </c>
      <c r="H67" s="232">
        <f t="shared" si="18"/>
        <v>0</v>
      </c>
      <c r="I67" s="220">
        <f t="shared" si="18"/>
        <v>0</v>
      </c>
      <c r="J67" s="220">
        <f t="shared" si="15"/>
        <v>0</v>
      </c>
    </row>
    <row r="68" spans="1:10" ht="12" customHeight="1">
      <c r="A68" s="215" t="s">
        <v>19</v>
      </c>
      <c r="B68" s="230">
        <f>0</f>
        <v>0</v>
      </c>
      <c r="C68" s="220">
        <f>0</f>
        <v>0</v>
      </c>
      <c r="D68" s="220">
        <f t="shared" si="16"/>
        <v>0</v>
      </c>
      <c r="E68" s="232">
        <f>0</f>
        <v>0</v>
      </c>
      <c r="F68" s="220">
        <f>0</f>
        <v>0</v>
      </c>
      <c r="G68" s="220">
        <f t="shared" si="17"/>
        <v>0</v>
      </c>
      <c r="H68" s="232">
        <f t="shared" si="18"/>
        <v>0</v>
      </c>
      <c r="I68" s="220">
        <f t="shared" si="18"/>
        <v>0</v>
      </c>
      <c r="J68" s="220">
        <f t="shared" si="15"/>
        <v>0</v>
      </c>
    </row>
    <row r="69" spans="1:10" ht="12" customHeight="1">
      <c r="A69" s="215" t="s">
        <v>20</v>
      </c>
      <c r="B69" s="230">
        <f>0</f>
        <v>0</v>
      </c>
      <c r="C69" s="220">
        <f>0</f>
        <v>0</v>
      </c>
      <c r="D69" s="220">
        <f t="shared" si="16"/>
        <v>0</v>
      </c>
      <c r="E69" s="232">
        <f>0</f>
        <v>0</v>
      </c>
      <c r="F69" s="220">
        <f>0</f>
        <v>0</v>
      </c>
      <c r="G69" s="220">
        <f t="shared" si="17"/>
        <v>0</v>
      </c>
      <c r="H69" s="232">
        <f t="shared" si="18"/>
        <v>0</v>
      </c>
      <c r="I69" s="220">
        <f t="shared" si="18"/>
        <v>0</v>
      </c>
      <c r="J69" s="233">
        <f t="shared" si="15"/>
        <v>0</v>
      </c>
    </row>
    <row r="70" spans="1:10" ht="12" customHeight="1">
      <c r="A70" s="234" t="s">
        <v>3</v>
      </c>
      <c r="B70" s="235">
        <f>SUM(B61:B69)</f>
        <v>1</v>
      </c>
      <c r="C70" s="236">
        <f aca="true" t="shared" si="19" ref="C70:J70">SUM(C61:C69)</f>
        <v>6</v>
      </c>
      <c r="D70" s="236">
        <f t="shared" si="19"/>
        <v>7</v>
      </c>
      <c r="E70" s="235">
        <f t="shared" si="19"/>
        <v>0</v>
      </c>
      <c r="F70" s="236">
        <f t="shared" si="19"/>
        <v>2</v>
      </c>
      <c r="G70" s="236">
        <f t="shared" si="19"/>
        <v>2</v>
      </c>
      <c r="H70" s="235">
        <f t="shared" si="19"/>
        <v>1</v>
      </c>
      <c r="I70" s="236">
        <f t="shared" si="19"/>
        <v>8</v>
      </c>
      <c r="J70" s="236">
        <f t="shared" si="19"/>
        <v>9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26.57421875" style="2" customWidth="1"/>
    <col min="2" max="10" width="8.421875" style="2" customWidth="1"/>
    <col min="11" max="16384" width="9.140625" style="2" customWidth="1"/>
  </cols>
  <sheetData>
    <row r="1" ht="12.75">
      <c r="A1" s="1" t="s">
        <v>39</v>
      </c>
    </row>
    <row r="2" spans="1:10" ht="12.75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40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26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ht="12.75">
      <c r="A9" s="10"/>
      <c r="B9" s="323" t="s">
        <v>4</v>
      </c>
      <c r="C9" s="322" t="s">
        <v>5</v>
      </c>
      <c r="D9" s="322" t="s">
        <v>3</v>
      </c>
      <c r="E9" s="323" t="s">
        <v>4</v>
      </c>
      <c r="F9" s="322" t="s">
        <v>5</v>
      </c>
      <c r="G9" s="322" t="s">
        <v>3</v>
      </c>
      <c r="H9" s="323" t="s">
        <v>4</v>
      </c>
      <c r="I9" s="322" t="s">
        <v>5</v>
      </c>
      <c r="J9" s="322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s="1" customFormat="1" ht="12.75">
      <c r="A11" s="14" t="s">
        <v>3</v>
      </c>
      <c r="B11" s="357">
        <f>0</f>
        <v>0</v>
      </c>
      <c r="C11" s="237">
        <f>0</f>
        <v>0</v>
      </c>
      <c r="D11" s="237">
        <f>SUM(B11:C11)</f>
        <v>0</v>
      </c>
      <c r="E11" s="357">
        <f>112</f>
        <v>112</v>
      </c>
      <c r="F11" s="237">
        <f>520</f>
        <v>520</v>
      </c>
      <c r="G11" s="237">
        <f>SUM(E11:F11)</f>
        <v>632</v>
      </c>
      <c r="H11" s="357">
        <f>SUM(B11+E11)</f>
        <v>112</v>
      </c>
      <c r="I11" s="237">
        <f>SUM(C11+F11)</f>
        <v>520</v>
      </c>
      <c r="J11" s="237">
        <f>SUM(H11:I11)</f>
        <v>632</v>
      </c>
    </row>
    <row r="12" spans="1:10" s="1" customFormat="1" ht="12.75">
      <c r="A12" s="14"/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s="382" customFormat="1" ht="12.75">
      <c r="A13" s="380"/>
      <c r="B13" s="381"/>
      <c r="C13" s="381"/>
      <c r="D13" s="381"/>
      <c r="E13" s="381"/>
      <c r="F13" s="381"/>
      <c r="G13" s="381"/>
      <c r="H13" s="381"/>
      <c r="I13" s="381"/>
      <c r="J13" s="381"/>
    </row>
    <row r="14" spans="1:10" s="1" customFormat="1" ht="12.75">
      <c r="A14" s="14"/>
      <c r="B14" s="237"/>
      <c r="C14" s="237"/>
      <c r="D14" s="237"/>
      <c r="E14" s="237"/>
      <c r="F14" s="237"/>
      <c r="G14" s="237"/>
      <c r="H14" s="237"/>
      <c r="I14" s="237"/>
      <c r="J14" s="237"/>
    </row>
    <row r="15" spans="1:10" s="1" customFormat="1" ht="12.75">
      <c r="A15" s="14"/>
      <c r="B15" s="238"/>
      <c r="C15" s="238"/>
      <c r="D15" s="238"/>
      <c r="E15" s="238"/>
      <c r="F15" s="238"/>
      <c r="G15" s="238"/>
      <c r="H15" s="238"/>
      <c r="I15" s="238"/>
      <c r="J15" s="23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22.421875" style="254" customWidth="1"/>
    <col min="2" max="16384" width="9.140625" style="254" customWidth="1"/>
  </cols>
  <sheetData>
    <row r="1" spans="1:10" s="240" customFormat="1" ht="12.75">
      <c r="A1" s="1" t="s">
        <v>39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s="245" customFormat="1" ht="12.75">
      <c r="A2" s="242" t="s">
        <v>9</v>
      </c>
      <c r="B2" s="243"/>
      <c r="C2" s="244"/>
      <c r="D2" s="243"/>
      <c r="E2" s="244"/>
      <c r="F2" s="244"/>
      <c r="G2" s="243"/>
      <c r="H2" s="244"/>
      <c r="I2" s="243"/>
      <c r="J2" s="243"/>
    </row>
    <row r="3" spans="1:10" s="245" customFormat="1" ht="12.75">
      <c r="A3" s="242"/>
      <c r="B3" s="243"/>
      <c r="C3" s="242"/>
      <c r="D3" s="243"/>
      <c r="E3" s="244"/>
      <c r="F3" s="244"/>
      <c r="G3" s="243"/>
      <c r="H3" s="244"/>
      <c r="I3" s="243"/>
      <c r="J3" s="243"/>
    </row>
    <row r="4" spans="1:10" s="245" customFormat="1" ht="12.75">
      <c r="A4" s="383" t="s">
        <v>43</v>
      </c>
      <c r="B4" s="243"/>
      <c r="C4" s="242"/>
      <c r="D4" s="243"/>
      <c r="E4" s="244"/>
      <c r="F4" s="244"/>
      <c r="G4" s="243"/>
      <c r="H4" s="244"/>
      <c r="I4" s="243"/>
      <c r="J4" s="243"/>
    </row>
    <row r="5" spans="1:10" s="245" customFormat="1" ht="12.75">
      <c r="A5" s="242"/>
      <c r="B5" s="243"/>
      <c r="C5" s="242"/>
      <c r="D5" s="243"/>
      <c r="E5" s="244"/>
      <c r="F5" s="244"/>
      <c r="G5" s="243"/>
      <c r="H5" s="244"/>
      <c r="I5" s="243"/>
      <c r="J5" s="243"/>
    </row>
    <row r="6" spans="1:10" s="245" customFormat="1" ht="12.75">
      <c r="A6" s="242" t="s">
        <v>26</v>
      </c>
      <c r="B6" s="243"/>
      <c r="C6" s="242"/>
      <c r="D6" s="243"/>
      <c r="E6" s="244"/>
      <c r="F6" s="244"/>
      <c r="G6" s="243"/>
      <c r="H6" s="244"/>
      <c r="I6" s="243"/>
      <c r="J6" s="243"/>
    </row>
    <row r="7" spans="1:10" s="245" customFormat="1" ht="13.5" thickBot="1">
      <c r="A7" s="242"/>
      <c r="B7" s="243"/>
      <c r="C7" s="242"/>
      <c r="D7" s="243"/>
      <c r="E7" s="244"/>
      <c r="F7" s="244"/>
      <c r="G7" s="243"/>
      <c r="H7" s="244"/>
      <c r="I7" s="243"/>
      <c r="J7" s="243"/>
    </row>
    <row r="8" spans="1:10" s="245" customFormat="1" ht="12.75">
      <c r="A8" s="246"/>
      <c r="B8" s="247"/>
      <c r="C8" s="248" t="s">
        <v>1</v>
      </c>
      <c r="D8" s="249"/>
      <c r="E8" s="247"/>
      <c r="F8" s="248" t="s">
        <v>2</v>
      </c>
      <c r="G8" s="249"/>
      <c r="H8" s="247"/>
      <c r="I8" s="248" t="s">
        <v>3</v>
      </c>
      <c r="J8" s="249"/>
    </row>
    <row r="9" spans="1:10" s="245" customFormat="1" ht="12.75">
      <c r="A9" s="250"/>
      <c r="B9" s="335" t="s">
        <v>4</v>
      </c>
      <c r="C9" s="336" t="s">
        <v>5</v>
      </c>
      <c r="D9" s="336" t="s">
        <v>3</v>
      </c>
      <c r="E9" s="335" t="s">
        <v>4</v>
      </c>
      <c r="F9" s="336" t="s">
        <v>5</v>
      </c>
      <c r="G9" s="336" t="s">
        <v>3</v>
      </c>
      <c r="H9" s="335" t="s">
        <v>4</v>
      </c>
      <c r="I9" s="336" t="s">
        <v>5</v>
      </c>
      <c r="J9" s="336" t="s">
        <v>3</v>
      </c>
    </row>
    <row r="10" spans="1:10" s="245" customFormat="1" ht="12.75">
      <c r="A10" s="251"/>
      <c r="B10" s="252"/>
      <c r="C10" s="253"/>
      <c r="D10" s="253"/>
      <c r="E10" s="252"/>
      <c r="F10" s="253"/>
      <c r="G10" s="253"/>
      <c r="H10" s="252"/>
      <c r="I10" s="253"/>
      <c r="J10" s="253"/>
    </row>
    <row r="11" spans="1:10" s="240" customFormat="1" ht="12.75">
      <c r="A11" s="241" t="s">
        <v>3</v>
      </c>
      <c r="B11" s="358">
        <f>0</f>
        <v>0</v>
      </c>
      <c r="C11" s="239">
        <f>0</f>
        <v>0</v>
      </c>
      <c r="D11" s="239">
        <f>SUM(B11+C11)</f>
        <v>0</v>
      </c>
      <c r="E11" s="371">
        <f>4</f>
        <v>4</v>
      </c>
      <c r="F11" s="372">
        <f>56</f>
        <v>56</v>
      </c>
      <c r="G11" s="239">
        <f>SUM(E11:F11)</f>
        <v>60</v>
      </c>
      <c r="H11" s="358">
        <f>SUM(B11+E11)</f>
        <v>4</v>
      </c>
      <c r="I11" s="239">
        <f>SUM(C11+F11)</f>
        <v>56</v>
      </c>
      <c r="J11" s="239">
        <f>SUM(H11:I11)</f>
        <v>60</v>
      </c>
    </row>
    <row r="12" s="245" customFormat="1" ht="12.75">
      <c r="F12" s="361"/>
    </row>
    <row r="13" s="245" customFormat="1" ht="12.75"/>
    <row r="14" s="245" customFormat="1" ht="12.75"/>
    <row r="15" s="245" customFormat="1" ht="12.75"/>
    <row r="16" s="245" customFormat="1" ht="12.75"/>
    <row r="17" s="245" customFormat="1" ht="12.75"/>
    <row r="18" s="245" customFormat="1" ht="12.75"/>
    <row r="19" s="245" customFormat="1" ht="12.75"/>
    <row r="20" s="245" customFormat="1" ht="12.75"/>
    <row r="21" s="245" customFormat="1" ht="12.75"/>
    <row r="22" s="245" customFormat="1" ht="12.75"/>
    <row r="23" s="245" customFormat="1" ht="12.75"/>
    <row r="24" s="245" customFormat="1" ht="12.75"/>
    <row r="25" s="245" customFormat="1" ht="12.75"/>
    <row r="26" s="245" customFormat="1" ht="12.75"/>
    <row r="27" s="245" customFormat="1" ht="12.75"/>
    <row r="28" s="245" customFormat="1" ht="12.75"/>
    <row r="29" s="245" customFormat="1" ht="12.75"/>
    <row r="30" s="245" customFormat="1" ht="12.75"/>
    <row r="31" s="245" customFormat="1" ht="12.75"/>
    <row r="32" s="245" customFormat="1" ht="12.75"/>
    <row r="33" s="245" customFormat="1" ht="12.75"/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25.00390625" style="2" customWidth="1"/>
    <col min="2" max="10" width="8.57421875" style="2" customWidth="1"/>
    <col min="11" max="16" width="7.7109375" style="2" customWidth="1"/>
    <col min="17" max="16384" width="9.140625" style="2" customWidth="1"/>
  </cols>
  <sheetData>
    <row r="1" ht="12.75">
      <c r="A1" s="1" t="s">
        <v>39</v>
      </c>
    </row>
    <row r="2" spans="1:16" ht="12.75">
      <c r="A2" s="3" t="s">
        <v>0</v>
      </c>
      <c r="B2" s="4"/>
      <c r="C2" s="5"/>
      <c r="D2" s="4"/>
      <c r="E2" s="4"/>
      <c r="F2" s="4"/>
      <c r="G2" s="4"/>
      <c r="H2" s="5"/>
      <c r="I2" s="4"/>
      <c r="J2" s="4"/>
      <c r="K2" s="255" t="s">
        <v>22</v>
      </c>
      <c r="L2" s="4"/>
      <c r="M2" s="4"/>
      <c r="N2" s="4"/>
      <c r="O2" s="4"/>
      <c r="P2" s="4"/>
    </row>
    <row r="3" spans="1:16" ht="12.75">
      <c r="A3" s="3"/>
      <c r="B3" s="4"/>
      <c r="C3" s="3"/>
      <c r="D3" s="4"/>
      <c r="E3" s="4"/>
      <c r="F3" s="4"/>
      <c r="G3" s="4"/>
      <c r="H3" s="5"/>
      <c r="I3" s="4"/>
      <c r="J3" s="4"/>
      <c r="K3" s="255"/>
      <c r="L3" s="4"/>
      <c r="M3" s="4"/>
      <c r="N3" s="4"/>
      <c r="O3" s="4"/>
      <c r="P3" s="4"/>
    </row>
    <row r="4" spans="1:16" ht="12.75">
      <c r="A4" s="3" t="s">
        <v>42</v>
      </c>
      <c r="B4" s="4"/>
      <c r="C4" s="3"/>
      <c r="D4" s="4"/>
      <c r="E4" s="5"/>
      <c r="F4" s="4"/>
      <c r="G4" s="4"/>
      <c r="H4" s="5"/>
      <c r="I4" s="4"/>
      <c r="J4" s="4"/>
      <c r="K4" s="255" t="s">
        <v>22</v>
      </c>
      <c r="L4" s="4"/>
      <c r="M4" s="4"/>
      <c r="N4" s="4"/>
      <c r="O4" s="4"/>
      <c r="P4" s="4"/>
    </row>
    <row r="5" spans="1:16" ht="12.75">
      <c r="A5" s="3"/>
      <c r="B5" s="4"/>
      <c r="C5" s="3"/>
      <c r="D5" s="4"/>
      <c r="E5" s="5"/>
      <c r="F5" s="4"/>
      <c r="G5" s="4"/>
      <c r="H5" s="5"/>
      <c r="I5" s="4"/>
      <c r="J5" s="4"/>
      <c r="K5" s="255"/>
      <c r="L5" s="4"/>
      <c r="M5" s="4"/>
      <c r="N5" s="4"/>
      <c r="O5" s="4"/>
      <c r="P5" s="4"/>
    </row>
    <row r="6" spans="1:16" ht="12.75">
      <c r="A6" s="3" t="s">
        <v>26</v>
      </c>
      <c r="B6" s="4"/>
      <c r="C6" s="3"/>
      <c r="D6" s="4"/>
      <c r="E6" s="5"/>
      <c r="F6" s="4"/>
      <c r="G6" s="4"/>
      <c r="H6" s="4"/>
      <c r="I6" s="4"/>
      <c r="J6" s="4"/>
      <c r="K6" s="255" t="s">
        <v>22</v>
      </c>
      <c r="L6" s="4"/>
      <c r="M6" s="4"/>
      <c r="N6" s="4"/>
      <c r="O6" s="4"/>
      <c r="P6" s="4"/>
    </row>
    <row r="8" spans="1:10" ht="14.25" customHeight="1">
      <c r="A8" s="256"/>
      <c r="B8" s="257"/>
      <c r="C8" s="258" t="s">
        <v>1</v>
      </c>
      <c r="D8" s="256"/>
      <c r="E8" s="257"/>
      <c r="F8" s="258" t="s">
        <v>2</v>
      </c>
      <c r="G8" s="256"/>
      <c r="H8" s="257"/>
      <c r="I8" s="258" t="s">
        <v>3</v>
      </c>
      <c r="J8" s="256"/>
    </row>
    <row r="9" spans="1:10" ht="14.25" customHeight="1">
      <c r="A9" s="10"/>
      <c r="B9" s="337" t="s">
        <v>4</v>
      </c>
      <c r="C9" s="338" t="s">
        <v>5</v>
      </c>
      <c r="D9" s="338" t="s">
        <v>3</v>
      </c>
      <c r="E9" s="337" t="s">
        <v>4</v>
      </c>
      <c r="F9" s="338" t="s">
        <v>5</v>
      </c>
      <c r="G9" s="338" t="s">
        <v>3</v>
      </c>
      <c r="H9" s="337" t="s">
        <v>4</v>
      </c>
      <c r="I9" s="338" t="s">
        <v>5</v>
      </c>
      <c r="J9" s="338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s="1" customFormat="1" ht="12.75">
      <c r="A11" s="14" t="s">
        <v>3</v>
      </c>
      <c r="B11" s="357">
        <f>0</f>
        <v>0</v>
      </c>
      <c r="C11" s="237">
        <f>0</f>
        <v>0</v>
      </c>
      <c r="D11" s="237">
        <f>SUM(B11:C11)</f>
        <v>0</v>
      </c>
      <c r="E11" s="357">
        <v>131</v>
      </c>
      <c r="F11" s="237">
        <v>703</v>
      </c>
      <c r="G11" s="237">
        <f>SUM(E11:F11)</f>
        <v>834</v>
      </c>
      <c r="H11" s="357">
        <f>SUM(B11+E11)</f>
        <v>131</v>
      </c>
      <c r="I11" s="237">
        <f>SUM(C11+F11)</f>
        <v>703</v>
      </c>
      <c r="J11" s="237">
        <f>SUM(H11:I11)</f>
        <v>834</v>
      </c>
    </row>
    <row r="14" spans="1:10" ht="12.75">
      <c r="A14" s="1"/>
      <c r="B14" s="259"/>
      <c r="C14" s="259"/>
      <c r="D14" s="259"/>
      <c r="E14" s="259"/>
      <c r="F14" s="259"/>
      <c r="G14" s="259"/>
      <c r="H14" s="259"/>
      <c r="I14" s="259"/>
      <c r="J14" s="259"/>
    </row>
    <row r="15" spans="1:10" ht="12.75">
      <c r="A15" s="261" t="s">
        <v>10</v>
      </c>
      <c r="B15" s="262"/>
      <c r="C15" s="262"/>
      <c r="D15" s="262"/>
      <c r="E15" s="263"/>
      <c r="F15" s="263"/>
      <c r="G15" s="262"/>
      <c r="H15" s="262"/>
      <c r="I15" s="262"/>
      <c r="J15" s="262"/>
    </row>
    <row r="16" spans="1:10" ht="12.75">
      <c r="A16" s="262"/>
      <c r="B16" s="262"/>
      <c r="C16" s="262"/>
      <c r="D16" s="262"/>
      <c r="E16" s="263"/>
      <c r="F16" s="261"/>
      <c r="G16" s="262"/>
      <c r="H16" s="262"/>
      <c r="I16" s="262"/>
      <c r="J16" s="262"/>
    </row>
    <row r="17" spans="1:10" ht="12.75">
      <c r="A17" s="261" t="s">
        <v>42</v>
      </c>
      <c r="B17" s="262"/>
      <c r="C17" s="262"/>
      <c r="D17" s="262"/>
      <c r="E17" s="263"/>
      <c r="F17" s="263"/>
      <c r="G17" s="262"/>
      <c r="H17" s="262"/>
      <c r="I17" s="262"/>
      <c r="J17" s="262"/>
    </row>
    <row r="18" spans="1:10" ht="12.75">
      <c r="A18" s="260"/>
      <c r="B18" s="260"/>
      <c r="C18" s="260"/>
      <c r="D18" s="260"/>
      <c r="E18" s="260"/>
      <c r="F18" s="260"/>
      <c r="G18" s="260"/>
      <c r="H18" s="260"/>
      <c r="I18" s="260"/>
      <c r="J18" s="260"/>
    </row>
    <row r="19" spans="1:10" ht="12.75">
      <c r="A19" s="388" t="s">
        <v>26</v>
      </c>
      <c r="B19" s="388"/>
      <c r="C19" s="388"/>
      <c r="D19" s="388"/>
      <c r="E19" s="388"/>
      <c r="F19" s="388"/>
      <c r="G19" s="388"/>
      <c r="H19" s="388"/>
      <c r="I19" s="388"/>
      <c r="J19" s="388"/>
    </row>
    <row r="20" spans="1:10" ht="13.5" thickBot="1">
      <c r="A20" s="259"/>
      <c r="B20" s="264"/>
      <c r="C20" s="264"/>
      <c r="D20" s="264"/>
      <c r="E20" s="264"/>
      <c r="F20" s="264"/>
      <c r="G20" s="264"/>
      <c r="H20" s="264"/>
      <c r="I20" s="264"/>
      <c r="J20" s="264"/>
    </row>
    <row r="21" spans="1:10" ht="12.75">
      <c r="A21" s="265"/>
      <c r="B21" s="266" t="s">
        <v>1</v>
      </c>
      <c r="C21" s="267"/>
      <c r="D21" s="267"/>
      <c r="E21" s="266" t="s">
        <v>2</v>
      </c>
      <c r="F21" s="267"/>
      <c r="G21" s="267"/>
      <c r="H21" s="266" t="s">
        <v>3</v>
      </c>
      <c r="I21" s="267"/>
      <c r="J21" s="267"/>
    </row>
    <row r="22" spans="1:10" ht="12.75">
      <c r="A22" s="349" t="s">
        <v>11</v>
      </c>
      <c r="B22" s="268" t="s">
        <v>4</v>
      </c>
      <c r="C22" s="269" t="s">
        <v>5</v>
      </c>
      <c r="D22" s="269" t="s">
        <v>3</v>
      </c>
      <c r="E22" s="268" t="s">
        <v>4</v>
      </c>
      <c r="F22" s="269" t="s">
        <v>5</v>
      </c>
      <c r="G22" s="269" t="s">
        <v>3</v>
      </c>
      <c r="H22" s="268" t="s">
        <v>4</v>
      </c>
      <c r="I22" s="269" t="s">
        <v>5</v>
      </c>
      <c r="J22" s="269" t="s">
        <v>3</v>
      </c>
    </row>
    <row r="23" spans="1:10" ht="12.75">
      <c r="A23" s="270"/>
      <c r="B23" s="271"/>
      <c r="C23" s="272"/>
      <c r="D23" s="272"/>
      <c r="E23" s="271"/>
      <c r="F23" s="272"/>
      <c r="G23" s="272"/>
      <c r="H23" s="363"/>
      <c r="I23" s="364"/>
      <c r="J23" s="272"/>
    </row>
    <row r="24" spans="1:10" ht="12.75">
      <c r="A24" s="259" t="s">
        <v>12</v>
      </c>
      <c r="B24" s="273">
        <v>0</v>
      </c>
      <c r="C24" s="264">
        <v>0</v>
      </c>
      <c r="D24" s="264">
        <f aca="true" t="shared" si="0" ref="D24:D32">SUM(D47,D63,D79)</f>
        <v>0</v>
      </c>
      <c r="E24" s="273"/>
      <c r="F24" s="264">
        <v>2</v>
      </c>
      <c r="G24" s="264">
        <f>SUM(E24:F24)</f>
        <v>2</v>
      </c>
      <c r="H24" s="273">
        <f>SUM(B24+E24)</f>
        <v>0</v>
      </c>
      <c r="I24" s="365">
        <f>SUM(C24+F24)</f>
        <v>2</v>
      </c>
      <c r="J24" s="264">
        <f>SUM(H24:I24)</f>
        <v>2</v>
      </c>
    </row>
    <row r="25" spans="1:10" ht="12.75">
      <c r="A25" s="259" t="s">
        <v>13</v>
      </c>
      <c r="B25" s="273">
        <v>0</v>
      </c>
      <c r="C25" s="264">
        <v>0</v>
      </c>
      <c r="D25" s="264">
        <f t="shared" si="0"/>
        <v>0</v>
      </c>
      <c r="E25" s="273">
        <v>6</v>
      </c>
      <c r="F25" s="264">
        <v>75</v>
      </c>
      <c r="G25" s="264">
        <f aca="true" t="shared" si="1" ref="G25:G32">SUM(E25:F25)</f>
        <v>81</v>
      </c>
      <c r="H25" s="273">
        <f aca="true" t="shared" si="2" ref="H25:I32">SUM(B25+E25)</f>
        <v>6</v>
      </c>
      <c r="I25" s="365">
        <f t="shared" si="2"/>
        <v>75</v>
      </c>
      <c r="J25" s="264">
        <f aca="true" t="shared" si="3" ref="J25:J32">SUM(H25:I25)</f>
        <v>81</v>
      </c>
    </row>
    <row r="26" spans="1:10" ht="12.75">
      <c r="A26" s="259" t="s">
        <v>14</v>
      </c>
      <c r="B26" s="273">
        <v>0</v>
      </c>
      <c r="C26" s="264">
        <v>0</v>
      </c>
      <c r="D26" s="264">
        <f t="shared" si="0"/>
        <v>0</v>
      </c>
      <c r="E26" s="273">
        <v>19</v>
      </c>
      <c r="F26" s="264">
        <v>141</v>
      </c>
      <c r="G26" s="264">
        <f t="shared" si="1"/>
        <v>160</v>
      </c>
      <c r="H26" s="273">
        <f t="shared" si="2"/>
        <v>19</v>
      </c>
      <c r="I26" s="365">
        <f t="shared" si="2"/>
        <v>141</v>
      </c>
      <c r="J26" s="264">
        <f t="shared" si="3"/>
        <v>160</v>
      </c>
    </row>
    <row r="27" spans="1:10" ht="12.75">
      <c r="A27" s="259" t="s">
        <v>15</v>
      </c>
      <c r="B27" s="271">
        <v>0</v>
      </c>
      <c r="C27" s="264">
        <v>0</v>
      </c>
      <c r="D27" s="264">
        <f t="shared" si="0"/>
        <v>0</v>
      </c>
      <c r="E27" s="273">
        <v>25</v>
      </c>
      <c r="F27" s="264">
        <v>137</v>
      </c>
      <c r="G27" s="264">
        <f t="shared" si="1"/>
        <v>162</v>
      </c>
      <c r="H27" s="273">
        <f t="shared" si="2"/>
        <v>25</v>
      </c>
      <c r="I27" s="365">
        <f t="shared" si="2"/>
        <v>137</v>
      </c>
      <c r="J27" s="264">
        <f t="shared" si="3"/>
        <v>162</v>
      </c>
    </row>
    <row r="28" spans="1:10" ht="12.75">
      <c r="A28" s="259" t="s">
        <v>16</v>
      </c>
      <c r="B28" s="271">
        <v>0</v>
      </c>
      <c r="C28" s="264">
        <v>0</v>
      </c>
      <c r="D28" s="264">
        <f t="shared" si="0"/>
        <v>0</v>
      </c>
      <c r="E28" s="273">
        <v>21</v>
      </c>
      <c r="F28" s="264">
        <v>89</v>
      </c>
      <c r="G28" s="264">
        <f t="shared" si="1"/>
        <v>110</v>
      </c>
      <c r="H28" s="273">
        <f t="shared" si="2"/>
        <v>21</v>
      </c>
      <c r="I28" s="365">
        <f t="shared" si="2"/>
        <v>89</v>
      </c>
      <c r="J28" s="264">
        <f t="shared" si="3"/>
        <v>110</v>
      </c>
    </row>
    <row r="29" spans="1:10" ht="12.75">
      <c r="A29" s="259" t="s">
        <v>17</v>
      </c>
      <c r="B29" s="271">
        <v>0</v>
      </c>
      <c r="C29" s="264">
        <v>0</v>
      </c>
      <c r="D29" s="264">
        <f t="shared" si="0"/>
        <v>0</v>
      </c>
      <c r="E29" s="273">
        <v>13</v>
      </c>
      <c r="F29" s="264">
        <v>78</v>
      </c>
      <c r="G29" s="264">
        <f t="shared" si="1"/>
        <v>91</v>
      </c>
      <c r="H29" s="273">
        <f t="shared" si="2"/>
        <v>13</v>
      </c>
      <c r="I29" s="365">
        <f t="shared" si="2"/>
        <v>78</v>
      </c>
      <c r="J29" s="264">
        <f t="shared" si="3"/>
        <v>91</v>
      </c>
    </row>
    <row r="30" spans="1:10" ht="12.75">
      <c r="A30" s="259" t="s">
        <v>18</v>
      </c>
      <c r="B30" s="271">
        <v>0</v>
      </c>
      <c r="C30" s="264">
        <v>0</v>
      </c>
      <c r="D30" s="264">
        <f t="shared" si="0"/>
        <v>0</v>
      </c>
      <c r="E30" s="273">
        <v>23</v>
      </c>
      <c r="F30" s="264">
        <v>96</v>
      </c>
      <c r="G30" s="264">
        <f t="shared" si="1"/>
        <v>119</v>
      </c>
      <c r="H30" s="273">
        <f t="shared" si="2"/>
        <v>23</v>
      </c>
      <c r="I30" s="365">
        <f t="shared" si="2"/>
        <v>96</v>
      </c>
      <c r="J30" s="264">
        <f t="shared" si="3"/>
        <v>119</v>
      </c>
    </row>
    <row r="31" spans="1:10" ht="12.75">
      <c r="A31" s="259" t="s">
        <v>19</v>
      </c>
      <c r="B31" s="271">
        <v>0</v>
      </c>
      <c r="C31" s="264">
        <v>0</v>
      </c>
      <c r="D31" s="264">
        <f t="shared" si="0"/>
        <v>0</v>
      </c>
      <c r="E31" s="273">
        <v>21</v>
      </c>
      <c r="F31" s="264">
        <v>69</v>
      </c>
      <c r="G31" s="264">
        <f t="shared" si="1"/>
        <v>90</v>
      </c>
      <c r="H31" s="273">
        <f t="shared" si="2"/>
        <v>21</v>
      </c>
      <c r="I31" s="365">
        <f t="shared" si="2"/>
        <v>69</v>
      </c>
      <c r="J31" s="264">
        <f t="shared" si="3"/>
        <v>90</v>
      </c>
    </row>
    <row r="32" spans="1:10" ht="12.75">
      <c r="A32" s="259" t="s">
        <v>20</v>
      </c>
      <c r="B32" s="271">
        <v>0</v>
      </c>
      <c r="C32" s="264">
        <v>0</v>
      </c>
      <c r="D32" s="274">
        <f t="shared" si="0"/>
        <v>0</v>
      </c>
      <c r="E32" s="273">
        <v>3</v>
      </c>
      <c r="F32" s="264">
        <f>15+1</f>
        <v>16</v>
      </c>
      <c r="G32" s="264">
        <f t="shared" si="1"/>
        <v>19</v>
      </c>
      <c r="H32" s="366">
        <f t="shared" si="2"/>
        <v>3</v>
      </c>
      <c r="I32" s="274">
        <f t="shared" si="2"/>
        <v>16</v>
      </c>
      <c r="J32" s="264">
        <f t="shared" si="3"/>
        <v>19</v>
      </c>
    </row>
    <row r="33" spans="1:10" ht="12.75">
      <c r="A33" s="275" t="s">
        <v>3</v>
      </c>
      <c r="B33" s="276">
        <f>SUM(B24:B32)</f>
        <v>0</v>
      </c>
      <c r="C33" s="277">
        <f aca="true" t="shared" si="4" ref="C33:J33">SUM(C24:C32)</f>
        <v>0</v>
      </c>
      <c r="D33" s="362">
        <f t="shared" si="4"/>
        <v>0</v>
      </c>
      <c r="E33" s="276">
        <f t="shared" si="4"/>
        <v>131</v>
      </c>
      <c r="F33" s="277">
        <f t="shared" si="4"/>
        <v>703</v>
      </c>
      <c r="G33" s="362">
        <f t="shared" si="4"/>
        <v>834</v>
      </c>
      <c r="H33" s="276">
        <f t="shared" si="4"/>
        <v>131</v>
      </c>
      <c r="I33" s="277">
        <f t="shared" si="4"/>
        <v>703</v>
      </c>
      <c r="J33" s="277">
        <f t="shared" si="4"/>
        <v>834</v>
      </c>
    </row>
  </sheetData>
  <sheetProtection/>
  <mergeCells count="1">
    <mergeCell ref="A19:J1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25.421875" style="292" customWidth="1"/>
    <col min="2" max="10" width="9.00390625" style="292" customWidth="1"/>
    <col min="11" max="16384" width="9.140625" style="292" customWidth="1"/>
  </cols>
  <sheetData>
    <row r="1" s="278" customFormat="1" ht="12.75">
      <c r="A1" s="1" t="s">
        <v>39</v>
      </c>
    </row>
    <row r="2" spans="1:16" s="278" customFormat="1" ht="12.75">
      <c r="A2" s="279" t="s">
        <v>9</v>
      </c>
      <c r="B2" s="280"/>
      <c r="C2" s="281"/>
      <c r="D2" s="280"/>
      <c r="E2" s="280"/>
      <c r="F2" s="280"/>
      <c r="G2" s="280"/>
      <c r="H2" s="281"/>
      <c r="I2" s="280"/>
      <c r="J2" s="280"/>
      <c r="K2" s="282" t="s">
        <v>22</v>
      </c>
      <c r="L2" s="280"/>
      <c r="M2" s="280"/>
      <c r="N2" s="280"/>
      <c r="O2" s="280"/>
      <c r="P2" s="280"/>
    </row>
    <row r="3" spans="1:16" s="278" customFormat="1" ht="12.75">
      <c r="A3" s="279"/>
      <c r="B3" s="280"/>
      <c r="C3" s="279"/>
      <c r="D3" s="280"/>
      <c r="E3" s="280"/>
      <c r="F3" s="280"/>
      <c r="G3" s="280"/>
      <c r="H3" s="281"/>
      <c r="I3" s="280"/>
      <c r="J3" s="280"/>
      <c r="K3" s="282"/>
      <c r="L3" s="280"/>
      <c r="M3" s="280"/>
      <c r="N3" s="280"/>
      <c r="O3" s="280"/>
      <c r="P3" s="280"/>
    </row>
    <row r="4" spans="1:16" s="278" customFormat="1" ht="12.75">
      <c r="A4" s="279" t="s">
        <v>41</v>
      </c>
      <c r="B4" s="280"/>
      <c r="C4" s="279"/>
      <c r="D4" s="280"/>
      <c r="E4" s="281"/>
      <c r="F4" s="280"/>
      <c r="G4" s="280"/>
      <c r="H4" s="281"/>
      <c r="I4" s="280"/>
      <c r="J4" s="280"/>
      <c r="K4" s="282" t="s">
        <v>22</v>
      </c>
      <c r="L4" s="280"/>
      <c r="M4" s="280"/>
      <c r="N4" s="280"/>
      <c r="O4" s="280"/>
      <c r="P4" s="280"/>
    </row>
    <row r="5" spans="1:16" s="278" customFormat="1" ht="12.75">
      <c r="A5" s="279"/>
      <c r="B5" s="280"/>
      <c r="C5" s="279"/>
      <c r="D5" s="280"/>
      <c r="E5" s="281"/>
      <c r="F5" s="280"/>
      <c r="G5" s="280"/>
      <c r="H5" s="281"/>
      <c r="I5" s="280"/>
      <c r="J5" s="280"/>
      <c r="K5" s="282"/>
      <c r="L5" s="280"/>
      <c r="M5" s="280"/>
      <c r="N5" s="280"/>
      <c r="O5" s="280"/>
      <c r="P5" s="280"/>
    </row>
    <row r="6" spans="1:16" s="278" customFormat="1" ht="12.75">
      <c r="A6" s="279" t="s">
        <v>26</v>
      </c>
      <c r="B6" s="280"/>
      <c r="C6" s="279"/>
      <c r="D6" s="280"/>
      <c r="E6" s="281"/>
      <c r="F6" s="280"/>
      <c r="G6" s="280"/>
      <c r="H6" s="280"/>
      <c r="I6" s="280"/>
      <c r="J6" s="280"/>
      <c r="K6" s="282" t="s">
        <v>22</v>
      </c>
      <c r="L6" s="280"/>
      <c r="M6" s="280"/>
      <c r="N6" s="280"/>
      <c r="O6" s="280"/>
      <c r="P6" s="280"/>
    </row>
    <row r="7" s="278" customFormat="1" ht="12.75"/>
    <row r="8" spans="1:10" s="278" customFormat="1" ht="12.75">
      <c r="A8" s="283"/>
      <c r="B8" s="284"/>
      <c r="C8" s="285" t="s">
        <v>1</v>
      </c>
      <c r="D8" s="283"/>
      <c r="E8" s="284"/>
      <c r="F8" s="285" t="s">
        <v>2</v>
      </c>
      <c r="G8" s="283"/>
      <c r="H8" s="284"/>
      <c r="I8" s="285" t="s">
        <v>3</v>
      </c>
      <c r="J8" s="283"/>
    </row>
    <row r="9" spans="1:10" s="278" customFormat="1" ht="12.75">
      <c r="A9" s="286"/>
      <c r="B9" s="339" t="s">
        <v>4</v>
      </c>
      <c r="C9" s="340" t="s">
        <v>5</v>
      </c>
      <c r="D9" s="340" t="s">
        <v>3</v>
      </c>
      <c r="E9" s="339" t="s">
        <v>4</v>
      </c>
      <c r="F9" s="340" t="s">
        <v>5</v>
      </c>
      <c r="G9" s="340" t="s">
        <v>3</v>
      </c>
      <c r="H9" s="339" t="s">
        <v>4</v>
      </c>
      <c r="I9" s="340" t="s">
        <v>5</v>
      </c>
      <c r="J9" s="340" t="s">
        <v>3</v>
      </c>
    </row>
    <row r="10" spans="1:10" s="278" customFormat="1" ht="12.75">
      <c r="A10" s="287"/>
      <c r="B10" s="288"/>
      <c r="C10" s="289"/>
      <c r="D10" s="289"/>
      <c r="E10" s="288"/>
      <c r="F10" s="289"/>
      <c r="G10" s="289"/>
      <c r="H10" s="288"/>
      <c r="I10" s="289"/>
      <c r="J10" s="289"/>
    </row>
    <row r="11" spans="1:10" s="291" customFormat="1" ht="12.75">
      <c r="A11" s="290" t="s">
        <v>3</v>
      </c>
      <c r="B11" s="359">
        <f>0</f>
        <v>0</v>
      </c>
      <c r="C11" s="360">
        <f>0</f>
        <v>0</v>
      </c>
      <c r="D11" s="360">
        <f>SUM(B11:C11)</f>
        <v>0</v>
      </c>
      <c r="E11" s="359">
        <v>6</v>
      </c>
      <c r="F11" s="360">
        <v>74</v>
      </c>
      <c r="G11" s="360">
        <f>SUM(E11:F11)</f>
        <v>80</v>
      </c>
      <c r="H11" s="359">
        <f>SUM(B11+E11)</f>
        <v>6</v>
      </c>
      <c r="I11" s="360">
        <f>SUM(C11+F11)</f>
        <v>74</v>
      </c>
      <c r="J11" s="360">
        <f>SUM(H11:I11)</f>
        <v>80</v>
      </c>
    </row>
    <row r="12" s="278" customFormat="1" ht="12.75"/>
    <row r="15" spans="1:10" ht="12.75">
      <c r="A15" s="294" t="s">
        <v>21</v>
      </c>
      <c r="B15" s="295"/>
      <c r="C15" s="295"/>
      <c r="D15" s="295"/>
      <c r="E15" s="296"/>
      <c r="F15" s="296"/>
      <c r="G15" s="295"/>
      <c r="H15" s="295"/>
      <c r="I15" s="295"/>
      <c r="J15" s="29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 s="294" t="s">
        <v>41</v>
      </c>
      <c r="B17" s="295"/>
      <c r="C17" s="295"/>
      <c r="D17" s="295"/>
      <c r="E17" s="296"/>
      <c r="F17" s="296"/>
      <c r="G17" s="295"/>
      <c r="H17" s="295"/>
      <c r="I17" s="295"/>
      <c r="J17" s="295"/>
    </row>
    <row r="18" spans="1:10" ht="12.75">
      <c r="A18" s="297"/>
      <c r="B18" s="297"/>
      <c r="C18" s="297"/>
      <c r="D18" s="297"/>
      <c r="E18" s="297"/>
      <c r="F18" s="297"/>
      <c r="G18" s="297"/>
      <c r="H18" s="297"/>
      <c r="I18" s="297"/>
      <c r="J18" s="297"/>
    </row>
    <row r="19" spans="1:10" ht="12.75">
      <c r="A19" s="294" t="s">
        <v>26</v>
      </c>
      <c r="B19" s="298"/>
      <c r="C19" s="298"/>
      <c r="D19" s="298"/>
      <c r="E19" s="298"/>
      <c r="F19" s="299"/>
      <c r="G19" s="298"/>
      <c r="H19" s="298"/>
      <c r="I19" s="298"/>
      <c r="J19" s="298"/>
    </row>
    <row r="20" spans="1:10" ht="13.5" thickBot="1">
      <c r="A20" s="293"/>
      <c r="B20" s="300"/>
      <c r="C20" s="300"/>
      <c r="D20" s="300"/>
      <c r="E20" s="300"/>
      <c r="F20" s="300"/>
      <c r="G20" s="300"/>
      <c r="H20" s="300"/>
      <c r="I20" s="300"/>
      <c r="J20" s="300"/>
    </row>
    <row r="21" spans="1:10" ht="12.75">
      <c r="A21" s="301"/>
      <c r="B21" s="302" t="s">
        <v>1</v>
      </c>
      <c r="C21" s="303"/>
      <c r="D21" s="303"/>
      <c r="E21" s="302" t="s">
        <v>2</v>
      </c>
      <c r="F21" s="303"/>
      <c r="G21" s="303"/>
      <c r="H21" s="302" t="s">
        <v>3</v>
      </c>
      <c r="I21" s="303"/>
      <c r="J21" s="303"/>
    </row>
    <row r="22" spans="1:10" ht="12.75">
      <c r="A22" s="350" t="s">
        <v>11</v>
      </c>
      <c r="B22" s="304" t="s">
        <v>4</v>
      </c>
      <c r="C22" s="305" t="s">
        <v>5</v>
      </c>
      <c r="D22" s="305" t="s">
        <v>3</v>
      </c>
      <c r="E22" s="304" t="s">
        <v>4</v>
      </c>
      <c r="F22" s="305" t="s">
        <v>5</v>
      </c>
      <c r="G22" s="305" t="s">
        <v>3</v>
      </c>
      <c r="H22" s="304" t="s">
        <v>4</v>
      </c>
      <c r="I22" s="305" t="s">
        <v>5</v>
      </c>
      <c r="J22" s="305" t="s">
        <v>3</v>
      </c>
    </row>
    <row r="23" spans="1:10" ht="12.75">
      <c r="A23" s="306"/>
      <c r="B23" s="307"/>
      <c r="C23" s="308"/>
      <c r="D23" s="308"/>
      <c r="E23" s="307"/>
      <c r="F23" s="308"/>
      <c r="G23" s="308"/>
      <c r="H23" s="369"/>
      <c r="I23" s="308"/>
      <c r="J23" s="308"/>
    </row>
    <row r="24" spans="1:10" ht="12.75">
      <c r="A24" s="293" t="s">
        <v>12</v>
      </c>
      <c r="B24" s="309">
        <f>0</f>
        <v>0</v>
      </c>
      <c r="C24" s="300">
        <f>0</f>
        <v>0</v>
      </c>
      <c r="D24" s="300">
        <f>SUM(B24:C24)</f>
        <v>0</v>
      </c>
      <c r="E24" s="309">
        <f>0</f>
        <v>0</v>
      </c>
      <c r="F24" s="300">
        <v>1</v>
      </c>
      <c r="G24" s="300">
        <f>SUM(E24:F24)</f>
        <v>1</v>
      </c>
      <c r="H24" s="309">
        <f>SUM(B24+E24)</f>
        <v>0</v>
      </c>
      <c r="I24" s="368">
        <f>SUM(C24+F24)</f>
        <v>1</v>
      </c>
      <c r="J24" s="300">
        <f>SUM(H24:I24)</f>
        <v>1</v>
      </c>
    </row>
    <row r="25" spans="1:10" ht="12.75">
      <c r="A25" s="293" t="s">
        <v>13</v>
      </c>
      <c r="B25" s="309">
        <f>0</f>
        <v>0</v>
      </c>
      <c r="C25" s="300">
        <f>0</f>
        <v>0</v>
      </c>
      <c r="D25" s="300">
        <f aca="true" t="shared" si="0" ref="D25:D32">SUM(B25:C25)</f>
        <v>0</v>
      </c>
      <c r="E25" s="309">
        <v>2</v>
      </c>
      <c r="F25" s="300">
        <v>2</v>
      </c>
      <c r="G25" s="300">
        <f aca="true" t="shared" si="1" ref="G25:G32">SUM(E25:F25)</f>
        <v>4</v>
      </c>
      <c r="H25" s="309">
        <f aca="true" t="shared" si="2" ref="H25:I32">SUM(B25+E25)</f>
        <v>2</v>
      </c>
      <c r="I25" s="368">
        <f t="shared" si="2"/>
        <v>2</v>
      </c>
      <c r="J25" s="300">
        <f aca="true" t="shared" si="3" ref="J25:J32">SUM(H25:I25)</f>
        <v>4</v>
      </c>
    </row>
    <row r="26" spans="1:10" ht="12.75">
      <c r="A26" s="293" t="s">
        <v>14</v>
      </c>
      <c r="B26" s="309">
        <f>0</f>
        <v>0</v>
      </c>
      <c r="C26" s="300">
        <f>0</f>
        <v>0</v>
      </c>
      <c r="D26" s="300">
        <f t="shared" si="0"/>
        <v>0</v>
      </c>
      <c r="E26" s="309">
        <f>0</f>
        <v>0</v>
      </c>
      <c r="F26" s="300">
        <v>12</v>
      </c>
      <c r="G26" s="300">
        <f t="shared" si="1"/>
        <v>12</v>
      </c>
      <c r="H26" s="309">
        <f t="shared" si="2"/>
        <v>0</v>
      </c>
      <c r="I26" s="368">
        <f t="shared" si="2"/>
        <v>12</v>
      </c>
      <c r="J26" s="300">
        <f t="shared" si="3"/>
        <v>12</v>
      </c>
    </row>
    <row r="27" spans="1:10" ht="12.75">
      <c r="A27" s="293" t="s">
        <v>15</v>
      </c>
      <c r="B27" s="309">
        <f>0</f>
        <v>0</v>
      </c>
      <c r="C27" s="300">
        <f>0</f>
        <v>0</v>
      </c>
      <c r="D27" s="300">
        <f t="shared" si="0"/>
        <v>0</v>
      </c>
      <c r="E27" s="309">
        <f>0</f>
        <v>0</v>
      </c>
      <c r="F27" s="300">
        <v>9</v>
      </c>
      <c r="G27" s="300">
        <f t="shared" si="1"/>
        <v>9</v>
      </c>
      <c r="H27" s="309">
        <f t="shared" si="2"/>
        <v>0</v>
      </c>
      <c r="I27" s="368">
        <f t="shared" si="2"/>
        <v>9</v>
      </c>
      <c r="J27" s="300">
        <f t="shared" si="3"/>
        <v>9</v>
      </c>
    </row>
    <row r="28" spans="1:10" ht="12.75">
      <c r="A28" s="293" t="s">
        <v>16</v>
      </c>
      <c r="B28" s="309">
        <f>0</f>
        <v>0</v>
      </c>
      <c r="C28" s="300">
        <f>0</f>
        <v>0</v>
      </c>
      <c r="D28" s="300">
        <f t="shared" si="0"/>
        <v>0</v>
      </c>
      <c r="E28" s="309">
        <v>2</v>
      </c>
      <c r="F28" s="300">
        <v>11</v>
      </c>
      <c r="G28" s="300">
        <f t="shared" si="1"/>
        <v>13</v>
      </c>
      <c r="H28" s="309">
        <f t="shared" si="2"/>
        <v>2</v>
      </c>
      <c r="I28" s="368">
        <f t="shared" si="2"/>
        <v>11</v>
      </c>
      <c r="J28" s="300">
        <f t="shared" si="3"/>
        <v>13</v>
      </c>
    </row>
    <row r="29" spans="1:10" ht="12.75">
      <c r="A29" s="293" t="s">
        <v>17</v>
      </c>
      <c r="B29" s="309">
        <f>0</f>
        <v>0</v>
      </c>
      <c r="C29" s="300">
        <f>0</f>
        <v>0</v>
      </c>
      <c r="D29" s="300">
        <f t="shared" si="0"/>
        <v>0</v>
      </c>
      <c r="E29" s="309">
        <f>0</f>
        <v>0</v>
      </c>
      <c r="F29" s="300">
        <v>15</v>
      </c>
      <c r="G29" s="300">
        <f t="shared" si="1"/>
        <v>15</v>
      </c>
      <c r="H29" s="309">
        <f t="shared" si="2"/>
        <v>0</v>
      </c>
      <c r="I29" s="368">
        <f t="shared" si="2"/>
        <v>15</v>
      </c>
      <c r="J29" s="300">
        <f t="shared" si="3"/>
        <v>15</v>
      </c>
    </row>
    <row r="30" spans="1:10" ht="12.75">
      <c r="A30" s="293" t="s">
        <v>18</v>
      </c>
      <c r="B30" s="309">
        <f>0</f>
        <v>0</v>
      </c>
      <c r="C30" s="300">
        <f>0</f>
        <v>0</v>
      </c>
      <c r="D30" s="300">
        <f t="shared" si="0"/>
        <v>0</v>
      </c>
      <c r="E30" s="309">
        <f>0</f>
        <v>0</v>
      </c>
      <c r="F30" s="300">
        <v>15</v>
      </c>
      <c r="G30" s="300">
        <f t="shared" si="1"/>
        <v>15</v>
      </c>
      <c r="H30" s="309">
        <f t="shared" si="2"/>
        <v>0</v>
      </c>
      <c r="I30" s="368">
        <f t="shared" si="2"/>
        <v>15</v>
      </c>
      <c r="J30" s="300">
        <f t="shared" si="3"/>
        <v>15</v>
      </c>
    </row>
    <row r="31" spans="1:10" ht="12.75">
      <c r="A31" s="293" t="s">
        <v>19</v>
      </c>
      <c r="B31" s="309">
        <f>0</f>
        <v>0</v>
      </c>
      <c r="C31" s="300">
        <f>0</f>
        <v>0</v>
      </c>
      <c r="D31" s="300">
        <f t="shared" si="0"/>
        <v>0</v>
      </c>
      <c r="E31" s="309">
        <v>2</v>
      </c>
      <c r="F31" s="300">
        <v>8</v>
      </c>
      <c r="G31" s="300">
        <f t="shared" si="1"/>
        <v>10</v>
      </c>
      <c r="H31" s="309">
        <f t="shared" si="2"/>
        <v>2</v>
      </c>
      <c r="I31" s="368">
        <f t="shared" si="2"/>
        <v>8</v>
      </c>
      <c r="J31" s="300">
        <f t="shared" si="3"/>
        <v>10</v>
      </c>
    </row>
    <row r="32" spans="1:10" ht="12.75">
      <c r="A32" s="293" t="s">
        <v>20</v>
      </c>
      <c r="B32" s="309">
        <f>0</f>
        <v>0</v>
      </c>
      <c r="C32" s="300">
        <f>0</f>
        <v>0</v>
      </c>
      <c r="D32" s="300">
        <f t="shared" si="0"/>
        <v>0</v>
      </c>
      <c r="E32" s="309">
        <f>0</f>
        <v>0</v>
      </c>
      <c r="F32" s="300">
        <f>1</f>
        <v>1</v>
      </c>
      <c r="G32" s="300">
        <f t="shared" si="1"/>
        <v>1</v>
      </c>
      <c r="H32" s="370">
        <f t="shared" si="2"/>
        <v>0</v>
      </c>
      <c r="I32" s="368">
        <f t="shared" si="2"/>
        <v>1</v>
      </c>
      <c r="J32" s="300">
        <f t="shared" si="3"/>
        <v>1</v>
      </c>
    </row>
    <row r="33" spans="1:10" ht="12.75">
      <c r="A33" s="310" t="s">
        <v>3</v>
      </c>
      <c r="B33" s="311">
        <f>SUM(B24:B32)</f>
        <v>0</v>
      </c>
      <c r="C33" s="312">
        <f aca="true" t="shared" si="4" ref="C33:J33">SUM(C24:C32)</f>
        <v>0</v>
      </c>
      <c r="D33" s="367">
        <f t="shared" si="4"/>
        <v>0</v>
      </c>
      <c r="E33" s="311">
        <f t="shared" si="4"/>
        <v>6</v>
      </c>
      <c r="F33" s="312">
        <f t="shared" si="4"/>
        <v>74</v>
      </c>
      <c r="G33" s="367">
        <f t="shared" si="4"/>
        <v>80</v>
      </c>
      <c r="H33" s="311">
        <f t="shared" si="4"/>
        <v>6</v>
      </c>
      <c r="I33" s="312">
        <f t="shared" si="4"/>
        <v>74</v>
      </c>
      <c r="J33" s="312">
        <f t="shared" si="4"/>
        <v>80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27.8515625" style="2" customWidth="1"/>
    <col min="2" max="10" width="8.57421875" style="2" customWidth="1"/>
    <col min="11" max="16384" width="9.140625" style="2" customWidth="1"/>
  </cols>
  <sheetData>
    <row r="1" ht="12.75">
      <c r="A1" s="1" t="s">
        <v>39</v>
      </c>
    </row>
    <row r="2" spans="1:10" ht="12.75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40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24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s="324" customFormat="1" ht="12.75">
      <c r="A9" s="322"/>
      <c r="B9" s="323" t="s">
        <v>4</v>
      </c>
      <c r="C9" s="322" t="s">
        <v>5</v>
      </c>
      <c r="D9" s="322" t="s">
        <v>3</v>
      </c>
      <c r="E9" s="323" t="s">
        <v>4</v>
      </c>
      <c r="F9" s="322" t="s">
        <v>5</v>
      </c>
      <c r="G9" s="322" t="s">
        <v>3</v>
      </c>
      <c r="H9" s="323" t="s">
        <v>4</v>
      </c>
      <c r="I9" s="322" t="s">
        <v>5</v>
      </c>
      <c r="J9" s="322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ht="12.75">
      <c r="A11" s="2" t="s">
        <v>23</v>
      </c>
      <c r="B11" s="19">
        <v>334</v>
      </c>
      <c r="C11" s="16">
        <v>586</v>
      </c>
      <c r="D11" s="16">
        <f>SUM(B11:C11)</f>
        <v>920</v>
      </c>
      <c r="E11" s="15">
        <v>199</v>
      </c>
      <c r="F11" s="16">
        <v>308</v>
      </c>
      <c r="G11" s="16">
        <f>SUM(E11:F11)</f>
        <v>507</v>
      </c>
      <c r="H11" s="15">
        <f aca="true" t="shared" si="0" ref="H11:I14">SUM(B11,E11)</f>
        <v>533</v>
      </c>
      <c r="I11" s="16">
        <f t="shared" si="0"/>
        <v>894</v>
      </c>
      <c r="J11" s="16">
        <f>SUM(H11:I11)</f>
        <v>1427</v>
      </c>
    </row>
    <row r="12" spans="1:10" ht="12.75">
      <c r="A12" s="2" t="s">
        <v>6</v>
      </c>
      <c r="B12" s="19">
        <v>334</v>
      </c>
      <c r="C12" s="16">
        <v>800</v>
      </c>
      <c r="D12" s="16">
        <f>SUM(B12:C12)</f>
        <v>1134</v>
      </c>
      <c r="E12" s="15">
        <v>229</v>
      </c>
      <c r="F12" s="16">
        <v>418</v>
      </c>
      <c r="G12" s="16">
        <f>SUM(E12:F12)</f>
        <v>647</v>
      </c>
      <c r="H12" s="15">
        <f t="shared" si="0"/>
        <v>563</v>
      </c>
      <c r="I12" s="16">
        <f t="shared" si="0"/>
        <v>1218</v>
      </c>
      <c r="J12" s="16">
        <f>SUM(H12:I12)</f>
        <v>1781</v>
      </c>
    </row>
    <row r="13" spans="1:10" ht="12.75">
      <c r="A13" s="2" t="s">
        <v>7</v>
      </c>
      <c r="B13" s="19">
        <v>147</v>
      </c>
      <c r="C13" s="20">
        <v>220</v>
      </c>
      <c r="D13" s="16">
        <f>SUM(B13:C13)</f>
        <v>367</v>
      </c>
      <c r="E13" s="19">
        <v>66</v>
      </c>
      <c r="F13" s="16">
        <v>81</v>
      </c>
      <c r="G13" s="16">
        <f>SUM(E13:F13)</f>
        <v>147</v>
      </c>
      <c r="H13" s="15">
        <f t="shared" si="0"/>
        <v>213</v>
      </c>
      <c r="I13" s="16">
        <f t="shared" si="0"/>
        <v>301</v>
      </c>
      <c r="J13" s="16">
        <f>SUM(H13:I13)</f>
        <v>514</v>
      </c>
    </row>
    <row r="14" spans="1:10" ht="12.75">
      <c r="A14" s="2" t="s">
        <v>8</v>
      </c>
      <c r="B14" s="15">
        <v>135</v>
      </c>
      <c r="C14" s="16">
        <v>292</v>
      </c>
      <c r="D14" s="16">
        <f>SUM(B14:C14)</f>
        <v>427</v>
      </c>
      <c r="E14" s="15">
        <v>67</v>
      </c>
      <c r="F14" s="16">
        <v>127</v>
      </c>
      <c r="G14" s="16">
        <f>SUM(E14:F14)</f>
        <v>194</v>
      </c>
      <c r="H14" s="15">
        <f t="shared" si="0"/>
        <v>202</v>
      </c>
      <c r="I14" s="16">
        <f t="shared" si="0"/>
        <v>419</v>
      </c>
      <c r="J14" s="16">
        <f>SUM(H14:I14)</f>
        <v>621</v>
      </c>
    </row>
    <row r="15" spans="1:10" s="1" customFormat="1" ht="12.75">
      <c r="A15" s="14" t="s">
        <v>3</v>
      </c>
      <c r="B15" s="17">
        <f>SUM(B11:B14)</f>
        <v>950</v>
      </c>
      <c r="C15" s="18">
        <f aca="true" t="shared" si="1" ref="C15:J15">SUM(C11:C14)</f>
        <v>1898</v>
      </c>
      <c r="D15" s="18">
        <f t="shared" si="1"/>
        <v>2848</v>
      </c>
      <c r="E15" s="17">
        <f t="shared" si="1"/>
        <v>561</v>
      </c>
      <c r="F15" s="18">
        <f t="shared" si="1"/>
        <v>934</v>
      </c>
      <c r="G15" s="18">
        <f t="shared" si="1"/>
        <v>1495</v>
      </c>
      <c r="H15" s="17">
        <f t="shared" si="1"/>
        <v>1511</v>
      </c>
      <c r="I15" s="18">
        <f t="shared" si="1"/>
        <v>2832</v>
      </c>
      <c r="J15" s="18">
        <f t="shared" si="1"/>
        <v>4343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1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24.57421875" style="41" customWidth="1"/>
    <col min="2" max="16384" width="9.140625" style="41" customWidth="1"/>
  </cols>
  <sheetData>
    <row r="1" spans="1:10" s="22" customFormat="1" ht="12.75">
      <c r="A1" s="1" t="s">
        <v>39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7" customFormat="1" ht="12.75">
      <c r="A2" s="24" t="s">
        <v>9</v>
      </c>
      <c r="B2" s="25"/>
      <c r="C2" s="26"/>
      <c r="D2" s="25"/>
      <c r="E2" s="26"/>
      <c r="F2" s="26"/>
      <c r="G2" s="25"/>
      <c r="H2" s="26"/>
      <c r="I2" s="25"/>
      <c r="J2" s="25"/>
    </row>
    <row r="3" spans="1:10" s="27" customFormat="1" ht="12.75">
      <c r="A3" s="24"/>
      <c r="B3" s="25"/>
      <c r="C3" s="24"/>
      <c r="D3" s="25"/>
      <c r="E3" s="26"/>
      <c r="F3" s="26"/>
      <c r="G3" s="25"/>
      <c r="H3" s="26"/>
      <c r="I3" s="25"/>
      <c r="J3" s="25"/>
    </row>
    <row r="4" spans="1:10" s="27" customFormat="1" ht="12.75">
      <c r="A4" s="24" t="s">
        <v>40</v>
      </c>
      <c r="B4" s="25"/>
      <c r="C4" s="24"/>
      <c r="D4" s="25"/>
      <c r="E4" s="26"/>
      <c r="F4" s="26"/>
      <c r="G4" s="25"/>
      <c r="H4" s="26"/>
      <c r="I4" s="25"/>
      <c r="J4" s="25"/>
    </row>
    <row r="5" spans="1:10" s="27" customFormat="1" ht="12.75">
      <c r="A5" s="24"/>
      <c r="B5" s="25"/>
      <c r="C5" s="24"/>
      <c r="D5" s="25"/>
      <c r="E5" s="26"/>
      <c r="F5" s="26"/>
      <c r="G5" s="25"/>
      <c r="H5" s="26"/>
      <c r="I5" s="25"/>
      <c r="J5" s="25"/>
    </row>
    <row r="6" spans="1:10" s="27" customFormat="1" ht="12.75">
      <c r="A6" s="3" t="s">
        <v>24</v>
      </c>
      <c r="B6" s="25"/>
      <c r="C6" s="24"/>
      <c r="D6" s="25"/>
      <c r="E6" s="26"/>
      <c r="F6" s="26"/>
      <c r="G6" s="25"/>
      <c r="H6" s="26"/>
      <c r="I6" s="25"/>
      <c r="J6" s="25"/>
    </row>
    <row r="7" spans="1:10" s="27" customFormat="1" ht="13.5" thickBot="1">
      <c r="A7" s="24"/>
      <c r="B7" s="25"/>
      <c r="C7" s="24"/>
      <c r="D7" s="25"/>
      <c r="E7" s="26"/>
      <c r="F7" s="26"/>
      <c r="G7" s="25"/>
      <c r="H7" s="26"/>
      <c r="I7" s="25"/>
      <c r="J7" s="25"/>
    </row>
    <row r="8" spans="1:10" s="27" customFormat="1" ht="12.75">
      <c r="A8" s="28"/>
      <c r="B8" s="29"/>
      <c r="C8" s="30" t="s">
        <v>1</v>
      </c>
      <c r="D8" s="31"/>
      <c r="E8" s="29"/>
      <c r="F8" s="30" t="s">
        <v>2</v>
      </c>
      <c r="G8" s="31"/>
      <c r="H8" s="29"/>
      <c r="I8" s="30" t="s">
        <v>3</v>
      </c>
      <c r="J8" s="31"/>
    </row>
    <row r="9" spans="1:10" s="27" customFormat="1" ht="12.75">
      <c r="A9" s="32"/>
      <c r="B9" s="325" t="s">
        <v>4</v>
      </c>
      <c r="C9" s="33" t="s">
        <v>5</v>
      </c>
      <c r="D9" s="33" t="s">
        <v>3</v>
      </c>
      <c r="E9" s="325" t="s">
        <v>4</v>
      </c>
      <c r="F9" s="33" t="s">
        <v>5</v>
      </c>
      <c r="G9" s="33" t="s">
        <v>3</v>
      </c>
      <c r="H9" s="325" t="s">
        <v>4</v>
      </c>
      <c r="I9" s="33" t="s">
        <v>5</v>
      </c>
      <c r="J9" s="33" t="s">
        <v>3</v>
      </c>
    </row>
    <row r="10" spans="1:10" s="27" customFormat="1" ht="12.75">
      <c r="A10" s="34"/>
      <c r="B10" s="35"/>
      <c r="C10" s="36"/>
      <c r="D10" s="36"/>
      <c r="E10" s="35"/>
      <c r="F10" s="36"/>
      <c r="G10" s="36"/>
      <c r="H10" s="35"/>
      <c r="I10" s="36"/>
      <c r="J10" s="36"/>
    </row>
    <row r="11" spans="1:10" s="27" customFormat="1" ht="12.75">
      <c r="A11" s="2" t="s">
        <v>23</v>
      </c>
      <c r="B11" s="37">
        <v>18</v>
      </c>
      <c r="C11" s="38">
        <v>111</v>
      </c>
      <c r="D11" s="38">
        <f>SUM(B11:C11)</f>
        <v>129</v>
      </c>
      <c r="E11" s="37">
        <v>18</v>
      </c>
      <c r="F11" s="38">
        <v>54</v>
      </c>
      <c r="G11" s="38">
        <f>SUM(E11:F11)</f>
        <v>72</v>
      </c>
      <c r="H11" s="37">
        <f>SUM(B11,E11)</f>
        <v>36</v>
      </c>
      <c r="I11" s="38">
        <f>SUM(C11,F11)</f>
        <v>165</v>
      </c>
      <c r="J11" s="38">
        <f>SUM(H11:I11)</f>
        <v>201</v>
      </c>
    </row>
    <row r="12" spans="1:10" s="27" customFormat="1" ht="12.75">
      <c r="A12" s="27" t="s">
        <v>6</v>
      </c>
      <c r="B12" s="37">
        <v>28</v>
      </c>
      <c r="C12" s="38">
        <v>128</v>
      </c>
      <c r="D12" s="38">
        <f>SUM(B12:C12)</f>
        <v>156</v>
      </c>
      <c r="E12" s="37">
        <v>20</v>
      </c>
      <c r="F12" s="38">
        <v>63</v>
      </c>
      <c r="G12" s="38">
        <f>SUM(E12:F12)</f>
        <v>83</v>
      </c>
      <c r="H12" s="37">
        <f aca="true" t="shared" si="0" ref="H12:I14">SUM(B12,E12)</f>
        <v>48</v>
      </c>
      <c r="I12" s="38">
        <f t="shared" si="0"/>
        <v>191</v>
      </c>
      <c r="J12" s="38">
        <f>SUM(H12:I12)</f>
        <v>239</v>
      </c>
    </row>
    <row r="13" spans="1:10" s="27" customFormat="1" ht="12.75">
      <c r="A13" s="27" t="s">
        <v>7</v>
      </c>
      <c r="B13" s="37">
        <v>11</v>
      </c>
      <c r="C13" s="38">
        <v>39</v>
      </c>
      <c r="D13" s="38">
        <f>SUM(B13:C13)</f>
        <v>50</v>
      </c>
      <c r="E13" s="37">
        <v>5</v>
      </c>
      <c r="F13" s="38">
        <v>10</v>
      </c>
      <c r="G13" s="38">
        <f>SUM(E13:F13)</f>
        <v>15</v>
      </c>
      <c r="H13" s="37">
        <f t="shared" si="0"/>
        <v>16</v>
      </c>
      <c r="I13" s="38">
        <f t="shared" si="0"/>
        <v>49</v>
      </c>
      <c r="J13" s="38">
        <f>SUM(H13:I13)</f>
        <v>65</v>
      </c>
    </row>
    <row r="14" spans="1:10" s="27" customFormat="1" ht="12.75">
      <c r="A14" s="27" t="s">
        <v>8</v>
      </c>
      <c r="B14" s="37">
        <v>9</v>
      </c>
      <c r="C14" s="38">
        <v>42</v>
      </c>
      <c r="D14" s="38">
        <f>SUM(B14:C14)</f>
        <v>51</v>
      </c>
      <c r="E14" s="37">
        <v>4</v>
      </c>
      <c r="F14" s="38">
        <v>15</v>
      </c>
      <c r="G14" s="38">
        <f>SUM(E14:F14)</f>
        <v>19</v>
      </c>
      <c r="H14" s="37">
        <f t="shared" si="0"/>
        <v>13</v>
      </c>
      <c r="I14" s="38">
        <f t="shared" si="0"/>
        <v>57</v>
      </c>
      <c r="J14" s="38">
        <f>SUM(H14:I14)</f>
        <v>70</v>
      </c>
    </row>
    <row r="15" spans="1:10" s="22" customFormat="1" ht="12.75">
      <c r="A15" s="23" t="s">
        <v>3</v>
      </c>
      <c r="B15" s="39">
        <f>SUM(B11:B14)</f>
        <v>66</v>
      </c>
      <c r="C15" s="40">
        <f aca="true" t="shared" si="1" ref="C15:J15">SUM(C11:C14)</f>
        <v>320</v>
      </c>
      <c r="D15" s="40">
        <f t="shared" si="1"/>
        <v>386</v>
      </c>
      <c r="E15" s="39">
        <f t="shared" si="1"/>
        <v>47</v>
      </c>
      <c r="F15" s="40">
        <f t="shared" si="1"/>
        <v>142</v>
      </c>
      <c r="G15" s="40">
        <f t="shared" si="1"/>
        <v>189</v>
      </c>
      <c r="H15" s="39">
        <f t="shared" si="1"/>
        <v>113</v>
      </c>
      <c r="I15" s="40">
        <f t="shared" si="1"/>
        <v>462</v>
      </c>
      <c r="J15" s="40">
        <f t="shared" si="1"/>
        <v>575</v>
      </c>
    </row>
    <row r="16" s="27" customFormat="1" ht="12.75"/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25.28125" style="43" customWidth="1"/>
    <col min="2" max="10" width="9.57421875" style="43" customWidth="1"/>
    <col min="11" max="16384" width="9.140625" style="43" customWidth="1"/>
  </cols>
  <sheetData>
    <row r="1" spans="1:10" ht="12.75">
      <c r="A1" s="1" t="s">
        <v>39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4" t="s">
        <v>0</v>
      </c>
      <c r="B2" s="45"/>
      <c r="C2" s="46"/>
      <c r="D2" s="46"/>
      <c r="E2" s="45"/>
      <c r="F2" s="45"/>
      <c r="G2" s="45"/>
      <c r="H2" s="46"/>
      <c r="I2" s="45"/>
      <c r="J2" s="45"/>
    </row>
    <row r="3" spans="1:10" ht="12.75">
      <c r="A3" s="44"/>
      <c r="B3" s="45"/>
      <c r="C3" s="44"/>
      <c r="D3" s="46"/>
      <c r="E3" s="45"/>
      <c r="F3" s="45"/>
      <c r="G3" s="45"/>
      <c r="H3" s="46"/>
      <c r="I3" s="45"/>
      <c r="J3" s="45"/>
    </row>
    <row r="4" spans="1:10" ht="12.75">
      <c r="A4" s="44" t="s">
        <v>41</v>
      </c>
      <c r="B4" s="45"/>
      <c r="C4" s="44"/>
      <c r="D4" s="46"/>
      <c r="E4" s="46"/>
      <c r="F4" s="45"/>
      <c r="G4" s="45"/>
      <c r="H4" s="46"/>
      <c r="I4" s="45"/>
      <c r="J4" s="45"/>
    </row>
    <row r="5" spans="1:10" ht="12.7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2.75">
      <c r="A6" s="3" t="s">
        <v>24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3.5" thickBot="1">
      <c r="A7" s="42"/>
      <c r="B7" s="48"/>
      <c r="C7" s="48"/>
      <c r="D7" s="48"/>
      <c r="E7" s="48"/>
      <c r="F7" s="48"/>
      <c r="G7" s="48"/>
      <c r="H7" s="48"/>
      <c r="I7" s="48"/>
      <c r="J7" s="48"/>
    </row>
    <row r="8" spans="1:10" ht="12.75">
      <c r="A8" s="49"/>
      <c r="B8" s="50"/>
      <c r="C8" s="51" t="s">
        <v>1</v>
      </c>
      <c r="D8" s="51"/>
      <c r="E8" s="50"/>
      <c r="F8" s="51" t="s">
        <v>2</v>
      </c>
      <c r="G8" s="51"/>
      <c r="H8" s="50"/>
      <c r="I8" s="51" t="s">
        <v>3</v>
      </c>
      <c r="J8" s="51"/>
    </row>
    <row r="9" spans="1:10" ht="12.75">
      <c r="A9" s="52"/>
      <c r="B9" s="341" t="s">
        <v>4</v>
      </c>
      <c r="C9" s="326" t="s">
        <v>5</v>
      </c>
      <c r="D9" s="326" t="s">
        <v>3</v>
      </c>
      <c r="E9" s="341" t="s">
        <v>4</v>
      </c>
      <c r="F9" s="326" t="s">
        <v>5</v>
      </c>
      <c r="G9" s="326" t="s">
        <v>3</v>
      </c>
      <c r="H9" s="341" t="s">
        <v>4</v>
      </c>
      <c r="I9" s="326" t="s">
        <v>5</v>
      </c>
      <c r="J9" s="326" t="s">
        <v>3</v>
      </c>
    </row>
    <row r="10" spans="1:10" ht="12.75">
      <c r="A10" s="53"/>
      <c r="B10" s="327"/>
      <c r="C10" s="328"/>
      <c r="D10" s="328"/>
      <c r="E10" s="327"/>
      <c r="F10" s="328"/>
      <c r="G10" s="328"/>
      <c r="H10" s="327"/>
      <c r="I10" s="328"/>
      <c r="J10" s="328"/>
    </row>
    <row r="11" spans="1:10" ht="12.75">
      <c r="A11" s="2" t="s">
        <v>23</v>
      </c>
      <c r="B11" s="54">
        <v>386</v>
      </c>
      <c r="C11" s="55">
        <v>721</v>
      </c>
      <c r="D11" s="48">
        <f>SUM(B11:C11)</f>
        <v>1107</v>
      </c>
      <c r="E11" s="54">
        <v>313</v>
      </c>
      <c r="F11" s="48">
        <v>455</v>
      </c>
      <c r="G11" s="48">
        <f>SUM(E11:F11)</f>
        <v>768</v>
      </c>
      <c r="H11" s="54">
        <f aca="true" t="shared" si="0" ref="H11:I14">SUM(B11,E11)</f>
        <v>699</v>
      </c>
      <c r="I11" s="48">
        <f t="shared" si="0"/>
        <v>1176</v>
      </c>
      <c r="J11" s="48">
        <f>SUM(H11:I11)</f>
        <v>1875</v>
      </c>
    </row>
    <row r="12" spans="1:10" ht="12.75">
      <c r="A12" s="42" t="s">
        <v>6</v>
      </c>
      <c r="B12" s="54">
        <v>386</v>
      </c>
      <c r="C12" s="48">
        <v>1020</v>
      </c>
      <c r="D12" s="48">
        <f>SUM(B12:C12)</f>
        <v>1406</v>
      </c>
      <c r="E12" s="54">
        <v>401</v>
      </c>
      <c r="F12" s="48">
        <v>636</v>
      </c>
      <c r="G12" s="48">
        <f>SUM(E12:F12)</f>
        <v>1037</v>
      </c>
      <c r="H12" s="54">
        <f t="shared" si="0"/>
        <v>787</v>
      </c>
      <c r="I12" s="48">
        <f t="shared" si="0"/>
        <v>1656</v>
      </c>
      <c r="J12" s="48">
        <f>SUM(H12:I12)</f>
        <v>2443</v>
      </c>
    </row>
    <row r="13" spans="1:10" ht="12.75">
      <c r="A13" s="42" t="s">
        <v>7</v>
      </c>
      <c r="B13" s="54">
        <v>174</v>
      </c>
      <c r="C13" s="48">
        <v>267</v>
      </c>
      <c r="D13" s="48">
        <f>SUM(B13:C13)</f>
        <v>441</v>
      </c>
      <c r="E13" s="54">
        <v>99</v>
      </c>
      <c r="F13" s="48">
        <v>128</v>
      </c>
      <c r="G13" s="48">
        <f>SUM(E13:F13)</f>
        <v>227</v>
      </c>
      <c r="H13" s="54">
        <f t="shared" si="0"/>
        <v>273</v>
      </c>
      <c r="I13" s="48">
        <f t="shared" si="0"/>
        <v>395</v>
      </c>
      <c r="J13" s="48">
        <f>SUM(H13:I13)</f>
        <v>668</v>
      </c>
    </row>
    <row r="14" spans="1:10" ht="12.75">
      <c r="A14" s="42" t="s">
        <v>8</v>
      </c>
      <c r="B14" s="54">
        <v>152</v>
      </c>
      <c r="C14" s="48">
        <v>345</v>
      </c>
      <c r="D14" s="48">
        <f>SUM(B14:C14)</f>
        <v>497</v>
      </c>
      <c r="E14" s="54">
        <v>97</v>
      </c>
      <c r="F14" s="48">
        <v>163</v>
      </c>
      <c r="G14" s="48">
        <f>SUM(E14:F14)</f>
        <v>260</v>
      </c>
      <c r="H14" s="54">
        <f t="shared" si="0"/>
        <v>249</v>
      </c>
      <c r="I14" s="48">
        <f t="shared" si="0"/>
        <v>508</v>
      </c>
      <c r="J14" s="48">
        <f>SUM(H14:I14)</f>
        <v>757</v>
      </c>
    </row>
    <row r="15" spans="1:10" ht="12.75">
      <c r="A15" s="56" t="s">
        <v>3</v>
      </c>
      <c r="B15" s="57">
        <f aca="true" t="shared" si="1" ref="B15:J15">SUM(B11:B14)</f>
        <v>1098</v>
      </c>
      <c r="C15" s="58">
        <f t="shared" si="1"/>
        <v>2353</v>
      </c>
      <c r="D15" s="58">
        <f t="shared" si="1"/>
        <v>3451</v>
      </c>
      <c r="E15" s="57">
        <f t="shared" si="1"/>
        <v>910</v>
      </c>
      <c r="F15" s="58">
        <f t="shared" si="1"/>
        <v>1382</v>
      </c>
      <c r="G15" s="58">
        <f t="shared" si="1"/>
        <v>2292</v>
      </c>
      <c r="H15" s="57">
        <f t="shared" si="1"/>
        <v>2008</v>
      </c>
      <c r="I15" s="58">
        <f t="shared" si="1"/>
        <v>3735</v>
      </c>
      <c r="J15" s="58">
        <f t="shared" si="1"/>
        <v>5743</v>
      </c>
    </row>
    <row r="19" spans="1:10" ht="12.75">
      <c r="A19" s="61" t="s">
        <v>10</v>
      </c>
      <c r="B19" s="62"/>
      <c r="C19" s="62"/>
      <c r="D19" s="62"/>
      <c r="E19" s="63"/>
      <c r="F19" s="63"/>
      <c r="G19" s="62"/>
      <c r="H19" s="62"/>
      <c r="I19" s="62"/>
      <c r="J19" s="62"/>
    </row>
    <row r="20" spans="1:10" ht="12.75">
      <c r="A20" s="62"/>
      <c r="B20" s="62"/>
      <c r="C20" s="62"/>
      <c r="D20" s="62"/>
      <c r="E20" s="63"/>
      <c r="F20" s="61"/>
      <c r="G20" s="62"/>
      <c r="H20" s="62"/>
      <c r="I20" s="62"/>
      <c r="J20" s="62"/>
    </row>
    <row r="21" spans="1:10" ht="12.75">
      <c r="A21" s="61" t="s">
        <v>42</v>
      </c>
      <c r="B21" s="62"/>
      <c r="C21" s="62"/>
      <c r="D21" s="62"/>
      <c r="E21" s="63"/>
      <c r="F21" s="63"/>
      <c r="G21" s="62"/>
      <c r="H21" s="62"/>
      <c r="I21" s="62"/>
      <c r="J21" s="62"/>
    </row>
    <row r="22" spans="1:10" ht="12.75">
      <c r="A22" s="64"/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2.75">
      <c r="A23" s="3" t="s">
        <v>24</v>
      </c>
      <c r="B23" s="65"/>
      <c r="C23" s="65"/>
      <c r="D23" s="65"/>
      <c r="E23" s="65"/>
      <c r="F23" s="66"/>
      <c r="G23" s="65"/>
      <c r="H23" s="65"/>
      <c r="I23" s="65"/>
      <c r="J23" s="65"/>
    </row>
    <row r="24" spans="1:10" ht="12.75">
      <c r="A24" s="61"/>
      <c r="B24" s="65"/>
      <c r="C24" s="65"/>
      <c r="D24" s="65"/>
      <c r="E24" s="65"/>
      <c r="F24" s="66"/>
      <c r="G24" s="65"/>
      <c r="H24" s="65"/>
      <c r="I24" s="65"/>
      <c r="J24" s="65"/>
    </row>
    <row r="25" spans="1:10" ht="12.75">
      <c r="A25" s="61" t="s">
        <v>62</v>
      </c>
      <c r="B25" s="65"/>
      <c r="C25" s="65"/>
      <c r="D25" s="65"/>
      <c r="E25" s="65"/>
      <c r="F25" s="66"/>
      <c r="G25" s="65"/>
      <c r="H25" s="65"/>
      <c r="I25" s="65"/>
      <c r="J25" s="65"/>
    </row>
    <row r="26" spans="1:10" ht="13.5" thickBot="1">
      <c r="A26" s="59"/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12.75">
      <c r="A27" s="68"/>
      <c r="B27" s="69" t="s">
        <v>1</v>
      </c>
      <c r="C27" s="70"/>
      <c r="D27" s="70"/>
      <c r="E27" s="69" t="s">
        <v>2</v>
      </c>
      <c r="F27" s="70"/>
      <c r="G27" s="70"/>
      <c r="H27" s="69" t="s">
        <v>3</v>
      </c>
      <c r="I27" s="70"/>
      <c r="J27" s="70"/>
    </row>
    <row r="28" spans="1:10" ht="12.75">
      <c r="A28" s="345" t="s">
        <v>11</v>
      </c>
      <c r="B28" s="71" t="s">
        <v>4</v>
      </c>
      <c r="C28" s="72" t="s">
        <v>5</v>
      </c>
      <c r="D28" s="72" t="s">
        <v>3</v>
      </c>
      <c r="E28" s="71" t="s">
        <v>4</v>
      </c>
      <c r="F28" s="72" t="s">
        <v>5</v>
      </c>
      <c r="G28" s="72" t="s">
        <v>3</v>
      </c>
      <c r="H28" s="71" t="s">
        <v>4</v>
      </c>
      <c r="I28" s="72" t="s">
        <v>5</v>
      </c>
      <c r="J28" s="72" t="s">
        <v>3</v>
      </c>
    </row>
    <row r="29" spans="1:10" ht="12.75">
      <c r="A29" s="73"/>
      <c r="B29" s="74"/>
      <c r="C29" s="75"/>
      <c r="D29" s="75"/>
      <c r="E29" s="74"/>
      <c r="F29" s="75"/>
      <c r="G29" s="75"/>
      <c r="H29" s="74"/>
      <c r="I29" s="75"/>
      <c r="J29" s="75"/>
    </row>
    <row r="30" spans="1:10" ht="12.75">
      <c r="A30" s="59" t="s">
        <v>12</v>
      </c>
      <c r="B30" s="76">
        <f>'12PSVWO04'!B13+'12PSVWO04'!B29+'12PSVWO04'!B45+'12PSVWO04'!B61</f>
        <v>0</v>
      </c>
      <c r="C30" s="378">
        <f>'12PSVWO04'!C13+'12PSVWO04'!C29+'12PSVWO04'!C45+'12PSVWO04'!C61</f>
        <v>0</v>
      </c>
      <c r="D30" s="67">
        <f>'12PSVWO04'!D13+'12PSVWO04'!D29+'12PSVWO04'!D45+'12PSVWO04'!D61</f>
        <v>0</v>
      </c>
      <c r="E30" s="76">
        <f>'12PSVWO04'!E13+'12PSVWO04'!E29+'12PSVWO04'!E45+'12PSVWO04'!E61</f>
        <v>19</v>
      </c>
      <c r="F30" s="67">
        <f>'12PSVWO04'!F13+'12PSVWO04'!F29+'12PSVWO04'!F45+'12PSVWO04'!F61</f>
        <v>46</v>
      </c>
      <c r="G30" s="67">
        <f>'12PSVWO04'!G13+'12PSVWO04'!G29+'12PSVWO04'!G45+'12PSVWO04'!G61</f>
        <v>65</v>
      </c>
      <c r="H30" s="76">
        <f>'12PSVWO04'!H13+'12PSVWO04'!H29+'12PSVWO04'!H45+'12PSVWO04'!H61</f>
        <v>19</v>
      </c>
      <c r="I30" s="67">
        <f>'12PSVWO04'!I13+'12PSVWO04'!I29+'12PSVWO04'!I45+'12PSVWO04'!I61</f>
        <v>46</v>
      </c>
      <c r="J30" s="67">
        <f>'12PSVWO04'!J13+'12PSVWO04'!J29+'12PSVWO04'!J45+'12PSVWO04'!J61</f>
        <v>65</v>
      </c>
    </row>
    <row r="31" spans="1:10" ht="12.75">
      <c r="A31" s="59" t="s">
        <v>13</v>
      </c>
      <c r="B31" s="76">
        <f>'12PSVWO04'!B14+'12PSVWO04'!B30+'12PSVWO04'!B46+'12PSVWO04'!B62</f>
        <v>7</v>
      </c>
      <c r="C31" s="378">
        <f>'12PSVWO04'!C14+'12PSVWO04'!C30+'12PSVWO04'!C46+'12PSVWO04'!C62</f>
        <v>19</v>
      </c>
      <c r="D31" s="67">
        <f>'12PSVWO04'!D14+'12PSVWO04'!D30+'12PSVWO04'!D46+'12PSVWO04'!D62</f>
        <v>26</v>
      </c>
      <c r="E31" s="76">
        <f>'12PSVWO04'!E14+'12PSVWO04'!E30+'12PSVWO04'!E46+'12PSVWO04'!E62</f>
        <v>84</v>
      </c>
      <c r="F31" s="67">
        <f>'12PSVWO04'!F14+'12PSVWO04'!F30+'12PSVWO04'!F46+'12PSVWO04'!F62</f>
        <v>242</v>
      </c>
      <c r="G31" s="67">
        <f>'12PSVWO04'!G14+'12PSVWO04'!G30+'12PSVWO04'!G46+'12PSVWO04'!G62</f>
        <v>326</v>
      </c>
      <c r="H31" s="76">
        <f>'12PSVWO04'!H14+'12PSVWO04'!H30+'12PSVWO04'!H46+'12PSVWO04'!H62</f>
        <v>91</v>
      </c>
      <c r="I31" s="67">
        <f>'12PSVWO04'!I14+'12PSVWO04'!I30+'12PSVWO04'!I46+'12PSVWO04'!I62</f>
        <v>261</v>
      </c>
      <c r="J31" s="67">
        <f>'12PSVWO04'!J14+'12PSVWO04'!J30+'12PSVWO04'!J46+'12PSVWO04'!J62</f>
        <v>352</v>
      </c>
    </row>
    <row r="32" spans="1:10" ht="12.75">
      <c r="A32" s="59" t="s">
        <v>14</v>
      </c>
      <c r="B32" s="76">
        <f>'12PSVWO04'!B15+'12PSVWO04'!B31+'12PSVWO04'!B47+'12PSVWO04'!B63</f>
        <v>69</v>
      </c>
      <c r="C32" s="378">
        <f>'12PSVWO04'!C15+'12PSVWO04'!C31+'12PSVWO04'!C47+'12PSVWO04'!C63</f>
        <v>174</v>
      </c>
      <c r="D32" s="67">
        <f>'12PSVWO04'!D15+'12PSVWO04'!D31+'12PSVWO04'!D47+'12PSVWO04'!D63</f>
        <v>243</v>
      </c>
      <c r="E32" s="76">
        <f>'12PSVWO04'!E15+'12PSVWO04'!E31+'12PSVWO04'!E47+'12PSVWO04'!E63</f>
        <v>155</v>
      </c>
      <c r="F32" s="67">
        <f>'12PSVWO04'!F15+'12PSVWO04'!F31+'12PSVWO04'!F47+'12PSVWO04'!F63</f>
        <v>246</v>
      </c>
      <c r="G32" s="67">
        <f>'12PSVWO04'!G15+'12PSVWO04'!G31+'12PSVWO04'!G47+'12PSVWO04'!G63</f>
        <v>401</v>
      </c>
      <c r="H32" s="76">
        <f>'12PSVWO04'!H15+'12PSVWO04'!H31+'12PSVWO04'!H47+'12PSVWO04'!H63</f>
        <v>224</v>
      </c>
      <c r="I32" s="67">
        <f>'12PSVWO04'!I15+'12PSVWO04'!I31+'12PSVWO04'!I47+'12PSVWO04'!I63</f>
        <v>420</v>
      </c>
      <c r="J32" s="67">
        <f>'12PSVWO04'!J15+'12PSVWO04'!J31+'12PSVWO04'!J47+'12PSVWO04'!J63</f>
        <v>644</v>
      </c>
    </row>
    <row r="33" spans="1:10" ht="12.75">
      <c r="A33" s="59" t="s">
        <v>15</v>
      </c>
      <c r="B33" s="76">
        <f>'12PSVWO04'!B16+'12PSVWO04'!B32+'12PSVWO04'!B48+'12PSVWO04'!B64</f>
        <v>126</v>
      </c>
      <c r="C33" s="378">
        <f>'12PSVWO04'!C16+'12PSVWO04'!C32+'12PSVWO04'!C48+'12PSVWO04'!C64</f>
        <v>327</v>
      </c>
      <c r="D33" s="67">
        <f>'12PSVWO04'!D16+'12PSVWO04'!D32+'12PSVWO04'!D48+'12PSVWO04'!D64</f>
        <v>453</v>
      </c>
      <c r="E33" s="76">
        <f>'12PSVWO04'!E16+'12PSVWO04'!E32+'12PSVWO04'!E48+'12PSVWO04'!E64</f>
        <v>135</v>
      </c>
      <c r="F33" s="67">
        <f>'12PSVWO04'!F16+'12PSVWO04'!F32+'12PSVWO04'!F48+'12PSVWO04'!F64</f>
        <v>228</v>
      </c>
      <c r="G33" s="67">
        <f>'12PSVWO04'!G16+'12PSVWO04'!G32+'12PSVWO04'!G48+'12PSVWO04'!G64</f>
        <v>363</v>
      </c>
      <c r="H33" s="76">
        <f>'12PSVWO04'!H16+'12PSVWO04'!H32+'12PSVWO04'!H48+'12PSVWO04'!H64</f>
        <v>261</v>
      </c>
      <c r="I33" s="67">
        <f>'12PSVWO04'!I16+'12PSVWO04'!I32+'12PSVWO04'!I48+'12PSVWO04'!I64</f>
        <v>555</v>
      </c>
      <c r="J33" s="67">
        <f>'12PSVWO04'!J16+'12PSVWO04'!J32+'12PSVWO04'!J48+'12PSVWO04'!J64</f>
        <v>816</v>
      </c>
    </row>
    <row r="34" spans="1:10" ht="12.75">
      <c r="A34" s="59" t="s">
        <v>16</v>
      </c>
      <c r="B34" s="76">
        <f>'12PSVWO04'!B17+'12PSVWO04'!B33+'12PSVWO04'!B49+'12PSVWO04'!B65</f>
        <v>149</v>
      </c>
      <c r="C34" s="378">
        <f>'12PSVWO04'!C17+'12PSVWO04'!C33+'12PSVWO04'!C49+'12PSVWO04'!C65</f>
        <v>319</v>
      </c>
      <c r="D34" s="67">
        <f>'12PSVWO04'!D17+'12PSVWO04'!D33+'12PSVWO04'!D49+'12PSVWO04'!D65</f>
        <v>468</v>
      </c>
      <c r="E34" s="76">
        <f>'12PSVWO04'!E17+'12PSVWO04'!E33+'12PSVWO04'!E49+'12PSVWO04'!E65</f>
        <v>133</v>
      </c>
      <c r="F34" s="67">
        <f>'12PSVWO04'!F17+'12PSVWO04'!F33+'12PSVWO04'!F49+'12PSVWO04'!F65</f>
        <v>192</v>
      </c>
      <c r="G34" s="67">
        <f>'12PSVWO04'!G17+'12PSVWO04'!G33+'12PSVWO04'!G49+'12PSVWO04'!G65</f>
        <v>325</v>
      </c>
      <c r="H34" s="76">
        <f>'12PSVWO04'!H17+'12PSVWO04'!H33+'12PSVWO04'!H49+'12PSVWO04'!H65</f>
        <v>282</v>
      </c>
      <c r="I34" s="67">
        <f>'12PSVWO04'!I17+'12PSVWO04'!I33+'12PSVWO04'!I49+'12PSVWO04'!I65</f>
        <v>511</v>
      </c>
      <c r="J34" s="67">
        <f>'12PSVWO04'!J17+'12PSVWO04'!J33+'12PSVWO04'!J49+'12PSVWO04'!J65</f>
        <v>793</v>
      </c>
    </row>
    <row r="35" spans="1:10" ht="12.75">
      <c r="A35" s="59" t="s">
        <v>17</v>
      </c>
      <c r="B35" s="76">
        <f>'12PSVWO04'!B18+'12PSVWO04'!B34+'12PSVWO04'!B50+'12PSVWO04'!B66</f>
        <v>202</v>
      </c>
      <c r="C35" s="378">
        <f>'12PSVWO04'!C18+'12PSVWO04'!C34+'12PSVWO04'!C50+'12PSVWO04'!C66</f>
        <v>434</v>
      </c>
      <c r="D35" s="67">
        <f>'12PSVWO04'!D18+'12PSVWO04'!D34+'12PSVWO04'!D50+'12PSVWO04'!D66</f>
        <v>636</v>
      </c>
      <c r="E35" s="76">
        <f>'12PSVWO04'!E18+'12PSVWO04'!E34+'12PSVWO04'!E50+'12PSVWO04'!E66</f>
        <v>127</v>
      </c>
      <c r="F35" s="67">
        <f>'12PSVWO04'!F18+'12PSVWO04'!F34+'12PSVWO04'!F50+'12PSVWO04'!F66</f>
        <v>206</v>
      </c>
      <c r="G35" s="67">
        <f>'12PSVWO04'!G18+'12PSVWO04'!G34+'12PSVWO04'!G50+'12PSVWO04'!G66</f>
        <v>333</v>
      </c>
      <c r="H35" s="76">
        <f>'12PSVWO04'!H18+'12PSVWO04'!H34+'12PSVWO04'!H50+'12PSVWO04'!H66</f>
        <v>329</v>
      </c>
      <c r="I35" s="67">
        <f>'12PSVWO04'!I18+'12PSVWO04'!I34+'12PSVWO04'!I50+'12PSVWO04'!I66</f>
        <v>640</v>
      </c>
      <c r="J35" s="67">
        <f>'12PSVWO04'!J18+'12PSVWO04'!J34+'12PSVWO04'!J50+'12PSVWO04'!J66</f>
        <v>969</v>
      </c>
    </row>
    <row r="36" spans="1:10" ht="12.75">
      <c r="A36" s="59" t="s">
        <v>18</v>
      </c>
      <c r="B36" s="76">
        <f>'12PSVWO04'!B19+'12PSVWO04'!B35+'12PSVWO04'!B51+'12PSVWO04'!B67</f>
        <v>231</v>
      </c>
      <c r="C36" s="378">
        <f>'12PSVWO04'!C19+'12PSVWO04'!C35+'12PSVWO04'!C51+'12PSVWO04'!C67</f>
        <v>561</v>
      </c>
      <c r="D36" s="67">
        <f>'12PSVWO04'!D19+'12PSVWO04'!D35+'12PSVWO04'!D51+'12PSVWO04'!D67</f>
        <v>792</v>
      </c>
      <c r="E36" s="76">
        <f>'12PSVWO04'!E19+'12PSVWO04'!E35+'12PSVWO04'!E51+'12PSVWO04'!E67</f>
        <v>122</v>
      </c>
      <c r="F36" s="67">
        <f>'12PSVWO04'!F19+'12PSVWO04'!F35+'12PSVWO04'!F51+'12PSVWO04'!F67</f>
        <v>140</v>
      </c>
      <c r="G36" s="67">
        <f>'12PSVWO04'!G19+'12PSVWO04'!G35+'12PSVWO04'!G51+'12PSVWO04'!G67</f>
        <v>262</v>
      </c>
      <c r="H36" s="76">
        <f>'12PSVWO04'!H19+'12PSVWO04'!H35+'12PSVWO04'!H51+'12PSVWO04'!H67</f>
        <v>353</v>
      </c>
      <c r="I36" s="67">
        <f>'12PSVWO04'!I19+'12PSVWO04'!I35+'12PSVWO04'!I51+'12PSVWO04'!I67</f>
        <v>701</v>
      </c>
      <c r="J36" s="67">
        <f>'12PSVWO04'!J19+'12PSVWO04'!J35+'12PSVWO04'!J51+'12PSVWO04'!J67</f>
        <v>1054</v>
      </c>
    </row>
    <row r="37" spans="1:10" ht="12.75">
      <c r="A37" s="59" t="s">
        <v>19</v>
      </c>
      <c r="B37" s="76">
        <f>'12PSVWO04'!B20+'12PSVWO04'!B36+'12PSVWO04'!B52+'12PSVWO04'!B68</f>
        <v>210</v>
      </c>
      <c r="C37" s="378">
        <f>'12PSVWO04'!C20+'12PSVWO04'!C36+'12PSVWO04'!C52+'12PSVWO04'!C68</f>
        <v>416</v>
      </c>
      <c r="D37" s="67">
        <f>'12PSVWO04'!D20+'12PSVWO04'!D36+'12PSVWO04'!D52+'12PSVWO04'!D68</f>
        <v>626</v>
      </c>
      <c r="E37" s="76">
        <f>'12PSVWO04'!E20+'12PSVWO04'!E36+'12PSVWO04'!E52+'12PSVWO04'!E68</f>
        <v>71</v>
      </c>
      <c r="F37" s="67">
        <f>'12PSVWO04'!F20+'12PSVWO04'!F36+'12PSVWO04'!F52+'12PSVWO04'!F68</f>
        <v>63</v>
      </c>
      <c r="G37" s="67">
        <f>'12PSVWO04'!G20+'12PSVWO04'!G36+'12PSVWO04'!G52+'12PSVWO04'!G68</f>
        <v>134</v>
      </c>
      <c r="H37" s="76">
        <f>'12PSVWO04'!H20+'12PSVWO04'!H36+'12PSVWO04'!H52+'12PSVWO04'!H68</f>
        <v>281</v>
      </c>
      <c r="I37" s="67">
        <f>'12PSVWO04'!I20+'12PSVWO04'!I36+'12PSVWO04'!I52+'12PSVWO04'!I68</f>
        <v>479</v>
      </c>
      <c r="J37" s="67">
        <f>'12PSVWO04'!J20+'12PSVWO04'!J36+'12PSVWO04'!J52+'12PSVWO04'!J68</f>
        <v>760</v>
      </c>
    </row>
    <row r="38" spans="1:10" ht="12.75">
      <c r="A38" s="59" t="s">
        <v>20</v>
      </c>
      <c r="B38" s="379">
        <f>'12PSVWO04'!B21+'12PSVWO04'!B37+'12PSVWO04'!B53+'12PSVWO04'!B69</f>
        <v>104</v>
      </c>
      <c r="C38" s="378">
        <f>'12PSVWO04'!C21+'12PSVWO04'!C37+'12PSVWO04'!C53+'12PSVWO04'!C69</f>
        <v>103</v>
      </c>
      <c r="D38" s="77">
        <f>'12PSVWO04'!D21+'12PSVWO04'!D37+'12PSVWO04'!D53+'12PSVWO04'!D69</f>
        <v>207</v>
      </c>
      <c r="E38" s="76">
        <f>'12PSVWO04'!E21+'12PSVWO04'!E37+'12PSVWO04'!E53+'12PSVWO04'!E69</f>
        <v>64</v>
      </c>
      <c r="F38" s="67">
        <f>'12PSVWO04'!F21+'12PSVWO04'!F37+'12PSVWO04'!F53+'12PSVWO04'!F69</f>
        <v>19</v>
      </c>
      <c r="G38" s="77">
        <f>'12PSVWO04'!G21+'12PSVWO04'!G37+'12PSVWO04'!G53+'12PSVWO04'!G69</f>
        <v>83</v>
      </c>
      <c r="H38" s="76">
        <f>'12PSVWO04'!H21+'12PSVWO04'!H37+'12PSVWO04'!H53+'12PSVWO04'!H69</f>
        <v>168</v>
      </c>
      <c r="I38" s="67">
        <f>'12PSVWO04'!I21+'12PSVWO04'!I37+'12PSVWO04'!I53+'12PSVWO04'!I69</f>
        <v>122</v>
      </c>
      <c r="J38" s="77">
        <f>'12PSVWO04'!J21+'12PSVWO04'!J37+'12PSVWO04'!J53+'12PSVWO04'!J69</f>
        <v>290</v>
      </c>
    </row>
    <row r="39" spans="1:10" ht="12.75">
      <c r="A39" s="78" t="s">
        <v>3</v>
      </c>
      <c r="B39" s="79">
        <f>'12PSVWO04'!B22+'12PSVWO04'!B38+'12PSVWO04'!B54+'12PSVWO04'!B70</f>
        <v>1098</v>
      </c>
      <c r="C39" s="80">
        <f>'12PSVWO04'!C22+'12PSVWO04'!C38+'12PSVWO04'!C54+'12PSVWO04'!C70</f>
        <v>2353</v>
      </c>
      <c r="D39" s="80">
        <f>'12PSVWO04'!D22+'12PSVWO04'!D38+'12PSVWO04'!D54+'12PSVWO04'!D70</f>
        <v>3451</v>
      </c>
      <c r="E39" s="79">
        <f>'12PSVWO04'!E22+'12PSVWO04'!E38+'12PSVWO04'!E54+'12PSVWO04'!E70</f>
        <v>910</v>
      </c>
      <c r="F39" s="80">
        <f>'12PSVWO04'!F22+'12PSVWO04'!F38+'12PSVWO04'!F54+'12PSVWO04'!F70</f>
        <v>1382</v>
      </c>
      <c r="G39" s="80">
        <f>'12PSVWO04'!G22+'12PSVWO04'!G38+'12PSVWO04'!G54+'12PSVWO04'!G70</f>
        <v>2292</v>
      </c>
      <c r="H39" s="79">
        <f>'12PSVWO04'!H22+'12PSVWO04'!H38+'12PSVWO04'!H54+'12PSVWO04'!H70</f>
        <v>2008</v>
      </c>
      <c r="I39" s="80">
        <f>'12PSVWO04'!I22+'12PSVWO04'!I38+'12PSVWO04'!I54+'12PSVWO04'!I70</f>
        <v>3735</v>
      </c>
      <c r="J39" s="80">
        <f>'12PSVWO04'!J22+'12PSVWO04'!J38+'12PSVWO04'!J54+'12PSVWO04'!J70</f>
        <v>5743</v>
      </c>
    </row>
  </sheetData>
  <sheetProtection/>
  <printOptions horizontalCentered="1"/>
  <pageMargins left="0.3937007874015748" right="0.3937007874015748" top="0.984251968503937" bottom="0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M34" sqref="M34"/>
    </sheetView>
  </sheetViews>
  <sheetFormatPr defaultColWidth="9.140625" defaultRowHeight="12.75" customHeight="1"/>
  <cols>
    <col min="1" max="1" width="32.140625" style="60" customWidth="1"/>
    <col min="2" max="16384" width="9.140625" style="60" customWidth="1"/>
  </cols>
  <sheetData>
    <row r="1" spans="1:10" ht="12.75" customHeight="1">
      <c r="A1" s="1" t="s">
        <v>39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 customHeight="1">
      <c r="A2" s="61" t="s">
        <v>10</v>
      </c>
      <c r="B2" s="62"/>
      <c r="C2" s="62"/>
      <c r="D2" s="62"/>
      <c r="E2" s="63"/>
      <c r="F2" s="63"/>
      <c r="G2" s="62"/>
      <c r="H2" s="62"/>
      <c r="I2" s="62"/>
      <c r="J2" s="62"/>
    </row>
    <row r="3" spans="1:10" ht="12.75" customHeight="1">
      <c r="A3" s="62"/>
      <c r="B3" s="62"/>
      <c r="C3" s="62"/>
      <c r="D3" s="62"/>
      <c r="E3" s="63"/>
      <c r="F3" s="61"/>
      <c r="G3" s="62"/>
      <c r="H3" s="62"/>
      <c r="I3" s="62"/>
      <c r="J3" s="62"/>
    </row>
    <row r="4" spans="1:10" ht="12.75" customHeight="1">
      <c r="A4" s="61" t="s">
        <v>42</v>
      </c>
      <c r="B4" s="62"/>
      <c r="C4" s="62"/>
      <c r="D4" s="62"/>
      <c r="E4" s="63"/>
      <c r="F4" s="63"/>
      <c r="G4" s="62"/>
      <c r="H4" s="62"/>
      <c r="I4" s="62"/>
      <c r="J4" s="62"/>
    </row>
    <row r="5" spans="1:10" ht="12.75" customHeight="1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2.75" customHeight="1">
      <c r="A6" s="3" t="s">
        <v>24</v>
      </c>
      <c r="B6" s="65"/>
      <c r="C6" s="65"/>
      <c r="D6" s="65"/>
      <c r="E6" s="65"/>
      <c r="F6" s="66"/>
      <c r="G6" s="65"/>
      <c r="H6" s="65"/>
      <c r="I6" s="65"/>
      <c r="J6" s="65"/>
    </row>
    <row r="7" spans="1:10" ht="12.75" customHeight="1">
      <c r="A7" s="61"/>
      <c r="B7" s="65"/>
      <c r="C7" s="65"/>
      <c r="D7" s="65"/>
      <c r="E7" s="65"/>
      <c r="F7" s="66"/>
      <c r="G7" s="65"/>
      <c r="H7" s="65"/>
      <c r="I7" s="65"/>
      <c r="J7" s="65"/>
    </row>
    <row r="8" spans="1:10" ht="12.75" customHeight="1">
      <c r="A8" s="61" t="s">
        <v>23</v>
      </c>
      <c r="B8" s="65"/>
      <c r="C8" s="65"/>
      <c r="D8" s="65"/>
      <c r="E8" s="65"/>
      <c r="F8" s="66"/>
      <c r="G8" s="65"/>
      <c r="H8" s="65"/>
      <c r="I8" s="65"/>
      <c r="J8" s="65"/>
    </row>
    <row r="9" spans="1:10" ht="12.75" customHeight="1" thickBot="1">
      <c r="A9" s="59"/>
      <c r="B9" s="67"/>
      <c r="C9" s="67"/>
      <c r="D9" s="67"/>
      <c r="E9" s="67"/>
      <c r="F9" s="67"/>
      <c r="G9" s="67"/>
      <c r="H9" s="67"/>
      <c r="I9" s="67"/>
      <c r="J9" s="67"/>
    </row>
    <row r="10" spans="1:10" ht="12.75" customHeight="1">
      <c r="A10" s="68"/>
      <c r="B10" s="69" t="s">
        <v>1</v>
      </c>
      <c r="C10" s="70"/>
      <c r="D10" s="70"/>
      <c r="E10" s="69" t="s">
        <v>2</v>
      </c>
      <c r="F10" s="70"/>
      <c r="G10" s="70"/>
      <c r="H10" s="69" t="s">
        <v>3</v>
      </c>
      <c r="I10" s="70"/>
      <c r="J10" s="70"/>
    </row>
    <row r="11" spans="1:10" ht="12.75" customHeight="1">
      <c r="A11" s="345" t="s">
        <v>11</v>
      </c>
      <c r="B11" s="71" t="s">
        <v>4</v>
      </c>
      <c r="C11" s="72" t="s">
        <v>5</v>
      </c>
      <c r="D11" s="72" t="s">
        <v>3</v>
      </c>
      <c r="E11" s="71" t="s">
        <v>4</v>
      </c>
      <c r="F11" s="72" t="s">
        <v>5</v>
      </c>
      <c r="G11" s="72" t="s">
        <v>3</v>
      </c>
      <c r="H11" s="71" t="s">
        <v>4</v>
      </c>
      <c r="I11" s="72" t="s">
        <v>5</v>
      </c>
      <c r="J11" s="72" t="s">
        <v>3</v>
      </c>
    </row>
    <row r="12" spans="1:10" ht="12.75" customHeight="1">
      <c r="A12" s="73"/>
      <c r="B12" s="74"/>
      <c r="C12" s="75"/>
      <c r="D12" s="75"/>
      <c r="E12" s="74"/>
      <c r="F12" s="75"/>
      <c r="G12" s="75"/>
      <c r="H12" s="74"/>
      <c r="I12" s="75"/>
      <c r="J12" s="75"/>
    </row>
    <row r="13" spans="1:10" ht="12.75" customHeight="1">
      <c r="A13" s="59" t="s">
        <v>12</v>
      </c>
      <c r="B13" s="76">
        <f>0</f>
        <v>0</v>
      </c>
      <c r="C13" s="67">
        <f>0</f>
        <v>0</v>
      </c>
      <c r="D13" s="67">
        <f>SUM(B13:C13)</f>
        <v>0</v>
      </c>
      <c r="E13" s="76">
        <v>7</v>
      </c>
      <c r="F13" s="67">
        <v>20</v>
      </c>
      <c r="G13" s="67">
        <f aca="true" t="shared" si="0" ref="G13:G21">SUM(E13:F13)</f>
        <v>27</v>
      </c>
      <c r="H13" s="76">
        <f>SUM(B13,E13)</f>
        <v>7</v>
      </c>
      <c r="I13" s="67">
        <f>SUM(C13,F13)</f>
        <v>20</v>
      </c>
      <c r="J13" s="67">
        <f aca="true" t="shared" si="1" ref="J13:J21">SUM(H13:I13)</f>
        <v>27</v>
      </c>
    </row>
    <row r="14" spans="1:10" ht="12.75" customHeight="1">
      <c r="A14" s="59" t="s">
        <v>13</v>
      </c>
      <c r="B14" s="76">
        <v>1</v>
      </c>
      <c r="C14" s="67">
        <v>5</v>
      </c>
      <c r="D14" s="67">
        <f aca="true" t="shared" si="2" ref="D14:D21">SUM(B14:C14)</f>
        <v>6</v>
      </c>
      <c r="E14" s="76">
        <v>20</v>
      </c>
      <c r="F14" s="67">
        <v>69</v>
      </c>
      <c r="G14" s="67">
        <f t="shared" si="0"/>
        <v>89</v>
      </c>
      <c r="H14" s="76">
        <f aca="true" t="shared" si="3" ref="H14:I21">SUM(B14,E14)</f>
        <v>21</v>
      </c>
      <c r="I14" s="67">
        <f t="shared" si="3"/>
        <v>74</v>
      </c>
      <c r="J14" s="67">
        <f t="shared" si="1"/>
        <v>95</v>
      </c>
    </row>
    <row r="15" spans="1:10" ht="12.75" customHeight="1">
      <c r="A15" s="59" t="s">
        <v>14</v>
      </c>
      <c r="B15" s="76">
        <v>19</v>
      </c>
      <c r="C15" s="67">
        <v>58</v>
      </c>
      <c r="D15" s="67">
        <f t="shared" si="2"/>
        <v>77</v>
      </c>
      <c r="E15" s="76">
        <v>61</v>
      </c>
      <c r="F15" s="67">
        <v>91</v>
      </c>
      <c r="G15" s="67">
        <f t="shared" si="0"/>
        <v>152</v>
      </c>
      <c r="H15" s="76">
        <f t="shared" si="3"/>
        <v>80</v>
      </c>
      <c r="I15" s="67">
        <f t="shared" si="3"/>
        <v>149</v>
      </c>
      <c r="J15" s="67">
        <f t="shared" si="1"/>
        <v>229</v>
      </c>
    </row>
    <row r="16" spans="1:10" ht="12.75" customHeight="1">
      <c r="A16" s="59" t="s">
        <v>15</v>
      </c>
      <c r="B16" s="74">
        <v>39</v>
      </c>
      <c r="C16" s="67">
        <v>110</v>
      </c>
      <c r="D16" s="67">
        <f t="shared" si="2"/>
        <v>149</v>
      </c>
      <c r="E16" s="76">
        <v>47</v>
      </c>
      <c r="F16" s="67">
        <v>73</v>
      </c>
      <c r="G16" s="67">
        <f t="shared" si="0"/>
        <v>120</v>
      </c>
      <c r="H16" s="76">
        <f t="shared" si="3"/>
        <v>86</v>
      </c>
      <c r="I16" s="67">
        <f t="shared" si="3"/>
        <v>183</v>
      </c>
      <c r="J16" s="67">
        <f t="shared" si="1"/>
        <v>269</v>
      </c>
    </row>
    <row r="17" spans="1:10" ht="12.75" customHeight="1">
      <c r="A17" s="59" t="s">
        <v>16</v>
      </c>
      <c r="B17" s="74">
        <v>46</v>
      </c>
      <c r="C17" s="67">
        <v>102</v>
      </c>
      <c r="D17" s="67">
        <f t="shared" si="2"/>
        <v>148</v>
      </c>
      <c r="E17" s="76">
        <v>51</v>
      </c>
      <c r="F17" s="67">
        <v>58</v>
      </c>
      <c r="G17" s="67">
        <f t="shared" si="0"/>
        <v>109</v>
      </c>
      <c r="H17" s="76">
        <f t="shared" si="3"/>
        <v>97</v>
      </c>
      <c r="I17" s="67">
        <f t="shared" si="3"/>
        <v>160</v>
      </c>
      <c r="J17" s="67">
        <f t="shared" si="1"/>
        <v>257</v>
      </c>
    </row>
    <row r="18" spans="1:10" ht="12.75" customHeight="1">
      <c r="A18" s="59" t="s">
        <v>17</v>
      </c>
      <c r="B18" s="74">
        <v>73</v>
      </c>
      <c r="C18" s="67">
        <v>121</v>
      </c>
      <c r="D18" s="67">
        <f t="shared" si="2"/>
        <v>194</v>
      </c>
      <c r="E18" s="76">
        <v>41</v>
      </c>
      <c r="F18" s="67">
        <v>68</v>
      </c>
      <c r="G18" s="67">
        <f t="shared" si="0"/>
        <v>109</v>
      </c>
      <c r="H18" s="76">
        <f t="shared" si="3"/>
        <v>114</v>
      </c>
      <c r="I18" s="67">
        <f t="shared" si="3"/>
        <v>189</v>
      </c>
      <c r="J18" s="67">
        <f t="shared" si="1"/>
        <v>303</v>
      </c>
    </row>
    <row r="19" spans="1:10" ht="12.75" customHeight="1">
      <c r="A19" s="59" t="s">
        <v>18</v>
      </c>
      <c r="B19" s="74">
        <v>72</v>
      </c>
      <c r="C19" s="67">
        <v>153</v>
      </c>
      <c r="D19" s="67">
        <f t="shared" si="2"/>
        <v>225</v>
      </c>
      <c r="E19" s="76">
        <v>39</v>
      </c>
      <c r="F19" s="67">
        <v>45</v>
      </c>
      <c r="G19" s="67">
        <f t="shared" si="0"/>
        <v>84</v>
      </c>
      <c r="H19" s="76">
        <f t="shared" si="3"/>
        <v>111</v>
      </c>
      <c r="I19" s="67">
        <f t="shared" si="3"/>
        <v>198</v>
      </c>
      <c r="J19" s="67">
        <f t="shared" si="1"/>
        <v>309</v>
      </c>
    </row>
    <row r="20" spans="1:10" ht="12.75" customHeight="1">
      <c r="A20" s="59" t="s">
        <v>19</v>
      </c>
      <c r="B20" s="74">
        <v>87</v>
      </c>
      <c r="C20" s="67">
        <v>142</v>
      </c>
      <c r="D20" s="67">
        <f t="shared" si="2"/>
        <v>229</v>
      </c>
      <c r="E20" s="76">
        <v>24</v>
      </c>
      <c r="F20" s="67">
        <v>23</v>
      </c>
      <c r="G20" s="67">
        <f t="shared" si="0"/>
        <v>47</v>
      </c>
      <c r="H20" s="76">
        <f t="shared" si="3"/>
        <v>111</v>
      </c>
      <c r="I20" s="67">
        <f t="shared" si="3"/>
        <v>165</v>
      </c>
      <c r="J20" s="67">
        <f t="shared" si="1"/>
        <v>276</v>
      </c>
    </row>
    <row r="21" spans="1:10" ht="12.75" customHeight="1">
      <c r="A21" s="59" t="s">
        <v>20</v>
      </c>
      <c r="B21" s="74">
        <v>49</v>
      </c>
      <c r="C21" s="67">
        <f>29+1</f>
        <v>30</v>
      </c>
      <c r="D21" s="77">
        <f t="shared" si="2"/>
        <v>79</v>
      </c>
      <c r="E21" s="76">
        <f>13+10</f>
        <v>23</v>
      </c>
      <c r="F21" s="67">
        <f>5+3</f>
        <v>8</v>
      </c>
      <c r="G21" s="77">
        <f t="shared" si="0"/>
        <v>31</v>
      </c>
      <c r="H21" s="76">
        <f t="shared" si="3"/>
        <v>72</v>
      </c>
      <c r="I21" s="67">
        <f t="shared" si="3"/>
        <v>38</v>
      </c>
      <c r="J21" s="77">
        <f t="shared" si="1"/>
        <v>110</v>
      </c>
    </row>
    <row r="22" spans="1:10" ht="12.75" customHeight="1">
      <c r="A22" s="78" t="s">
        <v>3</v>
      </c>
      <c r="B22" s="79">
        <f>SUM(B13:B21)</f>
        <v>386</v>
      </c>
      <c r="C22" s="80">
        <f aca="true" t="shared" si="4" ref="C22:J22">SUM(C13:C21)</f>
        <v>721</v>
      </c>
      <c r="D22" s="80">
        <f t="shared" si="4"/>
        <v>1107</v>
      </c>
      <c r="E22" s="79">
        <f>SUM(E13:E21)</f>
        <v>313</v>
      </c>
      <c r="F22" s="80">
        <f t="shared" si="4"/>
        <v>455</v>
      </c>
      <c r="G22" s="80">
        <f t="shared" si="4"/>
        <v>768</v>
      </c>
      <c r="H22" s="79">
        <f t="shared" si="4"/>
        <v>699</v>
      </c>
      <c r="I22" s="80">
        <f t="shared" si="4"/>
        <v>1176</v>
      </c>
      <c r="J22" s="80">
        <f t="shared" si="4"/>
        <v>1875</v>
      </c>
    </row>
    <row r="24" spans="1:10" ht="12.75" customHeight="1">
      <c r="A24" s="61" t="s">
        <v>6</v>
      </c>
      <c r="B24" s="65"/>
      <c r="C24" s="65"/>
      <c r="D24" s="65"/>
      <c r="E24" s="65"/>
      <c r="F24" s="66"/>
      <c r="G24" s="65"/>
      <c r="H24" s="65"/>
      <c r="I24" s="65"/>
      <c r="J24" s="65"/>
    </row>
    <row r="25" spans="1:10" ht="12.75" customHeight="1" thickBot="1">
      <c r="A25" s="59"/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2.75" customHeight="1">
      <c r="A26" s="68"/>
      <c r="B26" s="69" t="s">
        <v>1</v>
      </c>
      <c r="C26" s="70"/>
      <c r="D26" s="70"/>
      <c r="E26" s="69" t="s">
        <v>2</v>
      </c>
      <c r="F26" s="70"/>
      <c r="G26" s="70"/>
      <c r="H26" s="69" t="s">
        <v>3</v>
      </c>
      <c r="I26" s="70"/>
      <c r="J26" s="70"/>
    </row>
    <row r="27" spans="1:10" ht="12.75" customHeight="1">
      <c r="A27" s="345" t="s">
        <v>11</v>
      </c>
      <c r="B27" s="71" t="s">
        <v>4</v>
      </c>
      <c r="C27" s="72" t="s">
        <v>5</v>
      </c>
      <c r="D27" s="72" t="s">
        <v>3</v>
      </c>
      <c r="E27" s="71" t="s">
        <v>4</v>
      </c>
      <c r="F27" s="72" t="s">
        <v>5</v>
      </c>
      <c r="G27" s="72" t="s">
        <v>3</v>
      </c>
      <c r="H27" s="71" t="s">
        <v>4</v>
      </c>
      <c r="I27" s="72" t="s">
        <v>5</v>
      </c>
      <c r="J27" s="72" t="s">
        <v>3</v>
      </c>
    </row>
    <row r="28" spans="1:10" ht="12.75" customHeight="1">
      <c r="A28" s="73"/>
      <c r="B28" s="74"/>
      <c r="C28" s="75"/>
      <c r="D28" s="75"/>
      <c r="E28" s="74"/>
      <c r="F28" s="75"/>
      <c r="G28" s="75"/>
      <c r="H28" s="74"/>
      <c r="I28" s="75"/>
      <c r="J28" s="75"/>
    </row>
    <row r="29" spans="1:10" ht="12.75" customHeight="1">
      <c r="A29" s="59" t="s">
        <v>12</v>
      </c>
      <c r="B29" s="76">
        <f>0</f>
        <v>0</v>
      </c>
      <c r="C29" s="67">
        <f>0</f>
        <v>0</v>
      </c>
      <c r="D29" s="67">
        <f>SUM(B29:C29)</f>
        <v>0</v>
      </c>
      <c r="E29" s="76">
        <v>8</v>
      </c>
      <c r="F29" s="67">
        <v>17</v>
      </c>
      <c r="G29" s="67">
        <f aca="true" t="shared" si="5" ref="G29:G37">SUM(E29:F29)</f>
        <v>25</v>
      </c>
      <c r="H29" s="76">
        <f>SUM(B29,E29)</f>
        <v>8</v>
      </c>
      <c r="I29" s="67">
        <f>SUM(C29,F29)</f>
        <v>17</v>
      </c>
      <c r="J29" s="67">
        <f aca="true" t="shared" si="6" ref="J29:J37">SUM(H29:I29)</f>
        <v>25</v>
      </c>
    </row>
    <row r="30" spans="1:10" ht="12.75" customHeight="1">
      <c r="A30" s="59" t="s">
        <v>13</v>
      </c>
      <c r="B30" s="76">
        <v>4</v>
      </c>
      <c r="C30" s="67">
        <v>9</v>
      </c>
      <c r="D30" s="67">
        <f aca="true" t="shared" si="7" ref="D30:D37">SUM(B30:C30)</f>
        <v>13</v>
      </c>
      <c r="E30" s="76">
        <v>39</v>
      </c>
      <c r="F30" s="67">
        <v>123</v>
      </c>
      <c r="G30" s="67">
        <f t="shared" si="5"/>
        <v>162</v>
      </c>
      <c r="H30" s="76">
        <f aca="true" t="shared" si="8" ref="H30:I37">SUM(B30,E30)</f>
        <v>43</v>
      </c>
      <c r="I30" s="67">
        <f t="shared" si="8"/>
        <v>132</v>
      </c>
      <c r="J30" s="67">
        <f t="shared" si="6"/>
        <v>175</v>
      </c>
    </row>
    <row r="31" spans="1:10" ht="12.75" customHeight="1">
      <c r="A31" s="59" t="s">
        <v>14</v>
      </c>
      <c r="B31" s="76">
        <v>27</v>
      </c>
      <c r="C31" s="67">
        <v>82</v>
      </c>
      <c r="D31" s="67">
        <f t="shared" si="7"/>
        <v>109</v>
      </c>
      <c r="E31" s="76">
        <v>63</v>
      </c>
      <c r="F31" s="67">
        <v>104</v>
      </c>
      <c r="G31" s="67">
        <f t="shared" si="5"/>
        <v>167</v>
      </c>
      <c r="H31" s="76">
        <f t="shared" si="8"/>
        <v>90</v>
      </c>
      <c r="I31" s="67">
        <f t="shared" si="8"/>
        <v>186</v>
      </c>
      <c r="J31" s="67">
        <f t="shared" si="6"/>
        <v>276</v>
      </c>
    </row>
    <row r="32" spans="1:10" ht="12.75" customHeight="1">
      <c r="A32" s="59" t="s">
        <v>15</v>
      </c>
      <c r="B32" s="74">
        <v>48</v>
      </c>
      <c r="C32" s="67">
        <v>133</v>
      </c>
      <c r="D32" s="67">
        <f t="shared" si="7"/>
        <v>181</v>
      </c>
      <c r="E32" s="76">
        <v>61</v>
      </c>
      <c r="F32" s="67">
        <v>106</v>
      </c>
      <c r="G32" s="67">
        <f t="shared" si="5"/>
        <v>167</v>
      </c>
      <c r="H32" s="76">
        <f t="shared" si="8"/>
        <v>109</v>
      </c>
      <c r="I32" s="67">
        <f t="shared" si="8"/>
        <v>239</v>
      </c>
      <c r="J32" s="67">
        <f t="shared" si="6"/>
        <v>348</v>
      </c>
    </row>
    <row r="33" spans="1:10" ht="12.75" customHeight="1">
      <c r="A33" s="59" t="s">
        <v>16</v>
      </c>
      <c r="B33" s="74">
        <v>55</v>
      </c>
      <c r="C33" s="67">
        <v>136</v>
      </c>
      <c r="D33" s="67">
        <f t="shared" si="7"/>
        <v>191</v>
      </c>
      <c r="E33" s="76">
        <v>56</v>
      </c>
      <c r="F33" s="67">
        <v>89</v>
      </c>
      <c r="G33" s="67">
        <f t="shared" si="5"/>
        <v>145</v>
      </c>
      <c r="H33" s="76">
        <f t="shared" si="8"/>
        <v>111</v>
      </c>
      <c r="I33" s="67">
        <f t="shared" si="8"/>
        <v>225</v>
      </c>
      <c r="J33" s="67">
        <f t="shared" si="6"/>
        <v>336</v>
      </c>
    </row>
    <row r="34" spans="1:10" ht="12.75" customHeight="1">
      <c r="A34" s="59" t="s">
        <v>17</v>
      </c>
      <c r="B34" s="74">
        <v>65</v>
      </c>
      <c r="C34" s="67">
        <v>203</v>
      </c>
      <c r="D34" s="67">
        <f t="shared" si="7"/>
        <v>268</v>
      </c>
      <c r="E34" s="76">
        <v>57</v>
      </c>
      <c r="F34" s="67">
        <v>92</v>
      </c>
      <c r="G34" s="67">
        <f t="shared" si="5"/>
        <v>149</v>
      </c>
      <c r="H34" s="76">
        <f t="shared" si="8"/>
        <v>122</v>
      </c>
      <c r="I34" s="67">
        <f t="shared" si="8"/>
        <v>295</v>
      </c>
      <c r="J34" s="67">
        <f t="shared" si="6"/>
        <v>417</v>
      </c>
    </row>
    <row r="35" spans="1:10" ht="12.75" customHeight="1">
      <c r="A35" s="59" t="s">
        <v>18</v>
      </c>
      <c r="B35" s="74">
        <v>94</v>
      </c>
      <c r="C35" s="67">
        <v>250</v>
      </c>
      <c r="D35" s="67">
        <f t="shared" si="7"/>
        <v>344</v>
      </c>
      <c r="E35" s="76">
        <v>53</v>
      </c>
      <c r="F35" s="67">
        <v>68</v>
      </c>
      <c r="G35" s="67">
        <f t="shared" si="5"/>
        <v>121</v>
      </c>
      <c r="H35" s="76">
        <f t="shared" si="8"/>
        <v>147</v>
      </c>
      <c r="I35" s="67">
        <f t="shared" si="8"/>
        <v>318</v>
      </c>
      <c r="J35" s="67">
        <f t="shared" si="6"/>
        <v>465</v>
      </c>
    </row>
    <row r="36" spans="1:10" ht="12.75" customHeight="1">
      <c r="A36" s="59" t="s">
        <v>19</v>
      </c>
      <c r="B36" s="74">
        <v>68</v>
      </c>
      <c r="C36" s="67">
        <v>162</v>
      </c>
      <c r="D36" s="67">
        <f t="shared" si="7"/>
        <v>230</v>
      </c>
      <c r="E36" s="76">
        <v>34</v>
      </c>
      <c r="F36" s="67">
        <v>30</v>
      </c>
      <c r="G36" s="67">
        <f t="shared" si="5"/>
        <v>64</v>
      </c>
      <c r="H36" s="76">
        <f t="shared" si="8"/>
        <v>102</v>
      </c>
      <c r="I36" s="67">
        <f t="shared" si="8"/>
        <v>192</v>
      </c>
      <c r="J36" s="67">
        <f t="shared" si="6"/>
        <v>294</v>
      </c>
    </row>
    <row r="37" spans="1:10" ht="12.75" customHeight="1">
      <c r="A37" s="59" t="s">
        <v>20</v>
      </c>
      <c r="B37" s="74">
        <f>24+1</f>
        <v>25</v>
      </c>
      <c r="C37" s="67">
        <f>42+3</f>
        <v>45</v>
      </c>
      <c r="D37" s="77">
        <f t="shared" si="7"/>
        <v>70</v>
      </c>
      <c r="E37" s="76">
        <f>24+6</f>
        <v>30</v>
      </c>
      <c r="F37" s="67">
        <v>7</v>
      </c>
      <c r="G37" s="77">
        <f t="shared" si="5"/>
        <v>37</v>
      </c>
      <c r="H37" s="76">
        <f t="shared" si="8"/>
        <v>55</v>
      </c>
      <c r="I37" s="67">
        <f t="shared" si="8"/>
        <v>52</v>
      </c>
      <c r="J37" s="77">
        <f t="shared" si="6"/>
        <v>107</v>
      </c>
    </row>
    <row r="38" spans="1:10" ht="12.75" customHeight="1">
      <c r="A38" s="78" t="s">
        <v>3</v>
      </c>
      <c r="B38" s="79">
        <f>SUM(B29:B37)</f>
        <v>386</v>
      </c>
      <c r="C38" s="80">
        <f aca="true" t="shared" si="9" ref="C38:J38">SUM(C29:C37)</f>
        <v>1020</v>
      </c>
      <c r="D38" s="80">
        <f t="shared" si="9"/>
        <v>1406</v>
      </c>
      <c r="E38" s="79">
        <f t="shared" si="9"/>
        <v>401</v>
      </c>
      <c r="F38" s="80">
        <f t="shared" si="9"/>
        <v>636</v>
      </c>
      <c r="G38" s="80">
        <f t="shared" si="9"/>
        <v>1037</v>
      </c>
      <c r="H38" s="79">
        <f t="shared" si="9"/>
        <v>787</v>
      </c>
      <c r="I38" s="80">
        <f t="shared" si="9"/>
        <v>1656</v>
      </c>
      <c r="J38" s="80">
        <f t="shared" si="9"/>
        <v>2443</v>
      </c>
    </row>
    <row r="40" spans="1:10" ht="12.75" customHeight="1">
      <c r="A40" s="61" t="s">
        <v>7</v>
      </c>
      <c r="B40" s="65"/>
      <c r="C40" s="65"/>
      <c r="D40" s="65"/>
      <c r="E40" s="65"/>
      <c r="F40" s="66"/>
      <c r="G40" s="65"/>
      <c r="H40" s="65"/>
      <c r="I40" s="65"/>
      <c r="J40" s="65"/>
    </row>
    <row r="41" spans="1:10" ht="12.75" customHeight="1" thickBot="1">
      <c r="A41" s="59"/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2.75" customHeight="1">
      <c r="A42" s="68"/>
      <c r="B42" s="69" t="s">
        <v>1</v>
      </c>
      <c r="C42" s="70"/>
      <c r="D42" s="70"/>
      <c r="E42" s="69" t="s">
        <v>2</v>
      </c>
      <c r="F42" s="70"/>
      <c r="G42" s="70"/>
      <c r="H42" s="69" t="s">
        <v>3</v>
      </c>
      <c r="I42" s="70"/>
      <c r="J42" s="70"/>
    </row>
    <row r="43" spans="1:10" ht="12.75" customHeight="1">
      <c r="A43" s="345" t="s">
        <v>11</v>
      </c>
      <c r="B43" s="71" t="s">
        <v>4</v>
      </c>
      <c r="C43" s="72" t="s">
        <v>5</v>
      </c>
      <c r="D43" s="72" t="s">
        <v>3</v>
      </c>
      <c r="E43" s="71" t="s">
        <v>4</v>
      </c>
      <c r="F43" s="72" t="s">
        <v>5</v>
      </c>
      <c r="G43" s="72" t="s">
        <v>3</v>
      </c>
      <c r="H43" s="71" t="s">
        <v>4</v>
      </c>
      <c r="I43" s="72" t="s">
        <v>5</v>
      </c>
      <c r="J43" s="72" t="s">
        <v>3</v>
      </c>
    </row>
    <row r="44" spans="1:10" ht="12.75" customHeight="1">
      <c r="A44" s="73"/>
      <c r="B44" s="74"/>
      <c r="C44" s="75"/>
      <c r="D44" s="75"/>
      <c r="E44" s="74"/>
      <c r="F44" s="75"/>
      <c r="G44" s="75"/>
      <c r="H44" s="74"/>
      <c r="I44" s="75"/>
      <c r="J44" s="75"/>
    </row>
    <row r="45" spans="1:10" ht="12.75" customHeight="1">
      <c r="A45" s="59" t="s">
        <v>12</v>
      </c>
      <c r="B45" s="76">
        <f>0</f>
        <v>0</v>
      </c>
      <c r="C45" s="67">
        <f>0</f>
        <v>0</v>
      </c>
      <c r="D45" s="67">
        <f>SUM(B45:C45)</f>
        <v>0</v>
      </c>
      <c r="E45" s="76">
        <v>4</v>
      </c>
      <c r="F45" s="67">
        <v>5</v>
      </c>
      <c r="G45" s="67">
        <f aca="true" t="shared" si="10" ref="G45:G53">SUM(E45:F45)</f>
        <v>9</v>
      </c>
      <c r="H45" s="76">
        <f>SUM(B45,E45)</f>
        <v>4</v>
      </c>
      <c r="I45" s="67">
        <f>SUM(C45,F45)</f>
        <v>5</v>
      </c>
      <c r="J45" s="67">
        <f aca="true" t="shared" si="11" ref="J45:J53">SUM(H45:I45)</f>
        <v>9</v>
      </c>
    </row>
    <row r="46" spans="1:10" ht="12.75" customHeight="1">
      <c r="A46" s="59" t="s">
        <v>13</v>
      </c>
      <c r="B46" s="76">
        <v>1</v>
      </c>
      <c r="C46" s="67">
        <v>1</v>
      </c>
      <c r="D46" s="67">
        <f aca="true" t="shared" si="12" ref="D46:D53">SUM(B46:C46)</f>
        <v>2</v>
      </c>
      <c r="E46" s="76">
        <v>6</v>
      </c>
      <c r="F46" s="67">
        <v>21</v>
      </c>
      <c r="G46" s="67">
        <f t="shared" si="10"/>
        <v>27</v>
      </c>
      <c r="H46" s="76">
        <f aca="true" t="shared" si="13" ref="H46:I53">SUM(B46,E46)</f>
        <v>7</v>
      </c>
      <c r="I46" s="67">
        <f t="shared" si="13"/>
        <v>22</v>
      </c>
      <c r="J46" s="67">
        <f t="shared" si="11"/>
        <v>29</v>
      </c>
    </row>
    <row r="47" spans="1:10" ht="12.75" customHeight="1">
      <c r="A47" s="59" t="s">
        <v>14</v>
      </c>
      <c r="B47" s="76">
        <v>12</v>
      </c>
      <c r="C47" s="67">
        <v>17</v>
      </c>
      <c r="D47" s="67">
        <f t="shared" si="12"/>
        <v>29</v>
      </c>
      <c r="E47" s="76">
        <v>17</v>
      </c>
      <c r="F47" s="67">
        <v>26</v>
      </c>
      <c r="G47" s="67">
        <f t="shared" si="10"/>
        <v>43</v>
      </c>
      <c r="H47" s="76">
        <f t="shared" si="13"/>
        <v>29</v>
      </c>
      <c r="I47" s="67">
        <f t="shared" si="13"/>
        <v>43</v>
      </c>
      <c r="J47" s="67">
        <f t="shared" si="11"/>
        <v>72</v>
      </c>
    </row>
    <row r="48" spans="1:10" ht="12.75" customHeight="1">
      <c r="A48" s="59" t="s">
        <v>15</v>
      </c>
      <c r="B48" s="74">
        <v>25</v>
      </c>
      <c r="C48" s="67">
        <v>46</v>
      </c>
      <c r="D48" s="67">
        <f t="shared" si="12"/>
        <v>71</v>
      </c>
      <c r="E48" s="76">
        <v>15</v>
      </c>
      <c r="F48" s="67">
        <v>21</v>
      </c>
      <c r="G48" s="67">
        <f t="shared" si="10"/>
        <v>36</v>
      </c>
      <c r="H48" s="76">
        <f t="shared" si="13"/>
        <v>40</v>
      </c>
      <c r="I48" s="67">
        <f t="shared" si="13"/>
        <v>67</v>
      </c>
      <c r="J48" s="67">
        <f t="shared" si="11"/>
        <v>107</v>
      </c>
    </row>
    <row r="49" spans="1:10" ht="12.75" customHeight="1">
      <c r="A49" s="59" t="s">
        <v>16</v>
      </c>
      <c r="B49" s="74">
        <v>23</v>
      </c>
      <c r="C49" s="67">
        <v>39</v>
      </c>
      <c r="D49" s="67">
        <f t="shared" si="12"/>
        <v>62</v>
      </c>
      <c r="E49" s="76">
        <v>15</v>
      </c>
      <c r="F49" s="67">
        <v>17</v>
      </c>
      <c r="G49" s="67">
        <f t="shared" si="10"/>
        <v>32</v>
      </c>
      <c r="H49" s="76">
        <f t="shared" si="13"/>
        <v>38</v>
      </c>
      <c r="I49" s="67">
        <f t="shared" si="13"/>
        <v>56</v>
      </c>
      <c r="J49" s="67">
        <f t="shared" si="11"/>
        <v>94</v>
      </c>
    </row>
    <row r="50" spans="1:10" ht="12.75" customHeight="1">
      <c r="A50" s="59" t="s">
        <v>17</v>
      </c>
      <c r="B50" s="74">
        <v>36</v>
      </c>
      <c r="C50" s="67">
        <v>48</v>
      </c>
      <c r="D50" s="67">
        <f t="shared" si="12"/>
        <v>84</v>
      </c>
      <c r="E50" s="76">
        <v>13</v>
      </c>
      <c r="F50" s="67">
        <v>21</v>
      </c>
      <c r="G50" s="67">
        <f t="shared" si="10"/>
        <v>34</v>
      </c>
      <c r="H50" s="76">
        <f t="shared" si="13"/>
        <v>49</v>
      </c>
      <c r="I50" s="67">
        <f t="shared" si="13"/>
        <v>69</v>
      </c>
      <c r="J50" s="67">
        <f t="shared" si="11"/>
        <v>118</v>
      </c>
    </row>
    <row r="51" spans="1:10" ht="12.75" customHeight="1">
      <c r="A51" s="59" t="s">
        <v>18</v>
      </c>
      <c r="B51" s="74">
        <v>31</v>
      </c>
      <c r="C51" s="67">
        <v>66</v>
      </c>
      <c r="D51" s="67">
        <f t="shared" si="12"/>
        <v>97</v>
      </c>
      <c r="E51" s="76">
        <v>18</v>
      </c>
      <c r="F51" s="67">
        <v>10</v>
      </c>
      <c r="G51" s="67">
        <f t="shared" si="10"/>
        <v>28</v>
      </c>
      <c r="H51" s="76">
        <f t="shared" si="13"/>
        <v>49</v>
      </c>
      <c r="I51" s="67">
        <f t="shared" si="13"/>
        <v>76</v>
      </c>
      <c r="J51" s="67">
        <f t="shared" si="11"/>
        <v>125</v>
      </c>
    </row>
    <row r="52" spans="1:10" ht="12.75" customHeight="1">
      <c r="A52" s="59" t="s">
        <v>19</v>
      </c>
      <c r="B52" s="74">
        <v>32</v>
      </c>
      <c r="C52" s="67">
        <v>40</v>
      </c>
      <c r="D52" s="67">
        <f t="shared" si="12"/>
        <v>72</v>
      </c>
      <c r="E52" s="76">
        <v>6</v>
      </c>
      <c r="F52" s="67">
        <v>4</v>
      </c>
      <c r="G52" s="67">
        <f t="shared" si="10"/>
        <v>10</v>
      </c>
      <c r="H52" s="76">
        <f t="shared" si="13"/>
        <v>38</v>
      </c>
      <c r="I52" s="67">
        <f t="shared" si="13"/>
        <v>44</v>
      </c>
      <c r="J52" s="67">
        <f t="shared" si="11"/>
        <v>82</v>
      </c>
    </row>
    <row r="53" spans="1:10" ht="12.75" customHeight="1">
      <c r="A53" s="59" t="s">
        <v>20</v>
      </c>
      <c r="B53" s="74">
        <f>13+1</f>
        <v>14</v>
      </c>
      <c r="C53" s="67">
        <f>9+1</f>
        <v>10</v>
      </c>
      <c r="D53" s="77">
        <f t="shared" si="12"/>
        <v>24</v>
      </c>
      <c r="E53" s="76">
        <f>4+1</f>
        <v>5</v>
      </c>
      <c r="F53" s="67">
        <v>3</v>
      </c>
      <c r="G53" s="77">
        <f t="shared" si="10"/>
        <v>8</v>
      </c>
      <c r="H53" s="76">
        <f t="shared" si="13"/>
        <v>19</v>
      </c>
      <c r="I53" s="67">
        <f t="shared" si="13"/>
        <v>13</v>
      </c>
      <c r="J53" s="77">
        <f t="shared" si="11"/>
        <v>32</v>
      </c>
    </row>
    <row r="54" spans="1:10" ht="12.75" customHeight="1">
      <c r="A54" s="78" t="s">
        <v>3</v>
      </c>
      <c r="B54" s="79">
        <f>SUM(B45:B53)</f>
        <v>174</v>
      </c>
      <c r="C54" s="80">
        <f aca="true" t="shared" si="14" ref="C54:J54">SUM(C45:C53)</f>
        <v>267</v>
      </c>
      <c r="D54" s="80">
        <f t="shared" si="14"/>
        <v>441</v>
      </c>
      <c r="E54" s="79">
        <f t="shared" si="14"/>
        <v>99</v>
      </c>
      <c r="F54" s="80">
        <f t="shared" si="14"/>
        <v>128</v>
      </c>
      <c r="G54" s="80">
        <f t="shared" si="14"/>
        <v>227</v>
      </c>
      <c r="H54" s="79">
        <f t="shared" si="14"/>
        <v>273</v>
      </c>
      <c r="I54" s="80">
        <f t="shared" si="14"/>
        <v>395</v>
      </c>
      <c r="J54" s="80">
        <f t="shared" si="14"/>
        <v>668</v>
      </c>
    </row>
    <row r="56" spans="1:10" ht="12.75" customHeight="1">
      <c r="A56" s="61" t="s">
        <v>8</v>
      </c>
      <c r="B56" s="65"/>
      <c r="C56" s="65"/>
      <c r="D56" s="65"/>
      <c r="E56" s="65"/>
      <c r="F56" s="66"/>
      <c r="G56" s="65"/>
      <c r="H56" s="65"/>
      <c r="I56" s="65"/>
      <c r="J56" s="65"/>
    </row>
    <row r="57" spans="1:10" ht="12.75" customHeight="1" thickBot="1">
      <c r="A57" s="59"/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12.75" customHeight="1">
      <c r="A58" s="68"/>
      <c r="B58" s="69" t="s">
        <v>1</v>
      </c>
      <c r="C58" s="70"/>
      <c r="D58" s="70"/>
      <c r="E58" s="69" t="s">
        <v>2</v>
      </c>
      <c r="F58" s="70"/>
      <c r="G58" s="70"/>
      <c r="H58" s="69" t="s">
        <v>3</v>
      </c>
      <c r="I58" s="70"/>
      <c r="J58" s="70"/>
    </row>
    <row r="59" spans="1:10" ht="12.75" customHeight="1">
      <c r="A59" s="345" t="s">
        <v>11</v>
      </c>
      <c r="B59" s="71" t="s">
        <v>4</v>
      </c>
      <c r="C59" s="72" t="s">
        <v>5</v>
      </c>
      <c r="D59" s="72" t="s">
        <v>3</v>
      </c>
      <c r="E59" s="71" t="s">
        <v>4</v>
      </c>
      <c r="F59" s="72" t="s">
        <v>5</v>
      </c>
      <c r="G59" s="72" t="s">
        <v>3</v>
      </c>
      <c r="H59" s="71" t="s">
        <v>4</v>
      </c>
      <c r="I59" s="72" t="s">
        <v>5</v>
      </c>
      <c r="J59" s="72" t="s">
        <v>3</v>
      </c>
    </row>
    <row r="60" spans="1:10" ht="12.75" customHeight="1">
      <c r="A60" s="73"/>
      <c r="B60" s="74"/>
      <c r="C60" s="75"/>
      <c r="D60" s="75"/>
      <c r="E60" s="74"/>
      <c r="F60" s="75"/>
      <c r="G60" s="75"/>
      <c r="H60" s="74"/>
      <c r="I60" s="75"/>
      <c r="J60" s="75"/>
    </row>
    <row r="61" spans="1:10" ht="12.75" customHeight="1">
      <c r="A61" s="59" t="s">
        <v>12</v>
      </c>
      <c r="B61" s="76">
        <f>0</f>
        <v>0</v>
      </c>
      <c r="C61" s="67">
        <f>0</f>
        <v>0</v>
      </c>
      <c r="D61" s="67">
        <f>SUM(B61:C61)</f>
        <v>0</v>
      </c>
      <c r="E61" s="76"/>
      <c r="F61" s="67">
        <v>4</v>
      </c>
      <c r="G61" s="67">
        <f aca="true" t="shared" si="15" ref="G61:G69">SUM(E61:F61)</f>
        <v>4</v>
      </c>
      <c r="H61" s="76">
        <f>SUM(B61,E61)</f>
        <v>0</v>
      </c>
      <c r="I61" s="67">
        <f>SUM(C61,F61)</f>
        <v>4</v>
      </c>
      <c r="J61" s="67">
        <f aca="true" t="shared" si="16" ref="J61:J69">SUM(H61:I61)</f>
        <v>4</v>
      </c>
    </row>
    <row r="62" spans="1:10" ht="12.75" customHeight="1">
      <c r="A62" s="59" t="s">
        <v>13</v>
      </c>
      <c r="B62" s="76">
        <v>1</v>
      </c>
      <c r="C62" s="67">
        <v>4</v>
      </c>
      <c r="D62" s="67">
        <f aca="true" t="shared" si="17" ref="D62:D69">SUM(B62:C62)</f>
        <v>5</v>
      </c>
      <c r="E62" s="76">
        <v>19</v>
      </c>
      <c r="F62" s="67">
        <v>29</v>
      </c>
      <c r="G62" s="67">
        <f t="shared" si="15"/>
        <v>48</v>
      </c>
      <c r="H62" s="76">
        <f aca="true" t="shared" si="18" ref="H62:I69">SUM(B62,E62)</f>
        <v>20</v>
      </c>
      <c r="I62" s="67">
        <f t="shared" si="18"/>
        <v>33</v>
      </c>
      <c r="J62" s="67">
        <f t="shared" si="16"/>
        <v>53</v>
      </c>
    </row>
    <row r="63" spans="1:10" ht="12.75" customHeight="1">
      <c r="A63" s="59" t="s">
        <v>14</v>
      </c>
      <c r="B63" s="76">
        <v>11</v>
      </c>
      <c r="C63" s="67">
        <v>17</v>
      </c>
      <c r="D63" s="67">
        <f t="shared" si="17"/>
        <v>28</v>
      </c>
      <c r="E63" s="76">
        <v>14</v>
      </c>
      <c r="F63" s="67">
        <v>25</v>
      </c>
      <c r="G63" s="67">
        <f t="shared" si="15"/>
        <v>39</v>
      </c>
      <c r="H63" s="76">
        <f t="shared" si="18"/>
        <v>25</v>
      </c>
      <c r="I63" s="67">
        <f t="shared" si="18"/>
        <v>42</v>
      </c>
      <c r="J63" s="67">
        <f t="shared" si="16"/>
        <v>67</v>
      </c>
    </row>
    <row r="64" spans="1:10" ht="12.75" customHeight="1">
      <c r="A64" s="59" t="s">
        <v>15</v>
      </c>
      <c r="B64" s="74">
        <v>14</v>
      </c>
      <c r="C64" s="67">
        <v>38</v>
      </c>
      <c r="D64" s="67">
        <f t="shared" si="17"/>
        <v>52</v>
      </c>
      <c r="E64" s="76">
        <v>12</v>
      </c>
      <c r="F64" s="67">
        <v>28</v>
      </c>
      <c r="G64" s="67">
        <f t="shared" si="15"/>
        <v>40</v>
      </c>
      <c r="H64" s="76">
        <f t="shared" si="18"/>
        <v>26</v>
      </c>
      <c r="I64" s="67">
        <f t="shared" si="18"/>
        <v>66</v>
      </c>
      <c r="J64" s="67">
        <f t="shared" si="16"/>
        <v>92</v>
      </c>
    </row>
    <row r="65" spans="1:10" ht="12.75" customHeight="1">
      <c r="A65" s="59" t="s">
        <v>16</v>
      </c>
      <c r="B65" s="74">
        <v>25</v>
      </c>
      <c r="C65" s="67">
        <v>42</v>
      </c>
      <c r="D65" s="67">
        <f t="shared" si="17"/>
        <v>67</v>
      </c>
      <c r="E65" s="76">
        <v>11</v>
      </c>
      <c r="F65" s="67">
        <v>28</v>
      </c>
      <c r="G65" s="67">
        <f t="shared" si="15"/>
        <v>39</v>
      </c>
      <c r="H65" s="76">
        <f t="shared" si="18"/>
        <v>36</v>
      </c>
      <c r="I65" s="67">
        <f t="shared" si="18"/>
        <v>70</v>
      </c>
      <c r="J65" s="67">
        <f t="shared" si="16"/>
        <v>106</v>
      </c>
    </row>
    <row r="66" spans="1:10" ht="12.75" customHeight="1">
      <c r="A66" s="59" t="s">
        <v>17</v>
      </c>
      <c r="B66" s="74">
        <v>28</v>
      </c>
      <c r="C66" s="67">
        <v>62</v>
      </c>
      <c r="D66" s="67">
        <f t="shared" si="17"/>
        <v>90</v>
      </c>
      <c r="E66" s="76">
        <v>16</v>
      </c>
      <c r="F66" s="67">
        <v>25</v>
      </c>
      <c r="G66" s="67">
        <f t="shared" si="15"/>
        <v>41</v>
      </c>
      <c r="H66" s="76">
        <f t="shared" si="18"/>
        <v>44</v>
      </c>
      <c r="I66" s="67">
        <f t="shared" si="18"/>
        <v>87</v>
      </c>
      <c r="J66" s="67">
        <f t="shared" si="16"/>
        <v>131</v>
      </c>
    </row>
    <row r="67" spans="1:10" ht="12.75" customHeight="1">
      <c r="A67" s="59" t="s">
        <v>18</v>
      </c>
      <c r="B67" s="74">
        <v>34</v>
      </c>
      <c r="C67" s="67">
        <v>92</v>
      </c>
      <c r="D67" s="67">
        <f t="shared" si="17"/>
        <v>126</v>
      </c>
      <c r="E67" s="76">
        <v>12</v>
      </c>
      <c r="F67" s="67">
        <v>17</v>
      </c>
      <c r="G67" s="67">
        <f t="shared" si="15"/>
        <v>29</v>
      </c>
      <c r="H67" s="76">
        <f t="shared" si="18"/>
        <v>46</v>
      </c>
      <c r="I67" s="67">
        <f t="shared" si="18"/>
        <v>109</v>
      </c>
      <c r="J67" s="67">
        <f t="shared" si="16"/>
        <v>155</v>
      </c>
    </row>
    <row r="68" spans="1:10" ht="12.75" customHeight="1">
      <c r="A68" s="59" t="s">
        <v>19</v>
      </c>
      <c r="B68" s="74">
        <v>23</v>
      </c>
      <c r="C68" s="67">
        <v>72</v>
      </c>
      <c r="D68" s="67">
        <f t="shared" si="17"/>
        <v>95</v>
      </c>
      <c r="E68" s="76">
        <v>7</v>
      </c>
      <c r="F68" s="67">
        <v>6</v>
      </c>
      <c r="G68" s="67">
        <f t="shared" si="15"/>
        <v>13</v>
      </c>
      <c r="H68" s="76">
        <f t="shared" si="18"/>
        <v>30</v>
      </c>
      <c r="I68" s="67">
        <f t="shared" si="18"/>
        <v>78</v>
      </c>
      <c r="J68" s="67">
        <f t="shared" si="16"/>
        <v>108</v>
      </c>
    </row>
    <row r="69" spans="1:10" ht="12.75" customHeight="1">
      <c r="A69" s="59" t="s">
        <v>20</v>
      </c>
      <c r="B69" s="74">
        <f>15+1</f>
        <v>16</v>
      </c>
      <c r="C69" s="67">
        <f>16+2</f>
        <v>18</v>
      </c>
      <c r="D69" s="77">
        <f t="shared" si="17"/>
        <v>34</v>
      </c>
      <c r="E69" s="76">
        <f>4+2</f>
        <v>6</v>
      </c>
      <c r="F69" s="67">
        <v>1</v>
      </c>
      <c r="G69" s="77">
        <f t="shared" si="15"/>
        <v>7</v>
      </c>
      <c r="H69" s="76">
        <f t="shared" si="18"/>
        <v>22</v>
      </c>
      <c r="I69" s="67">
        <f t="shared" si="18"/>
        <v>19</v>
      </c>
      <c r="J69" s="77">
        <f t="shared" si="16"/>
        <v>41</v>
      </c>
    </row>
    <row r="70" spans="1:10" ht="12.75" customHeight="1">
      <c r="A70" s="78" t="s">
        <v>3</v>
      </c>
      <c r="B70" s="79">
        <f>SUM(B61:B69)</f>
        <v>152</v>
      </c>
      <c r="C70" s="80">
        <f aca="true" t="shared" si="19" ref="C70:J70">SUM(C61:C69)</f>
        <v>345</v>
      </c>
      <c r="D70" s="80">
        <f t="shared" si="19"/>
        <v>497</v>
      </c>
      <c r="E70" s="79">
        <f t="shared" si="19"/>
        <v>97</v>
      </c>
      <c r="F70" s="80">
        <f t="shared" si="19"/>
        <v>163</v>
      </c>
      <c r="G70" s="80">
        <f t="shared" si="19"/>
        <v>260</v>
      </c>
      <c r="H70" s="79">
        <f t="shared" si="19"/>
        <v>249</v>
      </c>
      <c r="I70" s="80">
        <f t="shared" si="19"/>
        <v>508</v>
      </c>
      <c r="J70" s="80">
        <f t="shared" si="19"/>
        <v>757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P33" sqref="P33"/>
    </sheetView>
  </sheetViews>
  <sheetFormatPr defaultColWidth="9.140625" defaultRowHeight="12.75"/>
  <cols>
    <col min="1" max="1" width="25.00390625" style="82" customWidth="1"/>
    <col min="2" max="10" width="9.421875" style="82" customWidth="1"/>
    <col min="11" max="16384" width="9.140625" style="82" customWidth="1"/>
  </cols>
  <sheetData>
    <row r="1" spans="1:10" ht="12.75">
      <c r="A1" s="1" t="s">
        <v>39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3" t="s">
        <v>9</v>
      </c>
      <c r="B2" s="83"/>
      <c r="C2" s="84"/>
      <c r="D2" s="84"/>
      <c r="E2" s="84"/>
      <c r="F2" s="83"/>
      <c r="G2" s="83"/>
      <c r="H2" s="84"/>
      <c r="I2" s="83"/>
      <c r="J2" s="83"/>
    </row>
    <row r="3" spans="1:10" ht="12.75">
      <c r="A3" s="83"/>
      <c r="B3" s="83"/>
      <c r="C3" s="83"/>
      <c r="D3" s="84"/>
      <c r="E3" s="84"/>
      <c r="F3" s="83"/>
      <c r="G3" s="83"/>
      <c r="H3" s="84"/>
      <c r="I3" s="83"/>
      <c r="J3" s="83"/>
    </row>
    <row r="4" spans="1:10" ht="12.75">
      <c r="A4" s="83" t="s">
        <v>41</v>
      </c>
      <c r="B4" s="83"/>
      <c r="C4" s="83"/>
      <c r="D4" s="84"/>
      <c r="E4" s="84"/>
      <c r="F4" s="83"/>
      <c r="G4" s="83"/>
      <c r="H4" s="84"/>
      <c r="I4" s="83"/>
      <c r="J4" s="83"/>
    </row>
    <row r="5" spans="1:10" ht="12.75">
      <c r="A5" s="83"/>
      <c r="B5" s="83"/>
      <c r="C5" s="83"/>
      <c r="D5" s="84"/>
      <c r="E5" s="84"/>
      <c r="F5" s="83"/>
      <c r="G5" s="83"/>
      <c r="H5" s="84"/>
      <c r="I5" s="83"/>
      <c r="J5" s="83"/>
    </row>
    <row r="6" spans="1:10" ht="12.75">
      <c r="A6" s="3" t="s">
        <v>24</v>
      </c>
      <c r="B6" s="85"/>
      <c r="C6" s="83"/>
      <c r="D6" s="85"/>
      <c r="E6" s="86"/>
      <c r="F6" s="85"/>
      <c r="G6" s="85"/>
      <c r="H6" s="85"/>
      <c r="I6" s="85"/>
      <c r="J6" s="85"/>
    </row>
    <row r="7" spans="1:10" ht="13.5" thickBot="1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7"/>
      <c r="B8" s="88"/>
      <c r="C8" s="87" t="s">
        <v>1</v>
      </c>
      <c r="D8" s="87"/>
      <c r="E8" s="88"/>
      <c r="F8" s="87" t="s">
        <v>2</v>
      </c>
      <c r="G8" s="87"/>
      <c r="H8" s="88"/>
      <c r="I8" s="87" t="s">
        <v>3</v>
      </c>
      <c r="J8" s="87"/>
    </row>
    <row r="9" spans="1:10" ht="12.75">
      <c r="A9" s="89"/>
      <c r="B9" s="342" t="s">
        <v>4</v>
      </c>
      <c r="C9" s="329" t="s">
        <v>5</v>
      </c>
      <c r="D9" s="329" t="s">
        <v>3</v>
      </c>
      <c r="E9" s="342" t="s">
        <v>4</v>
      </c>
      <c r="F9" s="329" t="s">
        <v>5</v>
      </c>
      <c r="G9" s="329" t="s">
        <v>3</v>
      </c>
      <c r="H9" s="342" t="s">
        <v>4</v>
      </c>
      <c r="I9" s="329" t="s">
        <v>5</v>
      </c>
      <c r="J9" s="329" t="s">
        <v>3</v>
      </c>
    </row>
    <row r="10" spans="1:10" ht="12.75">
      <c r="A10" s="90"/>
      <c r="B10" s="91"/>
      <c r="C10" s="92"/>
      <c r="D10" s="92"/>
      <c r="E10" s="91"/>
      <c r="F10" s="92"/>
      <c r="G10" s="92"/>
      <c r="H10" s="91"/>
      <c r="I10" s="92"/>
      <c r="J10" s="92"/>
    </row>
    <row r="11" spans="1:10" ht="12.75">
      <c r="A11" s="2" t="s">
        <v>23</v>
      </c>
      <c r="B11" s="313">
        <v>21</v>
      </c>
      <c r="C11" s="314">
        <v>128</v>
      </c>
      <c r="D11" s="315">
        <f>SUM(B11:C11)</f>
        <v>149</v>
      </c>
      <c r="E11" s="313">
        <v>22</v>
      </c>
      <c r="F11" s="315">
        <v>60</v>
      </c>
      <c r="G11" s="315">
        <f>SUM(E11:F11)</f>
        <v>82</v>
      </c>
      <c r="H11" s="313">
        <f aca="true" t="shared" si="0" ref="H11:I14">SUM(B11,E11)</f>
        <v>43</v>
      </c>
      <c r="I11" s="315">
        <f t="shared" si="0"/>
        <v>188</v>
      </c>
      <c r="J11" s="315">
        <f>SUM(H11:I11)</f>
        <v>231</v>
      </c>
    </row>
    <row r="12" spans="1:10" ht="12.75">
      <c r="A12" s="81" t="s">
        <v>6</v>
      </c>
      <c r="B12" s="313">
        <v>32</v>
      </c>
      <c r="C12" s="315">
        <v>146</v>
      </c>
      <c r="D12" s="315">
        <f>SUM(B12:C12)</f>
        <v>178</v>
      </c>
      <c r="E12" s="313">
        <v>26</v>
      </c>
      <c r="F12" s="315">
        <v>75</v>
      </c>
      <c r="G12" s="315">
        <f>SUM(E12:F12)</f>
        <v>101</v>
      </c>
      <c r="H12" s="313">
        <f t="shared" si="0"/>
        <v>58</v>
      </c>
      <c r="I12" s="315">
        <f t="shared" si="0"/>
        <v>221</v>
      </c>
      <c r="J12" s="315">
        <f>SUM(H12:I12)</f>
        <v>279</v>
      </c>
    </row>
    <row r="13" spans="1:10" ht="12.75">
      <c r="A13" s="81" t="s">
        <v>7</v>
      </c>
      <c r="B13" s="313">
        <v>11</v>
      </c>
      <c r="C13" s="315">
        <v>48</v>
      </c>
      <c r="D13" s="315">
        <f>SUM(B13:C13)</f>
        <v>59</v>
      </c>
      <c r="E13" s="313">
        <v>6</v>
      </c>
      <c r="F13" s="315">
        <v>14</v>
      </c>
      <c r="G13" s="315">
        <f>SUM(E13:F13)</f>
        <v>20</v>
      </c>
      <c r="H13" s="313">
        <f t="shared" si="0"/>
        <v>17</v>
      </c>
      <c r="I13" s="315">
        <f t="shared" si="0"/>
        <v>62</v>
      </c>
      <c r="J13" s="315">
        <f>SUM(H13:I13)</f>
        <v>79</v>
      </c>
    </row>
    <row r="14" spans="1:10" ht="12.75">
      <c r="A14" s="81" t="s">
        <v>8</v>
      </c>
      <c r="B14" s="313">
        <v>10</v>
      </c>
      <c r="C14" s="315">
        <v>50</v>
      </c>
      <c r="D14" s="315">
        <f>SUM(B14:C14)</f>
        <v>60</v>
      </c>
      <c r="E14" s="313">
        <v>4</v>
      </c>
      <c r="F14" s="315">
        <v>21</v>
      </c>
      <c r="G14" s="315">
        <f>SUM(E14:F14)</f>
        <v>25</v>
      </c>
      <c r="H14" s="313">
        <f t="shared" si="0"/>
        <v>14</v>
      </c>
      <c r="I14" s="315">
        <f t="shared" si="0"/>
        <v>71</v>
      </c>
      <c r="J14" s="315">
        <f>SUM(H14:I14)</f>
        <v>85</v>
      </c>
    </row>
    <row r="15" spans="1:10" ht="12.75">
      <c r="A15" s="93" t="s">
        <v>3</v>
      </c>
      <c r="B15" s="316">
        <f>SUM(B11:B14)</f>
        <v>74</v>
      </c>
      <c r="C15" s="317">
        <f>SUM(C11:C14)</f>
        <v>372</v>
      </c>
      <c r="D15" s="317">
        <f aca="true" t="shared" si="1" ref="D15:J15">SUM(D11:D14)</f>
        <v>446</v>
      </c>
      <c r="E15" s="316">
        <f t="shared" si="1"/>
        <v>58</v>
      </c>
      <c r="F15" s="317">
        <f t="shared" si="1"/>
        <v>170</v>
      </c>
      <c r="G15" s="317">
        <f t="shared" si="1"/>
        <v>228</v>
      </c>
      <c r="H15" s="316">
        <f t="shared" si="1"/>
        <v>132</v>
      </c>
      <c r="I15" s="317">
        <f t="shared" si="1"/>
        <v>542</v>
      </c>
      <c r="J15" s="317">
        <f t="shared" si="1"/>
        <v>674</v>
      </c>
    </row>
    <row r="19" spans="1:10" ht="12.75">
      <c r="A19" s="96" t="s">
        <v>21</v>
      </c>
      <c r="B19" s="97"/>
      <c r="C19" s="97"/>
      <c r="D19" s="97"/>
      <c r="E19" s="98"/>
      <c r="F19" s="98"/>
      <c r="G19" s="97"/>
      <c r="H19" s="97"/>
      <c r="I19" s="97"/>
      <c r="J19" s="97"/>
    </row>
    <row r="20" spans="1:10" ht="12.75">
      <c r="A20" s="97"/>
      <c r="B20" s="97"/>
      <c r="C20" s="97"/>
      <c r="D20" s="97"/>
      <c r="E20" s="98"/>
      <c r="F20" s="96"/>
      <c r="G20" s="97"/>
      <c r="H20" s="97"/>
      <c r="I20" s="97"/>
      <c r="J20" s="97"/>
    </row>
    <row r="21" spans="1:10" ht="12.75">
      <c r="A21" s="96" t="s">
        <v>41</v>
      </c>
      <c r="B21" s="97"/>
      <c r="C21" s="97"/>
      <c r="D21" s="97"/>
      <c r="E21" s="98"/>
      <c r="F21" s="98"/>
      <c r="G21" s="97"/>
      <c r="H21" s="97"/>
      <c r="I21" s="97"/>
      <c r="J21" s="97"/>
    </row>
    <row r="22" spans="1:10" ht="12.75">
      <c r="A22" s="99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12.75">
      <c r="A23" s="3" t="s">
        <v>24</v>
      </c>
      <c r="B23" s="101"/>
      <c r="C23" s="101"/>
      <c r="D23" s="101"/>
      <c r="E23" s="101"/>
      <c r="F23" s="102"/>
      <c r="G23" s="101"/>
      <c r="H23" s="101"/>
      <c r="I23" s="101"/>
      <c r="J23" s="101"/>
    </row>
    <row r="24" spans="1:10" ht="12.75">
      <c r="A24" s="96"/>
      <c r="B24" s="101"/>
      <c r="C24" s="101"/>
      <c r="D24" s="101"/>
      <c r="E24" s="101"/>
      <c r="F24" s="102"/>
      <c r="G24" s="101"/>
      <c r="H24" s="101"/>
      <c r="I24" s="101"/>
      <c r="J24" s="101"/>
    </row>
    <row r="25" spans="1:10" ht="12.75">
      <c r="A25" s="96" t="s">
        <v>62</v>
      </c>
      <c r="B25" s="101"/>
      <c r="C25" s="101"/>
      <c r="D25" s="101"/>
      <c r="E25" s="101"/>
      <c r="F25" s="102"/>
      <c r="G25" s="101"/>
      <c r="H25" s="101"/>
      <c r="I25" s="101"/>
      <c r="J25" s="101"/>
    </row>
    <row r="26" spans="1:10" ht="13.5" thickBot="1">
      <c r="A26" s="94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ht="12.75">
      <c r="A27" s="103"/>
      <c r="B27" s="104" t="s">
        <v>1</v>
      </c>
      <c r="C27" s="105"/>
      <c r="D27" s="105"/>
      <c r="E27" s="104" t="s">
        <v>2</v>
      </c>
      <c r="F27" s="105"/>
      <c r="G27" s="105"/>
      <c r="H27" s="104" t="s">
        <v>3</v>
      </c>
      <c r="I27" s="105"/>
      <c r="J27" s="105"/>
    </row>
    <row r="28" spans="1:10" ht="12.75">
      <c r="A28" s="346" t="s">
        <v>11</v>
      </c>
      <c r="B28" s="106" t="s">
        <v>4</v>
      </c>
      <c r="C28" s="107" t="s">
        <v>5</v>
      </c>
      <c r="D28" s="107" t="s">
        <v>3</v>
      </c>
      <c r="E28" s="106" t="s">
        <v>4</v>
      </c>
      <c r="F28" s="107" t="s">
        <v>5</v>
      </c>
      <c r="G28" s="107" t="s">
        <v>3</v>
      </c>
      <c r="H28" s="106" t="s">
        <v>4</v>
      </c>
      <c r="I28" s="107" t="s">
        <v>5</v>
      </c>
      <c r="J28" s="107" t="s">
        <v>3</v>
      </c>
    </row>
    <row r="29" spans="1:10" ht="12.75">
      <c r="A29" s="108"/>
      <c r="B29" s="109"/>
      <c r="C29" s="110"/>
      <c r="D29" s="110"/>
      <c r="E29" s="109"/>
      <c r="F29" s="110"/>
      <c r="G29" s="110"/>
      <c r="H29" s="109"/>
      <c r="I29" s="110"/>
      <c r="J29" s="110"/>
    </row>
    <row r="30" spans="1:10" ht="12.75">
      <c r="A30" s="94" t="s">
        <v>12</v>
      </c>
      <c r="B30" s="111">
        <f>'12PSVWO06'!B13+'12PSVWO06'!B29+'12PSVWO06'!B45+'12PSVWO06'!B61</f>
        <v>0</v>
      </c>
      <c r="C30" s="100">
        <f>'12PSVWO06'!C13+'12PSVWO06'!C29+'12PSVWO06'!C45+'12PSVWO06'!C61</f>
        <v>3</v>
      </c>
      <c r="D30" s="100">
        <f>'12PSVWO06'!D13+'12PSVWO06'!D29+'12PSVWO06'!D45+'12PSVWO06'!D61</f>
        <v>3</v>
      </c>
      <c r="E30" s="111">
        <f>'12PSVWO06'!E13+'12PSVWO06'!E29+'12PSVWO06'!E45+'12PSVWO06'!E61</f>
        <v>5</v>
      </c>
      <c r="F30" s="100">
        <f>'12PSVWO06'!F13+'12PSVWO06'!F29+'12PSVWO06'!F45+'12PSVWO06'!F61</f>
        <v>13</v>
      </c>
      <c r="G30" s="100">
        <f>'12PSVWO06'!G13+'12PSVWO06'!G29+'12PSVWO06'!G45+'12PSVWO06'!G61</f>
        <v>18</v>
      </c>
      <c r="H30" s="111">
        <f>'12PSVWO06'!H13+'12PSVWO06'!H29+'12PSVWO06'!H45+'12PSVWO06'!H61</f>
        <v>5</v>
      </c>
      <c r="I30" s="100">
        <f>'12PSVWO06'!I13+'12PSVWO06'!I29+'12PSVWO06'!I45+'12PSVWO06'!I61</f>
        <v>16</v>
      </c>
      <c r="J30" s="100">
        <f>'12PSVWO06'!J13+'12PSVWO06'!J29+'12PSVWO06'!J45+'12PSVWO06'!J61</f>
        <v>21</v>
      </c>
    </row>
    <row r="31" spans="1:10" ht="12.75">
      <c r="A31" s="94" t="s">
        <v>13</v>
      </c>
      <c r="B31" s="111">
        <f>'12PSVWO06'!B14+'12PSVWO06'!B30+'12PSVWO06'!B46+'12PSVWO06'!B62</f>
        <v>16</v>
      </c>
      <c r="C31" s="100">
        <f>'12PSVWO06'!C14+'12PSVWO06'!C30+'12PSVWO06'!C46+'12PSVWO06'!C62</f>
        <v>14</v>
      </c>
      <c r="D31" s="100">
        <f>'12PSVWO06'!D14+'12PSVWO06'!D30+'12PSVWO06'!D46+'12PSVWO06'!D62</f>
        <v>30</v>
      </c>
      <c r="E31" s="111">
        <f>'12PSVWO06'!E14+'12PSVWO06'!E30+'12PSVWO06'!E46+'12PSVWO06'!E62</f>
        <v>12</v>
      </c>
      <c r="F31" s="100">
        <f>'12PSVWO06'!F14+'12PSVWO06'!F30+'12PSVWO06'!F46+'12PSVWO06'!F62</f>
        <v>38</v>
      </c>
      <c r="G31" s="100">
        <f>'12PSVWO06'!G14+'12PSVWO06'!G30+'12PSVWO06'!G46+'12PSVWO06'!G62</f>
        <v>50</v>
      </c>
      <c r="H31" s="111">
        <f>'12PSVWO06'!H14+'12PSVWO06'!H30+'12PSVWO06'!H46+'12PSVWO06'!H62</f>
        <v>28</v>
      </c>
      <c r="I31" s="100">
        <f>'12PSVWO06'!I14+'12PSVWO06'!I30+'12PSVWO06'!I46+'12PSVWO06'!I62</f>
        <v>52</v>
      </c>
      <c r="J31" s="100">
        <f>'12PSVWO06'!J14+'12PSVWO06'!J30+'12PSVWO06'!J46+'12PSVWO06'!J62</f>
        <v>80</v>
      </c>
    </row>
    <row r="32" spans="1:10" ht="12.75">
      <c r="A32" s="94" t="s">
        <v>14</v>
      </c>
      <c r="B32" s="111">
        <f>'12PSVWO06'!B15+'12PSVWO06'!B31+'12PSVWO06'!B47+'12PSVWO06'!B63</f>
        <v>14</v>
      </c>
      <c r="C32" s="100">
        <f>'12PSVWO06'!C15+'12PSVWO06'!C31+'12PSVWO06'!C47+'12PSVWO06'!C63</f>
        <v>66</v>
      </c>
      <c r="D32" s="100">
        <f>'12PSVWO06'!D15+'12PSVWO06'!D31+'12PSVWO06'!D47+'12PSVWO06'!D63</f>
        <v>80</v>
      </c>
      <c r="E32" s="111">
        <f>'12PSVWO06'!E15+'12PSVWO06'!E31+'12PSVWO06'!E47+'12PSVWO06'!E63</f>
        <v>13</v>
      </c>
      <c r="F32" s="100">
        <f>'12PSVWO06'!F15+'12PSVWO06'!F31+'12PSVWO06'!F47+'12PSVWO06'!F63</f>
        <v>39</v>
      </c>
      <c r="G32" s="100">
        <f>'12PSVWO06'!G15+'12PSVWO06'!G31+'12PSVWO06'!G47+'12PSVWO06'!G63</f>
        <v>52</v>
      </c>
      <c r="H32" s="111">
        <f>'12PSVWO06'!H15+'12PSVWO06'!H31+'12PSVWO06'!H47+'12PSVWO06'!H63</f>
        <v>27</v>
      </c>
      <c r="I32" s="100">
        <f>'12PSVWO06'!I15+'12PSVWO06'!I31+'12PSVWO06'!I47+'12PSVWO06'!I63</f>
        <v>105</v>
      </c>
      <c r="J32" s="100">
        <f>'12PSVWO06'!J15+'12PSVWO06'!J31+'12PSVWO06'!J47+'12PSVWO06'!J63</f>
        <v>132</v>
      </c>
    </row>
    <row r="33" spans="1:10" ht="12.75">
      <c r="A33" s="94" t="s">
        <v>15</v>
      </c>
      <c r="B33" s="111">
        <f>'12PSVWO06'!B16+'12PSVWO06'!B32+'12PSVWO06'!B48+'12PSVWO06'!B64</f>
        <v>11</v>
      </c>
      <c r="C33" s="100">
        <f>'12PSVWO06'!C16+'12PSVWO06'!C32+'12PSVWO06'!C48+'12PSVWO06'!C64</f>
        <v>49</v>
      </c>
      <c r="D33" s="100">
        <f>'12PSVWO06'!D16+'12PSVWO06'!D32+'12PSVWO06'!D48+'12PSVWO06'!D64</f>
        <v>60</v>
      </c>
      <c r="E33" s="111">
        <f>'12PSVWO06'!E16+'12PSVWO06'!E32+'12PSVWO06'!E48+'12PSVWO06'!E64</f>
        <v>12</v>
      </c>
      <c r="F33" s="100">
        <f>'12PSVWO06'!F16+'12PSVWO06'!F32+'12PSVWO06'!F48+'12PSVWO06'!F64</f>
        <v>20</v>
      </c>
      <c r="G33" s="100">
        <f>'12PSVWO06'!G16+'12PSVWO06'!G32+'12PSVWO06'!G48+'12PSVWO06'!G64</f>
        <v>32</v>
      </c>
      <c r="H33" s="111">
        <f>'12PSVWO06'!H16+'12PSVWO06'!H32+'12PSVWO06'!H48+'12PSVWO06'!H64</f>
        <v>23</v>
      </c>
      <c r="I33" s="100">
        <f>'12PSVWO06'!I16+'12PSVWO06'!I32+'12PSVWO06'!I48+'12PSVWO06'!I64</f>
        <v>69</v>
      </c>
      <c r="J33" s="100">
        <f>'12PSVWO06'!J16+'12PSVWO06'!J32+'12PSVWO06'!J48+'12PSVWO06'!J64</f>
        <v>92</v>
      </c>
    </row>
    <row r="34" spans="1:10" ht="12.75">
      <c r="A34" s="94" t="s">
        <v>16</v>
      </c>
      <c r="B34" s="111">
        <f>'12PSVWO06'!B17+'12PSVWO06'!B33+'12PSVWO06'!B49+'12PSVWO06'!B65</f>
        <v>7</v>
      </c>
      <c r="C34" s="100">
        <f>'12PSVWO06'!C17+'12PSVWO06'!C33+'12PSVWO06'!C49+'12PSVWO06'!C65</f>
        <v>51</v>
      </c>
      <c r="D34" s="100">
        <f>'12PSVWO06'!D17+'12PSVWO06'!D33+'12PSVWO06'!D49+'12PSVWO06'!D65</f>
        <v>58</v>
      </c>
      <c r="E34" s="111">
        <f>'12PSVWO06'!E17+'12PSVWO06'!E33+'12PSVWO06'!E49+'12PSVWO06'!E65</f>
        <v>6</v>
      </c>
      <c r="F34" s="100">
        <f>'12PSVWO06'!F17+'12PSVWO06'!F33+'12PSVWO06'!F49+'12PSVWO06'!F65</f>
        <v>19</v>
      </c>
      <c r="G34" s="100">
        <f>'12PSVWO06'!G17+'12PSVWO06'!G33+'12PSVWO06'!G49+'12PSVWO06'!G65</f>
        <v>25</v>
      </c>
      <c r="H34" s="111">
        <f>'12PSVWO06'!H17+'12PSVWO06'!H33+'12PSVWO06'!H49+'12PSVWO06'!H65</f>
        <v>13</v>
      </c>
      <c r="I34" s="100">
        <f>'12PSVWO06'!I17+'12PSVWO06'!I33+'12PSVWO06'!I49+'12PSVWO06'!I65</f>
        <v>70</v>
      </c>
      <c r="J34" s="100">
        <f>'12PSVWO06'!J17+'12PSVWO06'!J33+'12PSVWO06'!J49+'12PSVWO06'!J65</f>
        <v>83</v>
      </c>
    </row>
    <row r="35" spans="1:10" ht="12.75">
      <c r="A35" s="94" t="s">
        <v>17</v>
      </c>
      <c r="B35" s="111">
        <f>'12PSVWO06'!B18+'12PSVWO06'!B34+'12PSVWO06'!B50+'12PSVWO06'!B66</f>
        <v>4</v>
      </c>
      <c r="C35" s="100">
        <f>'12PSVWO06'!C18+'12PSVWO06'!C34+'12PSVWO06'!C50+'12PSVWO06'!C66</f>
        <v>61</v>
      </c>
      <c r="D35" s="100">
        <f>'12PSVWO06'!D18+'12PSVWO06'!D34+'12PSVWO06'!D50+'12PSVWO06'!D66</f>
        <v>65</v>
      </c>
      <c r="E35" s="111">
        <f>'12PSVWO06'!E18+'12PSVWO06'!E34+'12PSVWO06'!E50+'12PSVWO06'!E66</f>
        <v>3</v>
      </c>
      <c r="F35" s="100">
        <f>'12PSVWO06'!F18+'12PSVWO06'!F34+'12PSVWO06'!F50+'12PSVWO06'!F66</f>
        <v>13</v>
      </c>
      <c r="G35" s="100">
        <f>'12PSVWO06'!G18+'12PSVWO06'!G34+'12PSVWO06'!G50+'12PSVWO06'!G66</f>
        <v>16</v>
      </c>
      <c r="H35" s="111">
        <f>'12PSVWO06'!H18+'12PSVWO06'!H34+'12PSVWO06'!H50+'12PSVWO06'!H66</f>
        <v>7</v>
      </c>
      <c r="I35" s="100">
        <f>'12PSVWO06'!I18+'12PSVWO06'!I34+'12PSVWO06'!I50+'12PSVWO06'!I66</f>
        <v>74</v>
      </c>
      <c r="J35" s="100">
        <f>'12PSVWO06'!J18+'12PSVWO06'!J34+'12PSVWO06'!J50+'12PSVWO06'!J66</f>
        <v>81</v>
      </c>
    </row>
    <row r="36" spans="1:10" ht="12.75">
      <c r="A36" s="94" t="s">
        <v>18</v>
      </c>
      <c r="B36" s="111">
        <f>'12PSVWO06'!B19+'12PSVWO06'!B35+'12PSVWO06'!B51+'12PSVWO06'!B67</f>
        <v>9</v>
      </c>
      <c r="C36" s="100">
        <f>'12PSVWO06'!C19+'12PSVWO06'!C35+'12PSVWO06'!C51+'12PSVWO06'!C67</f>
        <v>72</v>
      </c>
      <c r="D36" s="100">
        <f>'12PSVWO06'!D19+'12PSVWO06'!D35+'12PSVWO06'!D51+'12PSVWO06'!D67</f>
        <v>81</v>
      </c>
      <c r="E36" s="111">
        <f>'12PSVWO06'!E19+'12PSVWO06'!E35+'12PSVWO06'!E51+'12PSVWO06'!E67</f>
        <v>3</v>
      </c>
      <c r="F36" s="100">
        <f>'12PSVWO06'!F19+'12PSVWO06'!F35+'12PSVWO06'!F51+'12PSVWO06'!F67</f>
        <v>18</v>
      </c>
      <c r="G36" s="100">
        <f>'12PSVWO06'!G19+'12PSVWO06'!G35+'12PSVWO06'!G51+'12PSVWO06'!G67</f>
        <v>21</v>
      </c>
      <c r="H36" s="111">
        <f>'12PSVWO06'!H19+'12PSVWO06'!H35+'12PSVWO06'!H51+'12PSVWO06'!H67</f>
        <v>12</v>
      </c>
      <c r="I36" s="100">
        <f>'12PSVWO06'!I19+'12PSVWO06'!I35+'12PSVWO06'!I51+'12PSVWO06'!I67</f>
        <v>90</v>
      </c>
      <c r="J36" s="100">
        <f>'12PSVWO06'!J19+'12PSVWO06'!J35+'12PSVWO06'!J51+'12PSVWO06'!J67</f>
        <v>102</v>
      </c>
    </row>
    <row r="37" spans="1:10" ht="12.75">
      <c r="A37" s="94" t="s">
        <v>19</v>
      </c>
      <c r="B37" s="111">
        <f>'12PSVWO06'!B20+'12PSVWO06'!B36+'12PSVWO06'!B52+'12PSVWO06'!B68</f>
        <v>11</v>
      </c>
      <c r="C37" s="100">
        <f>'12PSVWO06'!C20+'12PSVWO06'!C36+'12PSVWO06'!C52+'12PSVWO06'!C68</f>
        <v>47</v>
      </c>
      <c r="D37" s="100">
        <f>'12PSVWO06'!D20+'12PSVWO06'!D36+'12PSVWO06'!D52+'12PSVWO06'!D68</f>
        <v>58</v>
      </c>
      <c r="E37" s="111">
        <f>'12PSVWO06'!E20+'12PSVWO06'!E36+'12PSVWO06'!E52+'12PSVWO06'!E68</f>
        <v>1</v>
      </c>
      <c r="F37" s="100">
        <f>'12PSVWO06'!F20+'12PSVWO06'!F36+'12PSVWO06'!F52+'12PSVWO06'!F68</f>
        <v>9</v>
      </c>
      <c r="G37" s="100">
        <f>'12PSVWO06'!G20+'12PSVWO06'!G36+'12PSVWO06'!G52+'12PSVWO06'!G68</f>
        <v>10</v>
      </c>
      <c r="H37" s="111">
        <f>'12PSVWO06'!H20+'12PSVWO06'!H36+'12PSVWO06'!H52+'12PSVWO06'!H68</f>
        <v>12</v>
      </c>
      <c r="I37" s="100">
        <f>'12PSVWO06'!I20+'12PSVWO06'!I36+'12PSVWO06'!I52+'12PSVWO06'!I68</f>
        <v>56</v>
      </c>
      <c r="J37" s="100">
        <f>'12PSVWO06'!J20+'12PSVWO06'!J36+'12PSVWO06'!J52+'12PSVWO06'!J68</f>
        <v>68</v>
      </c>
    </row>
    <row r="38" spans="1:10" ht="12.75">
      <c r="A38" s="94" t="s">
        <v>20</v>
      </c>
      <c r="B38" s="111">
        <f>'12PSVWO06'!B21+'12PSVWO06'!B37+'12PSVWO06'!B53+'12PSVWO06'!B69</f>
        <v>2</v>
      </c>
      <c r="C38" s="100">
        <f>'12PSVWO06'!C21+'12PSVWO06'!C37+'12PSVWO06'!C53+'12PSVWO06'!C69</f>
        <v>9</v>
      </c>
      <c r="D38" s="112">
        <f>'12PSVWO06'!D21+'12PSVWO06'!D37+'12PSVWO06'!D53+'12PSVWO06'!D69</f>
        <v>11</v>
      </c>
      <c r="E38" s="111">
        <f>'12PSVWO06'!E21+'12PSVWO06'!E37+'12PSVWO06'!E53+'12PSVWO06'!E69</f>
        <v>3</v>
      </c>
      <c r="F38" s="100">
        <f>'12PSVWO06'!F21+'12PSVWO06'!F37+'12PSVWO06'!F53+'12PSVWO06'!F69</f>
        <v>1</v>
      </c>
      <c r="G38" s="112">
        <f>'12PSVWO06'!G21+'12PSVWO06'!G37+'12PSVWO06'!G53+'12PSVWO06'!G69</f>
        <v>4</v>
      </c>
      <c r="H38" s="111">
        <f>'12PSVWO06'!H21+'12PSVWO06'!H37+'12PSVWO06'!H53+'12PSVWO06'!H69</f>
        <v>5</v>
      </c>
      <c r="I38" s="100">
        <f>'12PSVWO06'!I21+'12PSVWO06'!I37+'12PSVWO06'!I53+'12PSVWO06'!I69</f>
        <v>10</v>
      </c>
      <c r="J38" s="112">
        <f>'12PSVWO06'!J21+'12PSVWO06'!J37+'12PSVWO06'!J53+'12PSVWO06'!J69</f>
        <v>15</v>
      </c>
    </row>
    <row r="39" spans="1:10" ht="12.75">
      <c r="A39" s="113" t="s">
        <v>3</v>
      </c>
      <c r="B39" s="114">
        <f>'12PSVWO06'!B22+'12PSVWO06'!B38+'12PSVWO06'!B54+'12PSVWO06'!B70</f>
        <v>74</v>
      </c>
      <c r="C39" s="115">
        <f>'12PSVWO06'!C22+'12PSVWO06'!C38+'12PSVWO06'!C54+'12PSVWO06'!C70</f>
        <v>372</v>
      </c>
      <c r="D39" s="115">
        <f>'12PSVWO06'!D22+'12PSVWO06'!D38+'12PSVWO06'!D54+'12PSVWO06'!D70</f>
        <v>446</v>
      </c>
      <c r="E39" s="114">
        <f>'12PSVWO06'!E22+'12PSVWO06'!E38+'12PSVWO06'!E54+'12PSVWO06'!E70</f>
        <v>58</v>
      </c>
      <c r="F39" s="115">
        <f>'12PSVWO06'!F22+'12PSVWO06'!F38+'12PSVWO06'!F54+'12PSVWO06'!F70</f>
        <v>170</v>
      </c>
      <c r="G39" s="115">
        <f>'12PSVWO06'!G22+'12PSVWO06'!G38+'12PSVWO06'!G54+'12PSVWO06'!G70</f>
        <v>228</v>
      </c>
      <c r="H39" s="114">
        <f>'12PSVWO06'!H22+'12PSVWO06'!H38+'12PSVWO06'!H54+'12PSVWO06'!H70</f>
        <v>132</v>
      </c>
      <c r="I39" s="115">
        <f>'12PSVWO06'!I22+'12PSVWO06'!I38+'12PSVWO06'!I54+'12PSVWO06'!I70</f>
        <v>542</v>
      </c>
      <c r="J39" s="115">
        <f>'12PSVWO06'!J22+'12PSVWO06'!J38+'12PSVWO06'!J54+'12PSVWO06'!J70</f>
        <v>674</v>
      </c>
    </row>
  </sheetData>
  <sheetProtection/>
  <printOptions horizontalCentered="1"/>
  <pageMargins left="0.3937007874015748" right="0.1968503937007874" top="0.984251968503937" bottom="0.3937007874015748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M36" sqref="M36"/>
    </sheetView>
  </sheetViews>
  <sheetFormatPr defaultColWidth="9.140625" defaultRowHeight="12" customHeight="1"/>
  <cols>
    <col min="1" max="1" width="32.421875" style="95" customWidth="1"/>
    <col min="2" max="16384" width="9.140625" style="95" customWidth="1"/>
  </cols>
  <sheetData>
    <row r="1" spans="1:10" ht="12" customHeight="1">
      <c r="A1" s="1" t="s">
        <v>39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" customHeight="1">
      <c r="A2" s="96" t="s">
        <v>21</v>
      </c>
      <c r="B2" s="97"/>
      <c r="C2" s="97"/>
      <c r="D2" s="97"/>
      <c r="E2" s="98"/>
      <c r="F2" s="98"/>
      <c r="G2" s="97"/>
      <c r="H2" s="97"/>
      <c r="I2" s="97"/>
      <c r="J2" s="97"/>
    </row>
    <row r="3" spans="1:10" ht="12" customHeight="1">
      <c r="A3" s="97"/>
      <c r="B3" s="97"/>
      <c r="C3" s="97"/>
      <c r="D3" s="97"/>
      <c r="E3" s="98"/>
      <c r="F3" s="96"/>
      <c r="G3" s="97"/>
      <c r="H3" s="97"/>
      <c r="I3" s="97"/>
      <c r="J3" s="97"/>
    </row>
    <row r="4" spans="1:10" ht="12" customHeight="1">
      <c r="A4" s="96" t="s">
        <v>41</v>
      </c>
      <c r="B4" s="97"/>
      <c r="C4" s="97"/>
      <c r="D4" s="97"/>
      <c r="E4" s="98"/>
      <c r="F4" s="98"/>
      <c r="G4" s="97"/>
      <c r="H4" s="97"/>
      <c r="I4" s="97"/>
      <c r="J4" s="97"/>
    </row>
    <row r="5" spans="1:10" ht="12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2" customHeight="1">
      <c r="A6" s="3" t="s">
        <v>24</v>
      </c>
      <c r="B6" s="101"/>
      <c r="C6" s="101"/>
      <c r="D6" s="101"/>
      <c r="E6" s="101"/>
      <c r="F6" s="102"/>
      <c r="G6" s="101"/>
      <c r="H6" s="101"/>
      <c r="I6" s="101"/>
      <c r="J6" s="101"/>
    </row>
    <row r="7" spans="1:10" ht="12" customHeight="1">
      <c r="A7" s="96"/>
      <c r="B7" s="101"/>
      <c r="C7" s="101"/>
      <c r="D7" s="101"/>
      <c r="E7" s="101"/>
      <c r="F7" s="102"/>
      <c r="G7" s="101"/>
      <c r="H7" s="101"/>
      <c r="I7" s="101"/>
      <c r="J7" s="101"/>
    </row>
    <row r="8" spans="1:10" ht="12" customHeight="1">
      <c r="A8" s="96" t="s">
        <v>23</v>
      </c>
      <c r="B8" s="101"/>
      <c r="C8" s="101"/>
      <c r="D8" s="101"/>
      <c r="E8" s="101"/>
      <c r="F8" s="102"/>
      <c r="G8" s="101"/>
      <c r="H8" s="101"/>
      <c r="I8" s="101"/>
      <c r="J8" s="101"/>
    </row>
    <row r="9" spans="1:10" ht="12" customHeight="1" thickBot="1">
      <c r="A9" s="94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2" customHeight="1">
      <c r="A10" s="103"/>
      <c r="B10" s="104" t="s">
        <v>1</v>
      </c>
      <c r="C10" s="105"/>
      <c r="D10" s="105"/>
      <c r="E10" s="104" t="s">
        <v>2</v>
      </c>
      <c r="F10" s="105"/>
      <c r="G10" s="105"/>
      <c r="H10" s="104" t="s">
        <v>3</v>
      </c>
      <c r="I10" s="105"/>
      <c r="J10" s="105"/>
    </row>
    <row r="11" spans="1:10" ht="12" customHeight="1">
      <c r="A11" s="346" t="s">
        <v>11</v>
      </c>
      <c r="B11" s="106" t="s">
        <v>4</v>
      </c>
      <c r="C11" s="107" t="s">
        <v>5</v>
      </c>
      <c r="D11" s="107" t="s">
        <v>3</v>
      </c>
      <c r="E11" s="106" t="s">
        <v>4</v>
      </c>
      <c r="F11" s="107" t="s">
        <v>5</v>
      </c>
      <c r="G11" s="107" t="s">
        <v>3</v>
      </c>
      <c r="H11" s="106" t="s">
        <v>4</v>
      </c>
      <c r="I11" s="107" t="s">
        <v>5</v>
      </c>
      <c r="J11" s="107" t="s">
        <v>3</v>
      </c>
    </row>
    <row r="12" spans="1:10" ht="12" customHeight="1">
      <c r="A12" s="108"/>
      <c r="B12" s="109"/>
      <c r="C12" s="110"/>
      <c r="D12" s="110"/>
      <c r="E12" s="109"/>
      <c r="F12" s="110"/>
      <c r="G12" s="110"/>
      <c r="H12" s="109"/>
      <c r="I12" s="110"/>
      <c r="J12" s="110"/>
    </row>
    <row r="13" spans="1:10" ht="12" customHeight="1">
      <c r="A13" s="94" t="s">
        <v>12</v>
      </c>
      <c r="B13" s="111">
        <v>0</v>
      </c>
      <c r="C13" s="100">
        <v>0</v>
      </c>
      <c r="D13" s="100">
        <f>SUM(B13:C13)</f>
        <v>0</v>
      </c>
      <c r="E13" s="111">
        <v>1</v>
      </c>
      <c r="F13" s="100">
        <v>5</v>
      </c>
      <c r="G13" s="100">
        <f aca="true" t="shared" si="0" ref="G13:G21">SUM(E13:F13)</f>
        <v>6</v>
      </c>
      <c r="H13" s="111">
        <f>SUM(B13,E13)</f>
        <v>1</v>
      </c>
      <c r="I13" s="100">
        <f>SUM(C13,F13)</f>
        <v>5</v>
      </c>
      <c r="J13" s="100">
        <f aca="true" t="shared" si="1" ref="J13:J21">SUM(H13:I13)</f>
        <v>6</v>
      </c>
    </row>
    <row r="14" spans="1:10" ht="12" customHeight="1">
      <c r="A14" s="94" t="s">
        <v>13</v>
      </c>
      <c r="B14" s="111">
        <v>5</v>
      </c>
      <c r="C14" s="100">
        <v>3</v>
      </c>
      <c r="D14" s="100">
        <f aca="true" t="shared" si="2" ref="D14:D21">SUM(B14:C14)</f>
        <v>8</v>
      </c>
      <c r="E14" s="111">
        <v>4</v>
      </c>
      <c r="F14" s="100">
        <v>17</v>
      </c>
      <c r="G14" s="100">
        <f t="shared" si="0"/>
        <v>21</v>
      </c>
      <c r="H14" s="111">
        <f aca="true" t="shared" si="3" ref="H14:I21">SUM(B14,E14)</f>
        <v>9</v>
      </c>
      <c r="I14" s="100">
        <f t="shared" si="3"/>
        <v>20</v>
      </c>
      <c r="J14" s="100">
        <f t="shared" si="1"/>
        <v>29</v>
      </c>
    </row>
    <row r="15" spans="1:10" ht="12" customHeight="1">
      <c r="A15" s="94" t="s">
        <v>14</v>
      </c>
      <c r="B15" s="111">
        <v>3</v>
      </c>
      <c r="C15" s="100">
        <v>29</v>
      </c>
      <c r="D15" s="100">
        <f t="shared" si="2"/>
        <v>32</v>
      </c>
      <c r="E15" s="111">
        <v>5</v>
      </c>
      <c r="F15" s="100">
        <v>9</v>
      </c>
      <c r="G15" s="100">
        <f t="shared" si="0"/>
        <v>14</v>
      </c>
      <c r="H15" s="111">
        <f t="shared" si="3"/>
        <v>8</v>
      </c>
      <c r="I15" s="100">
        <f t="shared" si="3"/>
        <v>38</v>
      </c>
      <c r="J15" s="100">
        <f t="shared" si="1"/>
        <v>46</v>
      </c>
    </row>
    <row r="16" spans="1:10" ht="12" customHeight="1">
      <c r="A16" s="94" t="s">
        <v>15</v>
      </c>
      <c r="B16" s="109">
        <v>3</v>
      </c>
      <c r="C16" s="100">
        <v>18</v>
      </c>
      <c r="D16" s="100">
        <f t="shared" si="2"/>
        <v>21</v>
      </c>
      <c r="E16" s="111">
        <v>7</v>
      </c>
      <c r="F16" s="100">
        <v>8</v>
      </c>
      <c r="G16" s="100">
        <f t="shared" si="0"/>
        <v>15</v>
      </c>
      <c r="H16" s="111">
        <f t="shared" si="3"/>
        <v>10</v>
      </c>
      <c r="I16" s="100">
        <f t="shared" si="3"/>
        <v>26</v>
      </c>
      <c r="J16" s="100">
        <f t="shared" si="1"/>
        <v>36</v>
      </c>
    </row>
    <row r="17" spans="1:10" ht="12" customHeight="1">
      <c r="A17" s="94" t="s">
        <v>16</v>
      </c>
      <c r="B17" s="109">
        <v>3</v>
      </c>
      <c r="C17" s="100">
        <v>14</v>
      </c>
      <c r="D17" s="100">
        <f t="shared" si="2"/>
        <v>17</v>
      </c>
      <c r="E17" s="111">
        <v>2</v>
      </c>
      <c r="F17" s="100">
        <v>7</v>
      </c>
      <c r="G17" s="100">
        <f t="shared" si="0"/>
        <v>9</v>
      </c>
      <c r="H17" s="111">
        <f t="shared" si="3"/>
        <v>5</v>
      </c>
      <c r="I17" s="100">
        <f t="shared" si="3"/>
        <v>21</v>
      </c>
      <c r="J17" s="100">
        <f t="shared" si="1"/>
        <v>26</v>
      </c>
    </row>
    <row r="18" spans="1:10" ht="12" customHeight="1">
      <c r="A18" s="94" t="s">
        <v>17</v>
      </c>
      <c r="B18" s="109">
        <v>2</v>
      </c>
      <c r="C18" s="100">
        <v>18</v>
      </c>
      <c r="D18" s="100">
        <f t="shared" si="2"/>
        <v>20</v>
      </c>
      <c r="E18" s="111">
        <v>1</v>
      </c>
      <c r="F18" s="100">
        <v>4</v>
      </c>
      <c r="G18" s="100">
        <f t="shared" si="0"/>
        <v>5</v>
      </c>
      <c r="H18" s="111">
        <f t="shared" si="3"/>
        <v>3</v>
      </c>
      <c r="I18" s="100">
        <f t="shared" si="3"/>
        <v>22</v>
      </c>
      <c r="J18" s="100">
        <f t="shared" si="1"/>
        <v>25</v>
      </c>
    </row>
    <row r="19" spans="1:10" ht="12" customHeight="1">
      <c r="A19" s="94" t="s">
        <v>18</v>
      </c>
      <c r="B19" s="109">
        <v>2</v>
      </c>
      <c r="C19" s="100">
        <v>23</v>
      </c>
      <c r="D19" s="100">
        <f t="shared" si="2"/>
        <v>25</v>
      </c>
      <c r="E19" s="111">
        <v>2</v>
      </c>
      <c r="F19" s="100">
        <v>6</v>
      </c>
      <c r="G19" s="100">
        <f t="shared" si="0"/>
        <v>8</v>
      </c>
      <c r="H19" s="111">
        <f t="shared" si="3"/>
        <v>4</v>
      </c>
      <c r="I19" s="100">
        <f t="shared" si="3"/>
        <v>29</v>
      </c>
      <c r="J19" s="100">
        <f t="shared" si="1"/>
        <v>33</v>
      </c>
    </row>
    <row r="20" spans="1:10" ht="12" customHeight="1">
      <c r="A20" s="94" t="s">
        <v>19</v>
      </c>
      <c r="B20" s="109">
        <v>3</v>
      </c>
      <c r="C20" s="100">
        <v>19</v>
      </c>
      <c r="D20" s="100">
        <f t="shared" si="2"/>
        <v>22</v>
      </c>
      <c r="E20" s="111">
        <v>0</v>
      </c>
      <c r="F20" s="100">
        <v>3</v>
      </c>
      <c r="G20" s="100">
        <f t="shared" si="0"/>
        <v>3</v>
      </c>
      <c r="H20" s="111">
        <f t="shared" si="3"/>
        <v>3</v>
      </c>
      <c r="I20" s="100">
        <f t="shared" si="3"/>
        <v>22</v>
      </c>
      <c r="J20" s="100">
        <f t="shared" si="1"/>
        <v>25</v>
      </c>
    </row>
    <row r="21" spans="1:10" ht="12" customHeight="1">
      <c r="A21" s="94" t="s">
        <v>20</v>
      </c>
      <c r="B21" s="109">
        <v>0</v>
      </c>
      <c r="C21" s="100">
        <v>4</v>
      </c>
      <c r="D21" s="112">
        <f t="shared" si="2"/>
        <v>4</v>
      </c>
      <c r="E21" s="111">
        <v>0</v>
      </c>
      <c r="F21" s="100">
        <v>1</v>
      </c>
      <c r="G21" s="112">
        <f t="shared" si="0"/>
        <v>1</v>
      </c>
      <c r="H21" s="111">
        <f t="shared" si="3"/>
        <v>0</v>
      </c>
      <c r="I21" s="100">
        <f t="shared" si="3"/>
        <v>5</v>
      </c>
      <c r="J21" s="112">
        <f t="shared" si="1"/>
        <v>5</v>
      </c>
    </row>
    <row r="22" spans="1:10" ht="12" customHeight="1">
      <c r="A22" s="113" t="s">
        <v>3</v>
      </c>
      <c r="B22" s="114">
        <f>SUM(B13:B21)</f>
        <v>21</v>
      </c>
      <c r="C22" s="115">
        <f aca="true" t="shared" si="4" ref="C22:J22">SUM(C13:C21)</f>
        <v>128</v>
      </c>
      <c r="D22" s="115">
        <f t="shared" si="4"/>
        <v>149</v>
      </c>
      <c r="E22" s="114">
        <f t="shared" si="4"/>
        <v>22</v>
      </c>
      <c r="F22" s="115">
        <f t="shared" si="4"/>
        <v>60</v>
      </c>
      <c r="G22" s="115">
        <f t="shared" si="4"/>
        <v>82</v>
      </c>
      <c r="H22" s="114">
        <f t="shared" si="4"/>
        <v>43</v>
      </c>
      <c r="I22" s="115">
        <f t="shared" si="4"/>
        <v>188</v>
      </c>
      <c r="J22" s="115">
        <f t="shared" si="4"/>
        <v>231</v>
      </c>
    </row>
    <row r="24" spans="1:10" ht="12" customHeight="1">
      <c r="A24" s="96" t="s">
        <v>6</v>
      </c>
      <c r="B24" s="101"/>
      <c r="C24" s="101"/>
      <c r="D24" s="101"/>
      <c r="E24" s="101"/>
      <c r="F24" s="102"/>
      <c r="G24" s="101"/>
      <c r="H24" s="101"/>
      <c r="I24" s="101"/>
      <c r="J24" s="101"/>
    </row>
    <row r="25" spans="1:10" ht="12" customHeight="1" thickBot="1">
      <c r="A25" s="94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12" customHeight="1">
      <c r="A26" s="103"/>
      <c r="B26" s="104" t="s">
        <v>1</v>
      </c>
      <c r="C26" s="105"/>
      <c r="D26" s="105"/>
      <c r="E26" s="104" t="s">
        <v>2</v>
      </c>
      <c r="F26" s="105"/>
      <c r="G26" s="105"/>
      <c r="H26" s="104" t="s">
        <v>3</v>
      </c>
      <c r="I26" s="105"/>
      <c r="J26" s="105"/>
    </row>
    <row r="27" spans="1:10" ht="12" customHeight="1">
      <c r="A27" s="346" t="s">
        <v>11</v>
      </c>
      <c r="B27" s="106" t="s">
        <v>4</v>
      </c>
      <c r="C27" s="107" t="s">
        <v>5</v>
      </c>
      <c r="D27" s="107" t="s">
        <v>3</v>
      </c>
      <c r="E27" s="106" t="s">
        <v>4</v>
      </c>
      <c r="F27" s="107" t="s">
        <v>5</v>
      </c>
      <c r="G27" s="107" t="s">
        <v>3</v>
      </c>
      <c r="H27" s="106" t="s">
        <v>4</v>
      </c>
      <c r="I27" s="107" t="s">
        <v>5</v>
      </c>
      <c r="J27" s="107" t="s">
        <v>3</v>
      </c>
    </row>
    <row r="28" spans="1:10" ht="12" customHeight="1">
      <c r="A28" s="108"/>
      <c r="B28" s="109"/>
      <c r="C28" s="110"/>
      <c r="D28" s="110"/>
      <c r="E28" s="109"/>
      <c r="F28" s="110"/>
      <c r="G28" s="110"/>
      <c r="H28" s="109"/>
      <c r="I28" s="110"/>
      <c r="J28" s="110"/>
    </row>
    <row r="29" spans="1:10" ht="12" customHeight="1">
      <c r="A29" s="94" t="s">
        <v>12</v>
      </c>
      <c r="B29" s="111">
        <v>0</v>
      </c>
      <c r="C29" s="100">
        <v>0</v>
      </c>
      <c r="D29" s="100">
        <f>SUM(B29:C29)</f>
        <v>0</v>
      </c>
      <c r="E29" s="111">
        <v>2</v>
      </c>
      <c r="F29" s="100">
        <v>3</v>
      </c>
      <c r="G29" s="100">
        <f aca="true" t="shared" si="5" ref="G29:G37">SUM(E29:F29)</f>
        <v>5</v>
      </c>
      <c r="H29" s="111">
        <f>SUM(B29,E29)</f>
        <v>2</v>
      </c>
      <c r="I29" s="100">
        <f>SUM(C29,F29)</f>
        <v>3</v>
      </c>
      <c r="J29" s="100">
        <f aca="true" t="shared" si="6" ref="J29:J37">SUM(H29:I29)</f>
        <v>5</v>
      </c>
    </row>
    <row r="30" spans="1:10" ht="12" customHeight="1">
      <c r="A30" s="94" t="s">
        <v>13</v>
      </c>
      <c r="B30" s="111">
        <v>7</v>
      </c>
      <c r="C30" s="100">
        <v>5</v>
      </c>
      <c r="D30" s="100">
        <f aca="true" t="shared" si="7" ref="D30:D37">SUM(B30:C30)</f>
        <v>12</v>
      </c>
      <c r="E30" s="111">
        <v>6</v>
      </c>
      <c r="F30" s="100">
        <v>16</v>
      </c>
      <c r="G30" s="100">
        <f t="shared" si="5"/>
        <v>22</v>
      </c>
      <c r="H30" s="111">
        <f aca="true" t="shared" si="8" ref="H30:I37">SUM(B30,E30)</f>
        <v>13</v>
      </c>
      <c r="I30" s="100">
        <f t="shared" si="8"/>
        <v>21</v>
      </c>
      <c r="J30" s="100">
        <f t="shared" si="6"/>
        <v>34</v>
      </c>
    </row>
    <row r="31" spans="1:10" ht="12" customHeight="1">
      <c r="A31" s="94" t="s">
        <v>14</v>
      </c>
      <c r="B31" s="111">
        <v>3</v>
      </c>
      <c r="C31" s="100">
        <v>18</v>
      </c>
      <c r="D31" s="100">
        <f t="shared" si="7"/>
        <v>21</v>
      </c>
      <c r="E31" s="111">
        <v>3</v>
      </c>
      <c r="F31" s="100">
        <v>20</v>
      </c>
      <c r="G31" s="100">
        <f t="shared" si="5"/>
        <v>23</v>
      </c>
      <c r="H31" s="111">
        <f t="shared" si="8"/>
        <v>6</v>
      </c>
      <c r="I31" s="100">
        <f t="shared" si="8"/>
        <v>38</v>
      </c>
      <c r="J31" s="100">
        <f t="shared" si="6"/>
        <v>44</v>
      </c>
    </row>
    <row r="32" spans="1:10" ht="12" customHeight="1">
      <c r="A32" s="94" t="s">
        <v>15</v>
      </c>
      <c r="B32" s="109">
        <v>6</v>
      </c>
      <c r="C32" s="100">
        <v>15</v>
      </c>
      <c r="D32" s="100">
        <f t="shared" si="7"/>
        <v>21</v>
      </c>
      <c r="E32" s="111">
        <v>5</v>
      </c>
      <c r="F32" s="100">
        <v>9</v>
      </c>
      <c r="G32" s="100">
        <f t="shared" si="5"/>
        <v>14</v>
      </c>
      <c r="H32" s="111">
        <f t="shared" si="8"/>
        <v>11</v>
      </c>
      <c r="I32" s="100">
        <f t="shared" si="8"/>
        <v>24</v>
      </c>
      <c r="J32" s="100">
        <f t="shared" si="6"/>
        <v>35</v>
      </c>
    </row>
    <row r="33" spans="1:10" ht="12" customHeight="1">
      <c r="A33" s="94" t="s">
        <v>16</v>
      </c>
      <c r="B33" s="109">
        <v>2</v>
      </c>
      <c r="C33" s="100">
        <v>26</v>
      </c>
      <c r="D33" s="100">
        <f t="shared" si="7"/>
        <v>28</v>
      </c>
      <c r="E33" s="111">
        <v>4</v>
      </c>
      <c r="F33" s="100">
        <v>8</v>
      </c>
      <c r="G33" s="100">
        <f t="shared" si="5"/>
        <v>12</v>
      </c>
      <c r="H33" s="111">
        <f t="shared" si="8"/>
        <v>6</v>
      </c>
      <c r="I33" s="100">
        <f t="shared" si="8"/>
        <v>34</v>
      </c>
      <c r="J33" s="100">
        <f t="shared" si="6"/>
        <v>40</v>
      </c>
    </row>
    <row r="34" spans="1:10" ht="12" customHeight="1">
      <c r="A34" s="94" t="s">
        <v>17</v>
      </c>
      <c r="B34" s="109">
        <v>1</v>
      </c>
      <c r="C34" s="100">
        <v>29</v>
      </c>
      <c r="D34" s="100">
        <f t="shared" si="7"/>
        <v>30</v>
      </c>
      <c r="E34" s="111">
        <v>1</v>
      </c>
      <c r="F34" s="100">
        <v>4</v>
      </c>
      <c r="G34" s="100">
        <f t="shared" si="5"/>
        <v>5</v>
      </c>
      <c r="H34" s="111">
        <f t="shared" si="8"/>
        <v>2</v>
      </c>
      <c r="I34" s="100">
        <f t="shared" si="8"/>
        <v>33</v>
      </c>
      <c r="J34" s="100">
        <f t="shared" si="6"/>
        <v>35</v>
      </c>
    </row>
    <row r="35" spans="1:10" ht="12" customHeight="1">
      <c r="A35" s="94" t="s">
        <v>18</v>
      </c>
      <c r="B35" s="109">
        <v>6</v>
      </c>
      <c r="C35" s="100">
        <v>31</v>
      </c>
      <c r="D35" s="100">
        <f t="shared" si="7"/>
        <v>37</v>
      </c>
      <c r="E35" s="111">
        <v>1</v>
      </c>
      <c r="F35" s="100">
        <v>10</v>
      </c>
      <c r="G35" s="100">
        <f t="shared" si="5"/>
        <v>11</v>
      </c>
      <c r="H35" s="111">
        <f t="shared" si="8"/>
        <v>7</v>
      </c>
      <c r="I35" s="100">
        <f t="shared" si="8"/>
        <v>41</v>
      </c>
      <c r="J35" s="100">
        <f t="shared" si="6"/>
        <v>48</v>
      </c>
    </row>
    <row r="36" spans="1:10" ht="12" customHeight="1">
      <c r="A36" s="94" t="s">
        <v>19</v>
      </c>
      <c r="B36" s="109">
        <v>5</v>
      </c>
      <c r="C36" s="100">
        <v>18</v>
      </c>
      <c r="D36" s="100">
        <f t="shared" si="7"/>
        <v>23</v>
      </c>
      <c r="E36" s="111">
        <v>1</v>
      </c>
      <c r="F36" s="100">
        <v>5</v>
      </c>
      <c r="G36" s="100">
        <f t="shared" si="5"/>
        <v>6</v>
      </c>
      <c r="H36" s="111">
        <f t="shared" si="8"/>
        <v>6</v>
      </c>
      <c r="I36" s="100">
        <f t="shared" si="8"/>
        <v>23</v>
      </c>
      <c r="J36" s="100">
        <f t="shared" si="6"/>
        <v>29</v>
      </c>
    </row>
    <row r="37" spans="1:10" ht="12" customHeight="1">
      <c r="A37" s="94" t="s">
        <v>20</v>
      </c>
      <c r="B37" s="109">
        <v>2</v>
      </c>
      <c r="C37" s="100">
        <v>4</v>
      </c>
      <c r="D37" s="112">
        <f t="shared" si="7"/>
        <v>6</v>
      </c>
      <c r="E37" s="111">
        <v>3</v>
      </c>
      <c r="F37" s="100">
        <v>0</v>
      </c>
      <c r="G37" s="112">
        <f t="shared" si="5"/>
        <v>3</v>
      </c>
      <c r="H37" s="111">
        <f t="shared" si="8"/>
        <v>5</v>
      </c>
      <c r="I37" s="100">
        <f t="shared" si="8"/>
        <v>4</v>
      </c>
      <c r="J37" s="112">
        <f t="shared" si="6"/>
        <v>9</v>
      </c>
    </row>
    <row r="38" spans="1:10" ht="12" customHeight="1">
      <c r="A38" s="113" t="s">
        <v>3</v>
      </c>
      <c r="B38" s="114">
        <f>SUM(B29:B37)</f>
        <v>32</v>
      </c>
      <c r="C38" s="115">
        <f aca="true" t="shared" si="9" ref="C38:J38">SUM(C29:C37)</f>
        <v>146</v>
      </c>
      <c r="D38" s="115">
        <f t="shared" si="9"/>
        <v>178</v>
      </c>
      <c r="E38" s="114">
        <f t="shared" si="9"/>
        <v>26</v>
      </c>
      <c r="F38" s="115">
        <f t="shared" si="9"/>
        <v>75</v>
      </c>
      <c r="G38" s="115">
        <f t="shared" si="9"/>
        <v>101</v>
      </c>
      <c r="H38" s="114">
        <f t="shared" si="9"/>
        <v>58</v>
      </c>
      <c r="I38" s="115">
        <f t="shared" si="9"/>
        <v>221</v>
      </c>
      <c r="J38" s="115">
        <f t="shared" si="9"/>
        <v>279</v>
      </c>
    </row>
    <row r="40" spans="1:10" ht="12" customHeight="1">
      <c r="A40" s="96" t="s">
        <v>7</v>
      </c>
      <c r="B40" s="101"/>
      <c r="C40" s="101"/>
      <c r="D40" s="101"/>
      <c r="E40" s="101"/>
      <c r="F40" s="102"/>
      <c r="G40" s="101"/>
      <c r="H40" s="101"/>
      <c r="I40" s="101"/>
      <c r="J40" s="101"/>
    </row>
    <row r="41" spans="1:10" ht="12" customHeight="1" thickBot="1">
      <c r="A41" s="94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0" ht="12" customHeight="1">
      <c r="A42" s="103"/>
      <c r="B42" s="104" t="s">
        <v>1</v>
      </c>
      <c r="C42" s="105"/>
      <c r="D42" s="105"/>
      <c r="E42" s="104" t="s">
        <v>2</v>
      </c>
      <c r="F42" s="105"/>
      <c r="G42" s="105"/>
      <c r="H42" s="104" t="s">
        <v>3</v>
      </c>
      <c r="I42" s="105"/>
      <c r="J42" s="105"/>
    </row>
    <row r="43" spans="1:10" ht="12" customHeight="1">
      <c r="A43" s="346" t="s">
        <v>11</v>
      </c>
      <c r="B43" s="106" t="s">
        <v>4</v>
      </c>
      <c r="C43" s="107" t="s">
        <v>5</v>
      </c>
      <c r="D43" s="107" t="s">
        <v>3</v>
      </c>
      <c r="E43" s="106" t="s">
        <v>4</v>
      </c>
      <c r="F43" s="107" t="s">
        <v>5</v>
      </c>
      <c r="G43" s="107" t="s">
        <v>3</v>
      </c>
      <c r="H43" s="106" t="s">
        <v>4</v>
      </c>
      <c r="I43" s="107" t="s">
        <v>5</v>
      </c>
      <c r="J43" s="107" t="s">
        <v>3</v>
      </c>
    </row>
    <row r="44" spans="1:10" ht="12" customHeight="1">
      <c r="A44" s="108"/>
      <c r="B44" s="109"/>
      <c r="C44" s="110"/>
      <c r="D44" s="110"/>
      <c r="E44" s="109"/>
      <c r="F44" s="110"/>
      <c r="G44" s="110"/>
      <c r="H44" s="109"/>
      <c r="I44" s="110"/>
      <c r="J44" s="110"/>
    </row>
    <row r="45" spans="1:10" ht="12" customHeight="1">
      <c r="A45" s="94" t="s">
        <v>12</v>
      </c>
      <c r="B45" s="111">
        <v>0</v>
      </c>
      <c r="C45" s="100">
        <v>0</v>
      </c>
      <c r="D45" s="100">
        <f>SUM(B45:C45)</f>
        <v>0</v>
      </c>
      <c r="E45" s="111">
        <v>1</v>
      </c>
      <c r="F45" s="100">
        <v>1</v>
      </c>
      <c r="G45" s="100">
        <f aca="true" t="shared" si="10" ref="G45:G53">SUM(E45:F45)</f>
        <v>2</v>
      </c>
      <c r="H45" s="111">
        <f>SUM(B45,E45)</f>
        <v>1</v>
      </c>
      <c r="I45" s="100">
        <f>SUM(C45,F45)</f>
        <v>1</v>
      </c>
      <c r="J45" s="100">
        <f aca="true" t="shared" si="11" ref="J45:J53">SUM(H45:I45)</f>
        <v>2</v>
      </c>
    </row>
    <row r="46" spans="1:10" ht="12" customHeight="1">
      <c r="A46" s="94" t="s">
        <v>13</v>
      </c>
      <c r="B46" s="111">
        <v>1</v>
      </c>
      <c r="C46" s="100">
        <v>3</v>
      </c>
      <c r="D46" s="100">
        <f aca="true" t="shared" si="12" ref="D46:D53">SUM(B46:C46)</f>
        <v>4</v>
      </c>
      <c r="E46" s="111">
        <v>2</v>
      </c>
      <c r="F46" s="100">
        <v>4</v>
      </c>
      <c r="G46" s="100">
        <f t="shared" si="10"/>
        <v>6</v>
      </c>
      <c r="H46" s="111">
        <f aca="true" t="shared" si="13" ref="H46:I53">SUM(B46,E46)</f>
        <v>3</v>
      </c>
      <c r="I46" s="100">
        <f t="shared" si="13"/>
        <v>7</v>
      </c>
      <c r="J46" s="100">
        <f t="shared" si="11"/>
        <v>10</v>
      </c>
    </row>
    <row r="47" spans="1:10" ht="12" customHeight="1">
      <c r="A47" s="94" t="s">
        <v>14</v>
      </c>
      <c r="B47" s="111">
        <v>5</v>
      </c>
      <c r="C47" s="100">
        <v>8</v>
      </c>
      <c r="D47" s="100">
        <f t="shared" si="12"/>
        <v>13</v>
      </c>
      <c r="E47" s="111">
        <v>2</v>
      </c>
      <c r="F47" s="100">
        <v>2</v>
      </c>
      <c r="G47" s="100">
        <f t="shared" si="10"/>
        <v>4</v>
      </c>
      <c r="H47" s="111">
        <f t="shared" si="13"/>
        <v>7</v>
      </c>
      <c r="I47" s="100">
        <f t="shared" si="13"/>
        <v>10</v>
      </c>
      <c r="J47" s="100">
        <f t="shared" si="11"/>
        <v>17</v>
      </c>
    </row>
    <row r="48" spans="1:10" ht="12" customHeight="1">
      <c r="A48" s="94" t="s">
        <v>15</v>
      </c>
      <c r="B48" s="109">
        <v>0</v>
      </c>
      <c r="C48" s="100">
        <v>8</v>
      </c>
      <c r="D48" s="100">
        <f t="shared" si="12"/>
        <v>8</v>
      </c>
      <c r="E48" s="111">
        <v>0</v>
      </c>
      <c r="F48" s="100">
        <v>1</v>
      </c>
      <c r="G48" s="100">
        <f t="shared" si="10"/>
        <v>1</v>
      </c>
      <c r="H48" s="111">
        <f t="shared" si="13"/>
        <v>0</v>
      </c>
      <c r="I48" s="100">
        <f t="shared" si="13"/>
        <v>9</v>
      </c>
      <c r="J48" s="100">
        <f t="shared" si="11"/>
        <v>9</v>
      </c>
    </row>
    <row r="49" spans="1:10" ht="12" customHeight="1">
      <c r="A49" s="94" t="s">
        <v>16</v>
      </c>
      <c r="B49" s="109">
        <v>2</v>
      </c>
      <c r="C49" s="100">
        <v>6</v>
      </c>
      <c r="D49" s="100">
        <f t="shared" si="12"/>
        <v>8</v>
      </c>
      <c r="E49" s="111">
        <v>0</v>
      </c>
      <c r="F49" s="100">
        <v>2</v>
      </c>
      <c r="G49" s="100">
        <f t="shared" si="10"/>
        <v>2</v>
      </c>
      <c r="H49" s="111">
        <f t="shared" si="13"/>
        <v>2</v>
      </c>
      <c r="I49" s="100">
        <f t="shared" si="13"/>
        <v>8</v>
      </c>
      <c r="J49" s="100">
        <f t="shared" si="11"/>
        <v>10</v>
      </c>
    </row>
    <row r="50" spans="1:10" ht="12" customHeight="1">
      <c r="A50" s="94" t="s">
        <v>17</v>
      </c>
      <c r="B50" s="109">
        <v>0</v>
      </c>
      <c r="C50" s="100">
        <v>5</v>
      </c>
      <c r="D50" s="100">
        <f t="shared" si="12"/>
        <v>5</v>
      </c>
      <c r="E50" s="111">
        <v>1</v>
      </c>
      <c r="F50" s="100">
        <v>3</v>
      </c>
      <c r="G50" s="100">
        <f t="shared" si="10"/>
        <v>4</v>
      </c>
      <c r="H50" s="111">
        <f t="shared" si="13"/>
        <v>1</v>
      </c>
      <c r="I50" s="100">
        <f t="shared" si="13"/>
        <v>8</v>
      </c>
      <c r="J50" s="100">
        <f t="shared" si="11"/>
        <v>9</v>
      </c>
    </row>
    <row r="51" spans="1:10" ht="12" customHeight="1">
      <c r="A51" s="94" t="s">
        <v>18</v>
      </c>
      <c r="B51" s="109">
        <v>1</v>
      </c>
      <c r="C51" s="100">
        <v>8</v>
      </c>
      <c r="D51" s="100">
        <f t="shared" si="12"/>
        <v>9</v>
      </c>
      <c r="E51" s="111">
        <v>0</v>
      </c>
      <c r="F51" s="100">
        <v>0</v>
      </c>
      <c r="G51" s="100">
        <f t="shared" si="10"/>
        <v>0</v>
      </c>
      <c r="H51" s="111">
        <f t="shared" si="13"/>
        <v>1</v>
      </c>
      <c r="I51" s="100">
        <f t="shared" si="13"/>
        <v>8</v>
      </c>
      <c r="J51" s="100">
        <f t="shared" si="11"/>
        <v>9</v>
      </c>
    </row>
    <row r="52" spans="1:10" ht="12" customHeight="1">
      <c r="A52" s="94" t="s">
        <v>19</v>
      </c>
      <c r="B52" s="109">
        <v>2</v>
      </c>
      <c r="C52" s="100">
        <v>9</v>
      </c>
      <c r="D52" s="100">
        <f t="shared" si="12"/>
        <v>11</v>
      </c>
      <c r="E52" s="111">
        <v>0</v>
      </c>
      <c r="F52" s="100">
        <v>1</v>
      </c>
      <c r="G52" s="100">
        <f t="shared" si="10"/>
        <v>1</v>
      </c>
      <c r="H52" s="111">
        <f t="shared" si="13"/>
        <v>2</v>
      </c>
      <c r="I52" s="100">
        <f t="shared" si="13"/>
        <v>10</v>
      </c>
      <c r="J52" s="100">
        <f t="shared" si="11"/>
        <v>12</v>
      </c>
    </row>
    <row r="53" spans="1:10" ht="12" customHeight="1">
      <c r="A53" s="94" t="s">
        <v>20</v>
      </c>
      <c r="B53" s="109">
        <v>0</v>
      </c>
      <c r="C53" s="100">
        <v>1</v>
      </c>
      <c r="D53" s="112">
        <f t="shared" si="12"/>
        <v>1</v>
      </c>
      <c r="E53" s="111">
        <v>0</v>
      </c>
      <c r="F53" s="100">
        <v>0</v>
      </c>
      <c r="G53" s="112">
        <f t="shared" si="10"/>
        <v>0</v>
      </c>
      <c r="H53" s="111">
        <f t="shared" si="13"/>
        <v>0</v>
      </c>
      <c r="I53" s="100">
        <f t="shared" si="13"/>
        <v>1</v>
      </c>
      <c r="J53" s="112">
        <f t="shared" si="11"/>
        <v>1</v>
      </c>
    </row>
    <row r="54" spans="1:10" ht="12" customHeight="1">
      <c r="A54" s="113" t="s">
        <v>3</v>
      </c>
      <c r="B54" s="114">
        <f>SUM(B45:B53)</f>
        <v>11</v>
      </c>
      <c r="C54" s="115">
        <f aca="true" t="shared" si="14" ref="C54:J54">SUM(C45:C53)</f>
        <v>48</v>
      </c>
      <c r="D54" s="115">
        <f t="shared" si="14"/>
        <v>59</v>
      </c>
      <c r="E54" s="114">
        <f t="shared" si="14"/>
        <v>6</v>
      </c>
      <c r="F54" s="115">
        <f t="shared" si="14"/>
        <v>14</v>
      </c>
      <c r="G54" s="115">
        <f t="shared" si="14"/>
        <v>20</v>
      </c>
      <c r="H54" s="114">
        <f t="shared" si="14"/>
        <v>17</v>
      </c>
      <c r="I54" s="115">
        <f t="shared" si="14"/>
        <v>62</v>
      </c>
      <c r="J54" s="115">
        <f t="shared" si="14"/>
        <v>79</v>
      </c>
    </row>
    <row r="56" spans="1:10" ht="12" customHeight="1">
      <c r="A56" s="96" t="s">
        <v>8</v>
      </c>
      <c r="B56" s="101"/>
      <c r="C56" s="101"/>
      <c r="D56" s="101"/>
      <c r="E56" s="101"/>
      <c r="F56" s="102"/>
      <c r="G56" s="101"/>
      <c r="H56" s="101"/>
      <c r="I56" s="101"/>
      <c r="J56" s="101"/>
    </row>
    <row r="57" spans="1:10" ht="12" customHeight="1" thickBot="1">
      <c r="A57" s="94"/>
      <c r="B57" s="100"/>
      <c r="C57" s="100"/>
      <c r="D57" s="100"/>
      <c r="E57" s="100"/>
      <c r="F57" s="100"/>
      <c r="G57" s="100"/>
      <c r="H57" s="100"/>
      <c r="I57" s="100"/>
      <c r="J57" s="100"/>
    </row>
    <row r="58" spans="1:10" ht="12" customHeight="1">
      <c r="A58" s="103"/>
      <c r="B58" s="104" t="s">
        <v>1</v>
      </c>
      <c r="C58" s="105"/>
      <c r="D58" s="105"/>
      <c r="E58" s="104" t="s">
        <v>2</v>
      </c>
      <c r="F58" s="105"/>
      <c r="G58" s="105"/>
      <c r="H58" s="104" t="s">
        <v>3</v>
      </c>
      <c r="I58" s="105"/>
      <c r="J58" s="105"/>
    </row>
    <row r="59" spans="1:10" ht="12" customHeight="1">
      <c r="A59" s="346" t="s">
        <v>11</v>
      </c>
      <c r="B59" s="106" t="s">
        <v>4</v>
      </c>
      <c r="C59" s="107" t="s">
        <v>5</v>
      </c>
      <c r="D59" s="107" t="s">
        <v>3</v>
      </c>
      <c r="E59" s="106" t="s">
        <v>4</v>
      </c>
      <c r="F59" s="107" t="s">
        <v>5</v>
      </c>
      <c r="G59" s="107" t="s">
        <v>3</v>
      </c>
      <c r="H59" s="106" t="s">
        <v>4</v>
      </c>
      <c r="I59" s="107" t="s">
        <v>5</v>
      </c>
      <c r="J59" s="107" t="s">
        <v>3</v>
      </c>
    </row>
    <row r="60" spans="1:10" ht="12" customHeight="1">
      <c r="A60" s="108"/>
      <c r="B60" s="109"/>
      <c r="C60" s="110"/>
      <c r="D60" s="110"/>
      <c r="E60" s="109"/>
      <c r="F60" s="110"/>
      <c r="G60" s="110"/>
      <c r="H60" s="109"/>
      <c r="I60" s="110"/>
      <c r="J60" s="110"/>
    </row>
    <row r="61" spans="1:10" ht="12" customHeight="1">
      <c r="A61" s="94" t="s">
        <v>12</v>
      </c>
      <c r="B61" s="111">
        <v>0</v>
      </c>
      <c r="C61" s="100">
        <v>3</v>
      </c>
      <c r="D61" s="100">
        <f>SUM(B61:C61)</f>
        <v>3</v>
      </c>
      <c r="E61" s="111">
        <v>1</v>
      </c>
      <c r="F61" s="100">
        <v>4</v>
      </c>
      <c r="G61" s="100">
        <f aca="true" t="shared" si="15" ref="G61:G69">SUM(E61:F61)</f>
        <v>5</v>
      </c>
      <c r="H61" s="111">
        <f>SUM(B61,E61)</f>
        <v>1</v>
      </c>
      <c r="I61" s="100">
        <f>SUM(C61,F61)</f>
        <v>7</v>
      </c>
      <c r="J61" s="100">
        <f aca="true" t="shared" si="16" ref="J61:J69">SUM(H61:I61)</f>
        <v>8</v>
      </c>
    </row>
    <row r="62" spans="1:10" ht="12" customHeight="1">
      <c r="A62" s="94" t="s">
        <v>13</v>
      </c>
      <c r="B62" s="111">
        <v>3</v>
      </c>
      <c r="C62" s="100">
        <v>3</v>
      </c>
      <c r="D62" s="100">
        <f aca="true" t="shared" si="17" ref="D62:D69">SUM(B62:C62)</f>
        <v>6</v>
      </c>
      <c r="E62" s="111">
        <v>0</v>
      </c>
      <c r="F62" s="100">
        <v>1</v>
      </c>
      <c r="G62" s="100">
        <f t="shared" si="15"/>
        <v>1</v>
      </c>
      <c r="H62" s="111">
        <f aca="true" t="shared" si="18" ref="H62:I69">SUM(B62,E62)</f>
        <v>3</v>
      </c>
      <c r="I62" s="100">
        <f t="shared" si="18"/>
        <v>4</v>
      </c>
      <c r="J62" s="100">
        <f t="shared" si="16"/>
        <v>7</v>
      </c>
    </row>
    <row r="63" spans="1:10" ht="12" customHeight="1">
      <c r="A63" s="94" t="s">
        <v>14</v>
      </c>
      <c r="B63" s="111">
        <v>3</v>
      </c>
      <c r="C63" s="100">
        <v>11</v>
      </c>
      <c r="D63" s="100">
        <f t="shared" si="17"/>
        <v>14</v>
      </c>
      <c r="E63" s="111">
        <v>3</v>
      </c>
      <c r="F63" s="100">
        <v>8</v>
      </c>
      <c r="G63" s="100">
        <f t="shared" si="15"/>
        <v>11</v>
      </c>
      <c r="H63" s="111">
        <f t="shared" si="18"/>
        <v>6</v>
      </c>
      <c r="I63" s="100">
        <f t="shared" si="18"/>
        <v>19</v>
      </c>
      <c r="J63" s="100">
        <f t="shared" si="16"/>
        <v>25</v>
      </c>
    </row>
    <row r="64" spans="1:10" ht="12" customHeight="1">
      <c r="A64" s="94" t="s">
        <v>15</v>
      </c>
      <c r="B64" s="109">
        <v>2</v>
      </c>
      <c r="C64" s="100">
        <v>8</v>
      </c>
      <c r="D64" s="100">
        <f t="shared" si="17"/>
        <v>10</v>
      </c>
      <c r="E64" s="111">
        <v>0</v>
      </c>
      <c r="F64" s="100">
        <v>2</v>
      </c>
      <c r="G64" s="100">
        <f t="shared" si="15"/>
        <v>2</v>
      </c>
      <c r="H64" s="111">
        <f t="shared" si="18"/>
        <v>2</v>
      </c>
      <c r="I64" s="100">
        <f t="shared" si="18"/>
        <v>10</v>
      </c>
      <c r="J64" s="100">
        <f t="shared" si="16"/>
        <v>12</v>
      </c>
    </row>
    <row r="65" spans="1:10" ht="12" customHeight="1">
      <c r="A65" s="94" t="s">
        <v>16</v>
      </c>
      <c r="B65" s="109">
        <v>0</v>
      </c>
      <c r="C65" s="100">
        <v>5</v>
      </c>
      <c r="D65" s="100">
        <f t="shared" si="17"/>
        <v>5</v>
      </c>
      <c r="E65" s="111">
        <v>0</v>
      </c>
      <c r="F65" s="100">
        <v>2</v>
      </c>
      <c r="G65" s="100">
        <f t="shared" si="15"/>
        <v>2</v>
      </c>
      <c r="H65" s="111">
        <f t="shared" si="18"/>
        <v>0</v>
      </c>
      <c r="I65" s="100">
        <f t="shared" si="18"/>
        <v>7</v>
      </c>
      <c r="J65" s="100">
        <f t="shared" si="16"/>
        <v>7</v>
      </c>
    </row>
    <row r="66" spans="1:10" ht="12" customHeight="1">
      <c r="A66" s="94" t="s">
        <v>17</v>
      </c>
      <c r="B66" s="109">
        <v>1</v>
      </c>
      <c r="C66" s="100">
        <v>9</v>
      </c>
      <c r="D66" s="100">
        <f t="shared" si="17"/>
        <v>10</v>
      </c>
      <c r="E66" s="111">
        <v>0</v>
      </c>
      <c r="F66" s="100">
        <v>2</v>
      </c>
      <c r="G66" s="100">
        <f t="shared" si="15"/>
        <v>2</v>
      </c>
      <c r="H66" s="111">
        <f t="shared" si="18"/>
        <v>1</v>
      </c>
      <c r="I66" s="100">
        <f t="shared" si="18"/>
        <v>11</v>
      </c>
      <c r="J66" s="100">
        <f t="shared" si="16"/>
        <v>12</v>
      </c>
    </row>
    <row r="67" spans="1:10" ht="12" customHeight="1">
      <c r="A67" s="94" t="s">
        <v>18</v>
      </c>
      <c r="B67" s="109">
        <v>0</v>
      </c>
      <c r="C67" s="100">
        <v>10</v>
      </c>
      <c r="D67" s="100">
        <f t="shared" si="17"/>
        <v>10</v>
      </c>
      <c r="E67" s="111">
        <v>0</v>
      </c>
      <c r="F67" s="100">
        <v>2</v>
      </c>
      <c r="G67" s="100">
        <f t="shared" si="15"/>
        <v>2</v>
      </c>
      <c r="H67" s="111">
        <f t="shared" si="18"/>
        <v>0</v>
      </c>
      <c r="I67" s="100">
        <f t="shared" si="18"/>
        <v>12</v>
      </c>
      <c r="J67" s="100">
        <f t="shared" si="16"/>
        <v>12</v>
      </c>
    </row>
    <row r="68" spans="1:10" ht="12" customHeight="1">
      <c r="A68" s="94" t="s">
        <v>19</v>
      </c>
      <c r="B68" s="109">
        <v>1</v>
      </c>
      <c r="C68" s="100">
        <v>1</v>
      </c>
      <c r="D68" s="100">
        <f t="shared" si="17"/>
        <v>2</v>
      </c>
      <c r="E68" s="111">
        <v>0</v>
      </c>
      <c r="F68" s="100">
        <v>0</v>
      </c>
      <c r="G68" s="100">
        <f t="shared" si="15"/>
        <v>0</v>
      </c>
      <c r="H68" s="111">
        <f t="shared" si="18"/>
        <v>1</v>
      </c>
      <c r="I68" s="100">
        <f t="shared" si="18"/>
        <v>1</v>
      </c>
      <c r="J68" s="100">
        <f t="shared" si="16"/>
        <v>2</v>
      </c>
    </row>
    <row r="69" spans="1:10" ht="12" customHeight="1">
      <c r="A69" s="94" t="s">
        <v>20</v>
      </c>
      <c r="B69" s="109">
        <v>0</v>
      </c>
      <c r="C69" s="100">
        <v>0</v>
      </c>
      <c r="D69" s="112">
        <f t="shared" si="17"/>
        <v>0</v>
      </c>
      <c r="E69" s="111">
        <v>0</v>
      </c>
      <c r="F69" s="100">
        <v>0</v>
      </c>
      <c r="G69" s="112">
        <f t="shared" si="15"/>
        <v>0</v>
      </c>
      <c r="H69" s="111">
        <f t="shared" si="18"/>
        <v>0</v>
      </c>
      <c r="I69" s="100">
        <f t="shared" si="18"/>
        <v>0</v>
      </c>
      <c r="J69" s="112">
        <f t="shared" si="16"/>
        <v>0</v>
      </c>
    </row>
    <row r="70" spans="1:10" ht="12" customHeight="1">
      <c r="A70" s="113" t="s">
        <v>3</v>
      </c>
      <c r="B70" s="114">
        <f>SUM(B61:B69)</f>
        <v>10</v>
      </c>
      <c r="C70" s="115">
        <f aca="true" t="shared" si="19" ref="C70:J70">SUM(C61:C69)</f>
        <v>50</v>
      </c>
      <c r="D70" s="115">
        <f t="shared" si="19"/>
        <v>60</v>
      </c>
      <c r="E70" s="114">
        <f t="shared" si="19"/>
        <v>4</v>
      </c>
      <c r="F70" s="115">
        <f t="shared" si="19"/>
        <v>21</v>
      </c>
      <c r="G70" s="115">
        <f t="shared" si="19"/>
        <v>25</v>
      </c>
      <c r="H70" s="114">
        <f t="shared" si="19"/>
        <v>14</v>
      </c>
      <c r="I70" s="115">
        <f t="shared" si="19"/>
        <v>71</v>
      </c>
      <c r="J70" s="115">
        <f t="shared" si="19"/>
        <v>85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26.8515625" style="138" customWidth="1"/>
    <col min="2" max="16384" width="9.140625" style="138" customWidth="1"/>
  </cols>
  <sheetData>
    <row r="1" s="117" customFormat="1" ht="12.75">
      <c r="A1" s="1" t="s">
        <v>39</v>
      </c>
    </row>
    <row r="2" spans="1:10" s="117" customFormat="1" ht="12.75">
      <c r="A2" s="118" t="s">
        <v>0</v>
      </c>
      <c r="B2" s="119"/>
      <c r="C2" s="120"/>
      <c r="D2" s="119"/>
      <c r="E2" s="120"/>
      <c r="F2" s="120"/>
      <c r="G2" s="119"/>
      <c r="H2" s="120"/>
      <c r="I2" s="119"/>
      <c r="J2" s="119"/>
    </row>
    <row r="3" spans="1:10" s="117" customFormat="1" ht="12.75">
      <c r="A3" s="118"/>
      <c r="B3" s="119"/>
      <c r="C3" s="118"/>
      <c r="D3" s="119"/>
      <c r="E3" s="120"/>
      <c r="F3" s="120"/>
      <c r="G3" s="119"/>
      <c r="H3" s="120"/>
      <c r="I3" s="119"/>
      <c r="J3" s="119"/>
    </row>
    <row r="4" spans="1:10" s="117" customFormat="1" ht="12.75">
      <c r="A4" s="118" t="s">
        <v>40</v>
      </c>
      <c r="B4" s="119"/>
      <c r="C4" s="118"/>
      <c r="D4" s="119"/>
      <c r="E4" s="120"/>
      <c r="F4" s="120"/>
      <c r="G4" s="119"/>
      <c r="H4" s="120"/>
      <c r="I4" s="119"/>
      <c r="J4" s="119"/>
    </row>
    <row r="5" spans="1:10" s="117" customFormat="1" ht="12.75">
      <c r="A5" s="118"/>
      <c r="B5" s="119"/>
      <c r="C5" s="118"/>
      <c r="D5" s="119"/>
      <c r="E5" s="120"/>
      <c r="F5" s="120"/>
      <c r="G5" s="119"/>
      <c r="H5" s="120"/>
      <c r="I5" s="119"/>
      <c r="J5" s="119"/>
    </row>
    <row r="6" spans="1:10" s="117" customFormat="1" ht="12.75">
      <c r="A6" s="118" t="s">
        <v>25</v>
      </c>
      <c r="B6" s="119"/>
      <c r="C6" s="118"/>
      <c r="D6" s="119"/>
      <c r="E6" s="119"/>
      <c r="F6" s="119"/>
      <c r="G6" s="119"/>
      <c r="H6" s="119"/>
      <c r="I6" s="119"/>
      <c r="J6" s="119"/>
    </row>
    <row r="7" s="117" customFormat="1" ht="13.5" thickBot="1"/>
    <row r="8" spans="1:10" s="117" customFormat="1" ht="12.75">
      <c r="A8" s="121"/>
      <c r="B8" s="122"/>
      <c r="C8" s="123" t="s">
        <v>1</v>
      </c>
      <c r="D8" s="124"/>
      <c r="E8" s="122"/>
      <c r="F8" s="123" t="s">
        <v>2</v>
      </c>
      <c r="G8" s="124"/>
      <c r="H8" s="122"/>
      <c r="I8" s="123" t="s">
        <v>3</v>
      </c>
      <c r="J8" s="124"/>
    </row>
    <row r="9" spans="1:10" s="117" customFormat="1" ht="12.75">
      <c r="A9" s="125"/>
      <c r="B9" s="330" t="s">
        <v>4</v>
      </c>
      <c r="C9" s="331" t="s">
        <v>5</v>
      </c>
      <c r="D9" s="331" t="s">
        <v>3</v>
      </c>
      <c r="E9" s="330" t="s">
        <v>4</v>
      </c>
      <c r="F9" s="331" t="s">
        <v>5</v>
      </c>
      <c r="G9" s="331" t="s">
        <v>3</v>
      </c>
      <c r="H9" s="330" t="s">
        <v>4</v>
      </c>
      <c r="I9" s="331" t="s">
        <v>5</v>
      </c>
      <c r="J9" s="331" t="s">
        <v>3</v>
      </c>
    </row>
    <row r="10" spans="1:10" s="117" customFormat="1" ht="12.75">
      <c r="A10" s="126"/>
      <c r="B10" s="127"/>
      <c r="C10" s="128"/>
      <c r="D10" s="128"/>
      <c r="E10" s="127"/>
      <c r="F10" s="128"/>
      <c r="G10" s="128"/>
      <c r="H10" s="127"/>
      <c r="I10" s="128"/>
      <c r="J10" s="128"/>
    </row>
    <row r="11" spans="1:10" s="117" customFormat="1" ht="12.75">
      <c r="A11" s="2" t="s">
        <v>23</v>
      </c>
      <c r="B11" s="129">
        <v>70</v>
      </c>
      <c r="C11" s="130">
        <v>71</v>
      </c>
      <c r="D11" s="130">
        <f>SUM(B11:C11)</f>
        <v>141</v>
      </c>
      <c r="E11" s="131">
        <v>45</v>
      </c>
      <c r="F11" s="130">
        <v>41</v>
      </c>
      <c r="G11" s="130">
        <f>SUM(E11:F11)</f>
        <v>86</v>
      </c>
      <c r="H11" s="131">
        <f>SUM(B11,E11)</f>
        <v>115</v>
      </c>
      <c r="I11" s="130">
        <f>SUM(C11,F11)</f>
        <v>112</v>
      </c>
      <c r="J11" s="130">
        <f>SUM(H11:I11)</f>
        <v>227</v>
      </c>
    </row>
    <row r="12" spans="1:10" s="117" customFormat="1" ht="12.75">
      <c r="A12" s="117" t="s">
        <v>6</v>
      </c>
      <c r="B12" s="129">
        <v>112</v>
      </c>
      <c r="C12" s="132">
        <v>119</v>
      </c>
      <c r="D12" s="130">
        <f>SUM(B12:C12)</f>
        <v>231</v>
      </c>
      <c r="E12" s="131">
        <v>69</v>
      </c>
      <c r="F12" s="130">
        <v>73</v>
      </c>
      <c r="G12" s="130">
        <f>SUM(E12:F12)</f>
        <v>142</v>
      </c>
      <c r="H12" s="131">
        <f aca="true" t="shared" si="0" ref="H12:I14">SUM(B12,E12)</f>
        <v>181</v>
      </c>
      <c r="I12" s="130">
        <f t="shared" si="0"/>
        <v>192</v>
      </c>
      <c r="J12" s="130">
        <f>SUM(H12:I12)</f>
        <v>373</v>
      </c>
    </row>
    <row r="13" spans="1:10" s="117" customFormat="1" ht="12.75">
      <c r="A13" s="117" t="s">
        <v>7</v>
      </c>
      <c r="B13" s="129">
        <v>23</v>
      </c>
      <c r="C13" s="133">
        <v>24</v>
      </c>
      <c r="D13" s="130">
        <f>SUM(B13:C13)</f>
        <v>47</v>
      </c>
      <c r="E13" s="129">
        <v>14</v>
      </c>
      <c r="F13" s="133">
        <v>16</v>
      </c>
      <c r="G13" s="130">
        <f>SUM(E13:F13)</f>
        <v>30</v>
      </c>
      <c r="H13" s="131">
        <f t="shared" si="0"/>
        <v>37</v>
      </c>
      <c r="I13" s="130">
        <f t="shared" si="0"/>
        <v>40</v>
      </c>
      <c r="J13" s="130">
        <f>SUM(H13:I13)</f>
        <v>77</v>
      </c>
    </row>
    <row r="14" spans="1:10" s="117" customFormat="1" ht="12.75">
      <c r="A14" s="117" t="s">
        <v>8</v>
      </c>
      <c r="B14" s="129">
        <v>15</v>
      </c>
      <c r="C14" s="132">
        <v>30</v>
      </c>
      <c r="D14" s="130">
        <f>SUM(B14:C14)</f>
        <v>45</v>
      </c>
      <c r="E14" s="131">
        <v>9</v>
      </c>
      <c r="F14" s="130">
        <v>12</v>
      </c>
      <c r="G14" s="130">
        <f>SUM(E14:F14)</f>
        <v>21</v>
      </c>
      <c r="H14" s="131">
        <f t="shared" si="0"/>
        <v>24</v>
      </c>
      <c r="I14" s="130">
        <f t="shared" si="0"/>
        <v>42</v>
      </c>
      <c r="J14" s="130">
        <f>SUM(H14:I14)</f>
        <v>66</v>
      </c>
    </row>
    <row r="15" spans="1:10" s="116" customFormat="1" ht="12.75">
      <c r="A15" s="134" t="s">
        <v>3</v>
      </c>
      <c r="B15" s="135">
        <f>SUM(B11:B14)</f>
        <v>220</v>
      </c>
      <c r="C15" s="136">
        <f aca="true" t="shared" si="1" ref="C15:J15">SUM(C11:C14)</f>
        <v>244</v>
      </c>
      <c r="D15" s="136">
        <f t="shared" si="1"/>
        <v>464</v>
      </c>
      <c r="E15" s="137">
        <f t="shared" si="1"/>
        <v>137</v>
      </c>
      <c r="F15" s="136">
        <f t="shared" si="1"/>
        <v>142</v>
      </c>
      <c r="G15" s="136">
        <f t="shared" si="1"/>
        <v>279</v>
      </c>
      <c r="H15" s="137">
        <f t="shared" si="1"/>
        <v>357</v>
      </c>
      <c r="I15" s="136">
        <f t="shared" si="1"/>
        <v>386</v>
      </c>
      <c r="J15" s="136">
        <f t="shared" si="1"/>
        <v>743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26.57421875" style="159" customWidth="1"/>
    <col min="2" max="16384" width="9.140625" style="159" customWidth="1"/>
  </cols>
  <sheetData>
    <row r="1" spans="1:10" s="140" customFormat="1" ht="12.75">
      <c r="A1" s="1" t="s">
        <v>39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145" customFormat="1" ht="12.75">
      <c r="A2" s="142" t="s">
        <v>9</v>
      </c>
      <c r="B2" s="143"/>
      <c r="C2" s="144"/>
      <c r="D2" s="143"/>
      <c r="E2" s="144"/>
      <c r="F2" s="144"/>
      <c r="G2" s="143"/>
      <c r="H2" s="144"/>
      <c r="I2" s="143"/>
      <c r="J2" s="143"/>
    </row>
    <row r="3" spans="1:10" s="145" customFormat="1" ht="12.75">
      <c r="A3" s="142"/>
      <c r="B3" s="143"/>
      <c r="C3" s="142"/>
      <c r="D3" s="143"/>
      <c r="E3" s="144"/>
      <c r="F3" s="144"/>
      <c r="G3" s="143"/>
      <c r="H3" s="144"/>
      <c r="I3" s="143"/>
      <c r="J3" s="143"/>
    </row>
    <row r="4" spans="1:10" s="145" customFormat="1" ht="12.75">
      <c r="A4" s="142" t="s">
        <v>43</v>
      </c>
      <c r="B4" s="143"/>
      <c r="C4" s="142"/>
      <c r="D4" s="143"/>
      <c r="E4" s="144"/>
      <c r="F4" s="144"/>
      <c r="G4" s="143"/>
      <c r="H4" s="144"/>
      <c r="I4" s="143"/>
      <c r="J4" s="143"/>
    </row>
    <row r="5" spans="1:10" s="145" customFormat="1" ht="12.75">
      <c r="A5" s="142"/>
      <c r="B5" s="143"/>
      <c r="C5" s="142"/>
      <c r="D5" s="143"/>
      <c r="E5" s="144"/>
      <c r="F5" s="144"/>
      <c r="G5" s="143"/>
      <c r="H5" s="144"/>
      <c r="I5" s="143"/>
      <c r="J5" s="143"/>
    </row>
    <row r="6" spans="1:10" s="145" customFormat="1" ht="12.75">
      <c r="A6" s="118" t="s">
        <v>25</v>
      </c>
      <c r="B6" s="143"/>
      <c r="C6" s="142"/>
      <c r="D6" s="143"/>
      <c r="E6" s="144"/>
      <c r="F6" s="144"/>
      <c r="G6" s="143"/>
      <c r="H6" s="144"/>
      <c r="I6" s="143"/>
      <c r="J6" s="143"/>
    </row>
    <row r="7" spans="1:10" s="145" customFormat="1" ht="13.5" thickBot="1">
      <c r="A7" s="142"/>
      <c r="B7" s="143"/>
      <c r="C7" s="142"/>
      <c r="D7" s="143"/>
      <c r="E7" s="144"/>
      <c r="F7" s="144"/>
      <c r="G7" s="143"/>
      <c r="H7" s="144"/>
      <c r="I7" s="143"/>
      <c r="J7" s="143"/>
    </row>
    <row r="8" spans="1:10" s="145" customFormat="1" ht="12.75">
      <c r="A8" s="146"/>
      <c r="B8" s="147"/>
      <c r="C8" s="148" t="s">
        <v>1</v>
      </c>
      <c r="D8" s="149"/>
      <c r="E8" s="147"/>
      <c r="F8" s="148" t="s">
        <v>2</v>
      </c>
      <c r="G8" s="149"/>
      <c r="H8" s="147"/>
      <c r="I8" s="148" t="s">
        <v>3</v>
      </c>
      <c r="J8" s="149"/>
    </row>
    <row r="9" spans="1:10" s="145" customFormat="1" ht="12.75">
      <c r="A9" s="150"/>
      <c r="B9" s="332" t="s">
        <v>4</v>
      </c>
      <c r="C9" s="151" t="s">
        <v>5</v>
      </c>
      <c r="D9" s="151" t="s">
        <v>3</v>
      </c>
      <c r="E9" s="332" t="s">
        <v>4</v>
      </c>
      <c r="F9" s="151" t="s">
        <v>5</v>
      </c>
      <c r="G9" s="151" t="s">
        <v>3</v>
      </c>
      <c r="H9" s="332" t="s">
        <v>4</v>
      </c>
      <c r="I9" s="151" t="s">
        <v>5</v>
      </c>
      <c r="J9" s="151" t="s">
        <v>3</v>
      </c>
    </row>
    <row r="10" spans="1:10" s="145" customFormat="1" ht="12.75">
      <c r="A10" s="152"/>
      <c r="B10" s="153"/>
      <c r="C10" s="154"/>
      <c r="D10" s="154"/>
      <c r="E10" s="153"/>
      <c r="F10" s="154"/>
      <c r="G10" s="154"/>
      <c r="H10" s="153"/>
      <c r="I10" s="154"/>
      <c r="J10" s="154"/>
    </row>
    <row r="11" spans="1:10" s="145" customFormat="1" ht="12.75">
      <c r="A11" s="2" t="s">
        <v>23</v>
      </c>
      <c r="B11" s="155">
        <f>2</f>
        <v>2</v>
      </c>
      <c r="C11" s="156">
        <f>8</f>
        <v>8</v>
      </c>
      <c r="D11" s="156">
        <f>SUM(B11:C11)</f>
        <v>10</v>
      </c>
      <c r="E11" s="155">
        <f>1</f>
        <v>1</v>
      </c>
      <c r="F11" s="156">
        <f>1</f>
        <v>1</v>
      </c>
      <c r="G11" s="156">
        <f>SUM(E11:F11)</f>
        <v>2</v>
      </c>
      <c r="H11" s="155">
        <f>SUM(B11,E11)</f>
        <v>3</v>
      </c>
      <c r="I11" s="156">
        <f>SUM(C11,F11)</f>
        <v>9</v>
      </c>
      <c r="J11" s="156">
        <f>SUM(H11:I11)</f>
        <v>12</v>
      </c>
    </row>
    <row r="12" spans="1:10" s="145" customFormat="1" ht="12.75">
      <c r="A12" s="145" t="s">
        <v>6</v>
      </c>
      <c r="B12" s="155">
        <f>3</f>
        <v>3</v>
      </c>
      <c r="C12" s="156">
        <f>10</f>
        <v>10</v>
      </c>
      <c r="D12" s="156">
        <f>SUM(B12:C12)</f>
        <v>13</v>
      </c>
      <c r="E12" s="155">
        <f>0</f>
        <v>0</v>
      </c>
      <c r="F12" s="156">
        <f>4</f>
        <v>4</v>
      </c>
      <c r="G12" s="156">
        <f>SUM(E12:F12)</f>
        <v>4</v>
      </c>
      <c r="H12" s="155">
        <f aca="true" t="shared" si="0" ref="H12:I14">SUM(B12,E12)</f>
        <v>3</v>
      </c>
      <c r="I12" s="156">
        <f t="shared" si="0"/>
        <v>14</v>
      </c>
      <c r="J12" s="156">
        <f>SUM(H12:I12)</f>
        <v>17</v>
      </c>
    </row>
    <row r="13" spans="1:10" s="145" customFormat="1" ht="12.75">
      <c r="A13" s="145" t="s">
        <v>7</v>
      </c>
      <c r="B13" s="155">
        <f>1</f>
        <v>1</v>
      </c>
      <c r="C13" s="156">
        <f>4</f>
        <v>4</v>
      </c>
      <c r="D13" s="156">
        <f>SUM(B13:C13)</f>
        <v>5</v>
      </c>
      <c r="E13" s="155">
        <f>0</f>
        <v>0</v>
      </c>
      <c r="F13" s="156">
        <f>1</f>
        <v>1</v>
      </c>
      <c r="G13" s="156">
        <f>SUM(E13:F13)</f>
        <v>1</v>
      </c>
      <c r="H13" s="155">
        <f t="shared" si="0"/>
        <v>1</v>
      </c>
      <c r="I13" s="156">
        <f t="shared" si="0"/>
        <v>5</v>
      </c>
      <c r="J13" s="156">
        <f>SUM(H13:I13)</f>
        <v>6</v>
      </c>
    </row>
    <row r="14" spans="1:10" s="145" customFormat="1" ht="12.75">
      <c r="A14" s="145" t="s">
        <v>8</v>
      </c>
      <c r="B14" s="155">
        <f>1</f>
        <v>1</v>
      </c>
      <c r="C14" s="156">
        <f>5</f>
        <v>5</v>
      </c>
      <c r="D14" s="156">
        <f>SUM(B14:C14)</f>
        <v>6</v>
      </c>
      <c r="E14" s="155">
        <f>0</f>
        <v>0</v>
      </c>
      <c r="F14" s="156">
        <f>2</f>
        <v>2</v>
      </c>
      <c r="G14" s="156">
        <f>SUM(E14:F14)</f>
        <v>2</v>
      </c>
      <c r="H14" s="155">
        <f t="shared" si="0"/>
        <v>1</v>
      </c>
      <c r="I14" s="156">
        <f t="shared" si="0"/>
        <v>7</v>
      </c>
      <c r="J14" s="156">
        <f>SUM(H14:I14)</f>
        <v>8</v>
      </c>
    </row>
    <row r="15" spans="1:10" s="140" customFormat="1" ht="12.75">
      <c r="A15" s="141" t="s">
        <v>3</v>
      </c>
      <c r="B15" s="157">
        <f>SUM(B11:B14)</f>
        <v>7</v>
      </c>
      <c r="C15" s="158">
        <f aca="true" t="shared" si="1" ref="C15:J15">SUM(C11:C14)</f>
        <v>27</v>
      </c>
      <c r="D15" s="158">
        <f t="shared" si="1"/>
        <v>34</v>
      </c>
      <c r="E15" s="157">
        <f t="shared" si="1"/>
        <v>1</v>
      </c>
      <c r="F15" s="158">
        <f t="shared" si="1"/>
        <v>8</v>
      </c>
      <c r="G15" s="158">
        <f t="shared" si="1"/>
        <v>9</v>
      </c>
      <c r="H15" s="157">
        <f t="shared" si="1"/>
        <v>8</v>
      </c>
      <c r="I15" s="158">
        <f t="shared" si="1"/>
        <v>35</v>
      </c>
      <c r="J15" s="158">
        <f t="shared" si="1"/>
        <v>43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2013-07-31T13:59:27Z</cp:lastPrinted>
  <dcterms:created xsi:type="dcterms:W3CDTF">1999-11-09T10:44:13Z</dcterms:created>
  <dcterms:modified xsi:type="dcterms:W3CDTF">2014-03-03T15:42:49Z</dcterms:modified>
  <cp:category/>
  <cp:version/>
  <cp:contentType/>
  <cp:contentStatus/>
</cp:coreProperties>
</file>