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8" yWindow="65500" windowWidth="9576" windowHeight="9216" activeTab="0"/>
  </bookViews>
  <sheets>
    <sheet name="INHOUD" sheetId="1" r:id="rId1"/>
    <sheet name="12PDKO01" sheetId="2" r:id="rId2"/>
    <sheet name="12PDKO02" sheetId="3" r:id="rId3"/>
    <sheet name="12PDKO03" sheetId="4" r:id="rId4"/>
    <sheet name="12PDKO04" sheetId="5" r:id="rId5"/>
    <sheet name="12PDKO05" sheetId="6" r:id="rId6"/>
    <sheet name="12PDKO06" sheetId="7" r:id="rId7"/>
  </sheets>
  <definedNames>
    <definedName name="_xlnm.Print_Area" localSheetId="1">'12PDKO01'!$A$1:$J$19</definedName>
    <definedName name="_xlnm.Print_Area" localSheetId="3">'12PDKO03'!$A$1:$J$40</definedName>
    <definedName name="_xlnm.Print_Area" localSheetId="5">'12PDKO05'!$A$1:$J$41</definedName>
  </definedNames>
  <calcPr fullCalcOnLoad="1"/>
</workbook>
</file>

<file path=xl/sharedStrings.xml><?xml version="1.0" encoding="utf-8"?>
<sst xmlns="http://schemas.openxmlformats.org/spreadsheetml/2006/main" count="311" uniqueCount="46">
  <si>
    <t>Bestuurs- en onderwijzend personeel naar statuut en geslacht - budgettaire fulltime-equivalenten</t>
  </si>
  <si>
    <t>Andere personeelscategorieën naar statuut en geslacht - budgettaire fulltime-equivalenten</t>
  </si>
  <si>
    <t>Bestuurs- en onderwijzend personeel naar statuut en geslacht - Aantal personen</t>
  </si>
  <si>
    <t>Bestuurs- en onderwijzend personeel naar leeftijd, statuut en geslacht - Aantal personen</t>
  </si>
  <si>
    <t>Andere personeelscategorieën naar statuut en geslacht - Aantal personen</t>
  </si>
  <si>
    <t>Andere personeelscategorieën naar leeftijd, statuut en geslacht - Aantal personen</t>
  </si>
  <si>
    <t>BESTUURS- EN ONDERWIJZEND PERSONEEL NAAR STATUUT EN GESLACHT</t>
  </si>
  <si>
    <t>DEELTIJDS KUNSTONDERWIJS</t>
  </si>
  <si>
    <t>Vastbenoemden</t>
  </si>
  <si>
    <t>Tijdelijken</t>
  </si>
  <si>
    <t>Totaal</t>
  </si>
  <si>
    <t>Mannen</t>
  </si>
  <si>
    <t>Vrouwen</t>
  </si>
  <si>
    <t>Gemeenschapsonderwijs</t>
  </si>
  <si>
    <t>Privaatrechtelijk</t>
  </si>
  <si>
    <t>Provincie</t>
  </si>
  <si>
    <t>Gemeente</t>
  </si>
  <si>
    <t>ANDERE PERSONEELSCATEGORIEËN NAAR STATUUT EN GESLACHT</t>
  </si>
  <si>
    <t>,</t>
  </si>
  <si>
    <t>BESTUURS- EN ONDERWIJZEND PERSONEEL NAAR LEEFTIJD, STATUUT EN GESLACHT</t>
  </si>
  <si>
    <t>Alle inrichtende machten</t>
  </si>
  <si>
    <t>Leeftijd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</si>
  <si>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</si>
  <si>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</si>
  <si>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</si>
  <si>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</si>
  <si>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</si>
  <si>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</si>
  <si>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</si>
  <si>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</si>
  <si>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60+</t>
  </si>
  <si>
    <t>ANDERE PERSONEELSCATEGORIEËN NAAR LEEFTIJD, STATUUT EN GESLACHT</t>
  </si>
  <si>
    <t>PERSONEEL DEELTIJDS KUNSTONDERWIJS</t>
  </si>
  <si>
    <t>Aantal personen</t>
  </si>
  <si>
    <t>Budgettaire fulltime-equivalenten</t>
  </si>
  <si>
    <t>Schooljaar 2012-2013</t>
  </si>
  <si>
    <t xml:space="preserve">Aantal budgettaire fulltime-equivalenten (inclusief alle vervangingen, TBS+ en Bonus) - januari 2013 </t>
  </si>
  <si>
    <t>Aantal budgettaire fulltime-equivalenten (inclusief alle vervangingen, TBS+ en Bonus) -  januari 2013</t>
  </si>
  <si>
    <t>Aantal personen (inclusief alle vervangingen, TBS+ en Bonus) - januari 2013</t>
  </si>
  <si>
    <t>Aantal personen (inclusief alle vervangingen, TBS+ en Bonus) -  januari 2013</t>
  </si>
  <si>
    <t>12PDKO01</t>
  </si>
  <si>
    <t>12PDKO02</t>
  </si>
  <si>
    <t>12PDKO03</t>
  </si>
  <si>
    <t>12PDKO04</t>
  </si>
  <si>
    <t>12PDKO05</t>
  </si>
  <si>
    <t>12PDKO06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</si>
</sst>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;0;&quot;-&quot;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medium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Font="1" applyAlignment="1">
      <alignment/>
    </xf>
    <xf numFmtId="3" fontId="3" fillId="0" borderId="0" xfId="58" applyNumberFormat="1" applyFont="1">
      <alignment/>
      <protection/>
    </xf>
    <xf numFmtId="3" fontId="0" fillId="0" borderId="0" xfId="58" applyNumberFormat="1" applyFont="1">
      <alignment/>
      <protection/>
    </xf>
    <xf numFmtId="3" fontId="3" fillId="0" borderId="0" xfId="58" applyNumberFormat="1" applyFont="1" applyAlignment="1">
      <alignment horizontal="centerContinuous"/>
      <protection/>
    </xf>
    <xf numFmtId="3" fontId="0" fillId="0" borderId="0" xfId="58" applyNumberFormat="1" applyFont="1" applyAlignment="1">
      <alignment horizontal="centerContinuous"/>
      <protection/>
    </xf>
    <xf numFmtId="0" fontId="0" fillId="0" borderId="0" xfId="58" applyFont="1" applyAlignment="1">
      <alignment horizontal="centerContinuous"/>
      <protection/>
    </xf>
    <xf numFmtId="3" fontId="0" fillId="0" borderId="10" xfId="58" applyNumberFormat="1" applyFont="1" applyBorder="1">
      <alignment/>
      <protection/>
    </xf>
    <xf numFmtId="3" fontId="0" fillId="0" borderId="11" xfId="58" applyNumberFormat="1" applyFont="1" applyBorder="1">
      <alignment/>
      <protection/>
    </xf>
    <xf numFmtId="3" fontId="0" fillId="0" borderId="12" xfId="58" applyNumberFormat="1" applyFont="1" applyBorder="1" applyAlignment="1">
      <alignment horizontal="center"/>
      <protection/>
    </xf>
    <xf numFmtId="3" fontId="0" fillId="0" borderId="12" xfId="58" applyNumberFormat="1" applyFont="1" applyBorder="1">
      <alignment/>
      <protection/>
    </xf>
    <xf numFmtId="3" fontId="0" fillId="0" borderId="13" xfId="58" applyNumberFormat="1" applyFont="1" applyBorder="1">
      <alignment/>
      <protection/>
    </xf>
    <xf numFmtId="3" fontId="0" fillId="0" borderId="14" xfId="58" applyNumberFormat="1" applyFont="1" applyBorder="1" applyAlignment="1">
      <alignment horizontal="center"/>
      <protection/>
    </xf>
    <xf numFmtId="3" fontId="0" fillId="0" borderId="13" xfId="58" applyNumberFormat="1" applyFont="1" applyBorder="1" applyAlignment="1">
      <alignment horizontal="center"/>
      <protection/>
    </xf>
    <xf numFmtId="3" fontId="0" fillId="0" borderId="0" xfId="58" applyNumberFormat="1" applyFont="1" applyBorder="1">
      <alignment/>
      <protection/>
    </xf>
    <xf numFmtId="3" fontId="0" fillId="0" borderId="15" xfId="58" applyNumberFormat="1" applyFont="1" applyBorder="1" applyAlignment="1">
      <alignment horizontal="right"/>
      <protection/>
    </xf>
    <xf numFmtId="3" fontId="0" fillId="0" borderId="0" xfId="58" applyNumberFormat="1" applyFont="1" applyBorder="1" applyAlignment="1">
      <alignment horizontal="right"/>
      <protection/>
    </xf>
    <xf numFmtId="164" fontId="0" fillId="0" borderId="15" xfId="58" applyNumberFormat="1" applyFont="1" applyBorder="1" applyAlignment="1">
      <alignment horizontal="right"/>
      <protection/>
    </xf>
    <xf numFmtId="164" fontId="0" fillId="0" borderId="0" xfId="58" applyNumberFormat="1" applyFont="1">
      <alignment/>
      <protection/>
    </xf>
    <xf numFmtId="164" fontId="0" fillId="0" borderId="15" xfId="58" applyNumberFormat="1" applyFont="1" applyBorder="1">
      <alignment/>
      <protection/>
    </xf>
    <xf numFmtId="164" fontId="0" fillId="0" borderId="0" xfId="58" applyNumberFormat="1" applyFont="1" applyAlignment="1">
      <alignment horizontal="right"/>
      <protection/>
    </xf>
    <xf numFmtId="3" fontId="3" fillId="0" borderId="0" xfId="58" applyNumberFormat="1" applyFont="1" applyAlignment="1">
      <alignment horizontal="right"/>
      <protection/>
    </xf>
    <xf numFmtId="164" fontId="3" fillId="0" borderId="16" xfId="58" applyNumberFormat="1" applyFont="1" applyBorder="1">
      <alignment/>
      <protection/>
    </xf>
    <xf numFmtId="164" fontId="3" fillId="0" borderId="17" xfId="58" applyNumberFormat="1" applyFont="1" applyBorder="1">
      <alignment/>
      <protection/>
    </xf>
    <xf numFmtId="164" fontId="3" fillId="0" borderId="0" xfId="58" applyNumberFormat="1" applyFont="1" applyBorder="1">
      <alignment/>
      <protection/>
    </xf>
    <xf numFmtId="3" fontId="3" fillId="0" borderId="0" xfId="58" applyNumberFormat="1" applyFont="1" applyBorder="1">
      <alignment/>
      <protection/>
    </xf>
    <xf numFmtId="164" fontId="3" fillId="0" borderId="0" xfId="55" applyNumberFormat="1" applyFont="1" applyBorder="1">
      <alignment/>
      <protection/>
    </xf>
    <xf numFmtId="3" fontId="3" fillId="0" borderId="0" xfId="55" applyNumberFormat="1" applyFont="1">
      <alignment/>
      <protection/>
    </xf>
    <xf numFmtId="3" fontId="3" fillId="0" borderId="0" xfId="55" applyNumberFormat="1" applyFont="1" applyAlignment="1">
      <alignment horizontal="centerContinuous"/>
      <protection/>
    </xf>
    <xf numFmtId="3" fontId="0" fillId="0" borderId="0" xfId="55" applyNumberFormat="1" applyFont="1" applyAlignment="1">
      <alignment horizontal="centerContinuous"/>
      <protection/>
    </xf>
    <xf numFmtId="0" fontId="0" fillId="0" borderId="0" xfId="55" applyFont="1" applyAlignment="1">
      <alignment horizontal="centerContinuous"/>
      <protection/>
    </xf>
    <xf numFmtId="3" fontId="0" fillId="0" borderId="0" xfId="55" applyNumberFormat="1" applyFont="1">
      <alignment/>
      <protection/>
    </xf>
    <xf numFmtId="3" fontId="0" fillId="0" borderId="10" xfId="55" applyNumberFormat="1" applyFont="1" applyBorder="1">
      <alignment/>
      <protection/>
    </xf>
    <xf numFmtId="3" fontId="0" fillId="0" borderId="11" xfId="55" applyNumberFormat="1" applyFont="1" applyBorder="1">
      <alignment/>
      <protection/>
    </xf>
    <xf numFmtId="3" fontId="0" fillId="0" borderId="12" xfId="55" applyNumberFormat="1" applyFont="1" applyBorder="1" applyAlignment="1">
      <alignment horizontal="center"/>
      <protection/>
    </xf>
    <xf numFmtId="3" fontId="0" fillId="0" borderId="12" xfId="55" applyNumberFormat="1" applyFont="1" applyBorder="1">
      <alignment/>
      <protection/>
    </xf>
    <xf numFmtId="3" fontId="0" fillId="0" borderId="13" xfId="55" applyNumberFormat="1" applyFont="1" applyBorder="1">
      <alignment/>
      <protection/>
    </xf>
    <xf numFmtId="3" fontId="0" fillId="0" borderId="14" xfId="55" applyNumberFormat="1" applyFont="1" applyBorder="1" applyAlignment="1">
      <alignment horizontal="center"/>
      <protection/>
    </xf>
    <xf numFmtId="3" fontId="0" fillId="0" borderId="13" xfId="55" applyNumberFormat="1" applyFont="1" applyBorder="1" applyAlignment="1">
      <alignment horizontal="center"/>
      <protection/>
    </xf>
    <xf numFmtId="3" fontId="0" fillId="0" borderId="0" xfId="55" applyNumberFormat="1" applyFont="1" applyBorder="1">
      <alignment/>
      <protection/>
    </xf>
    <xf numFmtId="3" fontId="0" fillId="0" borderId="15" xfId="55" applyNumberFormat="1" applyFont="1" applyBorder="1" applyAlignment="1">
      <alignment horizontal="right"/>
      <protection/>
    </xf>
    <xf numFmtId="3" fontId="0" fillId="0" borderId="0" xfId="55" applyNumberFormat="1" applyFont="1" applyBorder="1" applyAlignment="1">
      <alignment horizontal="right"/>
      <protection/>
    </xf>
    <xf numFmtId="164" fontId="0" fillId="0" borderId="15" xfId="55" applyNumberFormat="1" applyFont="1" applyBorder="1">
      <alignment/>
      <protection/>
    </xf>
    <xf numFmtId="164" fontId="0" fillId="0" borderId="0" xfId="55" applyNumberFormat="1" applyFont="1">
      <alignment/>
      <protection/>
    </xf>
    <xf numFmtId="3" fontId="3" fillId="0" borderId="0" xfId="55" applyNumberFormat="1" applyFont="1" applyAlignment="1">
      <alignment horizontal="right"/>
      <protection/>
    </xf>
    <xf numFmtId="164" fontId="3" fillId="0" borderId="16" xfId="55" applyNumberFormat="1" applyFont="1" applyBorder="1">
      <alignment/>
      <protection/>
    </xf>
    <xf numFmtId="164" fontId="3" fillId="0" borderId="17" xfId="55" applyNumberFormat="1" applyFont="1" applyBorder="1">
      <alignment/>
      <protection/>
    </xf>
    <xf numFmtId="0" fontId="0" fillId="0" borderId="0" xfId="55">
      <alignment/>
      <protection/>
    </xf>
    <xf numFmtId="3" fontId="4" fillId="0" borderId="0" xfId="58" applyNumberFormat="1" applyFont="1" applyAlignment="1">
      <alignment horizontal="centerContinuous"/>
      <protection/>
    </xf>
    <xf numFmtId="3" fontId="0" fillId="0" borderId="17" xfId="58" applyNumberFormat="1" applyFont="1" applyBorder="1">
      <alignment/>
      <protection/>
    </xf>
    <xf numFmtId="3" fontId="0" fillId="0" borderId="16" xfId="58" applyNumberFormat="1" applyFont="1" applyBorder="1">
      <alignment/>
      <protection/>
    </xf>
    <xf numFmtId="3" fontId="0" fillId="0" borderId="17" xfId="58" applyNumberFormat="1" applyFont="1" applyBorder="1" applyAlignment="1">
      <alignment horizontal="center"/>
      <protection/>
    </xf>
    <xf numFmtId="3" fontId="0" fillId="0" borderId="18" xfId="58" applyNumberFormat="1" applyFont="1" applyBorder="1" applyAlignment="1">
      <alignment horizontal="center"/>
      <protection/>
    </xf>
    <xf numFmtId="3" fontId="0" fillId="0" borderId="19" xfId="58" applyNumberFormat="1" applyFont="1" applyBorder="1" applyAlignment="1">
      <alignment horizontal="center"/>
      <protection/>
    </xf>
    <xf numFmtId="3" fontId="3" fillId="0" borderId="0" xfId="56" applyNumberFormat="1" applyFont="1" applyAlignment="1">
      <alignment horizontal="centerContinuous"/>
      <protection/>
    </xf>
    <xf numFmtId="3" fontId="0" fillId="0" borderId="0" xfId="56" applyNumberFormat="1" applyFont="1" applyAlignment="1">
      <alignment horizontal="centerContinuous"/>
      <protection/>
    </xf>
    <xf numFmtId="0" fontId="0" fillId="0" borderId="0" xfId="56" applyFont="1" applyAlignment="1">
      <alignment horizontal="centerContinuous"/>
      <protection/>
    </xf>
    <xf numFmtId="0" fontId="0" fillId="0" borderId="0" xfId="56" applyFont="1">
      <alignment/>
      <protection/>
    </xf>
    <xf numFmtId="164" fontId="0" fillId="0" borderId="0" xfId="56" applyNumberFormat="1" applyFont="1" applyAlignment="1">
      <alignment horizontal="centerContinuous"/>
      <protection/>
    </xf>
    <xf numFmtId="164" fontId="3" fillId="0" borderId="0" xfId="56" applyNumberFormat="1" applyFont="1" applyAlignment="1">
      <alignment horizontal="centerContinuous"/>
      <protection/>
    </xf>
    <xf numFmtId="3" fontId="0" fillId="0" borderId="0" xfId="56" applyNumberFormat="1" applyFont="1">
      <alignment/>
      <protection/>
    </xf>
    <xf numFmtId="164" fontId="0" fillId="0" borderId="0" xfId="56" applyNumberFormat="1" applyFont="1">
      <alignment/>
      <protection/>
    </xf>
    <xf numFmtId="3" fontId="0" fillId="0" borderId="10" xfId="56" applyNumberFormat="1" applyFont="1" applyBorder="1" applyAlignment="1">
      <alignment horizontal="center"/>
      <protection/>
    </xf>
    <xf numFmtId="164" fontId="0" fillId="0" borderId="20" xfId="56" applyNumberFormat="1" applyFont="1" applyBorder="1" applyAlignment="1">
      <alignment horizontal="centerContinuous"/>
      <protection/>
    </xf>
    <xf numFmtId="164" fontId="0" fillId="0" borderId="10" xfId="56" applyNumberFormat="1" applyFont="1" applyBorder="1" applyAlignment="1">
      <alignment horizontal="centerContinuous"/>
      <protection/>
    </xf>
    <xf numFmtId="3" fontId="0" fillId="0" borderId="13" xfId="56" applyNumberFormat="1" applyFont="1" applyBorder="1" applyAlignment="1">
      <alignment horizontal="left"/>
      <protection/>
    </xf>
    <xf numFmtId="164" fontId="0" fillId="0" borderId="18" xfId="56" applyNumberFormat="1" applyFont="1" applyBorder="1" applyAlignment="1">
      <alignment horizontal="centerContinuous"/>
      <protection/>
    </xf>
    <xf numFmtId="164" fontId="0" fillId="0" borderId="19" xfId="56" applyNumberFormat="1" applyFont="1" applyBorder="1" applyAlignment="1">
      <alignment horizontal="centerContinuous"/>
      <protection/>
    </xf>
    <xf numFmtId="3" fontId="0" fillId="0" borderId="0" xfId="56" applyNumberFormat="1" applyFont="1" applyBorder="1" applyAlignment="1">
      <alignment horizontal="right"/>
      <protection/>
    </xf>
    <xf numFmtId="164" fontId="0" fillId="0" borderId="15" xfId="56" applyNumberFormat="1" applyFont="1" applyBorder="1" applyAlignment="1">
      <alignment horizontal="right"/>
      <protection/>
    </xf>
    <xf numFmtId="164" fontId="0" fillId="0" borderId="0" xfId="56" applyNumberFormat="1" applyFont="1" applyBorder="1" applyAlignment="1">
      <alignment horizontal="right"/>
      <protection/>
    </xf>
    <xf numFmtId="164" fontId="0" fillId="0" borderId="15" xfId="56" applyNumberFormat="1" applyFont="1" applyBorder="1">
      <alignment/>
      <protection/>
    </xf>
    <xf numFmtId="164" fontId="0" fillId="0" borderId="13" xfId="56" applyNumberFormat="1" applyFont="1" applyBorder="1">
      <alignment/>
      <protection/>
    </xf>
    <xf numFmtId="3" fontId="3" fillId="0" borderId="0" xfId="56" applyNumberFormat="1" applyFont="1" applyAlignment="1">
      <alignment horizontal="right"/>
      <protection/>
    </xf>
    <xf numFmtId="164" fontId="3" fillId="0" borderId="16" xfId="56" applyNumberFormat="1" applyFont="1" applyBorder="1">
      <alignment/>
      <protection/>
    </xf>
    <xf numFmtId="164" fontId="3" fillId="0" borderId="17" xfId="56" applyNumberFormat="1" applyFont="1" applyBorder="1">
      <alignment/>
      <protection/>
    </xf>
    <xf numFmtId="0" fontId="0" fillId="0" borderId="0" xfId="56">
      <alignment/>
      <protection/>
    </xf>
    <xf numFmtId="3" fontId="0" fillId="0" borderId="0" xfId="54" applyNumberFormat="1" applyFont="1">
      <alignment/>
      <protection/>
    </xf>
    <xf numFmtId="3" fontId="3" fillId="0" borderId="0" xfId="54" applyNumberFormat="1" applyFont="1" applyAlignment="1">
      <alignment horizontal="centerContinuous"/>
      <protection/>
    </xf>
    <xf numFmtId="3" fontId="0" fillId="0" borderId="0" xfId="54" applyNumberFormat="1" applyFont="1" applyAlignment="1">
      <alignment horizontal="centerContinuous"/>
      <protection/>
    </xf>
    <xf numFmtId="0" fontId="0" fillId="0" borderId="0" xfId="54" applyFont="1" applyAlignment="1">
      <alignment horizontal="centerContinuous"/>
      <protection/>
    </xf>
    <xf numFmtId="3" fontId="4" fillId="0" borderId="0" xfId="54" applyNumberFormat="1" applyFont="1" applyAlignment="1">
      <alignment horizontal="centerContinuous"/>
      <protection/>
    </xf>
    <xf numFmtId="3" fontId="0" fillId="0" borderId="17" xfId="54" applyNumberFormat="1" applyFont="1" applyBorder="1">
      <alignment/>
      <protection/>
    </xf>
    <xf numFmtId="3" fontId="0" fillId="0" borderId="16" xfId="54" applyNumberFormat="1" applyFont="1" applyBorder="1">
      <alignment/>
      <protection/>
    </xf>
    <xf numFmtId="3" fontId="0" fillId="0" borderId="17" xfId="54" applyNumberFormat="1" applyFont="1" applyBorder="1" applyAlignment="1">
      <alignment horizontal="center"/>
      <protection/>
    </xf>
    <xf numFmtId="3" fontId="0" fillId="0" borderId="13" xfId="54" applyNumberFormat="1" applyFont="1" applyBorder="1">
      <alignment/>
      <protection/>
    </xf>
    <xf numFmtId="3" fontId="0" fillId="0" borderId="18" xfId="54" applyNumberFormat="1" applyFont="1" applyBorder="1" applyAlignment="1">
      <alignment horizontal="center"/>
      <protection/>
    </xf>
    <xf numFmtId="3" fontId="0" fillId="0" borderId="19" xfId="54" applyNumberFormat="1" applyFont="1" applyBorder="1" applyAlignment="1">
      <alignment horizontal="center"/>
      <protection/>
    </xf>
    <xf numFmtId="3" fontId="0" fillId="0" borderId="0" xfId="54" applyNumberFormat="1" applyFont="1" applyBorder="1">
      <alignment/>
      <protection/>
    </xf>
    <xf numFmtId="3" fontId="0" fillId="0" borderId="15" xfId="54" applyNumberFormat="1" applyFont="1" applyBorder="1" applyAlignment="1">
      <alignment horizontal="right"/>
      <protection/>
    </xf>
    <xf numFmtId="3" fontId="0" fillId="0" borderId="0" xfId="54" applyNumberFormat="1" applyFont="1" applyBorder="1" applyAlignment="1">
      <alignment horizontal="right"/>
      <protection/>
    </xf>
    <xf numFmtId="164" fontId="0" fillId="0" borderId="15" xfId="54" applyNumberFormat="1" applyFont="1" applyBorder="1">
      <alignment/>
      <protection/>
    </xf>
    <xf numFmtId="164" fontId="0" fillId="0" borderId="0" xfId="54" applyNumberFormat="1" applyFont="1">
      <alignment/>
      <protection/>
    </xf>
    <xf numFmtId="164" fontId="0" fillId="0" borderId="15" xfId="54" applyNumberFormat="1" applyFont="1" applyBorder="1" applyAlignment="1">
      <alignment horizontal="right"/>
      <protection/>
    </xf>
    <xf numFmtId="164" fontId="0" fillId="0" borderId="0" xfId="54" applyNumberFormat="1" applyFont="1" applyAlignment="1">
      <alignment horizontal="right"/>
      <protection/>
    </xf>
    <xf numFmtId="3" fontId="3" fillId="0" borderId="0" xfId="54" applyNumberFormat="1" applyFont="1" applyAlignment="1">
      <alignment horizontal="right"/>
      <protection/>
    </xf>
    <xf numFmtId="164" fontId="3" fillId="0" borderId="16" xfId="54" applyNumberFormat="1" applyFont="1" applyBorder="1">
      <alignment/>
      <protection/>
    </xf>
    <xf numFmtId="164" fontId="3" fillId="0" borderId="17" xfId="54" applyNumberFormat="1" applyFont="1" applyBorder="1">
      <alignment/>
      <protection/>
    </xf>
    <xf numFmtId="3" fontId="3" fillId="0" borderId="0" xfId="54" applyNumberFormat="1" applyFont="1">
      <alignment/>
      <protection/>
    </xf>
    <xf numFmtId="3" fontId="3" fillId="0" borderId="0" xfId="57" applyNumberFormat="1" applyFont="1" applyAlignment="1">
      <alignment horizontal="centerContinuous"/>
      <protection/>
    </xf>
    <xf numFmtId="3" fontId="0" fillId="0" borderId="0" xfId="57" applyNumberFormat="1" applyFont="1" applyAlignment="1">
      <alignment horizontal="centerContinuous"/>
      <protection/>
    </xf>
    <xf numFmtId="0" fontId="0" fillId="0" borderId="0" xfId="57" applyFont="1" applyAlignment="1">
      <alignment horizontal="centerContinuous"/>
      <protection/>
    </xf>
    <xf numFmtId="0" fontId="0" fillId="0" borderId="0" xfId="54">
      <alignment/>
      <protection/>
    </xf>
    <xf numFmtId="0" fontId="0" fillId="0" borderId="0" xfId="57" applyFont="1">
      <alignment/>
      <protection/>
    </xf>
    <xf numFmtId="164" fontId="0" fillId="0" borderId="0" xfId="57" applyNumberFormat="1" applyFont="1" applyAlignment="1">
      <alignment horizontal="centerContinuous"/>
      <protection/>
    </xf>
    <xf numFmtId="164" fontId="3" fillId="0" borderId="0" xfId="57" applyNumberFormat="1" applyFont="1" applyAlignment="1">
      <alignment horizontal="centerContinuous"/>
      <protection/>
    </xf>
    <xf numFmtId="3" fontId="0" fillId="0" borderId="0" xfId="57" applyNumberFormat="1" applyFont="1">
      <alignment/>
      <protection/>
    </xf>
    <xf numFmtId="164" fontId="0" fillId="0" borderId="0" xfId="57" applyNumberFormat="1" applyFont="1">
      <alignment/>
      <protection/>
    </xf>
    <xf numFmtId="3" fontId="0" fillId="0" borderId="10" xfId="57" applyNumberFormat="1" applyFont="1" applyBorder="1" applyAlignment="1">
      <alignment horizontal="center"/>
      <protection/>
    </xf>
    <xf numFmtId="164" fontId="0" fillId="0" borderId="20" xfId="57" applyNumberFormat="1" applyFont="1" applyBorder="1" applyAlignment="1">
      <alignment horizontal="centerContinuous"/>
      <protection/>
    </xf>
    <xf numFmtId="164" fontId="0" fillId="0" borderId="10" xfId="57" applyNumberFormat="1" applyFont="1" applyBorder="1" applyAlignment="1">
      <alignment horizontal="centerContinuous"/>
      <protection/>
    </xf>
    <xf numFmtId="3" fontId="0" fillId="0" borderId="13" xfId="57" applyNumberFormat="1" applyFont="1" applyBorder="1" applyAlignment="1">
      <alignment horizontal="left"/>
      <protection/>
    </xf>
    <xf numFmtId="164" fontId="0" fillId="0" borderId="18" xfId="57" applyNumberFormat="1" applyFont="1" applyBorder="1" applyAlignment="1">
      <alignment horizontal="centerContinuous"/>
      <protection/>
    </xf>
    <xf numFmtId="164" fontId="0" fillId="0" borderId="19" xfId="57" applyNumberFormat="1" applyFont="1" applyBorder="1" applyAlignment="1">
      <alignment horizontal="centerContinuous"/>
      <protection/>
    </xf>
    <xf numFmtId="3" fontId="0" fillId="0" borderId="0" xfId="57" applyNumberFormat="1" applyFont="1" applyBorder="1" applyAlignment="1">
      <alignment horizontal="right"/>
      <protection/>
    </xf>
    <xf numFmtId="164" fontId="0" fillId="0" borderId="15" xfId="57" applyNumberFormat="1" applyFont="1" applyBorder="1" applyAlignment="1">
      <alignment horizontal="right"/>
      <protection/>
    </xf>
    <xf numFmtId="164" fontId="0" fillId="0" borderId="0" xfId="57" applyNumberFormat="1" applyFont="1" applyBorder="1" applyAlignment="1">
      <alignment horizontal="right"/>
      <protection/>
    </xf>
    <xf numFmtId="164" fontId="0" fillId="0" borderId="15" xfId="57" applyNumberFormat="1" applyFont="1" applyBorder="1">
      <alignment/>
      <protection/>
    </xf>
    <xf numFmtId="164" fontId="0" fillId="0" borderId="13" xfId="57" applyNumberFormat="1" applyFont="1" applyBorder="1">
      <alignment/>
      <protection/>
    </xf>
    <xf numFmtId="3" fontId="3" fillId="0" borderId="0" xfId="57" applyNumberFormat="1" applyFont="1" applyAlignment="1">
      <alignment horizontal="right"/>
      <protection/>
    </xf>
    <xf numFmtId="164" fontId="3" fillId="0" borderId="16" xfId="57" applyNumberFormat="1" applyFont="1" applyBorder="1">
      <alignment/>
      <protection/>
    </xf>
    <xf numFmtId="164" fontId="3" fillId="0" borderId="17" xfId="57" applyNumberFormat="1" applyFont="1" applyBorder="1">
      <alignment/>
      <protection/>
    </xf>
    <xf numFmtId="0" fontId="0" fillId="0" borderId="0" xfId="57">
      <alignment/>
      <protection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3" fontId="0" fillId="0" borderId="0" xfId="58" applyNumberFormat="1" applyFont="1" applyAlignment="1">
      <alignment horizontal="right" wrapText="1"/>
      <protection/>
    </xf>
    <xf numFmtId="164" fontId="0" fillId="0" borderId="0" xfId="58" applyNumberFormat="1" applyFont="1" applyBorder="1" applyAlignment="1">
      <alignment wrapText="1"/>
      <protection/>
    </xf>
    <xf numFmtId="3" fontId="0" fillId="0" borderId="0" xfId="58" applyNumberFormat="1" applyFont="1" applyAlignment="1">
      <alignment wrapText="1"/>
      <protection/>
    </xf>
    <xf numFmtId="0" fontId="3" fillId="0" borderId="0" xfId="0" applyFont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_96DKO05" xfId="54"/>
    <cellStyle name="Standaard_96PDKO02" xfId="55"/>
    <cellStyle name="Standaard_96PDKO04" xfId="56"/>
    <cellStyle name="Standaard_96PDKO06" xfId="57"/>
    <cellStyle name="Standaard_p_pevorm_0910" xfId="58"/>
    <cellStyle name="Titel" xfId="59"/>
    <cellStyle name="Totaal" xfId="60"/>
    <cellStyle name="Uitvoer" xfId="61"/>
    <cellStyle name="Currency" xfId="62"/>
    <cellStyle name="Currency [0]" xfId="63"/>
    <cellStyle name="Verklarende tekst" xfId="64"/>
    <cellStyle name="Waarschuwingsteks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zoomScalePageLayoutView="0" workbookViewId="0" topLeftCell="A1">
      <selection activeCell="O33" sqref="O33"/>
    </sheetView>
  </sheetViews>
  <sheetFormatPr defaultColWidth="9.28125" defaultRowHeight="12.75"/>
  <cols>
    <col min="1" max="16384" width="9.28125" style="1" customWidth="1"/>
  </cols>
  <sheetData>
    <row r="1" ht="15">
      <c r="A1" s="124" t="s">
        <v>32</v>
      </c>
    </row>
    <row r="3" spans="1:4" ht="12.75">
      <c r="A3" s="128" t="s">
        <v>34</v>
      </c>
      <c r="B3" s="128"/>
      <c r="C3" s="128"/>
      <c r="D3" s="128"/>
    </row>
    <row r="4" spans="1:3" ht="12.75">
      <c r="A4" s="1" t="s">
        <v>40</v>
      </c>
      <c r="C4" s="1" t="s">
        <v>0</v>
      </c>
    </row>
    <row r="5" spans="1:3" ht="12.75">
      <c r="A5" s="1" t="s">
        <v>41</v>
      </c>
      <c r="C5" s="1" t="s">
        <v>1</v>
      </c>
    </row>
    <row r="7" ht="12.75">
      <c r="A7" s="123" t="s">
        <v>33</v>
      </c>
    </row>
    <row r="8" spans="1:3" ht="12.75">
      <c r="A8" s="1" t="s">
        <v>42</v>
      </c>
      <c r="C8" s="1" t="s">
        <v>2</v>
      </c>
    </row>
    <row r="9" spans="1:3" ht="12.75">
      <c r="A9" s="1" t="s">
        <v>43</v>
      </c>
      <c r="C9" s="1" t="s">
        <v>3</v>
      </c>
    </row>
    <row r="10" spans="1:3" ht="12.75">
      <c r="A10" s="1" t="s">
        <v>44</v>
      </c>
      <c r="C10" s="1" t="s">
        <v>4</v>
      </c>
    </row>
    <row r="11" spans="1:3" ht="12.75">
      <c r="A11" s="1" t="s">
        <v>45</v>
      </c>
      <c r="C11" s="1" t="s">
        <v>5</v>
      </c>
    </row>
  </sheetData>
  <sheetProtection/>
  <mergeCells count="1">
    <mergeCell ref="A3:D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zoomScalePageLayoutView="0" workbookViewId="0" topLeftCell="A1">
      <selection activeCell="N33" sqref="N33"/>
    </sheetView>
  </sheetViews>
  <sheetFormatPr defaultColWidth="9.28125" defaultRowHeight="12.75"/>
  <cols>
    <col min="1" max="1" width="26.57421875" style="3" customWidth="1"/>
    <col min="2" max="10" width="8.421875" style="3" customWidth="1"/>
    <col min="11" max="16384" width="9.28125" style="3" customWidth="1"/>
  </cols>
  <sheetData>
    <row r="1" ht="12.75">
      <c r="A1" s="2" t="s">
        <v>35</v>
      </c>
    </row>
    <row r="2" spans="1:10" ht="12.75">
      <c r="A2" s="4" t="s">
        <v>6</v>
      </c>
      <c r="B2" s="5"/>
      <c r="C2" s="6"/>
      <c r="D2" s="5"/>
      <c r="E2" s="6"/>
      <c r="F2" s="6"/>
      <c r="G2" s="5"/>
      <c r="H2" s="6"/>
      <c r="I2" s="5"/>
      <c r="J2" s="5"/>
    </row>
    <row r="3" spans="1:10" ht="12.75">
      <c r="A3" s="4"/>
      <c r="B3" s="5"/>
      <c r="C3" s="4"/>
      <c r="D3" s="5"/>
      <c r="E3" s="6"/>
      <c r="F3" s="6"/>
      <c r="G3" s="5"/>
      <c r="H3" s="6"/>
      <c r="I3" s="5"/>
      <c r="J3" s="5"/>
    </row>
    <row r="4" spans="1:10" ht="12.75">
      <c r="A4" s="4" t="s">
        <v>36</v>
      </c>
      <c r="B4" s="5"/>
      <c r="C4" s="4"/>
      <c r="D4" s="5"/>
      <c r="E4" s="6"/>
      <c r="F4" s="6"/>
      <c r="G4" s="5"/>
      <c r="H4" s="6"/>
      <c r="I4" s="5"/>
      <c r="J4" s="5"/>
    </row>
    <row r="5" spans="1:10" ht="12.75">
      <c r="A5" s="4"/>
      <c r="B5" s="5"/>
      <c r="C5" s="4"/>
      <c r="D5" s="5"/>
      <c r="E5" s="6"/>
      <c r="F5" s="6"/>
      <c r="G5" s="5"/>
      <c r="H5" s="6"/>
      <c r="I5" s="5"/>
      <c r="J5" s="5"/>
    </row>
    <row r="6" spans="1:10" ht="12.75">
      <c r="A6" s="4" t="s">
        <v>7</v>
      </c>
      <c r="B6" s="5"/>
      <c r="C6" s="4"/>
      <c r="D6" s="5"/>
      <c r="E6" s="5"/>
      <c r="F6" s="5"/>
      <c r="G6" s="5"/>
      <c r="H6" s="5"/>
      <c r="I6" s="5"/>
      <c r="J6" s="5"/>
    </row>
    <row r="7" ht="14.25" customHeight="1" thickBot="1"/>
    <row r="8" spans="1:10" ht="12.75">
      <c r="A8" s="7"/>
      <c r="B8" s="8"/>
      <c r="C8" s="9" t="s">
        <v>8</v>
      </c>
      <c r="D8" s="10"/>
      <c r="E8" s="8"/>
      <c r="F8" s="9" t="s">
        <v>9</v>
      </c>
      <c r="G8" s="10"/>
      <c r="H8" s="8"/>
      <c r="I8" s="9" t="s">
        <v>10</v>
      </c>
      <c r="J8" s="10"/>
    </row>
    <row r="9" spans="1:10" ht="12.75">
      <c r="A9" s="11"/>
      <c r="B9" s="12" t="s">
        <v>11</v>
      </c>
      <c r="C9" s="13" t="s">
        <v>12</v>
      </c>
      <c r="D9" s="13" t="s">
        <v>10</v>
      </c>
      <c r="E9" s="12" t="s">
        <v>11</v>
      </c>
      <c r="F9" s="13" t="s">
        <v>12</v>
      </c>
      <c r="G9" s="13" t="s">
        <v>10</v>
      </c>
      <c r="H9" s="12" t="s">
        <v>11</v>
      </c>
      <c r="I9" s="13" t="s">
        <v>12</v>
      </c>
      <c r="J9" s="13" t="s">
        <v>10</v>
      </c>
    </row>
    <row r="10" spans="1:10" ht="12.75">
      <c r="A10" s="14"/>
      <c r="B10" s="15"/>
      <c r="C10" s="16"/>
      <c r="D10" s="16"/>
      <c r="E10" s="15"/>
      <c r="F10" s="16"/>
      <c r="G10" s="16"/>
      <c r="H10" s="15"/>
      <c r="I10" s="16"/>
      <c r="J10" s="16"/>
    </row>
    <row r="11" spans="1:10" ht="12.75">
      <c r="A11" s="3" t="s">
        <v>13</v>
      </c>
      <c r="B11" s="17">
        <f>110</f>
        <v>110</v>
      </c>
      <c r="C11" s="18">
        <f>127</f>
        <v>127</v>
      </c>
      <c r="D11" s="18">
        <f>SUM(B11:C11)</f>
        <v>237</v>
      </c>
      <c r="E11" s="19">
        <f>39</f>
        <v>39</v>
      </c>
      <c r="F11" s="18">
        <f>56</f>
        <v>56</v>
      </c>
      <c r="G11" s="18">
        <f>SUM(E11:F11)</f>
        <v>95</v>
      </c>
      <c r="H11" s="19">
        <f>SUM(B11,E11)</f>
        <v>149</v>
      </c>
      <c r="I11" s="18">
        <f>SUM(C11,F11)</f>
        <v>183</v>
      </c>
      <c r="J11" s="18">
        <f>SUM(H11:I11)</f>
        <v>332</v>
      </c>
    </row>
    <row r="12" spans="1:10" ht="12.75">
      <c r="A12" s="3" t="s">
        <v>14</v>
      </c>
      <c r="B12" s="17">
        <f>18</f>
        <v>18</v>
      </c>
      <c r="C12" s="18">
        <f>17</f>
        <v>17</v>
      </c>
      <c r="D12" s="18">
        <f>SUM(B12:C12)</f>
        <v>35</v>
      </c>
      <c r="E12" s="19">
        <f>4</f>
        <v>4</v>
      </c>
      <c r="F12" s="18">
        <f>4</f>
        <v>4</v>
      </c>
      <c r="G12" s="18">
        <f>SUM(E12:F12)</f>
        <v>8</v>
      </c>
      <c r="H12" s="19">
        <f aca="true" t="shared" si="0" ref="H12:I14">SUM(B12,E12)</f>
        <v>22</v>
      </c>
      <c r="I12" s="18">
        <f t="shared" si="0"/>
        <v>21</v>
      </c>
      <c r="J12" s="18">
        <f>SUM(H12:I12)</f>
        <v>43</v>
      </c>
    </row>
    <row r="13" spans="1:10" ht="12.75">
      <c r="A13" s="3" t="s">
        <v>15</v>
      </c>
      <c r="B13" s="17">
        <f>0</f>
        <v>0</v>
      </c>
      <c r="C13" s="20">
        <f>0</f>
        <v>0</v>
      </c>
      <c r="D13" s="18">
        <f>SUM(B13:C13)</f>
        <v>0</v>
      </c>
      <c r="E13" s="17">
        <f>0</f>
        <v>0</v>
      </c>
      <c r="F13" s="18">
        <f>0</f>
        <v>0</v>
      </c>
      <c r="G13" s="18">
        <f>SUM(E13:F13)</f>
        <v>0</v>
      </c>
      <c r="H13" s="19">
        <f t="shared" si="0"/>
        <v>0</v>
      </c>
      <c r="I13" s="18">
        <f t="shared" si="0"/>
        <v>0</v>
      </c>
      <c r="J13" s="18">
        <f>SUM(H13:I13)</f>
        <v>0</v>
      </c>
    </row>
    <row r="14" spans="1:10" ht="12.75">
      <c r="A14" s="3" t="s">
        <v>16</v>
      </c>
      <c r="B14" s="19">
        <f>1276</f>
        <v>1276</v>
      </c>
      <c r="C14" s="18">
        <f>1572</f>
        <v>1572</v>
      </c>
      <c r="D14" s="18">
        <f>SUM(B14:C14)</f>
        <v>2848</v>
      </c>
      <c r="E14" s="19">
        <f>339</f>
        <v>339</v>
      </c>
      <c r="F14" s="18">
        <f>494</f>
        <v>494</v>
      </c>
      <c r="G14" s="18">
        <f>SUM(E14:F14)</f>
        <v>833</v>
      </c>
      <c r="H14" s="19">
        <f t="shared" si="0"/>
        <v>1615</v>
      </c>
      <c r="I14" s="18">
        <f t="shared" si="0"/>
        <v>2066</v>
      </c>
      <c r="J14" s="18">
        <f>SUM(H14:I14)</f>
        <v>3681</v>
      </c>
    </row>
    <row r="15" spans="1:10" s="2" customFormat="1" ht="12.75">
      <c r="A15" s="21" t="s">
        <v>10</v>
      </c>
      <c r="B15" s="22">
        <f>SUM(B11:B14)</f>
        <v>1404</v>
      </c>
      <c r="C15" s="23">
        <f aca="true" t="shared" si="1" ref="C15:J15">SUM(C11:C14)</f>
        <v>1716</v>
      </c>
      <c r="D15" s="23">
        <f t="shared" si="1"/>
        <v>3120</v>
      </c>
      <c r="E15" s="22">
        <f t="shared" si="1"/>
        <v>382</v>
      </c>
      <c r="F15" s="23">
        <f t="shared" si="1"/>
        <v>554</v>
      </c>
      <c r="G15" s="23">
        <f t="shared" si="1"/>
        <v>936</v>
      </c>
      <c r="H15" s="22">
        <f t="shared" si="1"/>
        <v>1786</v>
      </c>
      <c r="I15" s="23">
        <f t="shared" si="1"/>
        <v>2270</v>
      </c>
      <c r="J15" s="23">
        <f t="shared" si="1"/>
        <v>4056</v>
      </c>
    </row>
    <row r="16" spans="1:10" s="2" customFormat="1" ht="12.75">
      <c r="A16" s="21"/>
      <c r="B16" s="24"/>
      <c r="C16" s="24"/>
      <c r="D16" s="24"/>
      <c r="E16" s="24"/>
      <c r="F16" s="24"/>
      <c r="G16" s="24"/>
      <c r="H16" s="24"/>
      <c r="I16" s="24"/>
      <c r="J16" s="24"/>
    </row>
    <row r="17" spans="1:10" s="127" customFormat="1" ht="12.75">
      <c r="A17" s="125"/>
      <c r="B17" s="126"/>
      <c r="C17" s="126"/>
      <c r="D17" s="126"/>
      <c r="E17" s="126"/>
      <c r="F17" s="126"/>
      <c r="G17" s="126"/>
      <c r="H17" s="126"/>
      <c r="I17" s="126"/>
      <c r="J17" s="126"/>
    </row>
    <row r="18" spans="1:10" s="2" customFormat="1" ht="12.75">
      <c r="A18" s="21"/>
      <c r="B18" s="24"/>
      <c r="C18" s="24"/>
      <c r="D18" s="24"/>
      <c r="E18" s="24"/>
      <c r="F18" s="24"/>
      <c r="G18" s="24"/>
      <c r="H18" s="24"/>
      <c r="I18" s="24"/>
      <c r="J18" s="24"/>
    </row>
    <row r="19" spans="1:10" s="2" customFormat="1" ht="12.75">
      <c r="A19" s="21"/>
      <c r="B19" s="25"/>
      <c r="C19" s="25"/>
      <c r="D19" s="25"/>
      <c r="E19" s="25"/>
      <c r="F19" s="25"/>
      <c r="G19" s="25"/>
      <c r="H19" s="25"/>
      <c r="I19" s="25"/>
      <c r="J19" s="25"/>
    </row>
  </sheetData>
  <sheetProtection/>
  <printOptions horizontalCentered="1"/>
  <pageMargins left="0.3937007874015748" right="0.3937007874015748" top="0.984251968503937" bottom="0.5905511811023623" header="0.5118110236220472" footer="0.5118110236220472"/>
  <pageSetup fitToHeight="1" fitToWidth="1" orientation="portrait" paperSize="9" scale="94" r:id="rId1"/>
  <headerFooter alignWithMargins="0"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zoomScalePageLayoutView="0" workbookViewId="0" topLeftCell="A1">
      <selection activeCell="M33" sqref="M33"/>
    </sheetView>
  </sheetViews>
  <sheetFormatPr defaultColWidth="9.28125" defaultRowHeight="12.75"/>
  <cols>
    <col min="1" max="1" width="22.421875" style="47" customWidth="1"/>
    <col min="2" max="16384" width="9.28125" style="47" customWidth="1"/>
  </cols>
  <sheetData>
    <row r="1" spans="1:10" s="27" customFormat="1" ht="12.75">
      <c r="A1" s="2" t="s">
        <v>35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s="31" customFormat="1" ht="12.75">
      <c r="A2" s="28" t="s">
        <v>17</v>
      </c>
      <c r="B2" s="29"/>
      <c r="C2" s="30"/>
      <c r="D2" s="29"/>
      <c r="E2" s="30"/>
      <c r="F2" s="30"/>
      <c r="G2" s="29"/>
      <c r="H2" s="30"/>
      <c r="I2" s="29"/>
      <c r="J2" s="29"/>
    </row>
    <row r="3" spans="1:10" s="31" customFormat="1" ht="12.75">
      <c r="A3" s="28"/>
      <c r="B3" s="29"/>
      <c r="C3" s="28"/>
      <c r="D3" s="29"/>
      <c r="E3" s="30"/>
      <c r="F3" s="30"/>
      <c r="G3" s="29"/>
      <c r="H3" s="30"/>
      <c r="I3" s="29"/>
      <c r="J3" s="29"/>
    </row>
    <row r="4" spans="1:10" s="31" customFormat="1" ht="12.75">
      <c r="A4" s="28" t="s">
        <v>37</v>
      </c>
      <c r="B4" s="29"/>
      <c r="C4" s="28"/>
      <c r="D4" s="29"/>
      <c r="E4" s="30"/>
      <c r="F4" s="30"/>
      <c r="G4" s="29"/>
      <c r="H4" s="30"/>
      <c r="I4" s="29"/>
      <c r="J4" s="29"/>
    </row>
    <row r="5" spans="1:10" s="31" customFormat="1" ht="12.75">
      <c r="A5" s="28"/>
      <c r="B5" s="29"/>
      <c r="C5" s="28"/>
      <c r="D5" s="29"/>
      <c r="E5" s="30"/>
      <c r="F5" s="30"/>
      <c r="G5" s="29"/>
      <c r="H5" s="30"/>
      <c r="I5" s="29"/>
      <c r="J5" s="29"/>
    </row>
    <row r="6" spans="1:10" s="31" customFormat="1" ht="12.75">
      <c r="A6" s="28" t="s">
        <v>7</v>
      </c>
      <c r="B6" s="29"/>
      <c r="C6" s="28"/>
      <c r="D6" s="29"/>
      <c r="E6" s="30"/>
      <c r="F6" s="30"/>
      <c r="G6" s="29"/>
      <c r="H6" s="30"/>
      <c r="I6" s="29"/>
      <c r="J6" s="29"/>
    </row>
    <row r="7" spans="1:10" s="31" customFormat="1" ht="13.5" thickBot="1">
      <c r="A7" s="28"/>
      <c r="B7" s="29"/>
      <c r="C7" s="28"/>
      <c r="D7" s="29"/>
      <c r="E7" s="30"/>
      <c r="F7" s="30"/>
      <c r="G7" s="29"/>
      <c r="H7" s="30"/>
      <c r="I7" s="29"/>
      <c r="J7" s="29"/>
    </row>
    <row r="8" spans="1:10" s="31" customFormat="1" ht="12.75">
      <c r="A8" s="32"/>
      <c r="B8" s="33"/>
      <c r="C8" s="34" t="s">
        <v>8</v>
      </c>
      <c r="D8" s="35"/>
      <c r="E8" s="33"/>
      <c r="F8" s="34" t="s">
        <v>9</v>
      </c>
      <c r="G8" s="35"/>
      <c r="H8" s="33"/>
      <c r="I8" s="34" t="s">
        <v>10</v>
      </c>
      <c r="J8" s="35"/>
    </row>
    <row r="9" spans="1:10" s="31" customFormat="1" ht="12.75">
      <c r="A9" s="36"/>
      <c r="B9" s="37" t="s">
        <v>11</v>
      </c>
      <c r="C9" s="38" t="s">
        <v>12</v>
      </c>
      <c r="D9" s="38" t="s">
        <v>10</v>
      </c>
      <c r="E9" s="37" t="s">
        <v>11</v>
      </c>
      <c r="F9" s="38" t="s">
        <v>12</v>
      </c>
      <c r="G9" s="38" t="s">
        <v>10</v>
      </c>
      <c r="H9" s="37" t="s">
        <v>11</v>
      </c>
      <c r="I9" s="38" t="s">
        <v>12</v>
      </c>
      <c r="J9" s="38" t="s">
        <v>10</v>
      </c>
    </row>
    <row r="10" spans="1:10" s="31" customFormat="1" ht="12.75">
      <c r="A10" s="39"/>
      <c r="B10" s="40"/>
      <c r="C10" s="41"/>
      <c r="D10" s="41"/>
      <c r="E10" s="40"/>
      <c r="F10" s="41"/>
      <c r="G10" s="41"/>
      <c r="H10" s="40"/>
      <c r="I10" s="41"/>
      <c r="J10" s="41"/>
    </row>
    <row r="11" spans="1:10" s="31" customFormat="1" ht="12.75">
      <c r="A11" s="3" t="s">
        <v>13</v>
      </c>
      <c r="B11" s="42">
        <f>8</f>
        <v>8</v>
      </c>
      <c r="C11" s="43">
        <f>11</f>
        <v>11</v>
      </c>
      <c r="D11" s="43">
        <f>SUM(B11:C11)</f>
        <v>19</v>
      </c>
      <c r="E11" s="42">
        <f>2</f>
        <v>2</v>
      </c>
      <c r="F11" s="43">
        <f>3</f>
        <v>3</v>
      </c>
      <c r="G11" s="43">
        <f>SUM(E11:F11)</f>
        <v>5</v>
      </c>
      <c r="H11" s="42">
        <f>SUM(B11,E11)</f>
        <v>10</v>
      </c>
      <c r="I11" s="43">
        <f>SUM(C11,F11)</f>
        <v>14</v>
      </c>
      <c r="J11" s="43">
        <f>SUM(H11:I11)</f>
        <v>24</v>
      </c>
    </row>
    <row r="12" spans="1:10" s="31" customFormat="1" ht="12.75">
      <c r="A12" s="31" t="s">
        <v>14</v>
      </c>
      <c r="B12" s="42">
        <f>0</f>
        <v>0</v>
      </c>
      <c r="C12" s="43">
        <f>2</f>
        <v>2</v>
      </c>
      <c r="D12" s="43">
        <f>SUM(B12:C12)</f>
        <v>2</v>
      </c>
      <c r="E12" s="42">
        <f>1</f>
        <v>1</v>
      </c>
      <c r="F12" s="43">
        <f>0</f>
        <v>0</v>
      </c>
      <c r="G12" s="43">
        <f>SUM(E12:F12)</f>
        <v>1</v>
      </c>
      <c r="H12" s="42">
        <f aca="true" t="shared" si="0" ref="H12:I14">SUM(B12,E12)</f>
        <v>1</v>
      </c>
      <c r="I12" s="43">
        <f t="shared" si="0"/>
        <v>2</v>
      </c>
      <c r="J12" s="43">
        <f>SUM(H12:I12)</f>
        <v>3</v>
      </c>
    </row>
    <row r="13" spans="1:10" s="31" customFormat="1" ht="12.75">
      <c r="A13" s="31" t="s">
        <v>15</v>
      </c>
      <c r="B13" s="42">
        <f>0</f>
        <v>0</v>
      </c>
      <c r="C13" s="43">
        <f>0</f>
        <v>0</v>
      </c>
      <c r="D13" s="43">
        <f>SUM(B13:C13)</f>
        <v>0</v>
      </c>
      <c r="E13" s="42">
        <f>0</f>
        <v>0</v>
      </c>
      <c r="F13" s="43">
        <f>0</f>
        <v>0</v>
      </c>
      <c r="G13" s="43">
        <f>SUM(E13:F13)</f>
        <v>0</v>
      </c>
      <c r="H13" s="42">
        <f t="shared" si="0"/>
        <v>0</v>
      </c>
      <c r="I13" s="43">
        <f t="shared" si="0"/>
        <v>0</v>
      </c>
      <c r="J13" s="43">
        <f>SUM(H13:I13)</f>
        <v>0</v>
      </c>
    </row>
    <row r="14" spans="1:10" s="31" customFormat="1" ht="12.75">
      <c r="A14" s="31" t="s">
        <v>16</v>
      </c>
      <c r="B14" s="42">
        <f>28</f>
        <v>28</v>
      </c>
      <c r="C14" s="43">
        <f>103</f>
        <v>103</v>
      </c>
      <c r="D14" s="43">
        <f>SUM(B14:C14)</f>
        <v>131</v>
      </c>
      <c r="E14" s="42">
        <f>11</f>
        <v>11</v>
      </c>
      <c r="F14" s="43">
        <f>34</f>
        <v>34</v>
      </c>
      <c r="G14" s="43">
        <f>SUM(E14:F14)</f>
        <v>45</v>
      </c>
      <c r="H14" s="42">
        <f t="shared" si="0"/>
        <v>39</v>
      </c>
      <c r="I14" s="43">
        <f t="shared" si="0"/>
        <v>137</v>
      </c>
      <c r="J14" s="43">
        <f>SUM(H14:I14)</f>
        <v>176</v>
      </c>
    </row>
    <row r="15" spans="1:10" s="27" customFormat="1" ht="12.75">
      <c r="A15" s="44" t="s">
        <v>10</v>
      </c>
      <c r="B15" s="45">
        <f>SUM(B11:B14)</f>
        <v>36</v>
      </c>
      <c r="C15" s="46">
        <f aca="true" t="shared" si="1" ref="C15:J15">SUM(C11:C14)</f>
        <v>116</v>
      </c>
      <c r="D15" s="46">
        <f t="shared" si="1"/>
        <v>152</v>
      </c>
      <c r="E15" s="45">
        <f t="shared" si="1"/>
        <v>14</v>
      </c>
      <c r="F15" s="46">
        <f t="shared" si="1"/>
        <v>37</v>
      </c>
      <c r="G15" s="46">
        <f t="shared" si="1"/>
        <v>51</v>
      </c>
      <c r="H15" s="45">
        <f t="shared" si="1"/>
        <v>50</v>
      </c>
      <c r="I15" s="46">
        <f t="shared" si="1"/>
        <v>153</v>
      </c>
      <c r="J15" s="46">
        <f t="shared" si="1"/>
        <v>203</v>
      </c>
    </row>
    <row r="16" s="31" customFormat="1" ht="12.75"/>
    <row r="17" s="31" customFormat="1" ht="12.75"/>
    <row r="18" s="31" customFormat="1" ht="12.75"/>
    <row r="19" s="31" customFormat="1" ht="12.75"/>
    <row r="20" s="31" customFormat="1" ht="12.75"/>
    <row r="21" s="31" customFormat="1" ht="12.75"/>
    <row r="22" s="31" customFormat="1" ht="12.75"/>
    <row r="23" s="31" customFormat="1" ht="12.75"/>
    <row r="24" s="31" customFormat="1" ht="12.75"/>
    <row r="25" s="31" customFormat="1" ht="12.75"/>
    <row r="26" s="31" customFormat="1" ht="12.75"/>
    <row r="27" s="31" customFormat="1" ht="12.75"/>
    <row r="28" s="31" customFormat="1" ht="12.75"/>
    <row r="29" s="31" customFormat="1" ht="12.75"/>
    <row r="30" s="31" customFormat="1" ht="12.75"/>
    <row r="31" s="31" customFormat="1" ht="12.75"/>
    <row r="32" s="31" customFormat="1" ht="12.75"/>
    <row r="33" s="31" customFormat="1" ht="12.75"/>
    <row r="34" s="31" customFormat="1" ht="12.75"/>
    <row r="35" s="31" customFormat="1" ht="12.75"/>
    <row r="36" s="31" customFormat="1" ht="12.75"/>
    <row r="37" s="31" customFormat="1" ht="12.75"/>
  </sheetData>
  <sheetProtection/>
  <printOptions horizontalCentered="1"/>
  <pageMargins left="0.3937007874015748" right="0.3937007874015748" top="0.984251968503937" bottom="0.3937007874015748" header="0.5118110236220472" footer="0.5118110236220472"/>
  <pageSetup fitToHeight="1" fitToWidth="1" horizontalDpi="300" verticalDpi="300" orientation="portrait" paperSize="9" scale="91" r:id="rId1"/>
  <headerFooter alignWithMargins="0">
    <oddFooter>&amp;L
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9"/>
  <sheetViews>
    <sheetView zoomScalePageLayoutView="0" workbookViewId="0" topLeftCell="A1">
      <selection activeCell="N33" sqref="N33"/>
    </sheetView>
  </sheetViews>
  <sheetFormatPr defaultColWidth="9.28125" defaultRowHeight="12.75"/>
  <cols>
    <col min="1" max="1" width="25.00390625" style="3" customWidth="1"/>
    <col min="2" max="10" width="8.57421875" style="3" customWidth="1"/>
    <col min="11" max="16" width="7.7109375" style="3" customWidth="1"/>
    <col min="17" max="16384" width="9.28125" style="3" customWidth="1"/>
  </cols>
  <sheetData>
    <row r="1" ht="12.75">
      <c r="A1" s="2" t="s">
        <v>35</v>
      </c>
    </row>
    <row r="2" spans="1:16" ht="12.75">
      <c r="A2" s="4" t="s">
        <v>6</v>
      </c>
      <c r="B2" s="5"/>
      <c r="C2" s="6"/>
      <c r="D2" s="5"/>
      <c r="E2" s="5"/>
      <c r="F2" s="5"/>
      <c r="G2" s="5"/>
      <c r="H2" s="6"/>
      <c r="I2" s="5"/>
      <c r="J2" s="5"/>
      <c r="K2" s="48" t="s">
        <v>18</v>
      </c>
      <c r="L2" s="5"/>
      <c r="M2" s="5"/>
      <c r="N2" s="5"/>
      <c r="O2" s="5"/>
      <c r="P2" s="5"/>
    </row>
    <row r="3" spans="1:16" ht="12.75">
      <c r="A3" s="4"/>
      <c r="B3" s="5"/>
      <c r="C3" s="4"/>
      <c r="D3" s="5"/>
      <c r="E3" s="5"/>
      <c r="F3" s="5"/>
      <c r="G3" s="5"/>
      <c r="H3" s="6"/>
      <c r="I3" s="5"/>
      <c r="J3" s="5"/>
      <c r="K3" s="48"/>
      <c r="L3" s="5"/>
      <c r="M3" s="5"/>
      <c r="N3" s="5"/>
      <c r="O3" s="5"/>
      <c r="P3" s="5"/>
    </row>
    <row r="4" spans="1:16" ht="12.75">
      <c r="A4" s="4" t="s">
        <v>38</v>
      </c>
      <c r="B4" s="5"/>
      <c r="C4" s="4"/>
      <c r="D4" s="5"/>
      <c r="E4" s="6"/>
      <c r="F4" s="5"/>
      <c r="G4" s="5"/>
      <c r="H4" s="6"/>
      <c r="I4" s="5"/>
      <c r="J4" s="5"/>
      <c r="K4" s="48" t="s">
        <v>18</v>
      </c>
      <c r="L4" s="5"/>
      <c r="M4" s="5"/>
      <c r="N4" s="5"/>
      <c r="O4" s="5"/>
      <c r="P4" s="5"/>
    </row>
    <row r="5" spans="1:16" ht="12.75">
      <c r="A5" s="4"/>
      <c r="B5" s="5"/>
      <c r="C5" s="4"/>
      <c r="D5" s="5"/>
      <c r="E5" s="6"/>
      <c r="F5" s="5"/>
      <c r="G5" s="5"/>
      <c r="H5" s="6"/>
      <c r="I5" s="5"/>
      <c r="J5" s="5"/>
      <c r="K5" s="48"/>
      <c r="L5" s="5"/>
      <c r="M5" s="5"/>
      <c r="N5" s="5"/>
      <c r="O5" s="5"/>
      <c r="P5" s="5"/>
    </row>
    <row r="6" spans="1:16" ht="12.75">
      <c r="A6" s="4" t="s">
        <v>7</v>
      </c>
      <c r="B6" s="5"/>
      <c r="C6" s="4"/>
      <c r="D6" s="5"/>
      <c r="E6" s="6"/>
      <c r="F6" s="5"/>
      <c r="G6" s="5"/>
      <c r="H6" s="5"/>
      <c r="I6" s="5"/>
      <c r="J6" s="5"/>
      <c r="K6" s="48" t="s">
        <v>18</v>
      </c>
      <c r="L6" s="5"/>
      <c r="M6" s="5"/>
      <c r="N6" s="5"/>
      <c r="O6" s="5"/>
      <c r="P6" s="5"/>
    </row>
    <row r="8" spans="1:10" ht="14.25" customHeight="1">
      <c r="A8" s="49"/>
      <c r="B8" s="50"/>
      <c r="C8" s="51" t="s">
        <v>8</v>
      </c>
      <c r="D8" s="49"/>
      <c r="E8" s="50"/>
      <c r="F8" s="51" t="s">
        <v>9</v>
      </c>
      <c r="G8" s="49"/>
      <c r="H8" s="50"/>
      <c r="I8" s="51" t="s">
        <v>10</v>
      </c>
      <c r="J8" s="49"/>
    </row>
    <row r="9" spans="1:10" ht="14.25" customHeight="1">
      <c r="A9" s="11"/>
      <c r="B9" s="52" t="s">
        <v>11</v>
      </c>
      <c r="C9" s="53" t="s">
        <v>12</v>
      </c>
      <c r="D9" s="53" t="s">
        <v>10</v>
      </c>
      <c r="E9" s="52" t="s">
        <v>11</v>
      </c>
      <c r="F9" s="53" t="s">
        <v>12</v>
      </c>
      <c r="G9" s="53" t="s">
        <v>10</v>
      </c>
      <c r="H9" s="52" t="s">
        <v>11</v>
      </c>
      <c r="I9" s="53" t="s">
        <v>12</v>
      </c>
      <c r="J9" s="53" t="s">
        <v>10</v>
      </c>
    </row>
    <row r="10" spans="1:10" ht="12.75">
      <c r="A10" s="14"/>
      <c r="B10" s="15"/>
      <c r="C10" s="16"/>
      <c r="D10" s="16"/>
      <c r="E10" s="15"/>
      <c r="F10" s="16"/>
      <c r="G10" s="16"/>
      <c r="H10" s="15"/>
      <c r="I10" s="16"/>
      <c r="J10" s="16"/>
    </row>
    <row r="11" spans="1:10" ht="12.75">
      <c r="A11" s="3" t="s">
        <v>13</v>
      </c>
      <c r="B11" s="19">
        <f>119</f>
        <v>119</v>
      </c>
      <c r="C11" s="18">
        <f>147</f>
        <v>147</v>
      </c>
      <c r="D11" s="18">
        <f>SUM(B11:C11)</f>
        <v>266</v>
      </c>
      <c r="E11" s="19">
        <f>79</f>
        <v>79</v>
      </c>
      <c r="F11" s="18">
        <f>97</f>
        <v>97</v>
      </c>
      <c r="G11" s="18">
        <f>SUM(E11:F11)</f>
        <v>176</v>
      </c>
      <c r="H11" s="19">
        <f>SUM(B11,E11)</f>
        <v>198</v>
      </c>
      <c r="I11" s="18">
        <f>SUM(C11,F11)</f>
        <v>244</v>
      </c>
      <c r="J11" s="18">
        <f>SUM(H11:I11)</f>
        <v>442</v>
      </c>
    </row>
    <row r="12" spans="1:10" ht="12.75">
      <c r="A12" s="3" t="s">
        <v>14</v>
      </c>
      <c r="B12" s="19">
        <f>24</f>
        <v>24</v>
      </c>
      <c r="C12" s="18">
        <f>24</f>
        <v>24</v>
      </c>
      <c r="D12" s="18">
        <f>SUM(B12:C12)</f>
        <v>48</v>
      </c>
      <c r="E12" s="19">
        <f>7</f>
        <v>7</v>
      </c>
      <c r="F12" s="18">
        <f>7</f>
        <v>7</v>
      </c>
      <c r="G12" s="18">
        <f>SUM(E12:F12)</f>
        <v>14</v>
      </c>
      <c r="H12" s="19">
        <f aca="true" t="shared" si="0" ref="H12:I14">SUM(B12,E12)</f>
        <v>31</v>
      </c>
      <c r="I12" s="18">
        <f t="shared" si="0"/>
        <v>31</v>
      </c>
      <c r="J12" s="18">
        <f>SUM(H12:I12)</f>
        <v>62</v>
      </c>
    </row>
    <row r="13" spans="1:10" ht="12.75">
      <c r="A13" s="3" t="s">
        <v>15</v>
      </c>
      <c r="B13" s="17">
        <f>0</f>
        <v>0</v>
      </c>
      <c r="C13" s="20">
        <f>0</f>
        <v>0</v>
      </c>
      <c r="D13" s="20">
        <f>SUM(B13:C13)</f>
        <v>0</v>
      </c>
      <c r="E13" s="17">
        <f>0</f>
        <v>0</v>
      </c>
      <c r="F13" s="20">
        <f>0</f>
        <v>0</v>
      </c>
      <c r="G13" s="20">
        <f>SUM(E13:F13)</f>
        <v>0</v>
      </c>
      <c r="H13" s="17">
        <f t="shared" si="0"/>
        <v>0</v>
      </c>
      <c r="I13" s="20">
        <f t="shared" si="0"/>
        <v>0</v>
      </c>
      <c r="J13" s="20">
        <f>SUM(H13:I13)</f>
        <v>0</v>
      </c>
    </row>
    <row r="14" spans="1:10" ht="12.75">
      <c r="A14" s="3" t="s">
        <v>16</v>
      </c>
      <c r="B14" s="19">
        <f>1457</f>
        <v>1457</v>
      </c>
      <c r="C14" s="18">
        <f>1964</f>
        <v>1964</v>
      </c>
      <c r="D14" s="18">
        <f>SUM(B14:C14)</f>
        <v>3421</v>
      </c>
      <c r="E14" s="19">
        <f>585</f>
        <v>585</v>
      </c>
      <c r="F14" s="18">
        <f>877</f>
        <v>877</v>
      </c>
      <c r="G14" s="18">
        <f>SUM(E14:F14)</f>
        <v>1462</v>
      </c>
      <c r="H14" s="19">
        <f t="shared" si="0"/>
        <v>2042</v>
      </c>
      <c r="I14" s="18">
        <f t="shared" si="0"/>
        <v>2841</v>
      </c>
      <c r="J14" s="18">
        <f>SUM(H14:I14)</f>
        <v>4883</v>
      </c>
    </row>
    <row r="15" spans="1:10" s="2" customFormat="1" ht="12.75">
      <c r="A15" s="21" t="s">
        <v>10</v>
      </c>
      <c r="B15" s="22">
        <f>SUM(B11:B14)</f>
        <v>1600</v>
      </c>
      <c r="C15" s="23">
        <f aca="true" t="shared" si="1" ref="C15:J15">SUM(C11:C14)</f>
        <v>2135</v>
      </c>
      <c r="D15" s="23">
        <f t="shared" si="1"/>
        <v>3735</v>
      </c>
      <c r="E15" s="22">
        <f t="shared" si="1"/>
        <v>671</v>
      </c>
      <c r="F15" s="23">
        <f t="shared" si="1"/>
        <v>981</v>
      </c>
      <c r="G15" s="23">
        <f t="shared" si="1"/>
        <v>1652</v>
      </c>
      <c r="H15" s="22">
        <f t="shared" si="1"/>
        <v>2271</v>
      </c>
      <c r="I15" s="23">
        <f t="shared" si="1"/>
        <v>3116</v>
      </c>
      <c r="J15" s="23">
        <f t="shared" si="1"/>
        <v>5387</v>
      </c>
    </row>
    <row r="19" spans="1:10" ht="12.75">
      <c r="A19" s="54" t="s">
        <v>19</v>
      </c>
      <c r="B19" s="55"/>
      <c r="C19" s="55"/>
      <c r="D19" s="55"/>
      <c r="E19" s="56"/>
      <c r="F19" s="56"/>
      <c r="G19" s="55"/>
      <c r="H19" s="55"/>
      <c r="I19" s="55"/>
      <c r="J19" s="55"/>
    </row>
    <row r="20" spans="1:10" ht="12.75">
      <c r="A20" s="55"/>
      <c r="B20" s="55"/>
      <c r="C20" s="55"/>
      <c r="D20" s="55"/>
      <c r="E20" s="56"/>
      <c r="F20" s="54"/>
      <c r="G20" s="55"/>
      <c r="H20" s="55"/>
      <c r="I20" s="55"/>
      <c r="J20" s="55"/>
    </row>
    <row r="21" spans="1:10" ht="12.75">
      <c r="A21" s="54" t="s">
        <v>38</v>
      </c>
      <c r="B21" s="55"/>
      <c r="C21" s="55"/>
      <c r="D21" s="55"/>
      <c r="E21" s="56"/>
      <c r="F21" s="56"/>
      <c r="G21" s="55"/>
      <c r="H21" s="55"/>
      <c r="I21" s="55"/>
      <c r="J21" s="55"/>
    </row>
    <row r="22" spans="1:10" ht="12.75">
      <c r="A22" s="57"/>
      <c r="B22" s="57"/>
      <c r="C22" s="57"/>
      <c r="D22" s="57"/>
      <c r="E22" s="57"/>
      <c r="F22" s="57"/>
      <c r="G22" s="57"/>
      <c r="H22" s="57"/>
      <c r="I22" s="57"/>
      <c r="J22" s="57"/>
    </row>
    <row r="23" spans="1:10" ht="12.75">
      <c r="A23" s="54" t="s">
        <v>7</v>
      </c>
      <c r="B23" s="58"/>
      <c r="C23" s="58"/>
      <c r="D23" s="58"/>
      <c r="E23" s="58"/>
      <c r="F23" s="59"/>
      <c r="G23" s="58"/>
      <c r="H23" s="58"/>
      <c r="I23" s="58"/>
      <c r="J23" s="58"/>
    </row>
    <row r="24" spans="1:10" ht="12.75">
      <c r="A24" s="54"/>
      <c r="B24" s="58"/>
      <c r="C24" s="58"/>
      <c r="D24" s="58"/>
      <c r="E24" s="58"/>
      <c r="F24" s="59"/>
      <c r="G24" s="58"/>
      <c r="H24" s="58"/>
      <c r="I24" s="58"/>
      <c r="J24" s="58"/>
    </row>
    <row r="25" spans="1:10" ht="12.75">
      <c r="A25" s="54" t="s">
        <v>20</v>
      </c>
      <c r="B25" s="58"/>
      <c r="C25" s="58"/>
      <c r="D25" s="58"/>
      <c r="E25" s="58"/>
      <c r="F25" s="59"/>
      <c r="G25" s="58"/>
      <c r="H25" s="58"/>
      <c r="I25" s="58"/>
      <c r="J25" s="58"/>
    </row>
    <row r="26" spans="1:10" ht="13.5" thickBot="1">
      <c r="A26" s="60"/>
      <c r="B26" s="61"/>
      <c r="C26" s="61"/>
      <c r="D26" s="61"/>
      <c r="E26" s="61"/>
      <c r="F26" s="61"/>
      <c r="G26" s="61"/>
      <c r="H26" s="61"/>
      <c r="I26" s="61"/>
      <c r="J26" s="61"/>
    </row>
    <row r="27" spans="1:10" ht="12.75">
      <c r="A27" s="62"/>
      <c r="B27" s="63" t="s">
        <v>8</v>
      </c>
      <c r="C27" s="64"/>
      <c r="D27" s="64"/>
      <c r="E27" s="63" t="s">
        <v>9</v>
      </c>
      <c r="F27" s="64"/>
      <c r="G27" s="64"/>
      <c r="H27" s="63" t="s">
        <v>10</v>
      </c>
      <c r="I27" s="64"/>
      <c r="J27" s="64"/>
    </row>
    <row r="28" spans="1:10" ht="12.75">
      <c r="A28" s="65" t="s">
        <v>21</v>
      </c>
      <c r="B28" s="66" t="s">
        <v>11</v>
      </c>
      <c r="C28" s="67" t="s">
        <v>12</v>
      </c>
      <c r="D28" s="67" t="s">
        <v>10</v>
      </c>
      <c r="E28" s="66" t="s">
        <v>11</v>
      </c>
      <c r="F28" s="67" t="s">
        <v>12</v>
      </c>
      <c r="G28" s="67" t="s">
        <v>10</v>
      </c>
      <c r="H28" s="66" t="s">
        <v>11</v>
      </c>
      <c r="I28" s="67" t="s">
        <v>12</v>
      </c>
      <c r="J28" s="67" t="s">
        <v>10</v>
      </c>
    </row>
    <row r="29" spans="1:10" ht="12.75">
      <c r="A29" s="68"/>
      <c r="B29" s="69"/>
      <c r="C29" s="70"/>
      <c r="D29" s="70"/>
      <c r="E29" s="69"/>
      <c r="F29" s="70"/>
      <c r="G29" s="70"/>
      <c r="H29" s="69"/>
      <c r="I29" s="70"/>
      <c r="J29" s="70"/>
    </row>
    <row r="30" spans="1:10" ht="12.75">
      <c r="A30" s="60" t="s">
        <v>22</v>
      </c>
      <c r="B30" s="71">
        <f>'12PDKO04'!B13+'12PDKO04'!B29+'12PDKO04'!B45</f>
        <v>0</v>
      </c>
      <c r="C30" s="61">
        <f>'12PDKO04'!C13+'12PDKO04'!C29+'12PDKO04'!C45</f>
        <v>0</v>
      </c>
      <c r="D30" s="61">
        <f>'12PDKO04'!D13+'12PDKO04'!D29+'12PDKO04'!D45</f>
        <v>0</v>
      </c>
      <c r="E30" s="71">
        <f>'12PDKO04'!E13+'12PDKO04'!E29+'12PDKO04'!E45</f>
        <v>52</v>
      </c>
      <c r="F30" s="61">
        <f>'12PDKO04'!F13+'12PDKO04'!F29+'12PDKO04'!F45</f>
        <v>84</v>
      </c>
      <c r="G30" s="61">
        <f>'12PDKO04'!G13+'12PDKO04'!G29+'12PDKO04'!G45</f>
        <v>136</v>
      </c>
      <c r="H30" s="71">
        <f>'12PDKO04'!H13+'12PDKO04'!H29+'12PDKO04'!H45</f>
        <v>52</v>
      </c>
      <c r="I30" s="61">
        <f>'12PDKO04'!I13+'12PDKO04'!I29+'12PDKO04'!I45</f>
        <v>84</v>
      </c>
      <c r="J30" s="61">
        <f>'12PDKO04'!J13+'12PDKO04'!J29+'12PDKO04'!J45</f>
        <v>136</v>
      </c>
    </row>
    <row r="31" spans="1:10" ht="12.75">
      <c r="A31" s="60" t="s">
        <v>23</v>
      </c>
      <c r="B31" s="71">
        <f>'12PDKO04'!B14+'12PDKO04'!B30+'12PDKO04'!B46</f>
        <v>15</v>
      </c>
      <c r="C31" s="61">
        <f>'12PDKO04'!C14+'12PDKO04'!C30+'12PDKO04'!C46</f>
        <v>38</v>
      </c>
      <c r="D31" s="61">
        <f>'12PDKO04'!D14+'12PDKO04'!D30+'12PDKO04'!D46</f>
        <v>53</v>
      </c>
      <c r="E31" s="71">
        <f>'12PDKO04'!E14+'12PDKO04'!E30+'12PDKO04'!E46</f>
        <v>175</v>
      </c>
      <c r="F31" s="61">
        <f>'12PDKO04'!F14+'12PDKO04'!F30+'12PDKO04'!F46</f>
        <v>321</v>
      </c>
      <c r="G31" s="61">
        <f>'12PDKO04'!G14+'12PDKO04'!G30+'12PDKO04'!G46</f>
        <v>496</v>
      </c>
      <c r="H31" s="71">
        <f>'12PDKO04'!H14+'12PDKO04'!H30+'12PDKO04'!H46</f>
        <v>190</v>
      </c>
      <c r="I31" s="61">
        <f>'12PDKO04'!I14+'12PDKO04'!I30+'12PDKO04'!I46</f>
        <v>359</v>
      </c>
      <c r="J31" s="61">
        <f>'12PDKO04'!J14+'12PDKO04'!J30+'12PDKO04'!J46</f>
        <v>549</v>
      </c>
    </row>
    <row r="32" spans="1:10" ht="12.75">
      <c r="A32" s="60" t="s">
        <v>24</v>
      </c>
      <c r="B32" s="71">
        <f>'12PDKO04'!B15+'12PDKO04'!B31+'12PDKO04'!B47</f>
        <v>108</v>
      </c>
      <c r="C32" s="61">
        <f>'12PDKO04'!C15+'12PDKO04'!C31+'12PDKO04'!C47</f>
        <v>191</v>
      </c>
      <c r="D32" s="61">
        <f>'12PDKO04'!D15+'12PDKO04'!D31+'12PDKO04'!D47</f>
        <v>299</v>
      </c>
      <c r="E32" s="71">
        <f>'12PDKO04'!E15+'12PDKO04'!E31+'12PDKO04'!E47</f>
        <v>179</v>
      </c>
      <c r="F32" s="61">
        <f>'12PDKO04'!F15+'12PDKO04'!F31+'12PDKO04'!F47</f>
        <v>234</v>
      </c>
      <c r="G32" s="61">
        <f>'12PDKO04'!G15+'12PDKO04'!G31+'12PDKO04'!G47</f>
        <v>413</v>
      </c>
      <c r="H32" s="71">
        <f>'12PDKO04'!H15+'12PDKO04'!H31+'12PDKO04'!H47</f>
        <v>287</v>
      </c>
      <c r="I32" s="61">
        <f>'12PDKO04'!I15+'12PDKO04'!I31+'12PDKO04'!I47</f>
        <v>425</v>
      </c>
      <c r="J32" s="61">
        <f>'12PDKO04'!J15+'12PDKO04'!J31+'12PDKO04'!J47</f>
        <v>712</v>
      </c>
    </row>
    <row r="33" spans="1:10" ht="12.75">
      <c r="A33" s="60" t="s">
        <v>25</v>
      </c>
      <c r="B33" s="71">
        <f>'12PDKO04'!B16+'12PDKO04'!B32+'12PDKO04'!B48</f>
        <v>188</v>
      </c>
      <c r="C33" s="61">
        <f>'12PDKO04'!C16+'12PDKO04'!C32+'12PDKO04'!C48</f>
        <v>316</v>
      </c>
      <c r="D33" s="61">
        <f>'12PDKO04'!D16+'12PDKO04'!D32+'12PDKO04'!D48</f>
        <v>504</v>
      </c>
      <c r="E33" s="71">
        <f>'12PDKO04'!E16+'12PDKO04'!E32+'12PDKO04'!E48</f>
        <v>91</v>
      </c>
      <c r="F33" s="61">
        <f>'12PDKO04'!F16+'12PDKO04'!F32+'12PDKO04'!F48</f>
        <v>154</v>
      </c>
      <c r="G33" s="61">
        <f>'12PDKO04'!G16+'12PDKO04'!G32+'12PDKO04'!G48</f>
        <v>245</v>
      </c>
      <c r="H33" s="71">
        <f>'12PDKO04'!H16+'12PDKO04'!H32+'12PDKO04'!H48</f>
        <v>279</v>
      </c>
      <c r="I33" s="61">
        <f>'12PDKO04'!I16+'12PDKO04'!I32+'12PDKO04'!I48</f>
        <v>470</v>
      </c>
      <c r="J33" s="61">
        <f>'12PDKO04'!J16+'12PDKO04'!J32+'12PDKO04'!J48</f>
        <v>749</v>
      </c>
    </row>
    <row r="34" spans="1:10" ht="12.75">
      <c r="A34" s="60" t="s">
        <v>26</v>
      </c>
      <c r="B34" s="71">
        <f>'12PDKO04'!B17+'12PDKO04'!B33+'12PDKO04'!B49</f>
        <v>207</v>
      </c>
      <c r="C34" s="61">
        <f>'12PDKO04'!C17+'12PDKO04'!C33+'12PDKO04'!C49</f>
        <v>330</v>
      </c>
      <c r="D34" s="61">
        <f>'12PDKO04'!D17+'12PDKO04'!D33+'12PDKO04'!D49</f>
        <v>537</v>
      </c>
      <c r="E34" s="71">
        <f>'12PDKO04'!E17+'12PDKO04'!E33+'12PDKO04'!E49</f>
        <v>61</v>
      </c>
      <c r="F34" s="61">
        <f>'12PDKO04'!F17+'12PDKO04'!F33+'12PDKO04'!F49</f>
        <v>71</v>
      </c>
      <c r="G34" s="61">
        <f>'12PDKO04'!G17+'12PDKO04'!G33+'12PDKO04'!G49</f>
        <v>132</v>
      </c>
      <c r="H34" s="71">
        <f>'12PDKO04'!H17+'12PDKO04'!H33+'12PDKO04'!H49</f>
        <v>268</v>
      </c>
      <c r="I34" s="61">
        <f>'12PDKO04'!I17+'12PDKO04'!I33+'12PDKO04'!I49</f>
        <v>401</v>
      </c>
      <c r="J34" s="61">
        <f>'12PDKO04'!J17+'12PDKO04'!J33+'12PDKO04'!J49</f>
        <v>669</v>
      </c>
    </row>
    <row r="35" spans="1:10" ht="12.75">
      <c r="A35" s="60" t="s">
        <v>27</v>
      </c>
      <c r="B35" s="71">
        <f>'12PDKO04'!B18+'12PDKO04'!B34+'12PDKO04'!B50</f>
        <v>311</v>
      </c>
      <c r="C35" s="61">
        <f>'12PDKO04'!C18+'12PDKO04'!C34+'12PDKO04'!C50</f>
        <v>440</v>
      </c>
      <c r="D35" s="61">
        <f>'12PDKO04'!D18+'12PDKO04'!D34+'12PDKO04'!D50</f>
        <v>751</v>
      </c>
      <c r="E35" s="71">
        <f>'12PDKO04'!E18+'12PDKO04'!E34+'12PDKO04'!E50</f>
        <v>43</v>
      </c>
      <c r="F35" s="61">
        <f>'12PDKO04'!F18+'12PDKO04'!F34+'12PDKO04'!F50</f>
        <v>49</v>
      </c>
      <c r="G35" s="61">
        <f>'12PDKO04'!G18+'12PDKO04'!G34+'12PDKO04'!G50</f>
        <v>92</v>
      </c>
      <c r="H35" s="71">
        <f>'12PDKO04'!H18+'12PDKO04'!H34+'12PDKO04'!H50</f>
        <v>354</v>
      </c>
      <c r="I35" s="61">
        <f>'12PDKO04'!I18+'12PDKO04'!I34+'12PDKO04'!I50</f>
        <v>489</v>
      </c>
      <c r="J35" s="61">
        <f>'12PDKO04'!J18+'12PDKO04'!J34+'12PDKO04'!J50</f>
        <v>843</v>
      </c>
    </row>
    <row r="36" spans="1:10" ht="12.75">
      <c r="A36" s="60" t="s">
        <v>28</v>
      </c>
      <c r="B36" s="71">
        <f>'12PDKO04'!B19+'12PDKO04'!B35+'12PDKO04'!B51</f>
        <v>303</v>
      </c>
      <c r="C36" s="61">
        <f>'12PDKO04'!C19+'12PDKO04'!C35+'12PDKO04'!C51</f>
        <v>433</v>
      </c>
      <c r="D36" s="61">
        <f>'12PDKO04'!D19+'12PDKO04'!D35+'12PDKO04'!D51</f>
        <v>736</v>
      </c>
      <c r="E36" s="71">
        <f>'12PDKO04'!E19+'12PDKO04'!E35+'12PDKO04'!E51</f>
        <v>43</v>
      </c>
      <c r="F36" s="61">
        <f>'12PDKO04'!F19+'12PDKO04'!F35+'12PDKO04'!F51</f>
        <v>34</v>
      </c>
      <c r="G36" s="61">
        <f>'12PDKO04'!G19+'12PDKO04'!G35+'12PDKO04'!G51</f>
        <v>77</v>
      </c>
      <c r="H36" s="71">
        <f>'12PDKO04'!H19+'12PDKO04'!H35+'12PDKO04'!H51</f>
        <v>346</v>
      </c>
      <c r="I36" s="61">
        <f>'12PDKO04'!I19+'12PDKO04'!I35+'12PDKO04'!I51</f>
        <v>467</v>
      </c>
      <c r="J36" s="61">
        <f>'12PDKO04'!J19+'12PDKO04'!J35+'12PDKO04'!J51</f>
        <v>813</v>
      </c>
    </row>
    <row r="37" spans="1:10" ht="12.75">
      <c r="A37" s="60" t="s">
        <v>29</v>
      </c>
      <c r="B37" s="71">
        <f>'12PDKO04'!B20+'12PDKO04'!B36+'12PDKO04'!B52</f>
        <v>324</v>
      </c>
      <c r="C37" s="61">
        <f>'12PDKO04'!C20+'12PDKO04'!C36+'12PDKO04'!C52</f>
        <v>278</v>
      </c>
      <c r="D37" s="61">
        <f>'12PDKO04'!D20+'12PDKO04'!D36+'12PDKO04'!D52</f>
        <v>602</v>
      </c>
      <c r="E37" s="71">
        <f>'12PDKO04'!E20+'12PDKO04'!E36+'12PDKO04'!E52</f>
        <v>17</v>
      </c>
      <c r="F37" s="61">
        <f>'12PDKO04'!F20+'12PDKO04'!F36+'12PDKO04'!F52</f>
        <v>25</v>
      </c>
      <c r="G37" s="61">
        <f>'12PDKO04'!G20+'12PDKO04'!G36+'12PDKO04'!G52</f>
        <v>42</v>
      </c>
      <c r="H37" s="71">
        <f>'12PDKO04'!H20+'12PDKO04'!H36+'12PDKO04'!H52</f>
        <v>341</v>
      </c>
      <c r="I37" s="61">
        <f>'12PDKO04'!I20+'12PDKO04'!I36+'12PDKO04'!I52</f>
        <v>303</v>
      </c>
      <c r="J37" s="61">
        <f>'12PDKO04'!J20+'12PDKO04'!J36+'12PDKO04'!J52</f>
        <v>644</v>
      </c>
    </row>
    <row r="38" spans="1:10" ht="12.75">
      <c r="A38" s="60" t="s">
        <v>30</v>
      </c>
      <c r="B38" s="71">
        <f>'12PDKO04'!B21+'12PDKO04'!B37+'12PDKO04'!B53</f>
        <v>144</v>
      </c>
      <c r="C38" s="61">
        <f>'12PDKO04'!C21+'12PDKO04'!C37+'12PDKO04'!C53</f>
        <v>109</v>
      </c>
      <c r="D38" s="72">
        <f>'12PDKO04'!D21+'12PDKO04'!D37+'12PDKO04'!D53</f>
        <v>253</v>
      </c>
      <c r="E38" s="71">
        <f>'12PDKO04'!E21+'12PDKO04'!E37+'12PDKO04'!E53</f>
        <v>10</v>
      </c>
      <c r="F38" s="61">
        <f>'12PDKO04'!F21+'12PDKO04'!F37+'12PDKO04'!F53</f>
        <v>9</v>
      </c>
      <c r="G38" s="72">
        <f>'12PDKO04'!G21+'12PDKO04'!G37+'12PDKO04'!G53</f>
        <v>19</v>
      </c>
      <c r="H38" s="71">
        <f>'12PDKO04'!H21+'12PDKO04'!H37+'12PDKO04'!H53</f>
        <v>154</v>
      </c>
      <c r="I38" s="61">
        <f>'12PDKO04'!I21+'12PDKO04'!I37+'12PDKO04'!I53</f>
        <v>118</v>
      </c>
      <c r="J38" s="72">
        <f>'12PDKO04'!J21+'12PDKO04'!J37+'12PDKO04'!J53</f>
        <v>272</v>
      </c>
    </row>
    <row r="39" spans="1:10" ht="12.75">
      <c r="A39" s="73" t="s">
        <v>10</v>
      </c>
      <c r="B39" s="74">
        <f>'12PDKO04'!B22+'12PDKO04'!B38+'12PDKO04'!B54</f>
        <v>1600</v>
      </c>
      <c r="C39" s="75">
        <f>'12PDKO04'!C22+'12PDKO04'!C38+'12PDKO04'!C54</f>
        <v>2135</v>
      </c>
      <c r="D39" s="75">
        <f>'12PDKO04'!D22+'12PDKO04'!D38+'12PDKO04'!D54</f>
        <v>3735</v>
      </c>
      <c r="E39" s="74">
        <f>'12PDKO04'!E22+'12PDKO04'!E38+'12PDKO04'!E54</f>
        <v>671</v>
      </c>
      <c r="F39" s="75">
        <f>'12PDKO04'!F22+'12PDKO04'!F38+'12PDKO04'!F54</f>
        <v>981</v>
      </c>
      <c r="G39" s="75">
        <f>'12PDKO04'!G22+'12PDKO04'!G38+'12PDKO04'!G54</f>
        <v>1652</v>
      </c>
      <c r="H39" s="74">
        <f>'12PDKO04'!H22+'12PDKO04'!H38+'12PDKO04'!H54</f>
        <v>2271</v>
      </c>
      <c r="I39" s="75">
        <f>'12PDKO04'!I22+'12PDKO04'!I38+'12PDKO04'!I54</f>
        <v>3116</v>
      </c>
      <c r="J39" s="75">
        <f>'12PDKO04'!J22+'12PDKO04'!J38+'12PDKO04'!J54</f>
        <v>5387</v>
      </c>
    </row>
  </sheetData>
  <sheetProtection/>
  <printOptions horizontalCentered="1"/>
  <pageMargins left="0.3937007874015748" right="0.3937007874015748" top="0.984251968503937" bottom="0.5905511811023623" header="0.5118110236220472" footer="0.5118110236220472"/>
  <pageSetup fitToHeight="1" fitToWidth="1" orientation="portrait" paperSize="9" scale="94" r:id="rId1"/>
  <headerFooter alignWithMargins="0">
    <oddFooter>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54"/>
  <sheetViews>
    <sheetView zoomScalePageLayoutView="0" workbookViewId="0" topLeftCell="A1">
      <selection activeCell="L33" sqref="L33"/>
    </sheetView>
  </sheetViews>
  <sheetFormatPr defaultColWidth="9.28125" defaultRowHeight="12.75"/>
  <cols>
    <col min="1" max="1" width="31.57421875" style="76" customWidth="1"/>
    <col min="2" max="16384" width="9.28125" style="76" customWidth="1"/>
  </cols>
  <sheetData>
    <row r="1" spans="1:10" ht="12.75">
      <c r="A1" s="2" t="s">
        <v>35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ht="12.75">
      <c r="A2" s="54" t="s">
        <v>19</v>
      </c>
      <c r="B2" s="55"/>
      <c r="C2" s="55"/>
      <c r="D2" s="55"/>
      <c r="E2" s="56"/>
      <c r="F2" s="56"/>
      <c r="G2" s="55"/>
      <c r="H2" s="55"/>
      <c r="I2" s="55"/>
      <c r="J2" s="55"/>
    </row>
    <row r="3" spans="1:10" ht="12.75">
      <c r="A3" s="55"/>
      <c r="B3" s="55"/>
      <c r="C3" s="55"/>
      <c r="D3" s="55"/>
      <c r="E3" s="56"/>
      <c r="F3" s="54"/>
      <c r="G3" s="55"/>
      <c r="H3" s="55"/>
      <c r="I3" s="55"/>
      <c r="J3" s="55"/>
    </row>
    <row r="4" spans="1:10" ht="12.75">
      <c r="A4" s="54" t="s">
        <v>38</v>
      </c>
      <c r="B4" s="55"/>
      <c r="C4" s="55"/>
      <c r="D4" s="55"/>
      <c r="E4" s="56"/>
      <c r="F4" s="56"/>
      <c r="G4" s="55"/>
      <c r="H4" s="55"/>
      <c r="I4" s="55"/>
      <c r="J4" s="55"/>
    </row>
    <row r="5" spans="1:10" ht="12.75">
      <c r="A5" s="57"/>
      <c r="B5" s="57"/>
      <c r="C5" s="57"/>
      <c r="D5" s="57"/>
      <c r="E5" s="57"/>
      <c r="F5" s="57"/>
      <c r="G5" s="57"/>
      <c r="H5" s="57"/>
      <c r="I5" s="57"/>
      <c r="J5" s="57"/>
    </row>
    <row r="6" spans="1:10" ht="12.75">
      <c r="A6" s="54" t="s">
        <v>7</v>
      </c>
      <c r="B6" s="58"/>
      <c r="C6" s="58"/>
      <c r="D6" s="58"/>
      <c r="E6" s="58"/>
      <c r="F6" s="59"/>
      <c r="G6" s="58"/>
      <c r="H6" s="58"/>
      <c r="I6" s="58"/>
      <c r="J6" s="58"/>
    </row>
    <row r="7" spans="1:10" ht="12.75">
      <c r="A7" s="54"/>
      <c r="B7" s="58"/>
      <c r="C7" s="58"/>
      <c r="D7" s="58"/>
      <c r="E7" s="58"/>
      <c r="F7" s="59"/>
      <c r="G7" s="58"/>
      <c r="H7" s="58"/>
      <c r="I7" s="58"/>
      <c r="J7" s="58"/>
    </row>
    <row r="8" spans="1:10" ht="12.75">
      <c r="A8" s="54" t="s">
        <v>13</v>
      </c>
      <c r="B8" s="58"/>
      <c r="C8" s="58"/>
      <c r="D8" s="58"/>
      <c r="E8" s="58"/>
      <c r="F8" s="59"/>
      <c r="G8" s="58"/>
      <c r="H8" s="58"/>
      <c r="I8" s="58"/>
      <c r="J8" s="58"/>
    </row>
    <row r="9" spans="1:10" ht="13.5" thickBot="1">
      <c r="A9" s="60"/>
      <c r="B9" s="61"/>
      <c r="C9" s="61"/>
      <c r="D9" s="61"/>
      <c r="E9" s="61"/>
      <c r="F9" s="61"/>
      <c r="G9" s="61"/>
      <c r="H9" s="61"/>
      <c r="I9" s="61"/>
      <c r="J9" s="61"/>
    </row>
    <row r="10" spans="1:10" ht="12.75">
      <c r="A10" s="62"/>
      <c r="B10" s="63" t="s">
        <v>8</v>
      </c>
      <c r="C10" s="64"/>
      <c r="D10" s="64"/>
      <c r="E10" s="63" t="s">
        <v>9</v>
      </c>
      <c r="F10" s="64"/>
      <c r="G10" s="64"/>
      <c r="H10" s="63" t="s">
        <v>10</v>
      </c>
      <c r="I10" s="64"/>
      <c r="J10" s="64"/>
    </row>
    <row r="11" spans="1:10" ht="12.75">
      <c r="A11" s="65" t="s">
        <v>21</v>
      </c>
      <c r="B11" s="66" t="s">
        <v>11</v>
      </c>
      <c r="C11" s="67" t="s">
        <v>12</v>
      </c>
      <c r="D11" s="67" t="s">
        <v>10</v>
      </c>
      <c r="E11" s="66" t="s">
        <v>11</v>
      </c>
      <c r="F11" s="67" t="s">
        <v>12</v>
      </c>
      <c r="G11" s="67" t="s">
        <v>10</v>
      </c>
      <c r="H11" s="66" t="s">
        <v>11</v>
      </c>
      <c r="I11" s="67" t="s">
        <v>12</v>
      </c>
      <c r="J11" s="67" t="s">
        <v>10</v>
      </c>
    </row>
    <row r="12" spans="1:10" ht="12.75">
      <c r="A12" s="68"/>
      <c r="B12" s="69"/>
      <c r="C12" s="70"/>
      <c r="D12" s="70"/>
      <c r="E12" s="69"/>
      <c r="F12" s="70"/>
      <c r="G12" s="70"/>
      <c r="H12" s="69"/>
      <c r="I12" s="70"/>
      <c r="J12" s="70"/>
    </row>
    <row r="13" spans="1:10" ht="12.75">
      <c r="A13" s="60" t="s">
        <v>22</v>
      </c>
      <c r="B13" s="71">
        <f>0</f>
        <v>0</v>
      </c>
      <c r="C13" s="61">
        <f>0</f>
        <v>0</v>
      </c>
      <c r="D13" s="61">
        <f>SUM(B13:C13)</f>
        <v>0</v>
      </c>
      <c r="E13" s="71">
        <v>3</v>
      </c>
      <c r="F13" s="61">
        <v>8</v>
      </c>
      <c r="G13" s="61">
        <f aca="true" t="shared" si="0" ref="G13:G21">SUM(E13:F13)</f>
        <v>11</v>
      </c>
      <c r="H13" s="71">
        <f>SUM(B13,E13)</f>
        <v>3</v>
      </c>
      <c r="I13" s="61">
        <f>SUM(C13,F13)</f>
        <v>8</v>
      </c>
      <c r="J13" s="61">
        <f aca="true" t="shared" si="1" ref="J13:J21">SUM(H13:I13)</f>
        <v>11</v>
      </c>
    </row>
    <row r="14" spans="1:10" ht="12.75">
      <c r="A14" s="60" t="s">
        <v>23</v>
      </c>
      <c r="B14" s="71">
        <v>2</v>
      </c>
      <c r="C14" s="61">
        <v>2</v>
      </c>
      <c r="D14" s="61">
        <f aca="true" t="shared" si="2" ref="D14:D21">SUM(B14:C14)</f>
        <v>4</v>
      </c>
      <c r="E14" s="71">
        <v>24</v>
      </c>
      <c r="F14" s="61">
        <v>25</v>
      </c>
      <c r="G14" s="61">
        <f t="shared" si="0"/>
        <v>49</v>
      </c>
      <c r="H14" s="71">
        <f aca="true" t="shared" si="3" ref="H14:I21">SUM(B14,E14)</f>
        <v>26</v>
      </c>
      <c r="I14" s="61">
        <f t="shared" si="3"/>
        <v>27</v>
      </c>
      <c r="J14" s="61">
        <f t="shared" si="1"/>
        <v>53</v>
      </c>
    </row>
    <row r="15" spans="1:10" ht="12.75">
      <c r="A15" s="60" t="s">
        <v>24</v>
      </c>
      <c r="B15" s="71">
        <v>8</v>
      </c>
      <c r="C15" s="61">
        <v>17</v>
      </c>
      <c r="D15" s="61">
        <f t="shared" si="2"/>
        <v>25</v>
      </c>
      <c r="E15" s="71">
        <v>20</v>
      </c>
      <c r="F15" s="61">
        <v>25</v>
      </c>
      <c r="G15" s="61">
        <f t="shared" si="0"/>
        <v>45</v>
      </c>
      <c r="H15" s="71">
        <f t="shared" si="3"/>
        <v>28</v>
      </c>
      <c r="I15" s="61">
        <f t="shared" si="3"/>
        <v>42</v>
      </c>
      <c r="J15" s="61">
        <f t="shared" si="1"/>
        <v>70</v>
      </c>
    </row>
    <row r="16" spans="1:10" ht="12.75">
      <c r="A16" s="60" t="s">
        <v>25</v>
      </c>
      <c r="B16" s="69">
        <v>15</v>
      </c>
      <c r="C16" s="61">
        <v>14</v>
      </c>
      <c r="D16" s="61">
        <f t="shared" si="2"/>
        <v>29</v>
      </c>
      <c r="E16" s="71">
        <v>12</v>
      </c>
      <c r="F16" s="61">
        <v>24</v>
      </c>
      <c r="G16" s="61">
        <f t="shared" si="0"/>
        <v>36</v>
      </c>
      <c r="H16" s="71">
        <f t="shared" si="3"/>
        <v>27</v>
      </c>
      <c r="I16" s="61">
        <f t="shared" si="3"/>
        <v>38</v>
      </c>
      <c r="J16" s="61">
        <f t="shared" si="1"/>
        <v>65</v>
      </c>
    </row>
    <row r="17" spans="1:10" ht="12.75">
      <c r="A17" s="60" t="s">
        <v>26</v>
      </c>
      <c r="B17" s="69">
        <v>13</v>
      </c>
      <c r="C17" s="61">
        <v>17</v>
      </c>
      <c r="D17" s="61">
        <f t="shared" si="2"/>
        <v>30</v>
      </c>
      <c r="E17" s="71">
        <v>5</v>
      </c>
      <c r="F17" s="61">
        <v>7</v>
      </c>
      <c r="G17" s="61">
        <f t="shared" si="0"/>
        <v>12</v>
      </c>
      <c r="H17" s="71">
        <f t="shared" si="3"/>
        <v>18</v>
      </c>
      <c r="I17" s="61">
        <f t="shared" si="3"/>
        <v>24</v>
      </c>
      <c r="J17" s="61">
        <f t="shared" si="1"/>
        <v>42</v>
      </c>
    </row>
    <row r="18" spans="1:10" ht="12.75">
      <c r="A18" s="60" t="s">
        <v>27</v>
      </c>
      <c r="B18" s="69">
        <v>20</v>
      </c>
      <c r="C18" s="61">
        <v>27</v>
      </c>
      <c r="D18" s="61">
        <f t="shared" si="2"/>
        <v>47</v>
      </c>
      <c r="E18" s="71">
        <v>5</v>
      </c>
      <c r="F18" s="61">
        <v>1</v>
      </c>
      <c r="G18" s="61">
        <f t="shared" si="0"/>
        <v>6</v>
      </c>
      <c r="H18" s="71">
        <f t="shared" si="3"/>
        <v>25</v>
      </c>
      <c r="I18" s="61">
        <f t="shared" si="3"/>
        <v>28</v>
      </c>
      <c r="J18" s="61">
        <f t="shared" si="1"/>
        <v>53</v>
      </c>
    </row>
    <row r="19" spans="1:10" ht="12.75">
      <c r="A19" s="60" t="s">
        <v>28</v>
      </c>
      <c r="B19" s="69">
        <v>18</v>
      </c>
      <c r="C19" s="61">
        <v>30</v>
      </c>
      <c r="D19" s="61">
        <f t="shared" si="2"/>
        <v>48</v>
      </c>
      <c r="E19" s="71">
        <v>7</v>
      </c>
      <c r="F19" s="61">
        <v>3</v>
      </c>
      <c r="G19" s="61">
        <f t="shared" si="0"/>
        <v>10</v>
      </c>
      <c r="H19" s="71">
        <f t="shared" si="3"/>
        <v>25</v>
      </c>
      <c r="I19" s="61">
        <f t="shared" si="3"/>
        <v>33</v>
      </c>
      <c r="J19" s="61">
        <f t="shared" si="1"/>
        <v>58</v>
      </c>
    </row>
    <row r="20" spans="1:10" ht="12.75">
      <c r="A20" s="60" t="s">
        <v>29</v>
      </c>
      <c r="B20" s="69">
        <v>26</v>
      </c>
      <c r="C20" s="61">
        <v>27</v>
      </c>
      <c r="D20" s="61">
        <f t="shared" si="2"/>
        <v>53</v>
      </c>
      <c r="E20" s="71">
        <v>2</v>
      </c>
      <c r="F20" s="61">
        <v>4</v>
      </c>
      <c r="G20" s="61">
        <f t="shared" si="0"/>
        <v>6</v>
      </c>
      <c r="H20" s="71">
        <f t="shared" si="3"/>
        <v>28</v>
      </c>
      <c r="I20" s="61">
        <f t="shared" si="3"/>
        <v>31</v>
      </c>
      <c r="J20" s="61">
        <f t="shared" si="1"/>
        <v>59</v>
      </c>
    </row>
    <row r="21" spans="1:10" ht="12.75">
      <c r="A21" s="60" t="s">
        <v>30</v>
      </c>
      <c r="B21" s="69">
        <f>16+1</f>
        <v>17</v>
      </c>
      <c r="C21" s="61">
        <f>12+1</f>
        <v>13</v>
      </c>
      <c r="D21" s="61">
        <f t="shared" si="2"/>
        <v>30</v>
      </c>
      <c r="E21" s="71">
        <v>1</v>
      </c>
      <c r="F21" s="61">
        <f>0</f>
        <v>0</v>
      </c>
      <c r="G21" s="72">
        <f t="shared" si="0"/>
        <v>1</v>
      </c>
      <c r="H21" s="71">
        <f t="shared" si="3"/>
        <v>18</v>
      </c>
      <c r="I21" s="61">
        <f t="shared" si="3"/>
        <v>13</v>
      </c>
      <c r="J21" s="72">
        <f t="shared" si="1"/>
        <v>31</v>
      </c>
    </row>
    <row r="22" spans="1:10" ht="12.75">
      <c r="A22" s="73" t="s">
        <v>10</v>
      </c>
      <c r="B22" s="74">
        <f>SUM(B13:B21)</f>
        <v>119</v>
      </c>
      <c r="C22" s="75">
        <f aca="true" t="shared" si="4" ref="C22:J22">SUM(C13:C21)</f>
        <v>147</v>
      </c>
      <c r="D22" s="75">
        <f t="shared" si="4"/>
        <v>266</v>
      </c>
      <c r="E22" s="74">
        <f t="shared" si="4"/>
        <v>79</v>
      </c>
      <c r="F22" s="75">
        <f t="shared" si="4"/>
        <v>97</v>
      </c>
      <c r="G22" s="75">
        <f t="shared" si="4"/>
        <v>176</v>
      </c>
      <c r="H22" s="74">
        <f t="shared" si="4"/>
        <v>198</v>
      </c>
      <c r="I22" s="75">
        <f t="shared" si="4"/>
        <v>244</v>
      </c>
      <c r="J22" s="75">
        <f t="shared" si="4"/>
        <v>442</v>
      </c>
    </row>
    <row r="24" spans="1:10" ht="12.75">
      <c r="A24" s="54" t="s">
        <v>14</v>
      </c>
      <c r="B24" s="58"/>
      <c r="C24" s="58"/>
      <c r="D24" s="58"/>
      <c r="E24" s="58"/>
      <c r="F24" s="59"/>
      <c r="G24" s="58"/>
      <c r="H24" s="58"/>
      <c r="I24" s="58"/>
      <c r="J24" s="58"/>
    </row>
    <row r="25" spans="1:10" ht="13.5" thickBot="1">
      <c r="A25" s="60"/>
      <c r="B25" s="61"/>
      <c r="C25" s="61"/>
      <c r="D25" s="61"/>
      <c r="E25" s="61"/>
      <c r="F25" s="61"/>
      <c r="G25" s="61"/>
      <c r="H25" s="61"/>
      <c r="I25" s="61"/>
      <c r="J25" s="61"/>
    </row>
    <row r="26" spans="1:10" ht="12.75">
      <c r="A26" s="62"/>
      <c r="B26" s="63" t="s">
        <v>8</v>
      </c>
      <c r="C26" s="64"/>
      <c r="D26" s="64"/>
      <c r="E26" s="63" t="s">
        <v>9</v>
      </c>
      <c r="F26" s="64"/>
      <c r="G26" s="64"/>
      <c r="H26" s="63" t="s">
        <v>10</v>
      </c>
      <c r="I26" s="64"/>
      <c r="J26" s="64"/>
    </row>
    <row r="27" spans="1:10" ht="12.75">
      <c r="A27" s="65" t="s">
        <v>21</v>
      </c>
      <c r="B27" s="66" t="s">
        <v>11</v>
      </c>
      <c r="C27" s="67" t="s">
        <v>12</v>
      </c>
      <c r="D27" s="67" t="s">
        <v>10</v>
      </c>
      <c r="E27" s="66" t="s">
        <v>11</v>
      </c>
      <c r="F27" s="67" t="s">
        <v>12</v>
      </c>
      <c r="G27" s="67" t="s">
        <v>10</v>
      </c>
      <c r="H27" s="66" t="s">
        <v>11</v>
      </c>
      <c r="I27" s="67" t="s">
        <v>12</v>
      </c>
      <c r="J27" s="67" t="s">
        <v>10</v>
      </c>
    </row>
    <row r="28" spans="1:10" ht="12.75">
      <c r="A28" s="68"/>
      <c r="B28" s="69"/>
      <c r="C28" s="70"/>
      <c r="D28" s="70"/>
      <c r="E28" s="69"/>
      <c r="F28" s="70"/>
      <c r="G28" s="70"/>
      <c r="H28" s="69"/>
      <c r="I28" s="70"/>
      <c r="J28" s="70"/>
    </row>
    <row r="29" spans="1:10" ht="12.75">
      <c r="A29" s="60" t="s">
        <v>22</v>
      </c>
      <c r="B29" s="71">
        <f>0</f>
        <v>0</v>
      </c>
      <c r="C29" s="61">
        <f>0</f>
        <v>0</v>
      </c>
      <c r="D29" s="61">
        <f>SUM(B29:C29)</f>
        <v>0</v>
      </c>
      <c r="E29" s="71">
        <f>0</f>
        <v>0</v>
      </c>
      <c r="F29" s="61">
        <f>0</f>
        <v>0</v>
      </c>
      <c r="G29" s="61">
        <f aca="true" t="shared" si="5" ref="G29:G37">SUM(E29:F29)</f>
        <v>0</v>
      </c>
      <c r="H29" s="71">
        <f>SUM(B29,E29)</f>
        <v>0</v>
      </c>
      <c r="I29" s="61">
        <f>SUM(C29,F29)</f>
        <v>0</v>
      </c>
      <c r="J29" s="61">
        <f aca="true" t="shared" si="6" ref="J29:J37">SUM(H29:I29)</f>
        <v>0</v>
      </c>
    </row>
    <row r="30" spans="1:10" ht="12.75">
      <c r="A30" s="60" t="s">
        <v>23</v>
      </c>
      <c r="B30" s="71">
        <f>0</f>
        <v>0</v>
      </c>
      <c r="C30" s="61">
        <f>0</f>
        <v>0</v>
      </c>
      <c r="D30" s="61">
        <f aca="true" t="shared" si="7" ref="D30:D37">SUM(B30:C30)</f>
        <v>0</v>
      </c>
      <c r="E30" s="71">
        <v>2</v>
      </c>
      <c r="F30" s="61">
        <f>0</f>
        <v>0</v>
      </c>
      <c r="G30" s="61">
        <f t="shared" si="5"/>
        <v>2</v>
      </c>
      <c r="H30" s="71">
        <f aca="true" t="shared" si="8" ref="H30:I37">SUM(B30,E30)</f>
        <v>2</v>
      </c>
      <c r="I30" s="61">
        <f t="shared" si="8"/>
        <v>0</v>
      </c>
      <c r="J30" s="61">
        <f t="shared" si="6"/>
        <v>2</v>
      </c>
    </row>
    <row r="31" spans="1:10" ht="12.75">
      <c r="A31" s="60" t="s">
        <v>24</v>
      </c>
      <c r="B31" s="71">
        <f>0</f>
        <v>0</v>
      </c>
      <c r="C31" s="61">
        <f>0</f>
        <v>0</v>
      </c>
      <c r="D31" s="61">
        <f t="shared" si="7"/>
        <v>0</v>
      </c>
      <c r="E31" s="71">
        <f>0</f>
        <v>0</v>
      </c>
      <c r="F31" s="61">
        <v>1</v>
      </c>
      <c r="G31" s="61">
        <f t="shared" si="5"/>
        <v>1</v>
      </c>
      <c r="H31" s="71">
        <f t="shared" si="8"/>
        <v>0</v>
      </c>
      <c r="I31" s="61">
        <f t="shared" si="8"/>
        <v>1</v>
      </c>
      <c r="J31" s="61">
        <f t="shared" si="6"/>
        <v>1</v>
      </c>
    </row>
    <row r="32" spans="1:10" ht="12.75">
      <c r="A32" s="60" t="s">
        <v>25</v>
      </c>
      <c r="B32" s="69">
        <f>0</f>
        <v>0</v>
      </c>
      <c r="C32" s="61">
        <v>2</v>
      </c>
      <c r="D32" s="61">
        <f t="shared" si="7"/>
        <v>2</v>
      </c>
      <c r="E32" s="71">
        <v>2</v>
      </c>
      <c r="F32" s="61">
        <v>2</v>
      </c>
      <c r="G32" s="61">
        <f t="shared" si="5"/>
        <v>4</v>
      </c>
      <c r="H32" s="71">
        <f t="shared" si="8"/>
        <v>2</v>
      </c>
      <c r="I32" s="61">
        <f t="shared" si="8"/>
        <v>4</v>
      </c>
      <c r="J32" s="61">
        <f t="shared" si="6"/>
        <v>6</v>
      </c>
    </row>
    <row r="33" spans="1:10" ht="12.75">
      <c r="A33" s="60" t="s">
        <v>26</v>
      </c>
      <c r="B33" s="69">
        <v>1</v>
      </c>
      <c r="C33" s="61">
        <v>5</v>
      </c>
      <c r="D33" s="61">
        <f t="shared" si="7"/>
        <v>6</v>
      </c>
      <c r="E33" s="71">
        <v>1</v>
      </c>
      <c r="F33" s="61">
        <v>1</v>
      </c>
      <c r="G33" s="61">
        <f t="shared" si="5"/>
        <v>2</v>
      </c>
      <c r="H33" s="71">
        <f t="shared" si="8"/>
        <v>2</v>
      </c>
      <c r="I33" s="61">
        <f t="shared" si="8"/>
        <v>6</v>
      </c>
      <c r="J33" s="61">
        <f t="shared" si="6"/>
        <v>8</v>
      </c>
    </row>
    <row r="34" spans="1:10" ht="12.75">
      <c r="A34" s="60" t="s">
        <v>27</v>
      </c>
      <c r="B34" s="69">
        <v>6</v>
      </c>
      <c r="C34" s="61">
        <v>5</v>
      </c>
      <c r="D34" s="61">
        <f t="shared" si="7"/>
        <v>11</v>
      </c>
      <c r="E34" s="71">
        <f>0</f>
        <v>0</v>
      </c>
      <c r="F34" s="61">
        <v>2</v>
      </c>
      <c r="G34" s="61">
        <f t="shared" si="5"/>
        <v>2</v>
      </c>
      <c r="H34" s="71">
        <f t="shared" si="8"/>
        <v>6</v>
      </c>
      <c r="I34" s="61">
        <f t="shared" si="8"/>
        <v>7</v>
      </c>
      <c r="J34" s="61">
        <f t="shared" si="6"/>
        <v>13</v>
      </c>
    </row>
    <row r="35" spans="1:10" ht="12.75">
      <c r="A35" s="60" t="s">
        <v>28</v>
      </c>
      <c r="B35" s="69">
        <v>7</v>
      </c>
      <c r="C35" s="61">
        <v>10</v>
      </c>
      <c r="D35" s="61">
        <f t="shared" si="7"/>
        <v>17</v>
      </c>
      <c r="E35" s="71">
        <f>0</f>
        <v>0</v>
      </c>
      <c r="F35" s="61">
        <v>1</v>
      </c>
      <c r="G35" s="61">
        <f t="shared" si="5"/>
        <v>1</v>
      </c>
      <c r="H35" s="71">
        <f t="shared" si="8"/>
        <v>7</v>
      </c>
      <c r="I35" s="61">
        <f t="shared" si="8"/>
        <v>11</v>
      </c>
      <c r="J35" s="61">
        <f t="shared" si="6"/>
        <v>18</v>
      </c>
    </row>
    <row r="36" spans="1:10" ht="12.75">
      <c r="A36" s="60" t="s">
        <v>29</v>
      </c>
      <c r="B36" s="69">
        <v>5</v>
      </c>
      <c r="C36" s="61">
        <v>1</v>
      </c>
      <c r="D36" s="61">
        <f t="shared" si="7"/>
        <v>6</v>
      </c>
      <c r="E36" s="71">
        <v>2</v>
      </c>
      <c r="F36" s="61">
        <f>0</f>
        <v>0</v>
      </c>
      <c r="G36" s="61">
        <f t="shared" si="5"/>
        <v>2</v>
      </c>
      <c r="H36" s="71">
        <f t="shared" si="8"/>
        <v>7</v>
      </c>
      <c r="I36" s="61">
        <f t="shared" si="8"/>
        <v>1</v>
      </c>
      <c r="J36" s="61">
        <f t="shared" si="6"/>
        <v>8</v>
      </c>
    </row>
    <row r="37" spans="1:10" ht="12.75">
      <c r="A37" s="60" t="s">
        <v>30</v>
      </c>
      <c r="B37" s="69">
        <v>5</v>
      </c>
      <c r="C37" s="61">
        <v>1</v>
      </c>
      <c r="D37" s="72">
        <f t="shared" si="7"/>
        <v>6</v>
      </c>
      <c r="E37" s="71">
        <f>0</f>
        <v>0</v>
      </c>
      <c r="F37" s="61">
        <f>0</f>
        <v>0</v>
      </c>
      <c r="G37" s="72">
        <f t="shared" si="5"/>
        <v>0</v>
      </c>
      <c r="H37" s="71">
        <f t="shared" si="8"/>
        <v>5</v>
      </c>
      <c r="I37" s="61">
        <f t="shared" si="8"/>
        <v>1</v>
      </c>
      <c r="J37" s="72">
        <f t="shared" si="6"/>
        <v>6</v>
      </c>
    </row>
    <row r="38" spans="1:10" ht="12.75">
      <c r="A38" s="73" t="s">
        <v>10</v>
      </c>
      <c r="B38" s="74">
        <f>SUM(B29:B37)</f>
        <v>24</v>
      </c>
      <c r="C38" s="75">
        <f aca="true" t="shared" si="9" ref="C38:J38">SUM(C29:C37)</f>
        <v>24</v>
      </c>
      <c r="D38" s="75">
        <f t="shared" si="9"/>
        <v>48</v>
      </c>
      <c r="E38" s="74">
        <f t="shared" si="9"/>
        <v>7</v>
      </c>
      <c r="F38" s="75">
        <f t="shared" si="9"/>
        <v>7</v>
      </c>
      <c r="G38" s="75">
        <f t="shared" si="9"/>
        <v>14</v>
      </c>
      <c r="H38" s="74">
        <f t="shared" si="9"/>
        <v>31</v>
      </c>
      <c r="I38" s="75">
        <f t="shared" si="9"/>
        <v>31</v>
      </c>
      <c r="J38" s="75">
        <f t="shared" si="9"/>
        <v>62</v>
      </c>
    </row>
    <row r="40" spans="1:10" ht="12.75">
      <c r="A40" s="54" t="s">
        <v>16</v>
      </c>
      <c r="B40" s="58"/>
      <c r="C40" s="58"/>
      <c r="D40" s="58"/>
      <c r="E40" s="58"/>
      <c r="F40" s="59"/>
      <c r="G40" s="58"/>
      <c r="H40" s="58"/>
      <c r="I40" s="58"/>
      <c r="J40" s="58"/>
    </row>
    <row r="41" spans="1:10" ht="13.5" thickBot="1">
      <c r="A41" s="60"/>
      <c r="B41" s="61"/>
      <c r="C41" s="61"/>
      <c r="D41" s="61"/>
      <c r="E41" s="61"/>
      <c r="F41" s="61"/>
      <c r="G41" s="61"/>
      <c r="H41" s="61"/>
      <c r="I41" s="61"/>
      <c r="J41" s="61"/>
    </row>
    <row r="42" spans="1:10" ht="12.75">
      <c r="A42" s="62"/>
      <c r="B42" s="63" t="s">
        <v>8</v>
      </c>
      <c r="C42" s="64"/>
      <c r="D42" s="64"/>
      <c r="E42" s="63" t="s">
        <v>9</v>
      </c>
      <c r="F42" s="64"/>
      <c r="G42" s="64"/>
      <c r="H42" s="63" t="s">
        <v>10</v>
      </c>
      <c r="I42" s="64"/>
      <c r="J42" s="64"/>
    </row>
    <row r="43" spans="1:10" ht="12.75">
      <c r="A43" s="65" t="s">
        <v>21</v>
      </c>
      <c r="B43" s="66" t="s">
        <v>11</v>
      </c>
      <c r="C43" s="67" t="s">
        <v>12</v>
      </c>
      <c r="D43" s="67" t="s">
        <v>10</v>
      </c>
      <c r="E43" s="66" t="s">
        <v>11</v>
      </c>
      <c r="F43" s="67" t="s">
        <v>12</v>
      </c>
      <c r="G43" s="67" t="s">
        <v>10</v>
      </c>
      <c r="H43" s="66" t="s">
        <v>11</v>
      </c>
      <c r="I43" s="67" t="s">
        <v>12</v>
      </c>
      <c r="J43" s="67" t="s">
        <v>10</v>
      </c>
    </row>
    <row r="44" spans="1:10" ht="12.75">
      <c r="A44" s="68"/>
      <c r="B44" s="69"/>
      <c r="C44" s="70"/>
      <c r="D44" s="70"/>
      <c r="E44" s="69"/>
      <c r="F44" s="70"/>
      <c r="G44" s="70"/>
      <c r="H44" s="69"/>
      <c r="I44" s="70"/>
      <c r="J44" s="70"/>
    </row>
    <row r="45" spans="1:10" ht="12.75">
      <c r="A45" s="60" t="s">
        <v>22</v>
      </c>
      <c r="B45" s="71">
        <f>0</f>
        <v>0</v>
      </c>
      <c r="C45" s="61">
        <f>0</f>
        <v>0</v>
      </c>
      <c r="D45" s="61">
        <f>SUM(B45:C45)</f>
        <v>0</v>
      </c>
      <c r="E45" s="71">
        <v>49</v>
      </c>
      <c r="F45" s="61">
        <v>76</v>
      </c>
      <c r="G45" s="61">
        <f aca="true" t="shared" si="10" ref="G45:G53">SUM(E45:F45)</f>
        <v>125</v>
      </c>
      <c r="H45" s="71">
        <f>SUM(B45,E45)</f>
        <v>49</v>
      </c>
      <c r="I45" s="61">
        <f>SUM(C45,F45)</f>
        <v>76</v>
      </c>
      <c r="J45" s="61">
        <f aca="true" t="shared" si="11" ref="J45:J53">SUM(H45:I45)</f>
        <v>125</v>
      </c>
    </row>
    <row r="46" spans="1:10" ht="12.75">
      <c r="A46" s="60" t="s">
        <v>23</v>
      </c>
      <c r="B46" s="71">
        <v>13</v>
      </c>
      <c r="C46" s="61">
        <v>36</v>
      </c>
      <c r="D46" s="61">
        <f aca="true" t="shared" si="12" ref="D46:D53">SUM(B46:C46)</f>
        <v>49</v>
      </c>
      <c r="E46" s="71">
        <v>149</v>
      </c>
      <c r="F46" s="61">
        <v>296</v>
      </c>
      <c r="G46" s="61">
        <f t="shared" si="10"/>
        <v>445</v>
      </c>
      <c r="H46" s="71">
        <f aca="true" t="shared" si="13" ref="H46:H53">SUM(B46,E46)</f>
        <v>162</v>
      </c>
      <c r="I46" s="61">
        <f aca="true" t="shared" si="14" ref="I46:I53">SUM(C46,F46)</f>
        <v>332</v>
      </c>
      <c r="J46" s="61">
        <f t="shared" si="11"/>
        <v>494</v>
      </c>
    </row>
    <row r="47" spans="1:10" ht="12.75">
      <c r="A47" s="60" t="s">
        <v>24</v>
      </c>
      <c r="B47" s="71">
        <v>100</v>
      </c>
      <c r="C47" s="61">
        <v>174</v>
      </c>
      <c r="D47" s="61">
        <f t="shared" si="12"/>
        <v>274</v>
      </c>
      <c r="E47" s="71">
        <v>159</v>
      </c>
      <c r="F47" s="61">
        <v>208</v>
      </c>
      <c r="G47" s="61">
        <f t="shared" si="10"/>
        <v>367</v>
      </c>
      <c r="H47" s="71">
        <f t="shared" si="13"/>
        <v>259</v>
      </c>
      <c r="I47" s="61">
        <f t="shared" si="14"/>
        <v>382</v>
      </c>
      <c r="J47" s="61">
        <f t="shared" si="11"/>
        <v>641</v>
      </c>
    </row>
    <row r="48" spans="1:10" ht="12.75">
      <c r="A48" s="60" t="s">
        <v>25</v>
      </c>
      <c r="B48" s="69">
        <v>173</v>
      </c>
      <c r="C48" s="61">
        <v>300</v>
      </c>
      <c r="D48" s="61">
        <f>SUM(B48:C48)</f>
        <v>473</v>
      </c>
      <c r="E48" s="71">
        <v>77</v>
      </c>
      <c r="F48" s="61">
        <v>128</v>
      </c>
      <c r="G48" s="61">
        <f t="shared" si="10"/>
        <v>205</v>
      </c>
      <c r="H48" s="71">
        <f t="shared" si="13"/>
        <v>250</v>
      </c>
      <c r="I48" s="61">
        <f t="shared" si="14"/>
        <v>428</v>
      </c>
      <c r="J48" s="61">
        <f t="shared" si="11"/>
        <v>678</v>
      </c>
    </row>
    <row r="49" spans="1:10" ht="12.75">
      <c r="A49" s="60" t="s">
        <v>26</v>
      </c>
      <c r="B49" s="69">
        <v>193</v>
      </c>
      <c r="C49" s="61">
        <v>308</v>
      </c>
      <c r="D49" s="61">
        <f t="shared" si="12"/>
        <v>501</v>
      </c>
      <c r="E49" s="71">
        <v>55</v>
      </c>
      <c r="F49" s="61">
        <v>63</v>
      </c>
      <c r="G49" s="61">
        <f t="shared" si="10"/>
        <v>118</v>
      </c>
      <c r="H49" s="71">
        <f t="shared" si="13"/>
        <v>248</v>
      </c>
      <c r="I49" s="61">
        <f t="shared" si="14"/>
        <v>371</v>
      </c>
      <c r="J49" s="61">
        <f t="shared" si="11"/>
        <v>619</v>
      </c>
    </row>
    <row r="50" spans="1:10" ht="12.75">
      <c r="A50" s="60" t="s">
        <v>27</v>
      </c>
      <c r="B50" s="69">
        <v>285</v>
      </c>
      <c r="C50" s="61">
        <v>408</v>
      </c>
      <c r="D50" s="61">
        <f t="shared" si="12"/>
        <v>693</v>
      </c>
      <c r="E50" s="71">
        <v>38</v>
      </c>
      <c r="F50" s="61">
        <v>46</v>
      </c>
      <c r="G50" s="61">
        <f t="shared" si="10"/>
        <v>84</v>
      </c>
      <c r="H50" s="71">
        <f t="shared" si="13"/>
        <v>323</v>
      </c>
      <c r="I50" s="61">
        <f t="shared" si="14"/>
        <v>454</v>
      </c>
      <c r="J50" s="61">
        <f t="shared" si="11"/>
        <v>777</v>
      </c>
    </row>
    <row r="51" spans="1:10" ht="12.75">
      <c r="A51" s="60" t="s">
        <v>28</v>
      </c>
      <c r="B51" s="69">
        <v>278</v>
      </c>
      <c r="C51" s="61">
        <v>393</v>
      </c>
      <c r="D51" s="61">
        <f t="shared" si="12"/>
        <v>671</v>
      </c>
      <c r="E51" s="71">
        <v>36</v>
      </c>
      <c r="F51" s="61">
        <v>30</v>
      </c>
      <c r="G51" s="61">
        <f t="shared" si="10"/>
        <v>66</v>
      </c>
      <c r="H51" s="71">
        <f t="shared" si="13"/>
        <v>314</v>
      </c>
      <c r="I51" s="61">
        <f t="shared" si="14"/>
        <v>423</v>
      </c>
      <c r="J51" s="61">
        <f t="shared" si="11"/>
        <v>737</v>
      </c>
    </row>
    <row r="52" spans="1:10" ht="12.75">
      <c r="A52" s="60" t="s">
        <v>29</v>
      </c>
      <c r="B52" s="69">
        <v>293</v>
      </c>
      <c r="C52" s="61">
        <v>250</v>
      </c>
      <c r="D52" s="61">
        <f t="shared" si="12"/>
        <v>543</v>
      </c>
      <c r="E52" s="71">
        <v>13</v>
      </c>
      <c r="F52" s="61">
        <v>21</v>
      </c>
      <c r="G52" s="61">
        <f t="shared" si="10"/>
        <v>34</v>
      </c>
      <c r="H52" s="71">
        <f t="shared" si="13"/>
        <v>306</v>
      </c>
      <c r="I52" s="61">
        <f t="shared" si="14"/>
        <v>271</v>
      </c>
      <c r="J52" s="61">
        <f t="shared" si="11"/>
        <v>577</v>
      </c>
    </row>
    <row r="53" spans="1:10" ht="12.75">
      <c r="A53" s="60" t="s">
        <v>30</v>
      </c>
      <c r="B53" s="69">
        <f>111+11</f>
        <v>122</v>
      </c>
      <c r="C53" s="61">
        <f>91+4</f>
        <v>95</v>
      </c>
      <c r="D53" s="72">
        <f t="shared" si="12"/>
        <v>217</v>
      </c>
      <c r="E53" s="71">
        <f>5+4</f>
        <v>9</v>
      </c>
      <c r="F53" s="72">
        <f>7+2</f>
        <v>9</v>
      </c>
      <c r="G53" s="61">
        <f t="shared" si="10"/>
        <v>18</v>
      </c>
      <c r="H53" s="71">
        <f t="shared" si="13"/>
        <v>131</v>
      </c>
      <c r="I53" s="61">
        <f t="shared" si="14"/>
        <v>104</v>
      </c>
      <c r="J53" s="72">
        <f t="shared" si="11"/>
        <v>235</v>
      </c>
    </row>
    <row r="54" spans="1:10" ht="12.75">
      <c r="A54" s="73" t="s">
        <v>10</v>
      </c>
      <c r="B54" s="74">
        <f>SUM(B45:B53)</f>
        <v>1457</v>
      </c>
      <c r="C54" s="75">
        <f>SUM(C45:C53)</f>
        <v>1964</v>
      </c>
      <c r="D54" s="75">
        <f aca="true" t="shared" si="15" ref="D54:J54">SUM(D45:D53)</f>
        <v>3421</v>
      </c>
      <c r="E54" s="74">
        <f>SUM(E45:E53)</f>
        <v>585</v>
      </c>
      <c r="F54" s="75">
        <f t="shared" si="15"/>
        <v>877</v>
      </c>
      <c r="G54" s="75">
        <f t="shared" si="15"/>
        <v>1462</v>
      </c>
      <c r="H54" s="74">
        <f t="shared" si="15"/>
        <v>2042</v>
      </c>
      <c r="I54" s="75">
        <f t="shared" si="15"/>
        <v>2841</v>
      </c>
      <c r="J54" s="75">
        <f t="shared" si="15"/>
        <v>4883</v>
      </c>
    </row>
  </sheetData>
  <sheetProtection/>
  <printOptions horizontalCentered="1"/>
  <pageMargins left="0.1968503937007874" right="0.1968503937007874" top="0.5905511811023623" bottom="0.1968503937007874" header="0.5118110236220472" footer="0.5118110236220472"/>
  <pageSetup horizontalDpi="300" verticalDpi="300" orientation="portrait" paperSize="9" scale="80" r:id="rId1"/>
  <headerFooter alignWithMargins="0">
    <oddFooter>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9"/>
  <sheetViews>
    <sheetView zoomScalePageLayoutView="0" workbookViewId="0" topLeftCell="A1">
      <selection activeCell="M33" sqref="M33"/>
    </sheetView>
  </sheetViews>
  <sheetFormatPr defaultColWidth="9.28125" defaultRowHeight="12.75"/>
  <cols>
    <col min="1" max="1" width="30.57421875" style="102" customWidth="1"/>
    <col min="2" max="10" width="9.00390625" style="102" customWidth="1"/>
    <col min="11" max="16384" width="9.28125" style="102" customWidth="1"/>
  </cols>
  <sheetData>
    <row r="1" s="77" customFormat="1" ht="12.75">
      <c r="A1" s="2" t="s">
        <v>35</v>
      </c>
    </row>
    <row r="2" spans="1:16" s="77" customFormat="1" ht="12.75">
      <c r="A2" s="78" t="s">
        <v>17</v>
      </c>
      <c r="B2" s="79"/>
      <c r="C2" s="80"/>
      <c r="D2" s="79"/>
      <c r="E2" s="79"/>
      <c r="F2" s="79"/>
      <c r="G2" s="79"/>
      <c r="H2" s="80"/>
      <c r="I2" s="79"/>
      <c r="J2" s="79"/>
      <c r="K2" s="81" t="s">
        <v>18</v>
      </c>
      <c r="L2" s="79"/>
      <c r="M2" s="79"/>
      <c r="N2" s="79"/>
      <c r="O2" s="79"/>
      <c r="P2" s="79"/>
    </row>
    <row r="3" spans="1:16" s="77" customFormat="1" ht="12.75">
      <c r="A3" s="78"/>
      <c r="B3" s="79"/>
      <c r="C3" s="78"/>
      <c r="D3" s="79"/>
      <c r="E3" s="79"/>
      <c r="F3" s="79"/>
      <c r="G3" s="79"/>
      <c r="H3" s="80"/>
      <c r="I3" s="79"/>
      <c r="J3" s="79"/>
      <c r="K3" s="81"/>
      <c r="L3" s="79"/>
      <c r="M3" s="79"/>
      <c r="N3" s="79"/>
      <c r="O3" s="79"/>
      <c r="P3" s="79"/>
    </row>
    <row r="4" spans="1:16" s="77" customFormat="1" ht="12.75">
      <c r="A4" s="78" t="s">
        <v>39</v>
      </c>
      <c r="B4" s="79"/>
      <c r="C4" s="78"/>
      <c r="D4" s="79"/>
      <c r="E4" s="80"/>
      <c r="F4" s="79"/>
      <c r="G4" s="79"/>
      <c r="H4" s="80"/>
      <c r="I4" s="79"/>
      <c r="J4" s="79"/>
      <c r="K4" s="81" t="s">
        <v>18</v>
      </c>
      <c r="L4" s="79"/>
      <c r="M4" s="79"/>
      <c r="N4" s="79"/>
      <c r="O4" s="79"/>
      <c r="P4" s="79"/>
    </row>
    <row r="5" spans="1:16" s="77" customFormat="1" ht="12.75">
      <c r="A5" s="78"/>
      <c r="B5" s="79"/>
      <c r="C5" s="78"/>
      <c r="D5" s="79"/>
      <c r="E5" s="80"/>
      <c r="F5" s="79"/>
      <c r="G5" s="79"/>
      <c r="H5" s="80"/>
      <c r="I5" s="79"/>
      <c r="J5" s="79"/>
      <c r="K5" s="81"/>
      <c r="L5" s="79"/>
      <c r="M5" s="79"/>
      <c r="N5" s="79"/>
      <c r="O5" s="79"/>
      <c r="P5" s="79"/>
    </row>
    <row r="6" spans="1:16" s="77" customFormat="1" ht="12.75">
      <c r="A6" s="78" t="s">
        <v>7</v>
      </c>
      <c r="B6" s="79"/>
      <c r="C6" s="78"/>
      <c r="D6" s="79"/>
      <c r="E6" s="80"/>
      <c r="F6" s="79"/>
      <c r="G6" s="79"/>
      <c r="H6" s="79"/>
      <c r="I6" s="79"/>
      <c r="J6" s="79"/>
      <c r="K6" s="81" t="s">
        <v>18</v>
      </c>
      <c r="L6" s="79"/>
      <c r="M6" s="79"/>
      <c r="N6" s="79"/>
      <c r="O6" s="79"/>
      <c r="P6" s="79"/>
    </row>
    <row r="7" s="77" customFormat="1" ht="12.75"/>
    <row r="8" spans="1:10" s="77" customFormat="1" ht="12.75">
      <c r="A8" s="82"/>
      <c r="B8" s="83"/>
      <c r="C8" s="84" t="s">
        <v>8</v>
      </c>
      <c r="D8" s="82"/>
      <c r="E8" s="83"/>
      <c r="F8" s="84" t="s">
        <v>9</v>
      </c>
      <c r="G8" s="82"/>
      <c r="H8" s="83"/>
      <c r="I8" s="84" t="s">
        <v>10</v>
      </c>
      <c r="J8" s="82"/>
    </row>
    <row r="9" spans="1:10" s="77" customFormat="1" ht="12.75">
      <c r="A9" s="85"/>
      <c r="B9" s="86" t="s">
        <v>11</v>
      </c>
      <c r="C9" s="87" t="s">
        <v>12</v>
      </c>
      <c r="D9" s="87" t="s">
        <v>10</v>
      </c>
      <c r="E9" s="86" t="s">
        <v>11</v>
      </c>
      <c r="F9" s="87" t="s">
        <v>12</v>
      </c>
      <c r="G9" s="87" t="s">
        <v>10</v>
      </c>
      <c r="H9" s="86" t="s">
        <v>11</v>
      </c>
      <c r="I9" s="87" t="s">
        <v>12</v>
      </c>
      <c r="J9" s="87" t="s">
        <v>10</v>
      </c>
    </row>
    <row r="10" spans="1:10" s="77" customFormat="1" ht="12.75">
      <c r="A10" s="88"/>
      <c r="B10" s="89"/>
      <c r="C10" s="90"/>
      <c r="D10" s="90"/>
      <c r="E10" s="89"/>
      <c r="F10" s="90"/>
      <c r="G10" s="90"/>
      <c r="H10" s="89"/>
      <c r="I10" s="90"/>
      <c r="J10" s="90"/>
    </row>
    <row r="11" spans="1:10" s="77" customFormat="1" ht="12.75">
      <c r="A11" s="3" t="s">
        <v>13</v>
      </c>
      <c r="B11" s="91">
        <f>12</f>
        <v>12</v>
      </c>
      <c r="C11" s="92">
        <f>18</f>
        <v>18</v>
      </c>
      <c r="D11" s="92">
        <f>SUM(B11:C11)</f>
        <v>30</v>
      </c>
      <c r="E11" s="91">
        <f>3</f>
        <v>3</v>
      </c>
      <c r="F11" s="92">
        <f>7</f>
        <v>7</v>
      </c>
      <c r="G11" s="92">
        <f>SUM(E11:F11)</f>
        <v>10</v>
      </c>
      <c r="H11" s="91">
        <f>SUM(B11,E11)</f>
        <v>15</v>
      </c>
      <c r="I11" s="92">
        <f>SUM(C11,F11)</f>
        <v>25</v>
      </c>
      <c r="J11" s="92">
        <f>SUM(H11:I11)</f>
        <v>40</v>
      </c>
    </row>
    <row r="12" spans="1:10" s="77" customFormat="1" ht="12.75">
      <c r="A12" s="77" t="s">
        <v>14</v>
      </c>
      <c r="B12" s="91">
        <f>0</f>
        <v>0</v>
      </c>
      <c r="C12" s="92">
        <f>3</f>
        <v>3</v>
      </c>
      <c r="D12" s="92">
        <f>SUM(B12:C12)</f>
        <v>3</v>
      </c>
      <c r="E12" s="91">
        <f>2</f>
        <v>2</v>
      </c>
      <c r="F12" s="92">
        <f>1</f>
        <v>1</v>
      </c>
      <c r="G12" s="92">
        <f>SUM(E12:F12)</f>
        <v>3</v>
      </c>
      <c r="H12" s="91">
        <f aca="true" t="shared" si="0" ref="H12:I14">SUM(B12,E12)</f>
        <v>2</v>
      </c>
      <c r="I12" s="92">
        <f t="shared" si="0"/>
        <v>4</v>
      </c>
      <c r="J12" s="92">
        <f>SUM(H12:I12)</f>
        <v>6</v>
      </c>
    </row>
    <row r="13" spans="1:10" s="77" customFormat="1" ht="12.75">
      <c r="A13" s="77" t="s">
        <v>15</v>
      </c>
      <c r="B13" s="93">
        <f>0</f>
        <v>0</v>
      </c>
      <c r="C13" s="94">
        <f>0</f>
        <v>0</v>
      </c>
      <c r="D13" s="94">
        <f>SUM(B13:C13)</f>
        <v>0</v>
      </c>
      <c r="E13" s="93">
        <f>0</f>
        <v>0</v>
      </c>
      <c r="F13" s="94">
        <f>0</f>
        <v>0</v>
      </c>
      <c r="G13" s="94">
        <f>SUM(E13:F13)</f>
        <v>0</v>
      </c>
      <c r="H13" s="93">
        <f t="shared" si="0"/>
        <v>0</v>
      </c>
      <c r="I13" s="94">
        <f t="shared" si="0"/>
        <v>0</v>
      </c>
      <c r="J13" s="94">
        <f>SUM(H13:I13)</f>
        <v>0</v>
      </c>
    </row>
    <row r="14" spans="1:10" s="77" customFormat="1" ht="12.75">
      <c r="A14" s="77" t="s">
        <v>16</v>
      </c>
      <c r="B14" s="91">
        <f>38</f>
        <v>38</v>
      </c>
      <c r="C14" s="92">
        <f>153</f>
        <v>153</v>
      </c>
      <c r="D14" s="92">
        <f>SUM(B14:C14)</f>
        <v>191</v>
      </c>
      <c r="E14" s="91">
        <f>24</f>
        <v>24</v>
      </c>
      <c r="F14" s="92">
        <f>80</f>
        <v>80</v>
      </c>
      <c r="G14" s="92">
        <f>SUM(E14:F14)</f>
        <v>104</v>
      </c>
      <c r="H14" s="91">
        <f t="shared" si="0"/>
        <v>62</v>
      </c>
      <c r="I14" s="92">
        <f t="shared" si="0"/>
        <v>233</v>
      </c>
      <c r="J14" s="92">
        <f>SUM(H14:I14)</f>
        <v>295</v>
      </c>
    </row>
    <row r="15" spans="1:10" s="98" customFormat="1" ht="12.75">
      <c r="A15" s="95" t="s">
        <v>10</v>
      </c>
      <c r="B15" s="96">
        <f>SUM(B11:B14)</f>
        <v>50</v>
      </c>
      <c r="C15" s="97">
        <f aca="true" t="shared" si="1" ref="C15:J15">SUM(C11:C14)</f>
        <v>174</v>
      </c>
      <c r="D15" s="97">
        <f t="shared" si="1"/>
        <v>224</v>
      </c>
      <c r="E15" s="96">
        <f t="shared" si="1"/>
        <v>29</v>
      </c>
      <c r="F15" s="97">
        <f t="shared" si="1"/>
        <v>88</v>
      </c>
      <c r="G15" s="97">
        <f t="shared" si="1"/>
        <v>117</v>
      </c>
      <c r="H15" s="96">
        <f t="shared" si="1"/>
        <v>79</v>
      </c>
      <c r="I15" s="97">
        <f t="shared" si="1"/>
        <v>262</v>
      </c>
      <c r="J15" s="97">
        <f t="shared" si="1"/>
        <v>341</v>
      </c>
    </row>
    <row r="16" s="77" customFormat="1" ht="12.75"/>
    <row r="19" spans="1:10" ht="12.75">
      <c r="A19" s="99" t="s">
        <v>31</v>
      </c>
      <c r="B19" s="100"/>
      <c r="C19" s="100"/>
      <c r="D19" s="100"/>
      <c r="E19" s="101"/>
      <c r="F19" s="101"/>
      <c r="G19" s="100"/>
      <c r="H19" s="100"/>
      <c r="I19" s="100"/>
      <c r="J19" s="100"/>
    </row>
    <row r="20" spans="1:10" ht="12.75">
      <c r="A20" s="100"/>
      <c r="B20" s="100"/>
      <c r="C20" s="100"/>
      <c r="D20" s="100"/>
      <c r="E20" s="101"/>
      <c r="F20" s="99"/>
      <c r="G20" s="100"/>
      <c r="H20" s="100"/>
      <c r="I20" s="100"/>
      <c r="J20" s="100"/>
    </row>
    <row r="21" spans="1:10" ht="12.75">
      <c r="A21" s="99" t="s">
        <v>39</v>
      </c>
      <c r="B21" s="100"/>
      <c r="C21" s="100"/>
      <c r="D21" s="100"/>
      <c r="E21" s="101"/>
      <c r="F21" s="101"/>
      <c r="G21" s="100"/>
      <c r="H21" s="100"/>
      <c r="I21" s="100"/>
      <c r="J21" s="100"/>
    </row>
    <row r="22" spans="1:10" ht="12.75">
      <c r="A22" s="103"/>
      <c r="B22" s="103"/>
      <c r="C22" s="103"/>
      <c r="D22" s="103"/>
      <c r="E22" s="103"/>
      <c r="F22" s="103"/>
      <c r="G22" s="103"/>
      <c r="H22" s="103"/>
      <c r="I22" s="103"/>
      <c r="J22" s="103"/>
    </row>
    <row r="23" spans="1:10" ht="12.75">
      <c r="A23" s="99" t="s">
        <v>7</v>
      </c>
      <c r="B23" s="104"/>
      <c r="C23" s="104"/>
      <c r="D23" s="104"/>
      <c r="E23" s="104"/>
      <c r="F23" s="105"/>
      <c r="G23" s="104"/>
      <c r="H23" s="104"/>
      <c r="I23" s="104"/>
      <c r="J23" s="104"/>
    </row>
    <row r="24" spans="1:10" ht="12.75">
      <c r="A24" s="99"/>
      <c r="B24" s="104"/>
      <c r="C24" s="104"/>
      <c r="D24" s="104"/>
      <c r="E24" s="104"/>
      <c r="F24" s="105"/>
      <c r="G24" s="104"/>
      <c r="H24" s="104"/>
      <c r="I24" s="104"/>
      <c r="J24" s="104"/>
    </row>
    <row r="25" spans="1:10" ht="12.75">
      <c r="A25" s="99" t="s">
        <v>20</v>
      </c>
      <c r="B25" s="104"/>
      <c r="C25" s="104"/>
      <c r="D25" s="104"/>
      <c r="E25" s="104"/>
      <c r="F25" s="105"/>
      <c r="G25" s="104"/>
      <c r="H25" s="104"/>
      <c r="I25" s="104"/>
      <c r="J25" s="104"/>
    </row>
    <row r="26" spans="1:10" ht="13.5" thickBot="1">
      <c r="A26" s="106"/>
      <c r="B26" s="107"/>
      <c r="C26" s="107"/>
      <c r="D26" s="107"/>
      <c r="E26" s="107"/>
      <c r="F26" s="107"/>
      <c r="G26" s="107"/>
      <c r="H26" s="107"/>
      <c r="I26" s="107"/>
      <c r="J26" s="107"/>
    </row>
    <row r="27" spans="1:10" ht="12.75">
      <c r="A27" s="108"/>
      <c r="B27" s="109" t="s">
        <v>8</v>
      </c>
      <c r="C27" s="110"/>
      <c r="D27" s="110"/>
      <c r="E27" s="109" t="s">
        <v>9</v>
      </c>
      <c r="F27" s="110"/>
      <c r="G27" s="110"/>
      <c r="H27" s="109" t="s">
        <v>10</v>
      </c>
      <c r="I27" s="110"/>
      <c r="J27" s="110"/>
    </row>
    <row r="28" spans="1:10" ht="12.75">
      <c r="A28" s="111" t="s">
        <v>21</v>
      </c>
      <c r="B28" s="112" t="s">
        <v>11</v>
      </c>
      <c r="C28" s="113" t="s">
        <v>12</v>
      </c>
      <c r="D28" s="113" t="s">
        <v>10</v>
      </c>
      <c r="E28" s="112" t="s">
        <v>11</v>
      </c>
      <c r="F28" s="113" t="s">
        <v>12</v>
      </c>
      <c r="G28" s="113" t="s">
        <v>10</v>
      </c>
      <c r="H28" s="112" t="s">
        <v>11</v>
      </c>
      <c r="I28" s="113" t="s">
        <v>12</v>
      </c>
      <c r="J28" s="113" t="s">
        <v>10</v>
      </c>
    </row>
    <row r="29" spans="1:10" ht="12.75">
      <c r="A29" s="114"/>
      <c r="B29" s="115"/>
      <c r="C29" s="116"/>
      <c r="D29" s="116"/>
      <c r="E29" s="115"/>
      <c r="F29" s="116"/>
      <c r="G29" s="116"/>
      <c r="H29" s="115"/>
      <c r="I29" s="116"/>
      <c r="J29" s="116"/>
    </row>
    <row r="30" spans="1:10" ht="12.75">
      <c r="A30" s="106" t="s">
        <v>22</v>
      </c>
      <c r="B30" s="117">
        <f>'12PDKO06'!B13+'12PDKO06'!B29+'12PDKO06'!B45</f>
        <v>0</v>
      </c>
      <c r="C30" s="107">
        <f>'12PDKO06'!C13+'12PDKO06'!C29+'12PDKO06'!C45</f>
        <v>1</v>
      </c>
      <c r="D30" s="107">
        <f>'12PDKO06'!D13+'12PDKO06'!D29+'12PDKO06'!D45</f>
        <v>1</v>
      </c>
      <c r="E30" s="117">
        <f>'12PDKO06'!E13+'12PDKO06'!E29+'12PDKO06'!E45</f>
        <v>1</v>
      </c>
      <c r="F30" s="107">
        <f>'12PDKO06'!F13+'12PDKO06'!F29+'12PDKO06'!F45</f>
        <v>6</v>
      </c>
      <c r="G30" s="107">
        <f>'12PDKO06'!G13+'12PDKO06'!G29+'12PDKO06'!G45</f>
        <v>7</v>
      </c>
      <c r="H30" s="117">
        <f>'12PDKO06'!H13+'12PDKO06'!H29+'12PDKO06'!H45</f>
        <v>1</v>
      </c>
      <c r="I30" s="107">
        <f>'12PDKO06'!I13+'12PDKO06'!I29+'12PDKO06'!I45</f>
        <v>7</v>
      </c>
      <c r="J30" s="107">
        <f>'12PDKO06'!J13+'12PDKO06'!J29+'12PDKO06'!J45</f>
        <v>8</v>
      </c>
    </row>
    <row r="31" spans="1:10" ht="12.75">
      <c r="A31" s="106" t="s">
        <v>23</v>
      </c>
      <c r="B31" s="117">
        <f>'12PDKO06'!B14+'12PDKO06'!B30+'12PDKO06'!B46</f>
        <v>1</v>
      </c>
      <c r="C31" s="107">
        <f>'12PDKO06'!C14+'12PDKO06'!C30+'12PDKO06'!C46</f>
        <v>5</v>
      </c>
      <c r="D31" s="107">
        <f>'12PDKO06'!D14+'12PDKO06'!D30+'12PDKO06'!D46</f>
        <v>6</v>
      </c>
      <c r="E31" s="117">
        <f>'12PDKO06'!E14+'12PDKO06'!E30+'12PDKO06'!E46</f>
        <v>7</v>
      </c>
      <c r="F31" s="107">
        <f>'12PDKO06'!F14+'12PDKO06'!F30+'12PDKO06'!F46</f>
        <v>14</v>
      </c>
      <c r="G31" s="107">
        <f>'12PDKO06'!G14+'12PDKO06'!G30+'12PDKO06'!G46</f>
        <v>21</v>
      </c>
      <c r="H31" s="117">
        <f>'12PDKO06'!H14+'12PDKO06'!H30+'12PDKO06'!H46</f>
        <v>8</v>
      </c>
      <c r="I31" s="107">
        <f>'12PDKO06'!I14+'12PDKO06'!I30+'12PDKO06'!I46</f>
        <v>19</v>
      </c>
      <c r="J31" s="107">
        <f>'12PDKO06'!J14+'12PDKO06'!J30+'12PDKO06'!J46</f>
        <v>27</v>
      </c>
    </row>
    <row r="32" spans="1:10" ht="12.75">
      <c r="A32" s="106" t="s">
        <v>24</v>
      </c>
      <c r="B32" s="117">
        <f>'12PDKO06'!B15+'12PDKO06'!B31+'12PDKO06'!B47</f>
        <v>3</v>
      </c>
      <c r="C32" s="107">
        <f>'12PDKO06'!C15+'12PDKO06'!C31+'12PDKO06'!C47</f>
        <v>9</v>
      </c>
      <c r="D32" s="107">
        <f>'12PDKO06'!D15+'12PDKO06'!D31+'12PDKO06'!D47</f>
        <v>12</v>
      </c>
      <c r="E32" s="117">
        <f>'12PDKO06'!E15+'12PDKO06'!E31+'12PDKO06'!E47</f>
        <v>4</v>
      </c>
      <c r="F32" s="107">
        <f>'12PDKO06'!F15+'12PDKO06'!F31+'12PDKO06'!F47</f>
        <v>11</v>
      </c>
      <c r="G32" s="107">
        <f>'12PDKO06'!G15+'12PDKO06'!G31+'12PDKO06'!G47</f>
        <v>15</v>
      </c>
      <c r="H32" s="117">
        <f>'12PDKO06'!H15+'12PDKO06'!H31+'12PDKO06'!H47</f>
        <v>7</v>
      </c>
      <c r="I32" s="107">
        <f>'12PDKO06'!I15+'12PDKO06'!I31+'12PDKO06'!I47</f>
        <v>20</v>
      </c>
      <c r="J32" s="107">
        <f>'12PDKO06'!J15+'12PDKO06'!J31+'12PDKO06'!J47</f>
        <v>27</v>
      </c>
    </row>
    <row r="33" spans="1:10" ht="12.75">
      <c r="A33" s="106" t="s">
        <v>25</v>
      </c>
      <c r="B33" s="117">
        <f>'12PDKO06'!B16+'12PDKO06'!B32+'12PDKO06'!B48</f>
        <v>5</v>
      </c>
      <c r="C33" s="107">
        <f>'12PDKO06'!C16+'12PDKO06'!C32+'12PDKO06'!C48</f>
        <v>8</v>
      </c>
      <c r="D33" s="107">
        <f>'12PDKO06'!D16+'12PDKO06'!D32+'12PDKO06'!D48</f>
        <v>13</v>
      </c>
      <c r="E33" s="117">
        <f>'12PDKO06'!E16+'12PDKO06'!E32+'12PDKO06'!E48</f>
        <v>4</v>
      </c>
      <c r="F33" s="107">
        <f>'12PDKO06'!F16+'12PDKO06'!F32+'12PDKO06'!F48</f>
        <v>7</v>
      </c>
      <c r="G33" s="107">
        <f>'12PDKO06'!G16+'12PDKO06'!G32+'12PDKO06'!G48</f>
        <v>11</v>
      </c>
      <c r="H33" s="117">
        <f>'12PDKO06'!H16+'12PDKO06'!H32+'12PDKO06'!H48</f>
        <v>9</v>
      </c>
      <c r="I33" s="107">
        <f>'12PDKO06'!I16+'12PDKO06'!I32+'12PDKO06'!I48</f>
        <v>15</v>
      </c>
      <c r="J33" s="107">
        <f>'12PDKO06'!J16+'12PDKO06'!J32+'12PDKO06'!J48</f>
        <v>24</v>
      </c>
    </row>
    <row r="34" spans="1:10" ht="12.75">
      <c r="A34" s="106" t="s">
        <v>26</v>
      </c>
      <c r="B34" s="117">
        <f>'12PDKO06'!B17+'12PDKO06'!B33+'12PDKO06'!B49</f>
        <v>5</v>
      </c>
      <c r="C34" s="107">
        <f>'12PDKO06'!C17+'12PDKO06'!C33+'12PDKO06'!C49</f>
        <v>13</v>
      </c>
      <c r="D34" s="107">
        <f>'12PDKO06'!D17+'12PDKO06'!D33+'12PDKO06'!D49</f>
        <v>18</v>
      </c>
      <c r="E34" s="117">
        <f>'12PDKO06'!E17+'12PDKO06'!E33+'12PDKO06'!E49</f>
        <v>4</v>
      </c>
      <c r="F34" s="107">
        <f>'12PDKO06'!F17+'12PDKO06'!F33+'12PDKO06'!F49</f>
        <v>13</v>
      </c>
      <c r="G34" s="107">
        <f>'12PDKO06'!G17+'12PDKO06'!G33+'12PDKO06'!G49</f>
        <v>17</v>
      </c>
      <c r="H34" s="117">
        <f>'12PDKO06'!H17+'12PDKO06'!H33+'12PDKO06'!H49</f>
        <v>9</v>
      </c>
      <c r="I34" s="107">
        <f>'12PDKO06'!I17+'12PDKO06'!I33+'12PDKO06'!I49</f>
        <v>26</v>
      </c>
      <c r="J34" s="107">
        <f>'12PDKO06'!J17+'12PDKO06'!J33+'12PDKO06'!J49</f>
        <v>35</v>
      </c>
    </row>
    <row r="35" spans="1:10" ht="12.75">
      <c r="A35" s="106" t="s">
        <v>27</v>
      </c>
      <c r="B35" s="117">
        <f>'12PDKO06'!B18+'12PDKO06'!B34+'12PDKO06'!B50</f>
        <v>11</v>
      </c>
      <c r="C35" s="107">
        <f>'12PDKO06'!C18+'12PDKO06'!C34+'12PDKO06'!C50</f>
        <v>28</v>
      </c>
      <c r="D35" s="107">
        <f>'12PDKO06'!D18+'12PDKO06'!D34+'12PDKO06'!D50</f>
        <v>39</v>
      </c>
      <c r="E35" s="117">
        <f>'12PDKO06'!E18+'12PDKO06'!E34+'12PDKO06'!E50</f>
        <v>3</v>
      </c>
      <c r="F35" s="107">
        <f>'12PDKO06'!F18+'12PDKO06'!F34+'12PDKO06'!F50</f>
        <v>18</v>
      </c>
      <c r="G35" s="107">
        <f>'12PDKO06'!G18+'12PDKO06'!G34+'12PDKO06'!G50</f>
        <v>21</v>
      </c>
      <c r="H35" s="117">
        <f>'12PDKO06'!H18+'12PDKO06'!H34+'12PDKO06'!H50</f>
        <v>14</v>
      </c>
      <c r="I35" s="107">
        <f>'12PDKO06'!I18+'12PDKO06'!I34+'12PDKO06'!I50</f>
        <v>46</v>
      </c>
      <c r="J35" s="107">
        <f>'12PDKO06'!J18+'12PDKO06'!J34+'12PDKO06'!J50</f>
        <v>60</v>
      </c>
    </row>
    <row r="36" spans="1:10" ht="12.75">
      <c r="A36" s="106" t="s">
        <v>28</v>
      </c>
      <c r="B36" s="117">
        <f>'12PDKO06'!B19+'12PDKO06'!B35+'12PDKO06'!B51</f>
        <v>8</v>
      </c>
      <c r="C36" s="107">
        <f>'12PDKO06'!C19+'12PDKO06'!C35+'12PDKO06'!C51</f>
        <v>50</v>
      </c>
      <c r="D36" s="107">
        <f>'12PDKO06'!D19+'12PDKO06'!D35+'12PDKO06'!D51</f>
        <v>58</v>
      </c>
      <c r="E36" s="117">
        <f>'12PDKO06'!E19+'12PDKO06'!E35+'12PDKO06'!E51</f>
        <v>3</v>
      </c>
      <c r="F36" s="107">
        <f>'12PDKO06'!F19+'12PDKO06'!F35+'12PDKO06'!F51</f>
        <v>14</v>
      </c>
      <c r="G36" s="107">
        <f>'12PDKO06'!G19+'12PDKO06'!G35+'12PDKO06'!G51</f>
        <v>17</v>
      </c>
      <c r="H36" s="117">
        <f>'12PDKO06'!H19+'12PDKO06'!H35+'12PDKO06'!H51</f>
        <v>11</v>
      </c>
      <c r="I36" s="107">
        <f>'12PDKO06'!I19+'12PDKO06'!I35+'12PDKO06'!I51</f>
        <v>64</v>
      </c>
      <c r="J36" s="107">
        <f>'12PDKO06'!J19+'12PDKO06'!J35+'12PDKO06'!J51</f>
        <v>75</v>
      </c>
    </row>
    <row r="37" spans="1:10" ht="12.75">
      <c r="A37" s="106" t="s">
        <v>29</v>
      </c>
      <c r="B37" s="117">
        <f>'12PDKO06'!B20+'12PDKO06'!B36+'12PDKO06'!B52</f>
        <v>11</v>
      </c>
      <c r="C37" s="107">
        <f>'12PDKO06'!C20+'12PDKO06'!C36+'12PDKO06'!C52</f>
        <v>46</v>
      </c>
      <c r="D37" s="107">
        <f>'12PDKO06'!D20+'12PDKO06'!D36+'12PDKO06'!D52</f>
        <v>57</v>
      </c>
      <c r="E37" s="117">
        <f>'12PDKO06'!E20+'12PDKO06'!E36+'12PDKO06'!E52</f>
        <v>2</v>
      </c>
      <c r="F37" s="107">
        <f>'12PDKO06'!F20+'12PDKO06'!F36+'12PDKO06'!F52</f>
        <v>4</v>
      </c>
      <c r="G37" s="107">
        <f>'12PDKO06'!G20+'12PDKO06'!G36+'12PDKO06'!G52</f>
        <v>6</v>
      </c>
      <c r="H37" s="117">
        <f>'12PDKO06'!H20+'12PDKO06'!H36+'12PDKO06'!H52</f>
        <v>13</v>
      </c>
      <c r="I37" s="107">
        <f>'12PDKO06'!I20+'12PDKO06'!I36+'12PDKO06'!I52</f>
        <v>50</v>
      </c>
      <c r="J37" s="107">
        <f>'12PDKO06'!J20+'12PDKO06'!J36+'12PDKO06'!J52</f>
        <v>63</v>
      </c>
    </row>
    <row r="38" spans="1:10" ht="12.75">
      <c r="A38" s="106" t="s">
        <v>30</v>
      </c>
      <c r="B38" s="117">
        <f>'12PDKO06'!B21+'12PDKO06'!B37+'12PDKO06'!B53</f>
        <v>6</v>
      </c>
      <c r="C38" s="107">
        <f>'12PDKO06'!C21+'12PDKO06'!C37+'12PDKO06'!C53</f>
        <v>14</v>
      </c>
      <c r="D38" s="118">
        <f>'12PDKO06'!D21+'12PDKO06'!D37+'12PDKO06'!D53</f>
        <v>20</v>
      </c>
      <c r="E38" s="117">
        <f>'12PDKO06'!E21+'12PDKO06'!E37+'12PDKO06'!E53</f>
        <v>1</v>
      </c>
      <c r="F38" s="107">
        <f>'12PDKO06'!F21+'12PDKO06'!F37+'12PDKO06'!F53</f>
        <v>1</v>
      </c>
      <c r="G38" s="118">
        <f>'12PDKO06'!G21+'12PDKO06'!G37+'12PDKO06'!G53</f>
        <v>2</v>
      </c>
      <c r="H38" s="117">
        <f>'12PDKO06'!H21+'12PDKO06'!H37+'12PDKO06'!H53</f>
        <v>7</v>
      </c>
      <c r="I38" s="107">
        <f>'12PDKO06'!I21+'12PDKO06'!I37+'12PDKO06'!I53</f>
        <v>15</v>
      </c>
      <c r="J38" s="118">
        <f>'12PDKO06'!J21+'12PDKO06'!J37+'12PDKO06'!J53</f>
        <v>22</v>
      </c>
    </row>
    <row r="39" spans="1:10" ht="12.75">
      <c r="A39" s="119" t="s">
        <v>10</v>
      </c>
      <c r="B39" s="120">
        <f>'12PDKO06'!B22+'12PDKO06'!B38+'12PDKO06'!B54</f>
        <v>50</v>
      </c>
      <c r="C39" s="121">
        <f>'12PDKO06'!C22+'12PDKO06'!C38+'12PDKO06'!C54</f>
        <v>174</v>
      </c>
      <c r="D39" s="121">
        <f>'12PDKO06'!D22+'12PDKO06'!D38+'12PDKO06'!D54</f>
        <v>224</v>
      </c>
      <c r="E39" s="120">
        <f>'12PDKO06'!E22+'12PDKO06'!E38+'12PDKO06'!E54</f>
        <v>29</v>
      </c>
      <c r="F39" s="121">
        <f>'12PDKO06'!F22+'12PDKO06'!F38+'12PDKO06'!F54</f>
        <v>88</v>
      </c>
      <c r="G39" s="121">
        <f>'12PDKO06'!G22+'12PDKO06'!G38+'12PDKO06'!G54</f>
        <v>117</v>
      </c>
      <c r="H39" s="120">
        <f>'12PDKO06'!H22+'12PDKO06'!H38+'12PDKO06'!H54</f>
        <v>79</v>
      </c>
      <c r="I39" s="121">
        <f>'12PDKO06'!I22+'12PDKO06'!I38+'12PDKO06'!I54</f>
        <v>262</v>
      </c>
      <c r="J39" s="121">
        <f>'12PDKO06'!J22+'12PDKO06'!J38+'12PDKO06'!J54</f>
        <v>341</v>
      </c>
    </row>
  </sheetData>
  <sheetProtection/>
  <printOptions horizontalCentered="1"/>
  <pageMargins left="0.3937007874015748" right="0.3937007874015748" top="0.984251968503937" bottom="0.5905511811023623" header="0.5118110236220472" footer="0.5118110236220472"/>
  <pageSetup fitToHeight="1" fitToWidth="1" horizontalDpi="300" verticalDpi="300" orientation="portrait" paperSize="9" scale="85" r:id="rId1"/>
  <headerFooter alignWithMargins="0">
    <oddFooter>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54"/>
  <sheetViews>
    <sheetView zoomScalePageLayoutView="0" workbookViewId="0" topLeftCell="A1">
      <selection activeCell="L33" sqref="L33"/>
    </sheetView>
  </sheetViews>
  <sheetFormatPr defaultColWidth="9.28125" defaultRowHeight="12.75"/>
  <cols>
    <col min="1" max="1" width="32.00390625" style="122" customWidth="1"/>
    <col min="2" max="16384" width="9.28125" style="122" customWidth="1"/>
  </cols>
  <sheetData>
    <row r="1" spans="1:10" ht="12.75">
      <c r="A1" s="2" t="s">
        <v>35</v>
      </c>
      <c r="B1" s="106"/>
      <c r="C1" s="106"/>
      <c r="D1" s="106"/>
      <c r="E1" s="106"/>
      <c r="F1" s="106"/>
      <c r="G1" s="106"/>
      <c r="H1" s="106"/>
      <c r="I1" s="106"/>
      <c r="J1" s="106"/>
    </row>
    <row r="2" spans="1:10" ht="12.75">
      <c r="A2" s="99" t="s">
        <v>31</v>
      </c>
      <c r="B2" s="100"/>
      <c r="C2" s="100"/>
      <c r="D2" s="100"/>
      <c r="E2" s="101"/>
      <c r="F2" s="101"/>
      <c r="G2" s="100"/>
      <c r="H2" s="100"/>
      <c r="I2" s="100"/>
      <c r="J2" s="100"/>
    </row>
    <row r="3" spans="1:10" ht="12.75">
      <c r="A3" s="100"/>
      <c r="B3" s="100"/>
      <c r="C3" s="100"/>
      <c r="D3" s="100"/>
      <c r="E3" s="101"/>
      <c r="F3" s="99"/>
      <c r="G3" s="100"/>
      <c r="H3" s="100"/>
      <c r="I3" s="100"/>
      <c r="J3" s="100"/>
    </row>
    <row r="4" spans="1:10" ht="12.75">
      <c r="A4" s="99" t="s">
        <v>39</v>
      </c>
      <c r="B4" s="100"/>
      <c r="C4" s="100"/>
      <c r="D4" s="100"/>
      <c r="E4" s="101"/>
      <c r="F4" s="101"/>
      <c r="G4" s="100"/>
      <c r="H4" s="100"/>
      <c r="I4" s="100"/>
      <c r="J4" s="100"/>
    </row>
    <row r="5" spans="1:10" ht="12.75">
      <c r="A5" s="103"/>
      <c r="B5" s="103"/>
      <c r="C5" s="103"/>
      <c r="D5" s="103"/>
      <c r="E5" s="103"/>
      <c r="F5" s="103"/>
      <c r="G5" s="103"/>
      <c r="H5" s="103"/>
      <c r="I5" s="103"/>
      <c r="J5" s="103"/>
    </row>
    <row r="6" spans="1:10" ht="12.75">
      <c r="A6" s="99" t="s">
        <v>7</v>
      </c>
      <c r="B6" s="104"/>
      <c r="C6" s="104"/>
      <c r="D6" s="104"/>
      <c r="E6" s="104"/>
      <c r="F6" s="105"/>
      <c r="G6" s="104"/>
      <c r="H6" s="104"/>
      <c r="I6" s="104"/>
      <c r="J6" s="104"/>
    </row>
    <row r="7" spans="1:10" ht="12.75">
      <c r="A7" s="99"/>
      <c r="B7" s="104"/>
      <c r="C7" s="104"/>
      <c r="D7" s="104"/>
      <c r="E7" s="104"/>
      <c r="F7" s="105"/>
      <c r="G7" s="104"/>
      <c r="H7" s="104"/>
      <c r="I7" s="104"/>
      <c r="J7" s="104"/>
    </row>
    <row r="8" spans="1:10" ht="12.75">
      <c r="A8" s="99" t="s">
        <v>13</v>
      </c>
      <c r="B8" s="104"/>
      <c r="C8" s="104"/>
      <c r="D8" s="104"/>
      <c r="E8" s="104"/>
      <c r="F8" s="105"/>
      <c r="G8" s="104"/>
      <c r="H8" s="104"/>
      <c r="I8" s="104"/>
      <c r="J8" s="104"/>
    </row>
    <row r="9" spans="1:10" ht="13.5" thickBot="1">
      <c r="A9" s="106"/>
      <c r="B9" s="107"/>
      <c r="C9" s="107"/>
      <c r="D9" s="107"/>
      <c r="E9" s="107"/>
      <c r="F9" s="107"/>
      <c r="G9" s="107"/>
      <c r="H9" s="107"/>
      <c r="I9" s="107"/>
      <c r="J9" s="107"/>
    </row>
    <row r="10" spans="1:10" ht="12.75">
      <c r="A10" s="108"/>
      <c r="B10" s="109" t="s">
        <v>8</v>
      </c>
      <c r="C10" s="110"/>
      <c r="D10" s="110"/>
      <c r="E10" s="109" t="s">
        <v>9</v>
      </c>
      <c r="F10" s="110"/>
      <c r="G10" s="110"/>
      <c r="H10" s="109" t="s">
        <v>10</v>
      </c>
      <c r="I10" s="110"/>
      <c r="J10" s="110"/>
    </row>
    <row r="11" spans="1:10" ht="12.75">
      <c r="A11" s="111" t="s">
        <v>21</v>
      </c>
      <c r="B11" s="112" t="s">
        <v>11</v>
      </c>
      <c r="C11" s="113" t="s">
        <v>12</v>
      </c>
      <c r="D11" s="113" t="s">
        <v>10</v>
      </c>
      <c r="E11" s="112" t="s">
        <v>11</v>
      </c>
      <c r="F11" s="113" t="s">
        <v>12</v>
      </c>
      <c r="G11" s="113" t="s">
        <v>10</v>
      </c>
      <c r="H11" s="112" t="s">
        <v>11</v>
      </c>
      <c r="I11" s="113" t="s">
        <v>12</v>
      </c>
      <c r="J11" s="113" t="s">
        <v>10</v>
      </c>
    </row>
    <row r="12" spans="1:10" ht="12.75">
      <c r="A12" s="114"/>
      <c r="B12" s="115"/>
      <c r="C12" s="116"/>
      <c r="D12" s="116"/>
      <c r="E12" s="115"/>
      <c r="F12" s="116"/>
      <c r="G12" s="116"/>
      <c r="H12" s="115"/>
      <c r="I12" s="116"/>
      <c r="J12" s="116"/>
    </row>
    <row r="13" spans="1:10" ht="12.75">
      <c r="A13" s="106" t="s">
        <v>22</v>
      </c>
      <c r="B13" s="117">
        <f>0</f>
        <v>0</v>
      </c>
      <c r="C13" s="107">
        <f>0</f>
        <v>0</v>
      </c>
      <c r="D13" s="107">
        <f>SUM(B13:C13)</f>
        <v>0</v>
      </c>
      <c r="E13" s="117">
        <f>0</f>
        <v>0</v>
      </c>
      <c r="F13" s="107">
        <f>0</f>
        <v>0</v>
      </c>
      <c r="G13" s="107">
        <f aca="true" t="shared" si="0" ref="G13:G21">SUM(E13:F13)</f>
        <v>0</v>
      </c>
      <c r="H13" s="117">
        <f>SUM(B13,E13)</f>
        <v>0</v>
      </c>
      <c r="I13" s="107">
        <f>SUM(C13,F13)</f>
        <v>0</v>
      </c>
      <c r="J13" s="107">
        <f aca="true" t="shared" si="1" ref="J13:J21">SUM(H13:I13)</f>
        <v>0</v>
      </c>
    </row>
    <row r="14" spans="1:10" ht="12.75">
      <c r="A14" s="106" t="s">
        <v>23</v>
      </c>
      <c r="B14" s="117">
        <f>0</f>
        <v>0</v>
      </c>
      <c r="C14" s="107">
        <f>0</f>
        <v>0</v>
      </c>
      <c r="D14" s="107">
        <f aca="true" t="shared" si="2" ref="D14:D21">SUM(B14:C14)</f>
        <v>0</v>
      </c>
      <c r="E14" s="117">
        <f>0</f>
        <v>0</v>
      </c>
      <c r="F14" s="107">
        <v>1</v>
      </c>
      <c r="G14" s="107">
        <f t="shared" si="0"/>
        <v>1</v>
      </c>
      <c r="H14" s="117">
        <f aca="true" t="shared" si="3" ref="H14:I21">SUM(B14,E14)</f>
        <v>0</v>
      </c>
      <c r="I14" s="107">
        <f t="shared" si="3"/>
        <v>1</v>
      </c>
      <c r="J14" s="107">
        <f t="shared" si="1"/>
        <v>1</v>
      </c>
    </row>
    <row r="15" spans="1:10" ht="12.75">
      <c r="A15" s="106" t="s">
        <v>24</v>
      </c>
      <c r="B15" s="117">
        <f>0</f>
        <v>0</v>
      </c>
      <c r="C15" s="107">
        <v>1</v>
      </c>
      <c r="D15" s="107">
        <f t="shared" si="2"/>
        <v>1</v>
      </c>
      <c r="E15" s="117">
        <f>0</f>
        <v>0</v>
      </c>
      <c r="F15" s="107">
        <v>1</v>
      </c>
      <c r="G15" s="107">
        <f t="shared" si="0"/>
        <v>1</v>
      </c>
      <c r="H15" s="117">
        <f t="shared" si="3"/>
        <v>0</v>
      </c>
      <c r="I15" s="107">
        <f t="shared" si="3"/>
        <v>2</v>
      </c>
      <c r="J15" s="107">
        <f t="shared" si="1"/>
        <v>2</v>
      </c>
    </row>
    <row r="16" spans="1:10" ht="12.75">
      <c r="A16" s="106" t="s">
        <v>25</v>
      </c>
      <c r="B16" s="115">
        <v>2</v>
      </c>
      <c r="C16" s="107">
        <v>1</v>
      </c>
      <c r="D16" s="107">
        <f t="shared" si="2"/>
        <v>3</v>
      </c>
      <c r="E16" s="117">
        <f>0</f>
        <v>0</v>
      </c>
      <c r="F16" s="107">
        <f>0</f>
        <v>0</v>
      </c>
      <c r="G16" s="107">
        <f t="shared" si="0"/>
        <v>0</v>
      </c>
      <c r="H16" s="117">
        <f t="shared" si="3"/>
        <v>2</v>
      </c>
      <c r="I16" s="107">
        <f t="shared" si="3"/>
        <v>1</v>
      </c>
      <c r="J16" s="107">
        <f t="shared" si="1"/>
        <v>3</v>
      </c>
    </row>
    <row r="17" spans="1:10" ht="12.75">
      <c r="A17" s="106" t="s">
        <v>26</v>
      </c>
      <c r="B17" s="115">
        <v>1</v>
      </c>
      <c r="C17" s="107">
        <f>0</f>
        <v>0</v>
      </c>
      <c r="D17" s="107">
        <f t="shared" si="2"/>
        <v>1</v>
      </c>
      <c r="E17" s="117">
        <v>2</v>
      </c>
      <c r="F17" s="107">
        <v>1</v>
      </c>
      <c r="G17" s="107">
        <f t="shared" si="0"/>
        <v>3</v>
      </c>
      <c r="H17" s="117">
        <f t="shared" si="3"/>
        <v>3</v>
      </c>
      <c r="I17" s="107">
        <f t="shared" si="3"/>
        <v>1</v>
      </c>
      <c r="J17" s="107">
        <f t="shared" si="1"/>
        <v>4</v>
      </c>
    </row>
    <row r="18" spans="1:10" ht="12.75">
      <c r="A18" s="106" t="s">
        <v>27</v>
      </c>
      <c r="B18" s="115">
        <v>3</v>
      </c>
      <c r="C18" s="107">
        <v>3</v>
      </c>
      <c r="D18" s="107">
        <f t="shared" si="2"/>
        <v>6</v>
      </c>
      <c r="E18" s="117">
        <f>0</f>
        <v>0</v>
      </c>
      <c r="F18" s="107">
        <f>0</f>
        <v>0</v>
      </c>
      <c r="G18" s="107">
        <f t="shared" si="0"/>
        <v>0</v>
      </c>
      <c r="H18" s="117">
        <f t="shared" si="3"/>
        <v>3</v>
      </c>
      <c r="I18" s="107">
        <f t="shared" si="3"/>
        <v>3</v>
      </c>
      <c r="J18" s="107">
        <f t="shared" si="1"/>
        <v>6</v>
      </c>
    </row>
    <row r="19" spans="1:10" ht="12.75">
      <c r="A19" s="106" t="s">
        <v>28</v>
      </c>
      <c r="B19" s="115">
        <v>2</v>
      </c>
      <c r="C19" s="107">
        <v>2</v>
      </c>
      <c r="D19" s="107">
        <f t="shared" si="2"/>
        <v>4</v>
      </c>
      <c r="E19" s="117">
        <v>1</v>
      </c>
      <c r="F19" s="107">
        <v>2</v>
      </c>
      <c r="G19" s="107">
        <f t="shared" si="0"/>
        <v>3</v>
      </c>
      <c r="H19" s="117">
        <f t="shared" si="3"/>
        <v>3</v>
      </c>
      <c r="I19" s="107">
        <f t="shared" si="3"/>
        <v>4</v>
      </c>
      <c r="J19" s="107">
        <f t="shared" si="1"/>
        <v>7</v>
      </c>
    </row>
    <row r="20" spans="1:10" ht="12.75">
      <c r="A20" s="106" t="s">
        <v>29</v>
      </c>
      <c r="B20" s="115">
        <v>2</v>
      </c>
      <c r="C20" s="107">
        <v>8</v>
      </c>
      <c r="D20" s="107">
        <f t="shared" si="2"/>
        <v>10</v>
      </c>
      <c r="E20" s="117">
        <f>0</f>
        <v>0</v>
      </c>
      <c r="F20" s="107">
        <v>2</v>
      </c>
      <c r="G20" s="107">
        <f t="shared" si="0"/>
        <v>2</v>
      </c>
      <c r="H20" s="117">
        <f t="shared" si="3"/>
        <v>2</v>
      </c>
      <c r="I20" s="107">
        <f t="shared" si="3"/>
        <v>10</v>
      </c>
      <c r="J20" s="107">
        <f t="shared" si="1"/>
        <v>12</v>
      </c>
    </row>
    <row r="21" spans="1:10" ht="12.75">
      <c r="A21" s="106" t="s">
        <v>30</v>
      </c>
      <c r="B21" s="115">
        <v>2</v>
      </c>
      <c r="C21" s="107">
        <f>1+2</f>
        <v>3</v>
      </c>
      <c r="D21" s="107">
        <f t="shared" si="2"/>
        <v>5</v>
      </c>
      <c r="E21" s="117">
        <f>0</f>
        <v>0</v>
      </c>
      <c r="F21" s="107">
        <f>0</f>
        <v>0</v>
      </c>
      <c r="G21" s="118">
        <f t="shared" si="0"/>
        <v>0</v>
      </c>
      <c r="H21" s="117">
        <f t="shared" si="3"/>
        <v>2</v>
      </c>
      <c r="I21" s="107">
        <f t="shared" si="3"/>
        <v>3</v>
      </c>
      <c r="J21" s="118">
        <f t="shared" si="1"/>
        <v>5</v>
      </c>
    </row>
    <row r="22" spans="1:10" ht="12.75">
      <c r="A22" s="119" t="s">
        <v>10</v>
      </c>
      <c r="B22" s="120">
        <f>SUM(B13:B21)</f>
        <v>12</v>
      </c>
      <c r="C22" s="121">
        <f aca="true" t="shared" si="4" ref="C22:J22">SUM(C13:C21)</f>
        <v>18</v>
      </c>
      <c r="D22" s="121">
        <f t="shared" si="4"/>
        <v>30</v>
      </c>
      <c r="E22" s="120">
        <f t="shared" si="4"/>
        <v>3</v>
      </c>
      <c r="F22" s="121">
        <f t="shared" si="4"/>
        <v>7</v>
      </c>
      <c r="G22" s="121">
        <f t="shared" si="4"/>
        <v>10</v>
      </c>
      <c r="H22" s="120">
        <f t="shared" si="4"/>
        <v>15</v>
      </c>
      <c r="I22" s="121">
        <f t="shared" si="4"/>
        <v>25</v>
      </c>
      <c r="J22" s="121">
        <f t="shared" si="4"/>
        <v>40</v>
      </c>
    </row>
    <row r="24" spans="1:10" ht="12.75">
      <c r="A24" s="99" t="s">
        <v>14</v>
      </c>
      <c r="B24" s="104"/>
      <c r="C24" s="104"/>
      <c r="D24" s="104"/>
      <c r="E24" s="104"/>
      <c r="F24" s="105"/>
      <c r="G24" s="104"/>
      <c r="H24" s="104"/>
      <c r="I24" s="104"/>
      <c r="J24" s="104"/>
    </row>
    <row r="25" spans="1:10" ht="13.5" thickBot="1">
      <c r="A25" s="106"/>
      <c r="B25" s="107"/>
      <c r="C25" s="107"/>
      <c r="D25" s="107"/>
      <c r="E25" s="107"/>
      <c r="F25" s="107"/>
      <c r="G25" s="107"/>
      <c r="H25" s="107"/>
      <c r="I25" s="107"/>
      <c r="J25" s="107"/>
    </row>
    <row r="26" spans="1:10" ht="12.75">
      <c r="A26" s="108"/>
      <c r="B26" s="109" t="s">
        <v>8</v>
      </c>
      <c r="C26" s="110"/>
      <c r="D26" s="110"/>
      <c r="E26" s="109" t="s">
        <v>9</v>
      </c>
      <c r="F26" s="110"/>
      <c r="G26" s="110"/>
      <c r="H26" s="109" t="s">
        <v>10</v>
      </c>
      <c r="I26" s="110"/>
      <c r="J26" s="110"/>
    </row>
    <row r="27" spans="1:10" ht="12.75">
      <c r="A27" s="111" t="s">
        <v>21</v>
      </c>
      <c r="B27" s="112" t="s">
        <v>11</v>
      </c>
      <c r="C27" s="113" t="s">
        <v>12</v>
      </c>
      <c r="D27" s="113" t="s">
        <v>10</v>
      </c>
      <c r="E27" s="112" t="s">
        <v>11</v>
      </c>
      <c r="F27" s="113" t="s">
        <v>12</v>
      </c>
      <c r="G27" s="113" t="s">
        <v>10</v>
      </c>
      <c r="H27" s="112" t="s">
        <v>11</v>
      </c>
      <c r="I27" s="113" t="s">
        <v>12</v>
      </c>
      <c r="J27" s="113" t="s">
        <v>10</v>
      </c>
    </row>
    <row r="28" spans="1:10" ht="12.75">
      <c r="A28" s="114"/>
      <c r="B28" s="115"/>
      <c r="C28" s="116"/>
      <c r="D28" s="116"/>
      <c r="E28" s="115"/>
      <c r="F28" s="116"/>
      <c r="G28" s="116"/>
      <c r="H28" s="115"/>
      <c r="I28" s="116"/>
      <c r="J28" s="116"/>
    </row>
    <row r="29" spans="1:10" ht="12.75">
      <c r="A29" s="106" t="s">
        <v>22</v>
      </c>
      <c r="B29" s="117">
        <f>0</f>
        <v>0</v>
      </c>
      <c r="C29" s="107">
        <f>0</f>
        <v>0</v>
      </c>
      <c r="D29" s="107">
        <f>SUM(B29:C29)</f>
        <v>0</v>
      </c>
      <c r="E29" s="117">
        <f>0</f>
        <v>0</v>
      </c>
      <c r="F29" s="107">
        <f>0</f>
        <v>0</v>
      </c>
      <c r="G29" s="107">
        <f aca="true" t="shared" si="5" ref="G29:G37">SUM(E29:F29)</f>
        <v>0</v>
      </c>
      <c r="H29" s="117">
        <f>SUM(B29,E29)</f>
        <v>0</v>
      </c>
      <c r="I29" s="107">
        <f>SUM(C29,F29)</f>
        <v>0</v>
      </c>
      <c r="J29" s="107">
        <f aca="true" t="shared" si="6" ref="J29:J37">SUM(H29:I29)</f>
        <v>0</v>
      </c>
    </row>
    <row r="30" spans="1:10" ht="12.75">
      <c r="A30" s="106" t="s">
        <v>23</v>
      </c>
      <c r="B30" s="117">
        <f>0</f>
        <v>0</v>
      </c>
      <c r="C30" s="107">
        <f>0</f>
        <v>0</v>
      </c>
      <c r="D30" s="107">
        <f aca="true" t="shared" si="7" ref="D30:D37">SUM(B30:C30)</f>
        <v>0</v>
      </c>
      <c r="E30" s="117">
        <f>0</f>
        <v>0</v>
      </c>
      <c r="F30" s="107">
        <f>0</f>
        <v>0</v>
      </c>
      <c r="G30" s="107">
        <f t="shared" si="5"/>
        <v>0</v>
      </c>
      <c r="H30" s="117">
        <f aca="true" t="shared" si="8" ref="H30:I37">SUM(B30,E30)</f>
        <v>0</v>
      </c>
      <c r="I30" s="107">
        <f t="shared" si="8"/>
        <v>0</v>
      </c>
      <c r="J30" s="107">
        <f t="shared" si="6"/>
        <v>0</v>
      </c>
    </row>
    <row r="31" spans="1:10" ht="12.75">
      <c r="A31" s="106" t="s">
        <v>24</v>
      </c>
      <c r="B31" s="117">
        <f>0</f>
        <v>0</v>
      </c>
      <c r="C31" s="107">
        <f>0</f>
        <v>0</v>
      </c>
      <c r="D31" s="107">
        <f t="shared" si="7"/>
        <v>0</v>
      </c>
      <c r="E31" s="117">
        <f>0</f>
        <v>0</v>
      </c>
      <c r="F31" s="107">
        <f>0</f>
        <v>0</v>
      </c>
      <c r="G31" s="107">
        <f t="shared" si="5"/>
        <v>0</v>
      </c>
      <c r="H31" s="117">
        <f t="shared" si="8"/>
        <v>0</v>
      </c>
      <c r="I31" s="107">
        <f t="shared" si="8"/>
        <v>0</v>
      </c>
      <c r="J31" s="107">
        <f t="shared" si="6"/>
        <v>0</v>
      </c>
    </row>
    <row r="32" spans="1:10" ht="12.75">
      <c r="A32" s="106" t="s">
        <v>25</v>
      </c>
      <c r="B32" s="115">
        <f>0</f>
        <v>0</v>
      </c>
      <c r="C32" s="107">
        <f>0</f>
        <v>0</v>
      </c>
      <c r="D32" s="107">
        <f t="shared" si="7"/>
        <v>0</v>
      </c>
      <c r="E32" s="117">
        <v>1</v>
      </c>
      <c r="F32" s="107">
        <f>0</f>
        <v>0</v>
      </c>
      <c r="G32" s="107">
        <f t="shared" si="5"/>
        <v>1</v>
      </c>
      <c r="H32" s="117">
        <f t="shared" si="8"/>
        <v>1</v>
      </c>
      <c r="I32" s="107">
        <f t="shared" si="8"/>
        <v>0</v>
      </c>
      <c r="J32" s="107">
        <f t="shared" si="6"/>
        <v>1</v>
      </c>
    </row>
    <row r="33" spans="1:10" ht="12.75">
      <c r="A33" s="106" t="s">
        <v>26</v>
      </c>
      <c r="B33" s="115">
        <f>0</f>
        <v>0</v>
      </c>
      <c r="C33" s="107">
        <v>1</v>
      </c>
      <c r="D33" s="107">
        <f t="shared" si="7"/>
        <v>1</v>
      </c>
      <c r="E33" s="117">
        <v>1</v>
      </c>
      <c r="F33" s="107">
        <v>1</v>
      </c>
      <c r="G33" s="107">
        <f t="shared" si="5"/>
        <v>2</v>
      </c>
      <c r="H33" s="117">
        <f t="shared" si="8"/>
        <v>1</v>
      </c>
      <c r="I33" s="107">
        <f t="shared" si="8"/>
        <v>2</v>
      </c>
      <c r="J33" s="107">
        <f t="shared" si="6"/>
        <v>3</v>
      </c>
    </row>
    <row r="34" spans="1:10" ht="12.75">
      <c r="A34" s="106" t="s">
        <v>27</v>
      </c>
      <c r="B34" s="115">
        <f>0</f>
        <v>0</v>
      </c>
      <c r="C34" s="107">
        <v>1</v>
      </c>
      <c r="D34" s="107">
        <f t="shared" si="7"/>
        <v>1</v>
      </c>
      <c r="E34" s="117">
        <f>0</f>
        <v>0</v>
      </c>
      <c r="F34" s="107">
        <f>0</f>
        <v>0</v>
      </c>
      <c r="G34" s="107">
        <f t="shared" si="5"/>
        <v>0</v>
      </c>
      <c r="H34" s="117">
        <f t="shared" si="8"/>
        <v>0</v>
      </c>
      <c r="I34" s="107">
        <f t="shared" si="8"/>
        <v>1</v>
      </c>
      <c r="J34" s="107">
        <f t="shared" si="6"/>
        <v>1</v>
      </c>
    </row>
    <row r="35" spans="1:10" ht="12.75">
      <c r="A35" s="106" t="s">
        <v>28</v>
      </c>
      <c r="B35" s="115">
        <f>0</f>
        <v>0</v>
      </c>
      <c r="C35" s="107">
        <v>1</v>
      </c>
      <c r="D35" s="107">
        <f t="shared" si="7"/>
        <v>1</v>
      </c>
      <c r="E35" s="117">
        <f>0</f>
        <v>0</v>
      </c>
      <c r="F35" s="107">
        <f>0</f>
        <v>0</v>
      </c>
      <c r="G35" s="107">
        <f t="shared" si="5"/>
        <v>0</v>
      </c>
      <c r="H35" s="117">
        <f t="shared" si="8"/>
        <v>0</v>
      </c>
      <c r="I35" s="107">
        <f t="shared" si="8"/>
        <v>1</v>
      </c>
      <c r="J35" s="107">
        <f t="shared" si="6"/>
        <v>1</v>
      </c>
    </row>
    <row r="36" spans="1:10" ht="12.75">
      <c r="A36" s="106" t="s">
        <v>29</v>
      </c>
      <c r="B36" s="115">
        <f>0</f>
        <v>0</v>
      </c>
      <c r="C36" s="107">
        <f>0</f>
        <v>0</v>
      </c>
      <c r="D36" s="107">
        <f>SUM(B36:C36)</f>
        <v>0</v>
      </c>
      <c r="E36" s="117">
        <f>0</f>
        <v>0</v>
      </c>
      <c r="F36" s="107">
        <f>0</f>
        <v>0</v>
      </c>
      <c r="G36" s="107">
        <f t="shared" si="5"/>
        <v>0</v>
      </c>
      <c r="H36" s="117">
        <f t="shared" si="8"/>
        <v>0</v>
      </c>
      <c r="I36" s="107">
        <f t="shared" si="8"/>
        <v>0</v>
      </c>
      <c r="J36" s="107">
        <f t="shared" si="6"/>
        <v>0</v>
      </c>
    </row>
    <row r="37" spans="1:10" ht="12.75">
      <c r="A37" s="106" t="s">
        <v>30</v>
      </c>
      <c r="B37" s="115">
        <f>0</f>
        <v>0</v>
      </c>
      <c r="C37" s="107">
        <f>0</f>
        <v>0</v>
      </c>
      <c r="D37" s="118">
        <f t="shared" si="7"/>
        <v>0</v>
      </c>
      <c r="E37" s="117">
        <f>0</f>
        <v>0</v>
      </c>
      <c r="F37" s="107">
        <f>0</f>
        <v>0</v>
      </c>
      <c r="G37" s="118">
        <f t="shared" si="5"/>
        <v>0</v>
      </c>
      <c r="H37" s="117">
        <f t="shared" si="8"/>
        <v>0</v>
      </c>
      <c r="I37" s="107">
        <f t="shared" si="8"/>
        <v>0</v>
      </c>
      <c r="J37" s="118">
        <f t="shared" si="6"/>
        <v>0</v>
      </c>
    </row>
    <row r="38" spans="1:10" ht="12.75">
      <c r="A38" s="119" t="s">
        <v>10</v>
      </c>
      <c r="B38" s="120">
        <f>SUM(B29:B37)</f>
        <v>0</v>
      </c>
      <c r="C38" s="121">
        <f aca="true" t="shared" si="9" ref="C38:J38">SUM(C29:C37)</f>
        <v>3</v>
      </c>
      <c r="D38" s="121">
        <f t="shared" si="9"/>
        <v>3</v>
      </c>
      <c r="E38" s="120">
        <f t="shared" si="9"/>
        <v>2</v>
      </c>
      <c r="F38" s="121">
        <f t="shared" si="9"/>
        <v>1</v>
      </c>
      <c r="G38" s="121">
        <f t="shared" si="9"/>
        <v>3</v>
      </c>
      <c r="H38" s="120">
        <f t="shared" si="9"/>
        <v>2</v>
      </c>
      <c r="I38" s="121">
        <f t="shared" si="9"/>
        <v>4</v>
      </c>
      <c r="J38" s="121">
        <f t="shared" si="9"/>
        <v>6</v>
      </c>
    </row>
    <row r="40" spans="1:10" ht="12.75">
      <c r="A40" s="99" t="s">
        <v>16</v>
      </c>
      <c r="B40" s="104"/>
      <c r="C40" s="104"/>
      <c r="D40" s="104"/>
      <c r="E40" s="104"/>
      <c r="F40" s="105"/>
      <c r="G40" s="104"/>
      <c r="H40" s="104"/>
      <c r="I40" s="104"/>
      <c r="J40" s="104"/>
    </row>
    <row r="41" spans="1:10" ht="13.5" thickBot="1">
      <c r="A41" s="106"/>
      <c r="B41" s="107"/>
      <c r="C41" s="107"/>
      <c r="D41" s="107"/>
      <c r="E41" s="107"/>
      <c r="F41" s="107"/>
      <c r="G41" s="107"/>
      <c r="H41" s="107"/>
      <c r="I41" s="107"/>
      <c r="J41" s="107"/>
    </row>
    <row r="42" spans="1:10" ht="12.75">
      <c r="A42" s="108"/>
      <c r="B42" s="109" t="s">
        <v>8</v>
      </c>
      <c r="C42" s="110"/>
      <c r="D42" s="110"/>
      <c r="E42" s="109" t="s">
        <v>9</v>
      </c>
      <c r="F42" s="110"/>
      <c r="G42" s="110"/>
      <c r="H42" s="109" t="s">
        <v>10</v>
      </c>
      <c r="I42" s="110"/>
      <c r="J42" s="110"/>
    </row>
    <row r="43" spans="1:10" ht="12.75">
      <c r="A43" s="111" t="s">
        <v>21</v>
      </c>
      <c r="B43" s="112" t="s">
        <v>11</v>
      </c>
      <c r="C43" s="113" t="s">
        <v>12</v>
      </c>
      <c r="D43" s="113" t="s">
        <v>10</v>
      </c>
      <c r="E43" s="112" t="s">
        <v>11</v>
      </c>
      <c r="F43" s="113" t="s">
        <v>12</v>
      </c>
      <c r="G43" s="113" t="s">
        <v>10</v>
      </c>
      <c r="H43" s="112" t="s">
        <v>11</v>
      </c>
      <c r="I43" s="113" t="s">
        <v>12</v>
      </c>
      <c r="J43" s="113" t="s">
        <v>10</v>
      </c>
    </row>
    <row r="44" spans="1:10" ht="12.75">
      <c r="A44" s="114"/>
      <c r="B44" s="115"/>
      <c r="C44" s="116"/>
      <c r="D44" s="116"/>
      <c r="E44" s="115"/>
      <c r="F44" s="116"/>
      <c r="G44" s="116"/>
      <c r="H44" s="115"/>
      <c r="I44" s="116"/>
      <c r="J44" s="116"/>
    </row>
    <row r="45" spans="1:10" ht="12.75">
      <c r="A45" s="106" t="s">
        <v>22</v>
      </c>
      <c r="B45" s="117"/>
      <c r="C45" s="107">
        <v>1</v>
      </c>
      <c r="D45" s="107">
        <f>SUM(B45:C45)</f>
        <v>1</v>
      </c>
      <c r="E45" s="117">
        <v>1</v>
      </c>
      <c r="F45" s="107">
        <v>6</v>
      </c>
      <c r="G45" s="107">
        <f aca="true" t="shared" si="10" ref="G45:G53">SUM(E45:F45)</f>
        <v>7</v>
      </c>
      <c r="H45" s="117">
        <f>SUM(B45,E45)</f>
        <v>1</v>
      </c>
      <c r="I45" s="107">
        <f>SUM(C45,F45)</f>
        <v>7</v>
      </c>
      <c r="J45" s="107">
        <f aca="true" t="shared" si="11" ref="J45:J53">SUM(H45:I45)</f>
        <v>8</v>
      </c>
    </row>
    <row r="46" spans="1:10" ht="12.75">
      <c r="A46" s="106" t="s">
        <v>23</v>
      </c>
      <c r="B46" s="117">
        <v>1</v>
      </c>
      <c r="C46" s="107">
        <v>5</v>
      </c>
      <c r="D46" s="107">
        <f aca="true" t="shared" si="12" ref="D46:D53">SUM(B46:C46)</f>
        <v>6</v>
      </c>
      <c r="E46" s="117">
        <v>7</v>
      </c>
      <c r="F46" s="107">
        <v>13</v>
      </c>
      <c r="G46" s="107">
        <f t="shared" si="10"/>
        <v>20</v>
      </c>
      <c r="H46" s="117">
        <f aca="true" t="shared" si="13" ref="H46:I53">SUM(B46,E46)</f>
        <v>8</v>
      </c>
      <c r="I46" s="107">
        <f t="shared" si="13"/>
        <v>18</v>
      </c>
      <c r="J46" s="107">
        <f t="shared" si="11"/>
        <v>26</v>
      </c>
    </row>
    <row r="47" spans="1:10" ht="12.75">
      <c r="A47" s="106" t="s">
        <v>24</v>
      </c>
      <c r="B47" s="117">
        <v>3</v>
      </c>
      <c r="C47" s="107">
        <v>8</v>
      </c>
      <c r="D47" s="107">
        <f t="shared" si="12"/>
        <v>11</v>
      </c>
      <c r="E47" s="117">
        <v>4</v>
      </c>
      <c r="F47" s="107">
        <v>10</v>
      </c>
      <c r="G47" s="107">
        <f t="shared" si="10"/>
        <v>14</v>
      </c>
      <c r="H47" s="117">
        <f t="shared" si="13"/>
        <v>7</v>
      </c>
      <c r="I47" s="107">
        <f t="shared" si="13"/>
        <v>18</v>
      </c>
      <c r="J47" s="107">
        <f t="shared" si="11"/>
        <v>25</v>
      </c>
    </row>
    <row r="48" spans="1:10" ht="12.75">
      <c r="A48" s="106" t="s">
        <v>25</v>
      </c>
      <c r="B48" s="115">
        <v>3</v>
      </c>
      <c r="C48" s="107">
        <v>7</v>
      </c>
      <c r="D48" s="107">
        <f t="shared" si="12"/>
        <v>10</v>
      </c>
      <c r="E48" s="117">
        <v>3</v>
      </c>
      <c r="F48" s="107">
        <v>7</v>
      </c>
      <c r="G48" s="107">
        <f t="shared" si="10"/>
        <v>10</v>
      </c>
      <c r="H48" s="117">
        <f t="shared" si="13"/>
        <v>6</v>
      </c>
      <c r="I48" s="107">
        <f t="shared" si="13"/>
        <v>14</v>
      </c>
      <c r="J48" s="107">
        <f t="shared" si="11"/>
        <v>20</v>
      </c>
    </row>
    <row r="49" spans="1:10" ht="12.75">
      <c r="A49" s="106" t="s">
        <v>26</v>
      </c>
      <c r="B49" s="115">
        <v>4</v>
      </c>
      <c r="C49" s="107">
        <v>12</v>
      </c>
      <c r="D49" s="107">
        <f t="shared" si="12"/>
        <v>16</v>
      </c>
      <c r="E49" s="117">
        <v>1</v>
      </c>
      <c r="F49" s="107">
        <v>11</v>
      </c>
      <c r="G49" s="107">
        <f t="shared" si="10"/>
        <v>12</v>
      </c>
      <c r="H49" s="117">
        <f t="shared" si="13"/>
        <v>5</v>
      </c>
      <c r="I49" s="107">
        <f t="shared" si="13"/>
        <v>23</v>
      </c>
      <c r="J49" s="107">
        <f t="shared" si="11"/>
        <v>28</v>
      </c>
    </row>
    <row r="50" spans="1:10" ht="12.75">
      <c r="A50" s="106" t="s">
        <v>27</v>
      </c>
      <c r="B50" s="115">
        <v>8</v>
      </c>
      <c r="C50" s="107">
        <v>24</v>
      </c>
      <c r="D50" s="107">
        <f t="shared" si="12"/>
        <v>32</v>
      </c>
      <c r="E50" s="117">
        <v>3</v>
      </c>
      <c r="F50" s="107">
        <v>18</v>
      </c>
      <c r="G50" s="107">
        <f t="shared" si="10"/>
        <v>21</v>
      </c>
      <c r="H50" s="117">
        <f t="shared" si="13"/>
        <v>11</v>
      </c>
      <c r="I50" s="107">
        <f t="shared" si="13"/>
        <v>42</v>
      </c>
      <c r="J50" s="107">
        <f t="shared" si="11"/>
        <v>53</v>
      </c>
    </row>
    <row r="51" spans="1:10" ht="12.75">
      <c r="A51" s="106" t="s">
        <v>28</v>
      </c>
      <c r="B51" s="115">
        <v>6</v>
      </c>
      <c r="C51" s="107">
        <v>47</v>
      </c>
      <c r="D51" s="107">
        <f t="shared" si="12"/>
        <v>53</v>
      </c>
      <c r="E51" s="117">
        <v>2</v>
      </c>
      <c r="F51" s="107">
        <v>12</v>
      </c>
      <c r="G51" s="107">
        <f t="shared" si="10"/>
        <v>14</v>
      </c>
      <c r="H51" s="117">
        <f t="shared" si="13"/>
        <v>8</v>
      </c>
      <c r="I51" s="107">
        <f t="shared" si="13"/>
        <v>59</v>
      </c>
      <c r="J51" s="107">
        <f t="shared" si="11"/>
        <v>67</v>
      </c>
    </row>
    <row r="52" spans="1:10" ht="12.75">
      <c r="A52" s="106" t="s">
        <v>29</v>
      </c>
      <c r="B52" s="115">
        <v>9</v>
      </c>
      <c r="C52" s="107">
        <v>38</v>
      </c>
      <c r="D52" s="107">
        <f t="shared" si="12"/>
        <v>47</v>
      </c>
      <c r="E52" s="117">
        <v>2</v>
      </c>
      <c r="F52" s="107">
        <v>2</v>
      </c>
      <c r="G52" s="107">
        <f t="shared" si="10"/>
        <v>4</v>
      </c>
      <c r="H52" s="117">
        <f t="shared" si="13"/>
        <v>11</v>
      </c>
      <c r="I52" s="107">
        <f t="shared" si="13"/>
        <v>40</v>
      </c>
      <c r="J52" s="107">
        <f t="shared" si="11"/>
        <v>51</v>
      </c>
    </row>
    <row r="53" spans="1:10" ht="12.75">
      <c r="A53" s="106" t="s">
        <v>30</v>
      </c>
      <c r="B53" s="115">
        <f>3+1</f>
        <v>4</v>
      </c>
      <c r="C53" s="107">
        <f>11+0</f>
        <v>11</v>
      </c>
      <c r="D53" s="118">
        <f t="shared" si="12"/>
        <v>15</v>
      </c>
      <c r="E53" s="117">
        <v>1</v>
      </c>
      <c r="F53" s="107">
        <v>1</v>
      </c>
      <c r="G53" s="118">
        <f t="shared" si="10"/>
        <v>2</v>
      </c>
      <c r="H53" s="117">
        <f t="shared" si="13"/>
        <v>5</v>
      </c>
      <c r="I53" s="107">
        <f t="shared" si="13"/>
        <v>12</v>
      </c>
      <c r="J53" s="118">
        <f t="shared" si="11"/>
        <v>17</v>
      </c>
    </row>
    <row r="54" spans="1:10" ht="12.75">
      <c r="A54" s="119" t="s">
        <v>10</v>
      </c>
      <c r="B54" s="120">
        <f>SUM(B45:B53)</f>
        <v>38</v>
      </c>
      <c r="C54" s="121">
        <f aca="true" t="shared" si="14" ref="C54:J54">SUM(C45:C53)</f>
        <v>153</v>
      </c>
      <c r="D54" s="121">
        <f t="shared" si="14"/>
        <v>191</v>
      </c>
      <c r="E54" s="120">
        <f t="shared" si="14"/>
        <v>24</v>
      </c>
      <c r="F54" s="121">
        <f t="shared" si="14"/>
        <v>80</v>
      </c>
      <c r="G54" s="121">
        <f t="shared" si="14"/>
        <v>104</v>
      </c>
      <c r="H54" s="120">
        <f t="shared" si="14"/>
        <v>62</v>
      </c>
      <c r="I54" s="121">
        <f t="shared" si="14"/>
        <v>233</v>
      </c>
      <c r="J54" s="121">
        <f t="shared" si="14"/>
        <v>295</v>
      </c>
    </row>
  </sheetData>
  <sheetProtection/>
  <printOptions horizontalCentered="1"/>
  <pageMargins left="0.1968503937007874" right="0.1968503937007874" top="0.5905511811023623" bottom="0.1968503937007874" header="0.5118110236220472" footer="0.5118110236220472"/>
  <pageSetup horizontalDpi="300" verticalDpi="300" orientation="portrait" paperSize="9" scale="80" r:id="rId1"/>
  <headerFooter alignWithMargins="0"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Geert Vermeulen</dc:creator>
  <cp:keywords/>
  <dc:description/>
  <cp:lastModifiedBy>Unknown</cp:lastModifiedBy>
  <cp:lastPrinted>2013-07-31T14:00:16Z</cp:lastPrinted>
  <dcterms:created xsi:type="dcterms:W3CDTF">2010-09-13T09:26:47Z</dcterms:created>
  <dcterms:modified xsi:type="dcterms:W3CDTF">2014-03-03T15:41:26Z</dcterms:modified>
  <cp:category/>
  <cp:version/>
  <cp:contentType/>
  <cp:contentStatus/>
</cp:coreProperties>
</file>