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600" windowHeight="11580" tabRatio="639" activeTab="0"/>
  </bookViews>
  <sheets>
    <sheet name="INHOUD" sheetId="1" r:id="rId1"/>
    <sheet name="13_dko_01" sheetId="2" r:id="rId2"/>
    <sheet name="13_dko_02" sheetId="3" r:id="rId3"/>
    <sheet name="13_dko_03" sheetId="4" r:id="rId4"/>
    <sheet name="13_dko_04" sheetId="5" r:id="rId5"/>
    <sheet name="13_dko_05" sheetId="6" r:id="rId6"/>
  </sheets>
  <definedNames>
    <definedName name="_p412" localSheetId="1">#REF!</definedName>
    <definedName name="_p412" localSheetId="2">#REF!</definedName>
    <definedName name="_p412" localSheetId="4">#REF!</definedName>
    <definedName name="_p412" localSheetId="5">#REF!</definedName>
    <definedName name="_p412">#REF!</definedName>
    <definedName name="_p413" localSheetId="1">#REF!</definedName>
    <definedName name="_p413" localSheetId="2">#REF!</definedName>
    <definedName name="_p413" localSheetId="4">#REF!</definedName>
    <definedName name="_p413" localSheetId="5">#REF!</definedName>
    <definedName name="_p413">#REF!</definedName>
    <definedName name="eentabel" localSheetId="1">#REF!</definedName>
    <definedName name="eentabel" localSheetId="2">#REF!</definedName>
    <definedName name="eentabel" localSheetId="4">#REF!</definedName>
    <definedName name="eentabel" localSheetId="5">#REF!</definedName>
    <definedName name="eentabel">#REF!</definedName>
    <definedName name="jaarboek_per_land" localSheetId="1">#REF!</definedName>
    <definedName name="jaarboek_per_land" localSheetId="2">#REF!</definedName>
    <definedName name="jaarboek_per_land" localSheetId="4">#REF!</definedName>
    <definedName name="jaarboek_per_land" localSheetId="5">#REF!</definedName>
    <definedName name="jaarboek_per_land">#REF!</definedName>
    <definedName name="nationaliteiten">#REF!</definedName>
    <definedName name="nationaliteiten0102bis">#REF!</definedName>
  </definedNames>
  <calcPr fullCalcOnLoad="1"/>
</workbook>
</file>

<file path=xl/sharedStrings.xml><?xml version="1.0" encoding="utf-8"?>
<sst xmlns="http://schemas.openxmlformats.org/spreadsheetml/2006/main" count="226" uniqueCount="151">
  <si>
    <t>DEELTIJDS KUNSTONDERWIJS</t>
  </si>
  <si>
    <t>Gemeenschapsonderwijs</t>
  </si>
  <si>
    <t>Privaatrechtelijk</t>
  </si>
  <si>
    <t>Gemeente</t>
  </si>
  <si>
    <t>Algemeen totaal</t>
  </si>
  <si>
    <t>M</t>
  </si>
  <si>
    <t>V</t>
  </si>
  <si>
    <t>T</t>
  </si>
  <si>
    <t>Beeldende kunst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</si>
  <si>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</si>
  <si>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</si>
  <si>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</si>
  <si>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</si>
  <si>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</si>
  <si>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</si>
  <si>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>Totaal Beeldende kunst</t>
  </si>
  <si>
    <t>Muziek, Woordkunst en Dans</t>
  </si>
  <si>
    <t>Totaal Muziek, Woordkunst en Dans</t>
  </si>
  <si>
    <t>(1) De telling is gebaseerd op het aantal financierbare leerlingen. Wie voor meer dan één studierichting inschreef, werd per studierichting éénmaal geteld.</t>
  </si>
  <si>
    <t>Verdeling van de financierbare leerlingen over studierichtingen en graden (1)</t>
  </si>
  <si>
    <t>Lagere graad</t>
  </si>
  <si>
    <t>Middelbare graad</t>
  </si>
  <si>
    <t>Hogere graad</t>
  </si>
  <si>
    <t>Specialisatie</t>
  </si>
  <si>
    <t>Totaal</t>
  </si>
  <si>
    <t xml:space="preserve">  Muziek</t>
  </si>
  <si>
    <t xml:space="preserve">  Woordkunst</t>
  </si>
  <si>
    <t xml:space="preserve">  Dans</t>
  </si>
  <si>
    <t>Aantal financierbare leerlingen naar leeftijd en geslacht (1)</t>
  </si>
  <si>
    <t>12 - 17 jaar</t>
  </si>
  <si>
    <t>18 - 24 jaar</t>
  </si>
  <si>
    <t>25 - 44 jaar</t>
  </si>
  <si>
    <t>45 - 64 jaar</t>
  </si>
  <si>
    <t>vanaf 65 jaar</t>
  </si>
  <si>
    <t xml:space="preserve">   Muziek</t>
  </si>
  <si>
    <t xml:space="preserve">   Woordkunst</t>
  </si>
  <si>
    <t xml:space="preserve">   Dans</t>
  </si>
  <si>
    <t>(2) In de studierichtingen beeldende kunst en dans is de beginleeftijd 6 in plaats van 8 jaar.</t>
  </si>
  <si>
    <t>Percentage financierbare leerlingen naar leeftijd en geslacht</t>
  </si>
  <si>
    <t>Aantal financierbare</t>
  </si>
  <si>
    <t xml:space="preserve">Percentage </t>
  </si>
  <si>
    <t>Percentage</t>
  </si>
  <si>
    <t>leerlingen (1)</t>
  </si>
  <si>
    <t>jongeren (6) 8-17 jaar</t>
  </si>
  <si>
    <t>volwass. 18 jaar en +</t>
  </si>
  <si>
    <t>mannen</t>
  </si>
  <si>
    <t>vrouwen</t>
  </si>
  <si>
    <t>Verdeling van de leerlingenpopulatie volgens soort instrument (1)</t>
  </si>
  <si>
    <t>Klassieke instrumenten</t>
  </si>
  <si>
    <t>Aantal inschrijvingen</t>
  </si>
  <si>
    <t>Procentueel aandeel</t>
  </si>
  <si>
    <t xml:space="preserve">Instrumenten 'Jazz &amp; Lichte Muziek' </t>
  </si>
  <si>
    <t>Totaal alle gevolgde instrumenten</t>
  </si>
  <si>
    <t>Een leerling die meer dan één van deze opties volgt, volgt ook meer dan één keer het vak instrument en komt in deze statistiek bijgevolg</t>
  </si>
  <si>
    <t>meer dan één keer voor.</t>
  </si>
  <si>
    <t>J. &amp; L.M. Elektrische Gitaar</t>
  </si>
  <si>
    <t>J. &amp; L.M. Saxofoon</t>
  </si>
  <si>
    <t>J. &amp; L.M. Slagwerk</t>
  </si>
  <si>
    <t>J. &amp; L.M. Basgitaar</t>
  </si>
  <si>
    <t>J. &amp; L.M. Akoestische Gitaar</t>
  </si>
  <si>
    <t>J. &amp; L.M. Trompet</t>
  </si>
  <si>
    <t>J. &amp; L.M. Dwarsfluit</t>
  </si>
  <si>
    <t>J. &amp; L.M. Contrabas</t>
  </si>
  <si>
    <t>J. &amp; L.M. Trombone</t>
  </si>
  <si>
    <t>J. &amp; L.M. Bugel</t>
  </si>
  <si>
    <t>J. &amp; L.M. Klarinet</t>
  </si>
  <si>
    <t>J. &amp; L.M. Tuba</t>
  </si>
  <si>
    <t>J. &amp; L.M. Accordeon</t>
  </si>
  <si>
    <t>J. &amp; L.M. Cornet</t>
  </si>
  <si>
    <t>J. &amp; L.M. Viool</t>
  </si>
  <si>
    <t>J. &amp; L.M. Pianokeyboard</t>
  </si>
  <si>
    <t xml:space="preserve">Instrumenten 'Volksmuziek' </t>
  </si>
  <si>
    <t>Van 76 mogelijke instrumenten is er 1 door geen enkele leerling gekozen.</t>
  </si>
  <si>
    <t>en 6 instrumenten 'volksmuziek'.</t>
  </si>
  <si>
    <t>SCHOOLBEVOLKING DEELTIJDS KUNSTONDERWIJS</t>
  </si>
  <si>
    <t>Verdeling van de financierbare leerlingen over studierichtingen en graden</t>
  </si>
  <si>
    <t>Aantal financierbare leerlingen naar leeftijd en geslacht</t>
  </si>
  <si>
    <t>Verdeling van de leerlingenpopulatie volgens soort instrument</t>
  </si>
  <si>
    <t>(6) 8 - 11 jaar (2)</t>
  </si>
  <si>
    <r>
      <t>(1) In de opties 'algemene muziekleer' (lagere graad), 'instrument' en 'samenspel' (middelbare en hogere graad) staat het vak</t>
    </r>
    <r>
      <rPr>
        <i/>
        <sz val="9"/>
        <rFont val="Arial"/>
        <family val="2"/>
      </rPr>
      <t xml:space="preserve"> instrument </t>
    </r>
  </si>
  <si>
    <t>Instrument Piano</t>
  </si>
  <si>
    <t>Instrument Gitaar</t>
  </si>
  <si>
    <t>Instrument Viool</t>
  </si>
  <si>
    <t>Instrument Dwarsfluit</t>
  </si>
  <si>
    <t>Instrument Slagwerk</t>
  </si>
  <si>
    <t>Instrument Klarinet</t>
  </si>
  <si>
    <t>Instrument Altsaxofoon</t>
  </si>
  <si>
    <t>Instrument Cello</t>
  </si>
  <si>
    <t>Instrument Trompet</t>
  </si>
  <si>
    <t>Instrument Accordeon</t>
  </si>
  <si>
    <t>Instrument Saxofoon</t>
  </si>
  <si>
    <t>Instrument Hobo</t>
  </si>
  <si>
    <t>Instrument Harp</t>
  </si>
  <si>
    <t>Instrument Orgel</t>
  </si>
  <si>
    <t>Instrument Blokfluit</t>
  </si>
  <si>
    <t>Instrument Hoorn</t>
  </si>
  <si>
    <t>Instrument Trombone</t>
  </si>
  <si>
    <t>Instrument Contrabas</t>
  </si>
  <si>
    <t>Instrument Altviool</t>
  </si>
  <si>
    <t>Instrument Fagot</t>
  </si>
  <si>
    <t>Instrument Cornet</t>
  </si>
  <si>
    <t>Instrument Bugel</t>
  </si>
  <si>
    <t>Instrument Tenorsaxofoon</t>
  </si>
  <si>
    <t>Instrument Tuba</t>
  </si>
  <si>
    <t>Instrument Eufonium</t>
  </si>
  <si>
    <t>Instrument Basklarinet</t>
  </si>
  <si>
    <t>Instrument Sopraansaxofoon</t>
  </si>
  <si>
    <t>Instrument Bariton</t>
  </si>
  <si>
    <t>Instrument Piccolo</t>
  </si>
  <si>
    <t>Instrument Beiaard</t>
  </si>
  <si>
    <t>Instrument Altfluit</t>
  </si>
  <si>
    <t>Instrument Althoorn</t>
  </si>
  <si>
    <t>Instrument Luit</t>
  </si>
  <si>
    <t>Instrument Bastuba</t>
  </si>
  <si>
    <t>Instrument Traverso</t>
  </si>
  <si>
    <t>Instrument Gamba</t>
  </si>
  <si>
    <t>Instrument Baritonsaxofoon</t>
  </si>
  <si>
    <t>Instrument Engelse Hoorn</t>
  </si>
  <si>
    <t>Instrument Mandoline</t>
  </si>
  <si>
    <t>Instrument Bastrombone</t>
  </si>
  <si>
    <t>Instrument Klarinet In Es</t>
  </si>
  <si>
    <t>Instrument Altklarinet</t>
  </si>
  <si>
    <t>Instrument Barokviool</t>
  </si>
  <si>
    <t>Instrument Barokcello</t>
  </si>
  <si>
    <t>Instrument Natuurhoorn</t>
  </si>
  <si>
    <t>Instrument Basfluit</t>
  </si>
  <si>
    <t>Instrument Hobo D’Amore</t>
  </si>
  <si>
    <t>Instrument Barokhobo</t>
  </si>
  <si>
    <t>Instrument Barokmusette</t>
  </si>
  <si>
    <t>Instrument Contrafagot</t>
  </si>
  <si>
    <t>Instrument Barokaltviool</t>
  </si>
  <si>
    <t>Instrument Natuurtrompet</t>
  </si>
  <si>
    <t>Instrument Barokfagot</t>
  </si>
  <si>
    <t>Instrument volksmuziek Diatonische accordeon</t>
  </si>
  <si>
    <t>Instrument volksmuziek Doedelzak</t>
  </si>
  <si>
    <t>Instrument volksmuziek Folkviool</t>
  </si>
  <si>
    <t>Instrument volksmuziek (Folk)Gitaar</t>
  </si>
  <si>
    <t>Instrument volksmuziek Draailier</t>
  </si>
  <si>
    <t>Instrument volksmuziek Hommel</t>
  </si>
  <si>
    <t>Aantal financierbare leerlingen per provincie en naar soort schoolbestuur</t>
  </si>
  <si>
    <t>Aantal financierbare leerlingen per provincie en naar soort schoolbestuur (1)</t>
  </si>
  <si>
    <t>13dko_01</t>
  </si>
  <si>
    <t>13dko_02</t>
  </si>
  <si>
    <t>13dko_03</t>
  </si>
  <si>
    <t>13dko_04</t>
  </si>
  <si>
    <t>13dko_05</t>
  </si>
  <si>
    <t>Schooljaar 2013-2014</t>
  </si>
  <si>
    <t>Tellingsdatum 1 februari 2014</t>
  </si>
  <si>
    <r>
      <t xml:space="preserve">op het programma. Er is keuze uit 76 </t>
    </r>
    <r>
      <rPr>
        <i/>
        <sz val="9"/>
        <rFont val="Arial"/>
        <family val="2"/>
      </rPr>
      <t>soorten</t>
    </r>
    <r>
      <rPr>
        <sz val="9"/>
        <rFont val="Arial"/>
        <family val="2"/>
      </rPr>
      <t xml:space="preserve"> instrument, waarvan 54 'klassieke' instrumenten, 16 instrumenten 'jazz &amp; lichte muziek'. </t>
    </r>
  </si>
  <si>
    <t>Instrument Klavecimbel</t>
  </si>
  <si>
    <t>In totaal werd 69.033 keer gekozen voor een bepaald instrument: de tabel geeft de verdeling weer van deze keuzes.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</si>
</sst>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\-0;&quot;-&quot;"/>
    <numFmt numFmtId="165" formatCode="#,##0;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9"/>
      <name val="MS Sans Serif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.7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3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3" fontId="4" fillId="1" borderId="4" applyBorder="0">
      <alignment/>
      <protection/>
    </xf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2" fillId="0" borderId="0" applyFont="0" applyFill="0" applyBorder="0" applyAlignment="0" applyProtection="0"/>
    <xf numFmtId="0" fontId="6" fillId="0" borderId="9">
      <alignment/>
      <protection/>
    </xf>
    <xf numFmtId="0" fontId="11" fillId="0" borderId="0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67" fontId="0" fillId="0" borderId="0" applyFont="0" applyFill="0" applyBorder="0" applyAlignment="0" applyProtection="0"/>
    <xf numFmtId="10" fontId="0" fillId="0" borderId="0">
      <alignment/>
      <protection/>
    </xf>
    <xf numFmtId="17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9" applyBorder="0" applyAlignment="0">
      <protection/>
    </xf>
    <xf numFmtId="0" fontId="9" fillId="0" borderId="0">
      <alignment/>
      <protection/>
    </xf>
    <xf numFmtId="0" fontId="10" fillId="33" borderId="9" applyBorder="0">
      <alignment/>
      <protection/>
    </xf>
    <xf numFmtId="0" fontId="48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2" fillId="0" borderId="0" xfId="70" applyFont="1">
      <alignment/>
      <protection/>
    </xf>
    <xf numFmtId="0" fontId="13" fillId="0" borderId="0" xfId="70" applyFont="1">
      <alignment/>
      <protection/>
    </xf>
    <xf numFmtId="0" fontId="7" fillId="0" borderId="0" xfId="70" applyFont="1">
      <alignment/>
      <protection/>
    </xf>
    <xf numFmtId="165" fontId="15" fillId="0" borderId="12" xfId="73" applyNumberFormat="1" applyFont="1" applyBorder="1">
      <alignment/>
      <protection/>
    </xf>
    <xf numFmtId="165" fontId="16" fillId="0" borderId="13" xfId="73" applyNumberFormat="1" applyFont="1" applyBorder="1">
      <alignment/>
      <protection/>
    </xf>
    <xf numFmtId="165" fontId="16" fillId="0" borderId="12" xfId="73" applyNumberFormat="1" applyFont="1" applyBorder="1">
      <alignment/>
      <protection/>
    </xf>
    <xf numFmtId="3" fontId="16" fillId="0" borderId="13" xfId="73" applyNumberFormat="1" applyFont="1" applyBorder="1">
      <alignment/>
      <protection/>
    </xf>
    <xf numFmtId="164" fontId="15" fillId="0" borderId="4" xfId="73" applyNumberFormat="1" applyFont="1" applyBorder="1">
      <alignment/>
      <protection/>
    </xf>
    <xf numFmtId="3" fontId="15" fillId="0" borderId="13" xfId="73" applyNumberFormat="1" applyFont="1" applyBorder="1">
      <alignment/>
      <protection/>
    </xf>
    <xf numFmtId="0" fontId="16" fillId="0" borderId="0" xfId="73" applyFont="1" applyBorder="1" applyAlignment="1">
      <alignment horizontal="left"/>
      <protection/>
    </xf>
    <xf numFmtId="0" fontId="16" fillId="0" borderId="0" xfId="73" applyFont="1" applyBorder="1" applyAlignment="1">
      <alignment horizontal="left" vertical="center"/>
      <protection/>
    </xf>
    <xf numFmtId="0" fontId="16" fillId="0" borderId="0" xfId="73" applyFont="1" applyBorder="1">
      <alignment/>
      <protection/>
    </xf>
    <xf numFmtId="0" fontId="16" fillId="0" borderId="0" xfId="73" applyFont="1" applyBorder="1" applyAlignment="1">
      <alignment/>
      <protection/>
    </xf>
    <xf numFmtId="0" fontId="15" fillId="0" borderId="0" xfId="73" applyFont="1" applyBorder="1" applyAlignment="1">
      <alignment horizontal="right"/>
      <protection/>
    </xf>
    <xf numFmtId="165" fontId="15" fillId="0" borderId="0" xfId="73" applyNumberFormat="1" applyFont="1" applyBorder="1">
      <alignment/>
      <protection/>
    </xf>
    <xf numFmtId="2" fontId="15" fillId="0" borderId="0" xfId="69" applyNumberFormat="1" applyFont="1" applyBorder="1" applyAlignment="1">
      <alignment/>
    </xf>
    <xf numFmtId="0" fontId="16" fillId="0" borderId="0" xfId="73" applyFont="1" applyFill="1" applyBorder="1">
      <alignment/>
      <protection/>
    </xf>
    <xf numFmtId="3" fontId="15" fillId="0" borderId="0" xfId="72" applyNumberFormat="1" applyFont="1">
      <alignment/>
      <protection/>
    </xf>
    <xf numFmtId="0" fontId="16" fillId="0" borderId="0" xfId="73" applyFont="1">
      <alignment/>
      <protection/>
    </xf>
    <xf numFmtId="0" fontId="15" fillId="0" borderId="0" xfId="73" applyFont="1" applyBorder="1">
      <alignment/>
      <protection/>
    </xf>
    <xf numFmtId="0" fontId="16" fillId="0" borderId="14" xfId="73" applyFont="1" applyBorder="1" applyAlignment="1">
      <alignment horizontal="center" vertical="center" wrapText="1"/>
      <protection/>
    </xf>
    <xf numFmtId="0" fontId="16" fillId="0" borderId="15" xfId="73" applyFont="1" applyBorder="1" applyAlignment="1">
      <alignment horizontal="center" vertical="center" wrapText="1"/>
      <protection/>
    </xf>
    <xf numFmtId="0" fontId="16" fillId="0" borderId="16" xfId="73" applyFont="1" applyBorder="1" applyAlignment="1">
      <alignment horizontal="center" vertical="center" wrapText="1"/>
      <protection/>
    </xf>
    <xf numFmtId="0" fontId="16" fillId="0" borderId="0" xfId="73" applyFont="1" applyAlignment="1">
      <alignment horizontal="center" vertical="center"/>
      <protection/>
    </xf>
    <xf numFmtId="0" fontId="15" fillId="0" borderId="17" xfId="73" applyFont="1" applyBorder="1" applyAlignment="1">
      <alignment horizontal="right" vertical="center" wrapText="1"/>
      <protection/>
    </xf>
    <xf numFmtId="3" fontId="15" fillId="0" borderId="18" xfId="73" applyNumberFormat="1" applyFont="1" applyBorder="1" applyAlignment="1">
      <alignment horizontal="right" vertical="center" wrapText="1"/>
      <protection/>
    </xf>
    <xf numFmtId="2" fontId="15" fillId="0" borderId="4" xfId="73" applyNumberFormat="1" applyFont="1" applyBorder="1" applyAlignment="1">
      <alignment horizontal="right" vertical="center" wrapText="1"/>
      <protection/>
    </xf>
    <xf numFmtId="0" fontId="15" fillId="0" borderId="0" xfId="73" applyFont="1" applyAlignment="1">
      <alignment horizontal="centerContinuous"/>
      <protection/>
    </xf>
    <xf numFmtId="0" fontId="16" fillId="0" borderId="0" xfId="73" applyFont="1" applyAlignment="1">
      <alignment horizontal="centerContinuous"/>
      <protection/>
    </xf>
    <xf numFmtId="3" fontId="15" fillId="0" borderId="0" xfId="72" applyNumberFormat="1" applyFont="1" applyAlignment="1">
      <alignment horizontal="centerContinuous"/>
      <protection/>
    </xf>
    <xf numFmtId="0" fontId="16" fillId="0" borderId="19" xfId="73" applyFont="1" applyBorder="1">
      <alignment/>
      <protection/>
    </xf>
    <xf numFmtId="0" fontId="16" fillId="0" borderId="20" xfId="73" applyFont="1" applyBorder="1" applyAlignment="1">
      <alignment horizontal="centerContinuous"/>
      <protection/>
    </xf>
    <xf numFmtId="0" fontId="16" fillId="0" borderId="21" xfId="73" applyFont="1" applyBorder="1">
      <alignment/>
      <protection/>
    </xf>
    <xf numFmtId="0" fontId="16" fillId="0" borderId="22" xfId="73" applyFont="1" applyBorder="1" applyAlignment="1">
      <alignment horizontal="centerContinuous"/>
      <protection/>
    </xf>
    <xf numFmtId="0" fontId="16" fillId="0" borderId="13" xfId="73" applyFont="1" applyBorder="1">
      <alignment/>
      <protection/>
    </xf>
    <xf numFmtId="0" fontId="15" fillId="0" borderId="0" xfId="73" applyFont="1">
      <alignment/>
      <protection/>
    </xf>
    <xf numFmtId="0" fontId="15" fillId="0" borderId="23" xfId="73" applyFont="1" applyBorder="1" applyAlignment="1">
      <alignment horizontal="right"/>
      <protection/>
    </xf>
    <xf numFmtId="167" fontId="15" fillId="0" borderId="12" xfId="69" applyNumberFormat="1" applyFont="1" applyBorder="1" applyAlignment="1">
      <alignment/>
    </xf>
    <xf numFmtId="167" fontId="19" fillId="0" borderId="12" xfId="69" applyNumberFormat="1" applyFont="1" applyBorder="1" applyAlignment="1">
      <alignment/>
    </xf>
    <xf numFmtId="167" fontId="19" fillId="0" borderId="0" xfId="69" applyNumberFormat="1" applyFont="1" applyAlignment="1">
      <alignment/>
    </xf>
    <xf numFmtId="3" fontId="15" fillId="0" borderId="0" xfId="73" applyNumberFormat="1" applyFont="1" applyBorder="1">
      <alignment/>
      <protection/>
    </xf>
    <xf numFmtId="9" fontId="15" fillId="0" borderId="0" xfId="73" applyNumberFormat="1" applyFont="1" applyBorder="1">
      <alignment/>
      <protection/>
    </xf>
    <xf numFmtId="3" fontId="16" fillId="0" borderId="0" xfId="72" applyNumberFormat="1" applyFont="1">
      <alignment/>
      <protection/>
    </xf>
    <xf numFmtId="3" fontId="16" fillId="0" borderId="0" xfId="71" applyNumberFormat="1" applyFont="1">
      <alignment/>
      <protection/>
    </xf>
    <xf numFmtId="3" fontId="16" fillId="0" borderId="0" xfId="71" applyNumberFormat="1" applyFont="1" applyBorder="1">
      <alignment/>
      <protection/>
    </xf>
    <xf numFmtId="0" fontId="17" fillId="0" borderId="0" xfId="0" applyFont="1" applyAlignment="1">
      <alignment/>
    </xf>
    <xf numFmtId="3" fontId="15" fillId="0" borderId="0" xfId="71" applyNumberFormat="1" applyFont="1" applyAlignment="1">
      <alignment horizontal="centerContinuous"/>
      <protection/>
    </xf>
    <xf numFmtId="3" fontId="15" fillId="0" borderId="0" xfId="71" applyNumberFormat="1" applyFont="1" applyBorder="1" applyAlignment="1">
      <alignment horizontal="centerContinuous"/>
      <protection/>
    </xf>
    <xf numFmtId="3" fontId="16" fillId="0" borderId="0" xfId="71" applyNumberFormat="1" applyFont="1" applyAlignment="1">
      <alignment horizontal="right"/>
      <protection/>
    </xf>
    <xf numFmtId="0" fontId="16" fillId="0" borderId="0" xfId="71" applyFont="1" applyAlignment="1">
      <alignment horizontal="right"/>
      <protection/>
    </xf>
    <xf numFmtId="3" fontId="16" fillId="0" borderId="0" xfId="71" applyNumberFormat="1" applyFont="1" applyBorder="1" applyAlignment="1">
      <alignment horizontal="right"/>
      <protection/>
    </xf>
    <xf numFmtId="3" fontId="16" fillId="0" borderId="24" xfId="71" applyNumberFormat="1" applyFont="1" applyBorder="1">
      <alignment/>
      <protection/>
    </xf>
    <xf numFmtId="3" fontId="16" fillId="0" borderId="25" xfId="71" applyNumberFormat="1" applyFont="1" applyBorder="1" applyAlignment="1">
      <alignment horizontal="centerContinuous"/>
      <protection/>
    </xf>
    <xf numFmtId="3" fontId="16" fillId="0" borderId="24" xfId="71" applyNumberFormat="1" applyFont="1" applyBorder="1" applyAlignment="1">
      <alignment horizontal="centerContinuous"/>
      <protection/>
    </xf>
    <xf numFmtId="3" fontId="16" fillId="0" borderId="21" xfId="71" applyNumberFormat="1" applyFont="1" applyBorder="1">
      <alignment/>
      <protection/>
    </xf>
    <xf numFmtId="3" fontId="16" fillId="0" borderId="26" xfId="71" applyNumberFormat="1" applyFont="1" applyBorder="1" applyAlignment="1">
      <alignment horizontal="right"/>
      <protection/>
    </xf>
    <xf numFmtId="3" fontId="16" fillId="0" borderId="27" xfId="71" applyNumberFormat="1" applyFont="1" applyBorder="1" applyAlignment="1">
      <alignment horizontal="right"/>
      <protection/>
    </xf>
    <xf numFmtId="164" fontId="16" fillId="0" borderId="13" xfId="71" applyNumberFormat="1" applyFont="1" applyBorder="1">
      <alignment/>
      <protection/>
    </xf>
    <xf numFmtId="164" fontId="16" fillId="0" borderId="0" xfId="71" applyNumberFormat="1" applyFont="1" applyBorder="1">
      <alignment/>
      <protection/>
    </xf>
    <xf numFmtId="3" fontId="15" fillId="0" borderId="0" xfId="71" applyNumberFormat="1" applyFont="1">
      <alignment/>
      <protection/>
    </xf>
    <xf numFmtId="3" fontId="16" fillId="0" borderId="28" xfId="71" applyNumberFormat="1" applyFont="1" applyBorder="1">
      <alignment/>
      <protection/>
    </xf>
    <xf numFmtId="165" fontId="16" fillId="0" borderId="0" xfId="71" applyNumberFormat="1" applyFont="1" applyBorder="1">
      <alignment/>
      <protection/>
    </xf>
    <xf numFmtId="165" fontId="16" fillId="0" borderId="13" xfId="71" applyNumberFormat="1" applyFont="1" applyBorder="1">
      <alignment/>
      <protection/>
    </xf>
    <xf numFmtId="3" fontId="15" fillId="0" borderId="0" xfId="71" applyNumberFormat="1" applyFont="1" applyAlignment="1">
      <alignment horizontal="right"/>
      <protection/>
    </xf>
    <xf numFmtId="165" fontId="15" fillId="0" borderId="4" xfId="71" applyNumberFormat="1" applyFont="1" applyBorder="1">
      <alignment/>
      <protection/>
    </xf>
    <xf numFmtId="165" fontId="15" fillId="0" borderId="17" xfId="71" applyNumberFormat="1" applyFont="1" applyBorder="1">
      <alignment/>
      <protection/>
    </xf>
    <xf numFmtId="165" fontId="16" fillId="0" borderId="13" xfId="71" applyNumberFormat="1" applyFont="1" applyBorder="1" applyAlignment="1">
      <alignment horizontal="right"/>
      <protection/>
    </xf>
    <xf numFmtId="165" fontId="16" fillId="0" borderId="0" xfId="71" applyNumberFormat="1" applyFont="1" applyBorder="1" applyAlignment="1">
      <alignment horizontal="right"/>
      <protection/>
    </xf>
    <xf numFmtId="3" fontId="16" fillId="0" borderId="13" xfId="71" applyNumberFormat="1" applyFont="1" applyBorder="1">
      <alignment/>
      <protection/>
    </xf>
    <xf numFmtId="3" fontId="16" fillId="0" borderId="0" xfId="71" applyNumberFormat="1" applyFont="1" applyAlignment="1">
      <alignment horizontal="left"/>
      <protection/>
    </xf>
    <xf numFmtId="3" fontId="15" fillId="0" borderId="0" xfId="71" applyNumberFormat="1" applyFont="1" applyAlignment="1">
      <alignment horizontal="right" wrapText="1"/>
      <protection/>
    </xf>
    <xf numFmtId="165" fontId="15" fillId="0" borderId="4" xfId="71" applyNumberFormat="1" applyFont="1" applyBorder="1" applyAlignment="1">
      <alignment horizontal="right"/>
      <protection/>
    </xf>
    <xf numFmtId="165" fontId="15" fillId="0" borderId="17" xfId="71" applyNumberFormat="1" applyFont="1" applyBorder="1" applyAlignment="1">
      <alignment horizontal="right"/>
      <protection/>
    </xf>
    <xf numFmtId="165" fontId="15" fillId="0" borderId="13" xfId="71" applyNumberFormat="1" applyFont="1" applyBorder="1" applyAlignment="1">
      <alignment horizontal="right"/>
      <protection/>
    </xf>
    <xf numFmtId="165" fontId="15" fillId="0" borderId="0" xfId="71" applyNumberFormat="1" applyFont="1" applyBorder="1" applyAlignment="1">
      <alignment horizontal="right"/>
      <protection/>
    </xf>
    <xf numFmtId="3" fontId="15" fillId="0" borderId="0" xfId="72" applyNumberFormat="1" applyFont="1" applyBorder="1">
      <alignment/>
      <protection/>
    </xf>
    <xf numFmtId="3" fontId="16" fillId="0" borderId="0" xfId="72" applyNumberFormat="1" applyFont="1" applyBorder="1">
      <alignment/>
      <protection/>
    </xf>
    <xf numFmtId="0" fontId="16" fillId="0" borderId="24" xfId="73" applyFont="1" applyBorder="1" applyAlignment="1">
      <alignment vertical="center"/>
      <protection/>
    </xf>
    <xf numFmtId="0" fontId="16" fillId="0" borderId="25" xfId="73" applyFont="1" applyBorder="1" applyAlignment="1">
      <alignment horizontal="center" vertical="center"/>
      <protection/>
    </xf>
    <xf numFmtId="0" fontId="16" fillId="0" borderId="0" xfId="73" applyFont="1" applyBorder="1" applyAlignment="1">
      <alignment vertical="center"/>
      <protection/>
    </xf>
    <xf numFmtId="0" fontId="16" fillId="0" borderId="17" xfId="73" applyFont="1" applyBorder="1">
      <alignment/>
      <protection/>
    </xf>
    <xf numFmtId="0" fontId="16" fillId="0" borderId="4" xfId="73" applyFont="1" applyBorder="1" applyAlignment="1">
      <alignment horizontal="center"/>
      <protection/>
    </xf>
    <xf numFmtId="164" fontId="16" fillId="0" borderId="13" xfId="73" applyNumberFormat="1" applyFont="1" applyBorder="1">
      <alignment/>
      <protection/>
    </xf>
    <xf numFmtId="0" fontId="15" fillId="0" borderId="0" xfId="73" applyFont="1" applyAlignment="1">
      <alignment horizontal="right"/>
      <protection/>
    </xf>
    <xf numFmtId="0" fontId="16" fillId="0" borderId="0" xfId="73" applyFont="1" applyAlignment="1">
      <alignment horizontal="right"/>
      <protection/>
    </xf>
    <xf numFmtId="3" fontId="15" fillId="0" borderId="0" xfId="72" applyNumberFormat="1" applyFont="1" applyAlignment="1">
      <alignment horizontal="right"/>
      <protection/>
    </xf>
    <xf numFmtId="164" fontId="15" fillId="0" borderId="13" xfId="73" applyNumberFormat="1" applyFont="1" applyBorder="1">
      <alignment/>
      <protection/>
    </xf>
    <xf numFmtId="3" fontId="16" fillId="0" borderId="0" xfId="72" applyNumberFormat="1" applyFont="1" applyAlignment="1">
      <alignment horizontal="centerContinuous"/>
      <protection/>
    </xf>
    <xf numFmtId="3" fontId="16" fillId="0" borderId="0" xfId="72" applyNumberFormat="1" applyFont="1" applyBorder="1" applyAlignment="1">
      <alignment horizontal="centerContinuous"/>
      <protection/>
    </xf>
    <xf numFmtId="3" fontId="16" fillId="0" borderId="24" xfId="72" applyNumberFormat="1" applyFont="1" applyBorder="1">
      <alignment/>
      <protection/>
    </xf>
    <xf numFmtId="3" fontId="16" fillId="0" borderId="25" xfId="72" applyNumberFormat="1" applyFont="1" applyBorder="1" applyAlignment="1">
      <alignment horizontal="centerContinuous"/>
      <protection/>
    </xf>
    <xf numFmtId="3" fontId="16" fillId="0" borderId="24" xfId="72" applyNumberFormat="1" applyFont="1" applyBorder="1" applyAlignment="1">
      <alignment horizontal="centerContinuous"/>
      <protection/>
    </xf>
    <xf numFmtId="3" fontId="16" fillId="0" borderId="21" xfId="72" applyNumberFormat="1" applyFont="1" applyBorder="1">
      <alignment/>
      <protection/>
    </xf>
    <xf numFmtId="3" fontId="16" fillId="0" borderId="26" xfId="72" applyNumberFormat="1" applyFont="1" applyBorder="1" applyAlignment="1">
      <alignment horizontal="right"/>
      <protection/>
    </xf>
    <xf numFmtId="3" fontId="16" fillId="0" borderId="27" xfId="72" applyNumberFormat="1" applyFont="1" applyBorder="1" applyAlignment="1">
      <alignment horizontal="right"/>
      <protection/>
    </xf>
    <xf numFmtId="3" fontId="16" fillId="0" borderId="4" xfId="72" applyNumberFormat="1" applyFont="1" applyBorder="1">
      <alignment/>
      <protection/>
    </xf>
    <xf numFmtId="3" fontId="16" fillId="0" borderId="17" xfId="72" applyNumberFormat="1" applyFont="1" applyBorder="1">
      <alignment/>
      <protection/>
    </xf>
    <xf numFmtId="3" fontId="16" fillId="0" borderId="29" xfId="72" applyNumberFormat="1" applyFont="1" applyBorder="1">
      <alignment/>
      <protection/>
    </xf>
    <xf numFmtId="3" fontId="15" fillId="0" borderId="13" xfId="72" applyNumberFormat="1" applyFont="1" applyBorder="1">
      <alignment/>
      <protection/>
    </xf>
    <xf numFmtId="3" fontId="16" fillId="0" borderId="23" xfId="72" applyNumberFormat="1" applyFont="1" applyBorder="1">
      <alignment/>
      <protection/>
    </xf>
    <xf numFmtId="3" fontId="16" fillId="0" borderId="13" xfId="72" applyNumberFormat="1" applyFont="1" applyBorder="1">
      <alignment/>
      <protection/>
    </xf>
    <xf numFmtId="165" fontId="16" fillId="0" borderId="23" xfId="72" applyNumberFormat="1" applyFont="1" applyBorder="1">
      <alignment/>
      <protection/>
    </xf>
    <xf numFmtId="165" fontId="16" fillId="0" borderId="0" xfId="72" applyNumberFormat="1" applyFont="1" applyBorder="1">
      <alignment/>
      <protection/>
    </xf>
    <xf numFmtId="165" fontId="16" fillId="0" borderId="13" xfId="72" applyNumberFormat="1" applyFont="1" applyBorder="1">
      <alignment/>
      <protection/>
    </xf>
    <xf numFmtId="3" fontId="16" fillId="0" borderId="28" xfId="72" applyNumberFormat="1" applyFont="1" applyBorder="1">
      <alignment/>
      <protection/>
    </xf>
    <xf numFmtId="165" fontId="16" fillId="0" borderId="21" xfId="72" applyNumberFormat="1" applyFont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165" fontId="15" fillId="0" borderId="4" xfId="72" applyNumberFormat="1" applyFont="1" applyBorder="1" applyAlignment="1">
      <alignment horizontal="right"/>
      <protection/>
    </xf>
    <xf numFmtId="165" fontId="15" fillId="0" borderId="17" xfId="72" applyNumberFormat="1" applyFont="1" applyBorder="1" applyAlignment="1">
      <alignment horizontal="right"/>
      <protection/>
    </xf>
    <xf numFmtId="165" fontId="15" fillId="0" borderId="29" xfId="72" applyNumberFormat="1" applyFont="1" applyBorder="1" applyAlignment="1">
      <alignment horizontal="right"/>
      <protection/>
    </xf>
    <xf numFmtId="165" fontId="15" fillId="0" borderId="0" xfId="72" applyNumberFormat="1" applyFont="1" applyBorder="1" applyAlignment="1">
      <alignment horizontal="right"/>
      <protection/>
    </xf>
    <xf numFmtId="165" fontId="15" fillId="0" borderId="13" xfId="72" applyNumberFormat="1" applyFont="1" applyBorder="1">
      <alignment/>
      <protection/>
    </xf>
    <xf numFmtId="165" fontId="15" fillId="0" borderId="0" xfId="72" applyNumberFormat="1" applyFont="1" applyBorder="1">
      <alignment/>
      <protection/>
    </xf>
    <xf numFmtId="165" fontId="16" fillId="0" borderId="28" xfId="72" applyNumberFormat="1" applyFont="1" applyBorder="1">
      <alignment/>
      <protection/>
    </xf>
    <xf numFmtId="165" fontId="15" fillId="0" borderId="13" xfId="72" applyNumberFormat="1" applyFont="1" applyBorder="1" applyAlignment="1">
      <alignment horizontal="right"/>
      <protection/>
    </xf>
    <xf numFmtId="165" fontId="15" fillId="0" borderId="23" xfId="72" applyNumberFormat="1" applyFont="1" applyBorder="1" applyAlignment="1">
      <alignment horizontal="right"/>
      <protection/>
    </xf>
    <xf numFmtId="0" fontId="7" fillId="0" borderId="0" xfId="70" applyFont="1">
      <alignment/>
      <protection/>
    </xf>
    <xf numFmtId="10" fontId="0" fillId="0" borderId="13" xfId="69" applyNumberFormat="1" applyFont="1" applyBorder="1" applyAlignment="1">
      <alignment/>
    </xf>
    <xf numFmtId="0" fontId="15" fillId="0" borderId="16" xfId="73" applyFont="1" applyBorder="1" applyAlignment="1">
      <alignment horizontal="center" vertical="center" wrapText="1"/>
      <protection/>
    </xf>
    <xf numFmtId="166" fontId="16" fillId="0" borderId="0" xfId="73" applyNumberFormat="1" applyFont="1">
      <alignment/>
      <protection/>
    </xf>
    <xf numFmtId="167" fontId="7" fillId="0" borderId="0" xfId="69" applyNumberFormat="1" applyFont="1" applyAlignment="1">
      <alignment/>
    </xf>
    <xf numFmtId="0" fontId="16" fillId="0" borderId="24" xfId="73" applyFont="1" applyBorder="1" applyAlignment="1">
      <alignment horizontal="centerContinuous"/>
      <protection/>
    </xf>
    <xf numFmtId="0" fontId="16" fillId="0" borderId="21" xfId="73" applyFont="1" applyBorder="1" applyAlignment="1">
      <alignment horizontal="centerContinuous"/>
      <protection/>
    </xf>
    <xf numFmtId="167" fontId="15" fillId="0" borderId="0" xfId="69" applyNumberFormat="1" applyFont="1" applyBorder="1" applyAlignment="1">
      <alignment/>
    </xf>
    <xf numFmtId="1" fontId="16" fillId="0" borderId="0" xfId="73" applyNumberFormat="1" applyFont="1" applyBorder="1">
      <alignment/>
      <protection/>
    </xf>
    <xf numFmtId="166" fontId="16" fillId="0" borderId="0" xfId="73" applyNumberFormat="1" applyFont="1" applyBorder="1">
      <alignment/>
      <protection/>
    </xf>
    <xf numFmtId="167" fontId="15" fillId="0" borderId="17" xfId="69" applyNumberFormat="1" applyFont="1" applyBorder="1" applyAlignment="1">
      <alignment/>
    </xf>
    <xf numFmtId="0" fontId="16" fillId="0" borderId="22" xfId="73" applyFont="1" applyBorder="1" applyAlignment="1">
      <alignment horizontal="center"/>
      <protection/>
    </xf>
    <xf numFmtId="0" fontId="16" fillId="0" borderId="12" xfId="73" applyFont="1" applyBorder="1">
      <alignment/>
      <protection/>
    </xf>
    <xf numFmtId="1" fontId="16" fillId="0" borderId="12" xfId="73" applyNumberFormat="1" applyFont="1" applyBorder="1">
      <alignment/>
      <protection/>
    </xf>
    <xf numFmtId="167" fontId="7" fillId="0" borderId="12" xfId="69" applyNumberFormat="1" applyFont="1" applyBorder="1" applyAlignment="1">
      <alignment/>
    </xf>
    <xf numFmtId="166" fontId="16" fillId="0" borderId="12" xfId="73" applyNumberFormat="1" applyFont="1" applyBorder="1">
      <alignment/>
      <protection/>
    </xf>
    <xf numFmtId="167" fontId="15" fillId="0" borderId="18" xfId="69" applyNumberFormat="1" applyFont="1" applyBorder="1" applyAlignment="1">
      <alignment/>
    </xf>
    <xf numFmtId="3" fontId="16" fillId="0" borderId="12" xfId="73" applyNumberFormat="1" applyFont="1" applyBorder="1">
      <alignment/>
      <protection/>
    </xf>
    <xf numFmtId="3" fontId="16" fillId="0" borderId="12" xfId="73" applyNumberFormat="1" applyFont="1" applyBorder="1" applyAlignment="1">
      <alignment horizontal="right" vertical="center"/>
      <protection/>
    </xf>
    <xf numFmtId="165" fontId="16" fillId="0" borderId="22" xfId="73" applyNumberFormat="1" applyFont="1" applyBorder="1">
      <alignment/>
      <protection/>
    </xf>
    <xf numFmtId="165" fontId="16" fillId="0" borderId="18" xfId="73" applyNumberFormat="1" applyFont="1" applyBorder="1">
      <alignment/>
      <protection/>
    </xf>
    <xf numFmtId="3" fontId="15" fillId="0" borderId="0" xfId="71" applyNumberFormat="1" applyFont="1" applyAlignment="1">
      <alignment horizontal="center"/>
      <protection/>
    </xf>
    <xf numFmtId="0" fontId="15" fillId="0" borderId="0" xfId="73" applyFont="1" applyBorder="1" applyAlignment="1">
      <alignment horizontal="center"/>
      <protection/>
    </xf>
    <xf numFmtId="3" fontId="15" fillId="0" borderId="0" xfId="71" applyNumberFormat="1" applyFont="1" applyBorder="1" applyAlignment="1">
      <alignment horizontal="center"/>
      <protection/>
    </xf>
  </cellXfs>
  <cellStyles count="68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rmal_data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Standaard__inhoudsopgave_NIET PUBLICEREN" xfId="70"/>
    <cellStyle name="Standaard_09dkole" xfId="71"/>
    <cellStyle name="Standaard_09finpernet" xfId="72"/>
    <cellStyle name="Standaard_dko9900" xfId="73"/>
    <cellStyle name="Subtotaal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Verdeling van de leerlingenpopulatie volgens soort instrument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Piano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Dwarsfluit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Instrument Piano</c:v>
              </c:pt>
              <c:pt idx="1">
                <c:v>Instrument Gitaar</c:v>
              </c:pt>
              <c:pt idx="2">
                <c:v>Instrument Dwarsfluit</c:v>
              </c:pt>
              <c:pt idx="3">
                <c:v>Instrument Viool</c:v>
              </c:pt>
              <c:pt idx="4">
                <c:v>Instrument Saxofoon</c:v>
              </c:pt>
              <c:pt idx="5">
                <c:v>25 andere instrumenten</c:v>
              </c:pt>
            </c:strLit>
          </c:cat>
          <c:val>
            <c:numLit>
              <c:ptCount val="6"/>
              <c:pt idx="0">
                <c:v>17577</c:v>
              </c:pt>
              <c:pt idx="1">
                <c:v>8449</c:v>
              </c:pt>
              <c:pt idx="2">
                <c:v>7310</c:v>
              </c:pt>
              <c:pt idx="3">
                <c:v>4207</c:v>
              </c:pt>
              <c:pt idx="4">
                <c:v>4064</c:v>
              </c:pt>
              <c:pt idx="5">
                <c:v>16300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2</xdr:col>
      <xdr:colOff>1552575</xdr:colOff>
      <xdr:row>80</xdr:row>
      <xdr:rowOff>0</xdr:rowOff>
    </xdr:to>
    <xdr:graphicFrame>
      <xdr:nvGraphicFramePr>
        <xdr:cNvPr id="1" name="Grafiek 1"/>
        <xdr:cNvGraphicFramePr/>
      </xdr:nvGraphicFramePr>
      <xdr:xfrm>
        <a:off x="0" y="1425892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11.8515625" style="0" customWidth="1"/>
  </cols>
  <sheetData>
    <row r="1" spans="1:2" ht="13.5">
      <c r="A1" s="1" t="s">
        <v>74</v>
      </c>
      <c r="B1" s="2"/>
    </row>
    <row r="2" spans="1:2" ht="13.5">
      <c r="A2" s="2"/>
      <c r="B2" s="2"/>
    </row>
    <row r="3" spans="1:2" ht="12.75">
      <c r="A3" s="3" t="s">
        <v>141</v>
      </c>
      <c r="B3" s="117" t="s">
        <v>139</v>
      </c>
    </row>
    <row r="4" spans="1:2" ht="12.75">
      <c r="A4" s="3" t="s">
        <v>142</v>
      </c>
      <c r="B4" s="3" t="s">
        <v>75</v>
      </c>
    </row>
    <row r="5" spans="1:2" ht="12.75">
      <c r="A5" s="3" t="s">
        <v>143</v>
      </c>
      <c r="B5" s="3" t="s">
        <v>76</v>
      </c>
    </row>
    <row r="6" spans="1:2" ht="12.75">
      <c r="A6" s="3" t="s">
        <v>144</v>
      </c>
      <c r="B6" s="3" t="s">
        <v>38</v>
      </c>
    </row>
    <row r="7" spans="1:2" ht="12.75">
      <c r="A7" s="3" t="s">
        <v>145</v>
      </c>
      <c r="B7" s="3" t="s"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H24" sqref="H24"/>
    </sheetView>
  </sheetViews>
  <sheetFormatPr defaultColWidth="9.140625" defaultRowHeight="12" customHeight="1"/>
  <cols>
    <col min="1" max="1" width="32.00390625" style="43" customWidth="1"/>
    <col min="2" max="2" width="7.421875" style="43" customWidth="1"/>
    <col min="3" max="4" width="7.421875" style="77" customWidth="1"/>
    <col min="5" max="5" width="7.421875" style="43" customWidth="1"/>
    <col min="6" max="7" width="7.421875" style="77" customWidth="1"/>
    <col min="8" max="8" width="7.421875" style="43" customWidth="1"/>
    <col min="9" max="10" width="7.421875" style="77" customWidth="1"/>
    <col min="11" max="11" width="7.7109375" style="43" customWidth="1"/>
    <col min="12" max="13" width="7.7109375" style="77" customWidth="1"/>
    <col min="14" max="14" width="6.421875" style="43" customWidth="1"/>
    <col min="15" max="16384" width="9.140625" style="43" customWidth="1"/>
  </cols>
  <sheetData>
    <row r="1" spans="1:12" ht="12" customHeight="1">
      <c r="A1" s="18" t="s">
        <v>146</v>
      </c>
      <c r="B1" s="18"/>
      <c r="C1" s="76"/>
      <c r="E1" s="18"/>
      <c r="F1" s="76"/>
      <c r="H1" s="18"/>
      <c r="I1" s="76"/>
      <c r="K1" s="18"/>
      <c r="L1" s="76"/>
    </row>
    <row r="2" spans="1:13" ht="12" customHeight="1">
      <c r="A2" s="30" t="s">
        <v>0</v>
      </c>
      <c r="B2" s="88"/>
      <c r="C2" s="89"/>
      <c r="D2" s="89"/>
      <c r="E2" s="88"/>
      <c r="F2" s="89"/>
      <c r="G2" s="89"/>
      <c r="H2" s="88"/>
      <c r="I2" s="89"/>
      <c r="J2" s="89"/>
      <c r="K2" s="88"/>
      <c r="L2" s="89"/>
      <c r="M2" s="89"/>
    </row>
    <row r="3" spans="1:13" ht="12" customHeight="1">
      <c r="A3" s="88"/>
      <c r="B3" s="88"/>
      <c r="C3" s="89"/>
      <c r="D3" s="89"/>
      <c r="E3" s="88"/>
      <c r="F3" s="89"/>
      <c r="G3" s="89"/>
      <c r="H3" s="88"/>
      <c r="I3" s="89"/>
      <c r="J3" s="89"/>
      <c r="K3" s="88"/>
      <c r="L3" s="89"/>
      <c r="M3" s="89"/>
    </row>
    <row r="4" spans="1:13" ht="12" customHeight="1">
      <c r="A4" s="30" t="s">
        <v>140</v>
      </c>
      <c r="B4" s="88"/>
      <c r="C4" s="89"/>
      <c r="D4" s="89"/>
      <c r="E4" s="88"/>
      <c r="F4" s="89"/>
      <c r="G4" s="89"/>
      <c r="H4" s="88"/>
      <c r="I4" s="89"/>
      <c r="J4" s="89"/>
      <c r="K4" s="88"/>
      <c r="L4" s="89"/>
      <c r="M4" s="89"/>
    </row>
    <row r="5" spans="1:13" ht="12" customHeight="1">
      <c r="A5" s="30" t="s">
        <v>147</v>
      </c>
      <c r="B5" s="88"/>
      <c r="C5" s="89"/>
      <c r="D5" s="89"/>
      <c r="E5" s="88"/>
      <c r="F5" s="89"/>
      <c r="G5" s="89"/>
      <c r="H5" s="88"/>
      <c r="I5" s="89"/>
      <c r="J5" s="89"/>
      <c r="K5" s="88"/>
      <c r="L5" s="89"/>
      <c r="M5" s="89"/>
    </row>
    <row r="6" ht="12" customHeight="1" thickBot="1"/>
    <row r="7" spans="1:13" s="77" customFormat="1" ht="12" customHeight="1">
      <c r="A7" s="90"/>
      <c r="B7" s="91" t="s">
        <v>1</v>
      </c>
      <c r="C7" s="92"/>
      <c r="D7" s="92"/>
      <c r="E7" s="91" t="s">
        <v>2</v>
      </c>
      <c r="F7" s="92"/>
      <c r="G7" s="92"/>
      <c r="H7" s="91" t="s">
        <v>3</v>
      </c>
      <c r="I7" s="92"/>
      <c r="J7" s="92"/>
      <c r="K7" s="91" t="s">
        <v>4</v>
      </c>
      <c r="L7" s="92"/>
      <c r="M7" s="92"/>
    </row>
    <row r="8" spans="1:13" ht="12" customHeight="1">
      <c r="A8" s="93"/>
      <c r="B8" s="94" t="s">
        <v>5</v>
      </c>
      <c r="C8" s="95" t="s">
        <v>6</v>
      </c>
      <c r="D8" s="95" t="s">
        <v>7</v>
      </c>
      <c r="E8" s="94" t="s">
        <v>5</v>
      </c>
      <c r="F8" s="95" t="s">
        <v>6</v>
      </c>
      <c r="G8" s="95" t="s">
        <v>7</v>
      </c>
      <c r="H8" s="94" t="s">
        <v>5</v>
      </c>
      <c r="I8" s="95" t="s">
        <v>6</v>
      </c>
      <c r="J8" s="95" t="s">
        <v>7</v>
      </c>
      <c r="K8" s="94" t="s">
        <v>5</v>
      </c>
      <c r="L8" s="95" t="s">
        <v>6</v>
      </c>
      <c r="M8" s="95" t="s">
        <v>7</v>
      </c>
    </row>
    <row r="9" spans="2:11" ht="12" customHeight="1">
      <c r="B9" s="96"/>
      <c r="C9" s="97"/>
      <c r="D9" s="98"/>
      <c r="E9" s="97"/>
      <c r="H9" s="96"/>
      <c r="I9" s="97"/>
      <c r="J9" s="98"/>
      <c r="K9" s="77"/>
    </row>
    <row r="10" spans="1:12" ht="12" customHeight="1">
      <c r="A10" s="18" t="s">
        <v>8</v>
      </c>
      <c r="B10" s="99"/>
      <c r="C10" s="76"/>
      <c r="D10" s="100"/>
      <c r="E10" s="76"/>
      <c r="F10" s="76"/>
      <c r="H10" s="99"/>
      <c r="I10" s="76"/>
      <c r="J10" s="100"/>
      <c r="K10" s="76"/>
      <c r="L10" s="76"/>
    </row>
    <row r="11" spans="1:13" ht="12" customHeight="1">
      <c r="A11" s="43" t="s">
        <v>9</v>
      </c>
      <c r="B11" s="101">
        <v>376</v>
      </c>
      <c r="C11" s="43">
        <v>647</v>
      </c>
      <c r="D11" s="102">
        <f aca="true" t="shared" si="0" ref="D11:D16">SUM(B11:C11)</f>
        <v>1023</v>
      </c>
      <c r="E11" s="103">
        <v>144</v>
      </c>
      <c r="F11" s="77">
        <v>419</v>
      </c>
      <c r="G11" s="103">
        <f aca="true" t="shared" si="1" ref="G11:G16">SUM(E11:F11)</f>
        <v>563</v>
      </c>
      <c r="H11" s="101">
        <v>4910</v>
      </c>
      <c r="I11" s="77">
        <v>11198</v>
      </c>
      <c r="J11" s="102">
        <f aca="true" t="shared" si="2" ref="J11:J16">SUM(H11:I11)</f>
        <v>16108</v>
      </c>
      <c r="K11" s="103">
        <f aca="true" t="shared" si="3" ref="K11:L16">SUM(H11,E11,B11)</f>
        <v>5430</v>
      </c>
      <c r="L11" s="103">
        <f t="shared" si="3"/>
        <v>12264</v>
      </c>
      <c r="M11" s="103">
        <f aca="true" t="shared" si="4" ref="M11:M16">SUM(K11:L11)</f>
        <v>17694</v>
      </c>
    </row>
    <row r="12" spans="1:13" ht="12" customHeight="1">
      <c r="A12" s="43" t="s">
        <v>10</v>
      </c>
      <c r="B12" s="104">
        <v>0</v>
      </c>
      <c r="C12" s="103">
        <v>0</v>
      </c>
      <c r="D12" s="102">
        <f t="shared" si="0"/>
        <v>0</v>
      </c>
      <c r="E12" s="77">
        <v>143</v>
      </c>
      <c r="F12" s="103">
        <v>287</v>
      </c>
      <c r="G12" s="103">
        <f t="shared" si="1"/>
        <v>430</v>
      </c>
      <c r="H12" s="101">
        <v>2473</v>
      </c>
      <c r="I12" s="103">
        <v>5587</v>
      </c>
      <c r="J12" s="102">
        <f t="shared" si="2"/>
        <v>8060</v>
      </c>
      <c r="K12" s="103">
        <f t="shared" si="3"/>
        <v>2616</v>
      </c>
      <c r="L12" s="103">
        <f t="shared" si="3"/>
        <v>5874</v>
      </c>
      <c r="M12" s="103">
        <f t="shared" si="4"/>
        <v>8490</v>
      </c>
    </row>
    <row r="13" spans="1:13" ht="12" customHeight="1">
      <c r="A13" s="100" t="s">
        <v>11</v>
      </c>
      <c r="B13" s="43">
        <v>549</v>
      </c>
      <c r="C13" s="43">
        <v>809</v>
      </c>
      <c r="D13" s="102">
        <f t="shared" si="0"/>
        <v>1358</v>
      </c>
      <c r="E13" s="103">
        <v>62</v>
      </c>
      <c r="F13" s="77">
        <v>68</v>
      </c>
      <c r="G13" s="103">
        <f t="shared" si="1"/>
        <v>130</v>
      </c>
      <c r="H13" s="104">
        <v>0</v>
      </c>
      <c r="I13" s="103">
        <v>0</v>
      </c>
      <c r="J13" s="102">
        <f t="shared" si="2"/>
        <v>0</v>
      </c>
      <c r="K13" s="103">
        <f t="shared" si="3"/>
        <v>611</v>
      </c>
      <c r="L13" s="103">
        <f t="shared" si="3"/>
        <v>877</v>
      </c>
      <c r="M13" s="103">
        <f t="shared" si="4"/>
        <v>1488</v>
      </c>
    </row>
    <row r="14" spans="1:13" ht="12" customHeight="1">
      <c r="A14" s="77" t="s">
        <v>12</v>
      </c>
      <c r="B14" s="104">
        <v>0</v>
      </c>
      <c r="C14" s="103">
        <v>0</v>
      </c>
      <c r="D14" s="102">
        <f t="shared" si="0"/>
        <v>0</v>
      </c>
      <c r="E14" s="103">
        <v>0</v>
      </c>
      <c r="F14" s="103">
        <v>0</v>
      </c>
      <c r="G14" s="103">
        <f t="shared" si="1"/>
        <v>0</v>
      </c>
      <c r="H14" s="104">
        <v>3735</v>
      </c>
      <c r="I14" s="103">
        <v>7191</v>
      </c>
      <c r="J14" s="102">
        <f t="shared" si="2"/>
        <v>10926</v>
      </c>
      <c r="K14" s="103">
        <f t="shared" si="3"/>
        <v>3735</v>
      </c>
      <c r="L14" s="103">
        <f t="shared" si="3"/>
        <v>7191</v>
      </c>
      <c r="M14" s="103">
        <f t="shared" si="4"/>
        <v>10926</v>
      </c>
    </row>
    <row r="15" spans="1:13" ht="12" customHeight="1">
      <c r="A15" s="43" t="s">
        <v>13</v>
      </c>
      <c r="B15" s="104">
        <v>0</v>
      </c>
      <c r="C15" s="103">
        <v>0</v>
      </c>
      <c r="D15" s="102">
        <f t="shared" si="0"/>
        <v>0</v>
      </c>
      <c r="E15" s="77">
        <v>189</v>
      </c>
      <c r="F15" s="103">
        <v>430</v>
      </c>
      <c r="G15" s="103">
        <f t="shared" si="1"/>
        <v>619</v>
      </c>
      <c r="H15" s="101">
        <v>4606</v>
      </c>
      <c r="I15" s="77">
        <v>8236</v>
      </c>
      <c r="J15" s="102">
        <f t="shared" si="2"/>
        <v>12842</v>
      </c>
      <c r="K15" s="103">
        <f t="shared" si="3"/>
        <v>4795</v>
      </c>
      <c r="L15" s="103">
        <f t="shared" si="3"/>
        <v>8666</v>
      </c>
      <c r="M15" s="103">
        <f t="shared" si="4"/>
        <v>13461</v>
      </c>
    </row>
    <row r="16" spans="1:13" ht="12" customHeight="1">
      <c r="A16" s="43" t="s">
        <v>14</v>
      </c>
      <c r="B16" s="105">
        <v>151</v>
      </c>
      <c r="C16" s="43">
        <v>341</v>
      </c>
      <c r="D16" s="102">
        <f t="shared" si="0"/>
        <v>492</v>
      </c>
      <c r="E16" s="103">
        <v>0</v>
      </c>
      <c r="F16" s="103">
        <v>0</v>
      </c>
      <c r="G16" s="103">
        <f t="shared" si="1"/>
        <v>0</v>
      </c>
      <c r="H16" s="105">
        <v>2859</v>
      </c>
      <c r="I16" s="77">
        <v>6538</v>
      </c>
      <c r="J16" s="102">
        <f t="shared" si="2"/>
        <v>9397</v>
      </c>
      <c r="K16" s="103">
        <f t="shared" si="3"/>
        <v>3010</v>
      </c>
      <c r="L16" s="106">
        <f t="shared" si="3"/>
        <v>6879</v>
      </c>
      <c r="M16" s="103">
        <f t="shared" si="4"/>
        <v>9889</v>
      </c>
    </row>
    <row r="17" spans="1:13" ht="12" customHeight="1">
      <c r="A17" s="107" t="s">
        <v>15</v>
      </c>
      <c r="B17" s="108">
        <f>SUM(B11:B16)</f>
        <v>1076</v>
      </c>
      <c r="C17" s="109">
        <f aca="true" t="shared" si="5" ref="C17:M17">SUM(C11:C16)</f>
        <v>1797</v>
      </c>
      <c r="D17" s="110">
        <f t="shared" si="5"/>
        <v>2873</v>
      </c>
      <c r="E17" s="109">
        <f t="shared" si="5"/>
        <v>538</v>
      </c>
      <c r="F17" s="109">
        <f t="shared" si="5"/>
        <v>1204</v>
      </c>
      <c r="G17" s="109">
        <f t="shared" si="5"/>
        <v>1742</v>
      </c>
      <c r="H17" s="108">
        <f>SUM(H11:H16)</f>
        <v>18583</v>
      </c>
      <c r="I17" s="109">
        <f t="shared" si="5"/>
        <v>38750</v>
      </c>
      <c r="J17" s="110">
        <f t="shared" si="5"/>
        <v>57333</v>
      </c>
      <c r="K17" s="109">
        <f t="shared" si="5"/>
        <v>20197</v>
      </c>
      <c r="L17" s="111">
        <f t="shared" si="5"/>
        <v>41751</v>
      </c>
      <c r="M17" s="109">
        <f t="shared" si="5"/>
        <v>61948</v>
      </c>
    </row>
    <row r="18" spans="2:13" ht="12" customHeight="1">
      <c r="B18" s="104"/>
      <c r="C18" s="103"/>
      <c r="D18" s="102"/>
      <c r="E18" s="103"/>
      <c r="F18" s="103"/>
      <c r="G18" s="103"/>
      <c r="H18" s="104"/>
      <c r="I18" s="103"/>
      <c r="J18" s="102"/>
      <c r="K18" s="103"/>
      <c r="L18" s="103"/>
      <c r="M18" s="103"/>
    </row>
    <row r="19" spans="1:13" ht="12" customHeight="1">
      <c r="A19" s="18" t="s">
        <v>16</v>
      </c>
      <c r="B19" s="112"/>
      <c r="C19" s="113"/>
      <c r="D19" s="102"/>
      <c r="E19" s="113"/>
      <c r="F19" s="113"/>
      <c r="G19" s="103"/>
      <c r="H19" s="112"/>
      <c r="I19" s="113"/>
      <c r="J19" s="102"/>
      <c r="K19" s="113"/>
      <c r="L19" s="113"/>
      <c r="M19" s="103"/>
    </row>
    <row r="20" spans="1:13" ht="12" customHeight="1">
      <c r="A20" s="43" t="s">
        <v>9</v>
      </c>
      <c r="B20" s="101">
        <v>812</v>
      </c>
      <c r="C20" s="43">
        <v>1911</v>
      </c>
      <c r="D20" s="102">
        <f aca="true" t="shared" si="6" ref="D20:D25">SUM(B20:C20)</f>
        <v>2723</v>
      </c>
      <c r="E20" s="103">
        <v>0</v>
      </c>
      <c r="F20" s="103">
        <v>0</v>
      </c>
      <c r="G20" s="103">
        <f aca="true" t="shared" si="7" ref="G20:G25">SUM(E20:F20)</f>
        <v>0</v>
      </c>
      <c r="H20" s="104">
        <v>9394</v>
      </c>
      <c r="I20" s="103">
        <v>17519</v>
      </c>
      <c r="J20" s="102">
        <f aca="true" t="shared" si="8" ref="J20:J25">SUM(H20:I20)</f>
        <v>26913</v>
      </c>
      <c r="K20" s="103">
        <f aca="true" t="shared" si="9" ref="K20:L25">SUM(H20,E20,B20)</f>
        <v>10206</v>
      </c>
      <c r="L20" s="103">
        <f t="shared" si="9"/>
        <v>19430</v>
      </c>
      <c r="M20" s="103">
        <f aca="true" t="shared" si="10" ref="M20:M25">SUM(K20:L20)</f>
        <v>29636</v>
      </c>
    </row>
    <row r="21" spans="1:13" ht="12" customHeight="1">
      <c r="A21" s="43" t="s">
        <v>10</v>
      </c>
      <c r="B21" s="104">
        <v>565</v>
      </c>
      <c r="C21" s="103">
        <v>965</v>
      </c>
      <c r="D21" s="102">
        <f t="shared" si="6"/>
        <v>1530</v>
      </c>
      <c r="E21" s="103">
        <v>0</v>
      </c>
      <c r="F21" s="103">
        <v>0</v>
      </c>
      <c r="G21" s="103">
        <f t="shared" si="7"/>
        <v>0</v>
      </c>
      <c r="H21" s="104">
        <v>5237</v>
      </c>
      <c r="I21" s="103">
        <v>10409</v>
      </c>
      <c r="J21" s="102">
        <f t="shared" si="8"/>
        <v>15646</v>
      </c>
      <c r="K21" s="103">
        <f t="shared" si="9"/>
        <v>5802</v>
      </c>
      <c r="L21" s="103">
        <f t="shared" si="9"/>
        <v>11374</v>
      </c>
      <c r="M21" s="103">
        <f t="shared" si="10"/>
        <v>17176</v>
      </c>
    </row>
    <row r="22" spans="1:13" ht="12" customHeight="1">
      <c r="A22" s="43" t="s">
        <v>11</v>
      </c>
      <c r="B22" s="104">
        <v>482</v>
      </c>
      <c r="C22" s="77">
        <v>1049</v>
      </c>
      <c r="D22" s="102">
        <f t="shared" si="6"/>
        <v>1531</v>
      </c>
      <c r="E22" s="103">
        <v>0</v>
      </c>
      <c r="F22" s="103">
        <v>0</v>
      </c>
      <c r="G22" s="103">
        <f t="shared" si="7"/>
        <v>0</v>
      </c>
      <c r="H22" s="101">
        <v>1060</v>
      </c>
      <c r="I22" s="103">
        <v>1893</v>
      </c>
      <c r="J22" s="102">
        <f t="shared" si="8"/>
        <v>2953</v>
      </c>
      <c r="K22" s="103">
        <f t="shared" si="9"/>
        <v>1542</v>
      </c>
      <c r="L22" s="103">
        <f t="shared" si="9"/>
        <v>2942</v>
      </c>
      <c r="M22" s="103">
        <f t="shared" si="10"/>
        <v>4484</v>
      </c>
    </row>
    <row r="23" spans="1:13" ht="12" customHeight="1">
      <c r="A23" s="77" t="s">
        <v>12</v>
      </c>
      <c r="B23" s="104">
        <v>0</v>
      </c>
      <c r="C23" s="103">
        <v>0</v>
      </c>
      <c r="D23" s="102">
        <f t="shared" si="6"/>
        <v>0</v>
      </c>
      <c r="E23" s="103">
        <v>0</v>
      </c>
      <c r="F23" s="103">
        <v>0</v>
      </c>
      <c r="G23" s="103">
        <f t="shared" si="7"/>
        <v>0</v>
      </c>
      <c r="H23" s="101">
        <v>7594</v>
      </c>
      <c r="I23" s="103">
        <v>14316</v>
      </c>
      <c r="J23" s="102">
        <f t="shared" si="8"/>
        <v>21910</v>
      </c>
      <c r="K23" s="103">
        <f t="shared" si="9"/>
        <v>7594</v>
      </c>
      <c r="L23" s="103">
        <f t="shared" si="9"/>
        <v>14316</v>
      </c>
      <c r="M23" s="103">
        <f t="shared" si="10"/>
        <v>21910</v>
      </c>
    </row>
    <row r="24" spans="1:13" ht="12" customHeight="1">
      <c r="A24" s="43" t="s">
        <v>13</v>
      </c>
      <c r="B24" s="104">
        <v>1039</v>
      </c>
      <c r="C24" s="77">
        <v>1625</v>
      </c>
      <c r="D24" s="102">
        <f t="shared" si="6"/>
        <v>2664</v>
      </c>
      <c r="E24" s="103">
        <v>0</v>
      </c>
      <c r="F24" s="103">
        <v>0</v>
      </c>
      <c r="G24" s="103">
        <f t="shared" si="7"/>
        <v>0</v>
      </c>
      <c r="H24" s="104">
        <v>7738</v>
      </c>
      <c r="I24" s="103">
        <v>15943</v>
      </c>
      <c r="J24" s="102">
        <f t="shared" si="8"/>
        <v>23681</v>
      </c>
      <c r="K24" s="103">
        <f t="shared" si="9"/>
        <v>8777</v>
      </c>
      <c r="L24" s="103">
        <f t="shared" si="9"/>
        <v>17568</v>
      </c>
      <c r="M24" s="103">
        <f t="shared" si="10"/>
        <v>26345</v>
      </c>
    </row>
    <row r="25" spans="1:13" ht="12" customHeight="1">
      <c r="A25" s="43" t="s">
        <v>14</v>
      </c>
      <c r="B25" s="114">
        <v>423</v>
      </c>
      <c r="C25" s="103">
        <v>583</v>
      </c>
      <c r="D25" s="102">
        <f t="shared" si="6"/>
        <v>1006</v>
      </c>
      <c r="E25" s="103">
        <v>0</v>
      </c>
      <c r="F25" s="103">
        <v>0</v>
      </c>
      <c r="G25" s="103">
        <f t="shared" si="7"/>
        <v>0</v>
      </c>
      <c r="H25" s="104">
        <v>4293</v>
      </c>
      <c r="I25" s="103">
        <v>8453</v>
      </c>
      <c r="J25" s="102">
        <f t="shared" si="8"/>
        <v>12746</v>
      </c>
      <c r="K25" s="103">
        <f t="shared" si="9"/>
        <v>4716</v>
      </c>
      <c r="L25" s="106">
        <f t="shared" si="9"/>
        <v>9036</v>
      </c>
      <c r="M25" s="103">
        <f t="shared" si="10"/>
        <v>13752</v>
      </c>
    </row>
    <row r="26" spans="1:13" ht="12" customHeight="1">
      <c r="A26" s="107" t="s">
        <v>17</v>
      </c>
      <c r="B26" s="108">
        <f aca="true" t="shared" si="11" ref="B26:M26">SUM(B20:B25)</f>
        <v>3321</v>
      </c>
      <c r="C26" s="109">
        <f t="shared" si="11"/>
        <v>6133</v>
      </c>
      <c r="D26" s="110">
        <f t="shared" si="11"/>
        <v>9454</v>
      </c>
      <c r="E26" s="109">
        <f t="shared" si="11"/>
        <v>0</v>
      </c>
      <c r="F26" s="109">
        <f t="shared" si="11"/>
        <v>0</v>
      </c>
      <c r="G26" s="109">
        <f t="shared" si="11"/>
        <v>0</v>
      </c>
      <c r="H26" s="108">
        <f t="shared" si="11"/>
        <v>35316</v>
      </c>
      <c r="I26" s="109">
        <f t="shared" si="11"/>
        <v>68533</v>
      </c>
      <c r="J26" s="110">
        <f t="shared" si="11"/>
        <v>103849</v>
      </c>
      <c r="K26" s="109">
        <f t="shared" si="11"/>
        <v>38637</v>
      </c>
      <c r="L26" s="111">
        <f t="shared" si="11"/>
        <v>74666</v>
      </c>
      <c r="M26" s="109">
        <f t="shared" si="11"/>
        <v>113303</v>
      </c>
    </row>
    <row r="27" spans="2:13" ht="12" customHeight="1">
      <c r="B27" s="104"/>
      <c r="C27" s="103"/>
      <c r="D27" s="102"/>
      <c r="E27" s="103"/>
      <c r="F27" s="103"/>
      <c r="G27" s="103"/>
      <c r="H27" s="104"/>
      <c r="I27" s="103"/>
      <c r="J27" s="102"/>
      <c r="K27" s="103"/>
      <c r="L27" s="103"/>
      <c r="M27" s="103"/>
    </row>
    <row r="28" spans="1:13" ht="12" customHeight="1">
      <c r="A28" s="86" t="s">
        <v>4</v>
      </c>
      <c r="B28" s="115">
        <f aca="true" t="shared" si="12" ref="B28:M28">SUM(B26,B17)</f>
        <v>4397</v>
      </c>
      <c r="C28" s="111">
        <f t="shared" si="12"/>
        <v>7930</v>
      </c>
      <c r="D28" s="116">
        <f t="shared" si="12"/>
        <v>12327</v>
      </c>
      <c r="E28" s="111">
        <f t="shared" si="12"/>
        <v>538</v>
      </c>
      <c r="F28" s="111">
        <f t="shared" si="12"/>
        <v>1204</v>
      </c>
      <c r="G28" s="111">
        <f t="shared" si="12"/>
        <v>1742</v>
      </c>
      <c r="H28" s="115">
        <f t="shared" si="12"/>
        <v>53899</v>
      </c>
      <c r="I28" s="111">
        <f t="shared" si="12"/>
        <v>107283</v>
      </c>
      <c r="J28" s="116">
        <f t="shared" si="12"/>
        <v>161182</v>
      </c>
      <c r="K28" s="111">
        <f t="shared" si="12"/>
        <v>58834</v>
      </c>
      <c r="L28" s="111">
        <f t="shared" si="12"/>
        <v>116417</v>
      </c>
      <c r="M28" s="111">
        <f t="shared" si="12"/>
        <v>175251</v>
      </c>
    </row>
    <row r="30" ht="12" customHeight="1">
      <c r="A30" s="43" t="s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B28" sqref="B28"/>
    </sheetView>
  </sheetViews>
  <sheetFormatPr defaultColWidth="9.140625" defaultRowHeight="13.5" customHeight="1"/>
  <cols>
    <col min="1" max="1" width="32.8515625" style="19" customWidth="1"/>
    <col min="2" max="6" width="15.00390625" style="19" customWidth="1"/>
    <col min="7" max="16384" width="9.140625" style="19" customWidth="1"/>
  </cols>
  <sheetData>
    <row r="1" spans="1:13" s="43" customFormat="1" ht="13.5" customHeight="1">
      <c r="A1" s="18" t="s">
        <v>146</v>
      </c>
      <c r="B1" s="18"/>
      <c r="C1" s="76"/>
      <c r="D1" s="77"/>
      <c r="E1" s="18"/>
      <c r="F1" s="76"/>
      <c r="G1" s="77"/>
      <c r="H1" s="18"/>
      <c r="I1" s="76"/>
      <c r="J1" s="77"/>
      <c r="K1" s="18"/>
      <c r="L1" s="76"/>
      <c r="M1" s="77"/>
    </row>
    <row r="2" spans="1:6" s="36" customFormat="1" ht="13.5" customHeight="1">
      <c r="A2" s="28" t="s">
        <v>0</v>
      </c>
      <c r="B2" s="28"/>
      <c r="C2" s="28"/>
      <c r="D2" s="28"/>
      <c r="E2" s="28"/>
      <c r="F2" s="28"/>
    </row>
    <row r="3" spans="1:6" s="36" customFormat="1" ht="13.5" customHeight="1">
      <c r="A3" s="28"/>
      <c r="B3" s="28"/>
      <c r="C3" s="28"/>
      <c r="D3" s="28"/>
      <c r="E3" s="28"/>
      <c r="F3" s="28"/>
    </row>
    <row r="4" spans="1:6" s="36" customFormat="1" ht="13.5" customHeight="1">
      <c r="A4" s="28" t="s">
        <v>19</v>
      </c>
      <c r="B4" s="28"/>
      <c r="C4" s="28"/>
      <c r="D4" s="28"/>
      <c r="E4" s="28"/>
      <c r="F4" s="28"/>
    </row>
    <row r="5" spans="1:6" s="36" customFormat="1" ht="13.5" customHeight="1">
      <c r="A5" s="30" t="s">
        <v>147</v>
      </c>
      <c r="B5" s="28"/>
      <c r="C5" s="28"/>
      <c r="D5" s="28"/>
      <c r="E5" s="28"/>
      <c r="F5" s="28"/>
    </row>
    <row r="6" ht="13.5" customHeight="1" thickBot="1"/>
    <row r="7" spans="1:6" s="80" customFormat="1" ht="13.5" customHeight="1">
      <c r="A7" s="78"/>
      <c r="B7" s="79" t="s">
        <v>20</v>
      </c>
      <c r="C7" s="79" t="s">
        <v>21</v>
      </c>
      <c r="D7" s="79" t="s">
        <v>22</v>
      </c>
      <c r="E7" s="79" t="s">
        <v>23</v>
      </c>
      <c r="F7" s="79" t="s">
        <v>24</v>
      </c>
    </row>
    <row r="8" spans="1:6" ht="13.5" customHeight="1">
      <c r="A8" s="81"/>
      <c r="B8" s="82"/>
      <c r="C8" s="82"/>
      <c r="D8" s="82"/>
      <c r="E8" s="82"/>
      <c r="F8" s="82"/>
    </row>
    <row r="9" spans="1:6" s="36" customFormat="1" ht="13.5" customHeight="1">
      <c r="A9" s="20" t="s">
        <v>8</v>
      </c>
      <c r="B9" s="83">
        <v>33968</v>
      </c>
      <c r="C9" s="83">
        <v>10857</v>
      </c>
      <c r="D9" s="83">
        <v>14883</v>
      </c>
      <c r="E9" s="83">
        <v>2240</v>
      </c>
      <c r="F9" s="83">
        <f>SUM(B9:E9)</f>
        <v>61948</v>
      </c>
    </row>
    <row r="10" spans="1:6" ht="13.5" customHeight="1">
      <c r="A10" s="84" t="s">
        <v>15</v>
      </c>
      <c r="B10" s="8">
        <f>SUM(B9)</f>
        <v>33968</v>
      </c>
      <c r="C10" s="8">
        <f>SUM(C9)</f>
        <v>10857</v>
      </c>
      <c r="D10" s="8">
        <f>SUM(D9)</f>
        <v>14883</v>
      </c>
      <c r="E10" s="8">
        <f>SUM(E9)</f>
        <v>2240</v>
      </c>
      <c r="F10" s="8">
        <f>SUM(F9)</f>
        <v>61948</v>
      </c>
    </row>
    <row r="11" spans="1:6" ht="13.5" customHeight="1">
      <c r="A11" s="85"/>
      <c r="B11" s="83"/>
      <c r="C11" s="83"/>
      <c r="D11" s="83"/>
      <c r="E11" s="83"/>
      <c r="F11" s="83"/>
    </row>
    <row r="12" spans="1:6" ht="13.5" customHeight="1">
      <c r="A12" s="18" t="s">
        <v>16</v>
      </c>
      <c r="B12" s="83"/>
      <c r="C12" s="83"/>
      <c r="D12" s="83"/>
      <c r="E12" s="83"/>
      <c r="F12" s="83"/>
    </row>
    <row r="13" spans="1:6" ht="13.5" customHeight="1">
      <c r="A13" s="19" t="s">
        <v>25</v>
      </c>
      <c r="B13" s="83">
        <v>44228.5</v>
      </c>
      <c r="C13" s="83">
        <v>20349.5</v>
      </c>
      <c r="D13" s="83">
        <v>15574</v>
      </c>
      <c r="E13" s="83">
        <v>0</v>
      </c>
      <c r="F13" s="83">
        <f>SUM(B13:E13)</f>
        <v>80152</v>
      </c>
    </row>
    <row r="14" spans="1:6" ht="13.5" customHeight="1">
      <c r="A14" s="19" t="s">
        <v>26</v>
      </c>
      <c r="B14" s="83">
        <v>10409</v>
      </c>
      <c r="C14" s="83">
        <v>6273</v>
      </c>
      <c r="D14" s="83">
        <v>3999</v>
      </c>
      <c r="E14" s="83">
        <v>0</v>
      </c>
      <c r="F14" s="83">
        <f>SUM(B14:E14)</f>
        <v>20681</v>
      </c>
    </row>
    <row r="15" spans="1:6" s="36" customFormat="1" ht="13.5" customHeight="1">
      <c r="A15" s="19" t="s">
        <v>27</v>
      </c>
      <c r="B15" s="83">
        <v>8910</v>
      </c>
      <c r="C15" s="83">
        <v>2279</v>
      </c>
      <c r="D15" s="83">
        <v>1281</v>
      </c>
      <c r="E15" s="83">
        <v>0</v>
      </c>
      <c r="F15" s="83">
        <f>SUM(B15:E15)</f>
        <v>12470</v>
      </c>
    </row>
    <row r="16" spans="1:6" s="36" customFormat="1" ht="13.5" customHeight="1">
      <c r="A16" s="86" t="s">
        <v>17</v>
      </c>
      <c r="B16" s="8">
        <f>SUM(B13:B15)</f>
        <v>63547.5</v>
      </c>
      <c r="C16" s="8">
        <f>SUM(C13:C15)</f>
        <v>28901.5</v>
      </c>
      <c r="D16" s="8">
        <f>SUM(D13:D15)</f>
        <v>20854</v>
      </c>
      <c r="E16" s="8">
        <f>SUM(E13:E15)</f>
        <v>0</v>
      </c>
      <c r="F16" s="8">
        <f>SUM(F13:F15)</f>
        <v>113303</v>
      </c>
    </row>
    <row r="17" spans="1:6" ht="13.5" customHeight="1">
      <c r="A17" s="84"/>
      <c r="B17" s="87"/>
      <c r="C17" s="87"/>
      <c r="D17" s="87"/>
      <c r="E17" s="87"/>
      <c r="F17" s="87"/>
    </row>
    <row r="18" spans="1:6" ht="13.5" customHeight="1">
      <c r="A18" s="84" t="s">
        <v>4</v>
      </c>
      <c r="B18" s="87">
        <f>SUM(B16,B10)</f>
        <v>97515.5</v>
      </c>
      <c r="C18" s="87">
        <f>SUM(C16,C10)</f>
        <v>39758.5</v>
      </c>
      <c r="D18" s="87">
        <f>SUM(D16,D10)</f>
        <v>35737</v>
      </c>
      <c r="E18" s="87">
        <f>SUM(E16,E10)</f>
        <v>2240</v>
      </c>
      <c r="F18" s="87">
        <f>SUM(F16,F10)</f>
        <v>175251</v>
      </c>
    </row>
    <row r="20" ht="13.5" customHeight="1">
      <c r="A20" s="43" t="s">
        <v>18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D43" sqref="D42:D43"/>
    </sheetView>
  </sheetViews>
  <sheetFormatPr defaultColWidth="9.140625" defaultRowHeight="12.75"/>
  <cols>
    <col min="1" max="1" width="26.140625" style="44" customWidth="1"/>
    <col min="2" max="2" width="6.140625" style="44" customWidth="1"/>
    <col min="3" max="4" width="6.140625" style="45" customWidth="1"/>
    <col min="5" max="5" width="6.140625" style="44" customWidth="1"/>
    <col min="6" max="7" width="6.140625" style="45" customWidth="1"/>
    <col min="8" max="8" width="6.140625" style="44" customWidth="1"/>
    <col min="9" max="10" width="6.140625" style="45" customWidth="1"/>
    <col min="11" max="11" width="6.140625" style="44" customWidth="1"/>
    <col min="12" max="13" width="6.140625" style="45" customWidth="1"/>
    <col min="14" max="14" width="6.140625" style="44" customWidth="1"/>
    <col min="15" max="16" width="6.140625" style="45" customWidth="1"/>
    <col min="17" max="17" width="6.140625" style="44" customWidth="1"/>
    <col min="18" max="19" width="6.140625" style="45" customWidth="1"/>
    <col min="20" max="20" width="7.421875" style="44" customWidth="1"/>
    <col min="21" max="22" width="7.421875" style="45" customWidth="1"/>
    <col min="23" max="16384" width="9.140625" style="46" customWidth="1"/>
  </cols>
  <sheetData>
    <row r="1" ht="12">
      <c r="A1" s="18" t="s">
        <v>146</v>
      </c>
    </row>
    <row r="2" spans="1:22" ht="12">
      <c r="A2" s="47" t="s">
        <v>0</v>
      </c>
      <c r="B2" s="47"/>
      <c r="C2" s="48"/>
      <c r="D2" s="48"/>
      <c r="E2" s="47"/>
      <c r="F2" s="48"/>
      <c r="G2" s="48"/>
      <c r="H2" s="47"/>
      <c r="I2" s="48"/>
      <c r="J2" s="48"/>
      <c r="K2" s="47"/>
      <c r="L2" s="48"/>
      <c r="M2" s="48"/>
      <c r="N2" s="47"/>
      <c r="O2" s="48"/>
      <c r="P2" s="48"/>
      <c r="Q2" s="47"/>
      <c r="R2" s="48"/>
      <c r="S2" s="48"/>
      <c r="T2" s="47"/>
      <c r="U2" s="48"/>
      <c r="V2" s="48"/>
    </row>
    <row r="3" spans="1:22" ht="6.75" customHeight="1">
      <c r="A3" s="49"/>
      <c r="B3" s="50"/>
      <c r="C3" s="51"/>
      <c r="D3" s="51"/>
      <c r="E3" s="49"/>
      <c r="F3" s="51"/>
      <c r="G3" s="51"/>
      <c r="H3" s="49"/>
      <c r="I3" s="51"/>
      <c r="J3" s="51"/>
      <c r="K3" s="49"/>
      <c r="L3" s="51"/>
      <c r="M3" s="51"/>
      <c r="N3" s="49"/>
      <c r="O3" s="51"/>
      <c r="P3" s="51"/>
      <c r="Q3" s="49"/>
      <c r="R3" s="51"/>
      <c r="S3" s="51"/>
      <c r="T3" s="49"/>
      <c r="U3" s="51"/>
      <c r="V3" s="51"/>
    </row>
    <row r="4" spans="1:22" ht="12">
      <c r="A4" s="47" t="s">
        <v>28</v>
      </c>
      <c r="B4" s="47"/>
      <c r="C4" s="48"/>
      <c r="D4" s="48"/>
      <c r="E4" s="47"/>
      <c r="F4" s="48"/>
      <c r="G4" s="48"/>
      <c r="H4" s="47"/>
      <c r="I4" s="48"/>
      <c r="J4" s="48"/>
      <c r="K4" s="47"/>
      <c r="L4" s="48"/>
      <c r="M4" s="48"/>
      <c r="N4" s="47"/>
      <c r="O4" s="48"/>
      <c r="P4" s="48"/>
      <c r="Q4" s="47"/>
      <c r="R4" s="48"/>
      <c r="S4" s="48"/>
      <c r="T4" s="47"/>
      <c r="U4" s="48"/>
      <c r="V4" s="48"/>
    </row>
    <row r="5" spans="1:22" ht="12">
      <c r="A5" s="30" t="s">
        <v>147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9.75" customHeight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11.25">
      <c r="A7" s="52"/>
      <c r="B7" s="53" t="s">
        <v>78</v>
      </c>
      <c r="C7" s="54"/>
      <c r="D7" s="54"/>
      <c r="E7" s="53" t="s">
        <v>29</v>
      </c>
      <c r="F7" s="54"/>
      <c r="G7" s="54"/>
      <c r="H7" s="53" t="s">
        <v>30</v>
      </c>
      <c r="I7" s="54"/>
      <c r="J7" s="54"/>
      <c r="K7" s="53" t="s">
        <v>31</v>
      </c>
      <c r="L7" s="54"/>
      <c r="M7" s="54"/>
      <c r="N7" s="53" t="s">
        <v>32</v>
      </c>
      <c r="O7" s="54"/>
      <c r="P7" s="54"/>
      <c r="Q7" s="53" t="s">
        <v>33</v>
      </c>
      <c r="R7" s="54"/>
      <c r="S7" s="54"/>
      <c r="T7" s="53" t="s">
        <v>4</v>
      </c>
      <c r="U7" s="54"/>
      <c r="V7" s="54"/>
    </row>
    <row r="8" spans="1:22" ht="11.25">
      <c r="A8" s="55"/>
      <c r="B8" s="56" t="s">
        <v>5</v>
      </c>
      <c r="C8" s="57" t="s">
        <v>6</v>
      </c>
      <c r="D8" s="57" t="s">
        <v>7</v>
      </c>
      <c r="E8" s="56" t="s">
        <v>5</v>
      </c>
      <c r="F8" s="57" t="s">
        <v>6</v>
      </c>
      <c r="G8" s="57" t="s">
        <v>7</v>
      </c>
      <c r="H8" s="56" t="s">
        <v>5</v>
      </c>
      <c r="I8" s="57" t="s">
        <v>6</v>
      </c>
      <c r="J8" s="57" t="s">
        <v>7</v>
      </c>
      <c r="K8" s="56" t="s">
        <v>5</v>
      </c>
      <c r="L8" s="57" t="s">
        <v>6</v>
      </c>
      <c r="M8" s="57" t="s">
        <v>7</v>
      </c>
      <c r="N8" s="56" t="s">
        <v>5</v>
      </c>
      <c r="O8" s="57" t="s">
        <v>6</v>
      </c>
      <c r="P8" s="57" t="s">
        <v>7</v>
      </c>
      <c r="Q8" s="56" t="s">
        <v>5</v>
      </c>
      <c r="R8" s="57" t="s">
        <v>6</v>
      </c>
      <c r="S8" s="57" t="s">
        <v>7</v>
      </c>
      <c r="T8" s="56" t="s">
        <v>5</v>
      </c>
      <c r="U8" s="57" t="s">
        <v>6</v>
      </c>
      <c r="V8" s="57" t="s">
        <v>7</v>
      </c>
    </row>
    <row r="9" spans="2:22" ht="11.25">
      <c r="B9" s="58"/>
      <c r="C9" s="59"/>
      <c r="D9" s="59"/>
      <c r="E9" s="58"/>
      <c r="F9" s="59"/>
      <c r="G9" s="59"/>
      <c r="H9" s="58"/>
      <c r="I9" s="59"/>
      <c r="J9" s="59"/>
      <c r="K9" s="58"/>
      <c r="L9" s="59"/>
      <c r="M9" s="59"/>
      <c r="N9" s="58"/>
      <c r="O9" s="59"/>
      <c r="P9" s="59"/>
      <c r="Q9" s="58"/>
      <c r="R9" s="59"/>
      <c r="S9" s="59"/>
      <c r="T9" s="58"/>
      <c r="U9" s="59"/>
      <c r="V9" s="59"/>
    </row>
    <row r="10" spans="1:22" ht="12">
      <c r="A10" s="60" t="s">
        <v>8</v>
      </c>
      <c r="B10" s="61">
        <v>11702</v>
      </c>
      <c r="C10" s="45">
        <v>22127</v>
      </c>
      <c r="D10" s="62">
        <f>SUM(B10:C10)</f>
        <v>33829</v>
      </c>
      <c r="E10" s="61">
        <v>3096</v>
      </c>
      <c r="F10" s="45">
        <v>6396</v>
      </c>
      <c r="G10" s="62">
        <f>SUM(E10:F10)</f>
        <v>9492</v>
      </c>
      <c r="H10" s="61">
        <v>294</v>
      </c>
      <c r="I10" s="45">
        <v>865</v>
      </c>
      <c r="J10" s="62">
        <f>SUM(H10:I10)</f>
        <v>1159</v>
      </c>
      <c r="K10" s="61">
        <v>1421</v>
      </c>
      <c r="L10" s="45">
        <v>3235</v>
      </c>
      <c r="M10" s="62">
        <f>SUM(K10:L10)</f>
        <v>4656</v>
      </c>
      <c r="N10" s="61">
        <v>2548</v>
      </c>
      <c r="O10" s="45">
        <v>7304</v>
      </c>
      <c r="P10" s="62">
        <f>SUM(N10:O10)</f>
        <v>9852</v>
      </c>
      <c r="Q10" s="61">
        <v>1136</v>
      </c>
      <c r="R10" s="45">
        <v>1824</v>
      </c>
      <c r="S10" s="62">
        <f>SUM(Q10:R10)</f>
        <v>2960</v>
      </c>
      <c r="T10" s="63">
        <f>SUM(B10,E10,H10,K10,N10,Q10)</f>
        <v>20197</v>
      </c>
      <c r="U10" s="62">
        <f>SUM(C10,F10,I10,L10,O10,R10)</f>
        <v>41751</v>
      </c>
      <c r="V10" s="62">
        <f>SUM(T10:U10)</f>
        <v>61948</v>
      </c>
    </row>
    <row r="11" spans="1:22" ht="12">
      <c r="A11" s="64" t="s">
        <v>15</v>
      </c>
      <c r="B11" s="65">
        <f>SUM(B10)</f>
        <v>11702</v>
      </c>
      <c r="C11" s="66">
        <f>SUM(C10)</f>
        <v>22127</v>
      </c>
      <c r="D11" s="66">
        <f>SUM(B11:C11)</f>
        <v>33829</v>
      </c>
      <c r="E11" s="65">
        <f>SUM(E10)</f>
        <v>3096</v>
      </c>
      <c r="F11" s="66">
        <f>SUM(F10)</f>
        <v>6396</v>
      </c>
      <c r="G11" s="66">
        <f>SUM(E11:F11)</f>
        <v>9492</v>
      </c>
      <c r="H11" s="65">
        <f>SUM(H10)</f>
        <v>294</v>
      </c>
      <c r="I11" s="66">
        <f>SUM(I10)</f>
        <v>865</v>
      </c>
      <c r="J11" s="66">
        <f>SUM(H11:I11)</f>
        <v>1159</v>
      </c>
      <c r="K11" s="65">
        <f>SUM(K10)</f>
        <v>1421</v>
      </c>
      <c r="L11" s="66">
        <f>SUM(L10)</f>
        <v>3235</v>
      </c>
      <c r="M11" s="66">
        <f>SUM(K11:L11)</f>
        <v>4656</v>
      </c>
      <c r="N11" s="65">
        <f>SUM(N10)</f>
        <v>2548</v>
      </c>
      <c r="O11" s="66">
        <f>SUM(O10)</f>
        <v>7304</v>
      </c>
      <c r="P11" s="66">
        <f>SUM(N11:O11)</f>
        <v>9852</v>
      </c>
      <c r="Q11" s="65">
        <f>SUM(Q10)</f>
        <v>1136</v>
      </c>
      <c r="R11" s="66">
        <f>SUM(R10)</f>
        <v>1824</v>
      </c>
      <c r="S11" s="66">
        <f>SUM(Q11:R11)</f>
        <v>2960</v>
      </c>
      <c r="T11" s="65">
        <f>SUM(T10)</f>
        <v>20197</v>
      </c>
      <c r="U11" s="66">
        <f>SUM(U10)</f>
        <v>41751</v>
      </c>
      <c r="V11" s="66">
        <f>SUM(T11:U11)</f>
        <v>61948</v>
      </c>
    </row>
    <row r="12" spans="2:22" s="44" customFormat="1" ht="11.25" customHeight="1">
      <c r="B12" s="67"/>
      <c r="C12" s="62"/>
      <c r="D12" s="62"/>
      <c r="E12" s="63"/>
      <c r="F12" s="62"/>
      <c r="G12" s="62"/>
      <c r="H12" s="63"/>
      <c r="I12" s="62"/>
      <c r="J12" s="62"/>
      <c r="K12" s="63"/>
      <c r="L12" s="62"/>
      <c r="M12" s="62"/>
      <c r="N12" s="63"/>
      <c r="O12" s="62"/>
      <c r="P12" s="62"/>
      <c r="Q12" s="63"/>
      <c r="R12" s="62"/>
      <c r="S12" s="62"/>
      <c r="T12" s="63"/>
      <c r="U12" s="62"/>
      <c r="V12" s="62"/>
    </row>
    <row r="13" spans="2:22" s="44" customFormat="1" ht="11.25" customHeight="1">
      <c r="B13" s="67"/>
      <c r="C13" s="62"/>
      <c r="D13" s="62"/>
      <c r="E13" s="63"/>
      <c r="F13" s="62"/>
      <c r="G13" s="62"/>
      <c r="H13" s="63"/>
      <c r="I13" s="62"/>
      <c r="J13" s="62"/>
      <c r="K13" s="63"/>
      <c r="L13" s="62"/>
      <c r="M13" s="62"/>
      <c r="N13" s="63"/>
      <c r="O13" s="62"/>
      <c r="P13" s="62"/>
      <c r="Q13" s="63"/>
      <c r="R13" s="62"/>
      <c r="S13" s="62"/>
      <c r="T13" s="63"/>
      <c r="U13" s="62"/>
      <c r="V13" s="62"/>
    </row>
    <row r="14" spans="1:22" s="44" customFormat="1" ht="11.25" customHeight="1">
      <c r="A14" s="44" t="s">
        <v>34</v>
      </c>
      <c r="B14" s="67">
        <v>12910</v>
      </c>
      <c r="C14" s="68">
        <v>19198</v>
      </c>
      <c r="D14" s="62">
        <f>SUM(B14:C14)</f>
        <v>32108</v>
      </c>
      <c r="E14" s="63">
        <v>10879</v>
      </c>
      <c r="F14" s="62">
        <v>16097</v>
      </c>
      <c r="G14" s="62">
        <f>SUM(E14:F14)</f>
        <v>26976</v>
      </c>
      <c r="H14" s="69">
        <v>2072</v>
      </c>
      <c r="I14" s="44">
        <v>2994</v>
      </c>
      <c r="J14" s="62">
        <f>SUM(H14:I14)</f>
        <v>5066</v>
      </c>
      <c r="K14" s="63">
        <v>2957</v>
      </c>
      <c r="L14" s="62">
        <v>4800</v>
      </c>
      <c r="M14" s="62">
        <f>SUM(K14:L14)</f>
        <v>7757</v>
      </c>
      <c r="N14" s="69">
        <v>3173</v>
      </c>
      <c r="O14" s="44">
        <v>3985</v>
      </c>
      <c r="P14" s="62">
        <f>SUM(N14:O14)</f>
        <v>7158</v>
      </c>
      <c r="Q14" s="63">
        <v>631</v>
      </c>
      <c r="R14" s="62">
        <v>456</v>
      </c>
      <c r="S14" s="62">
        <f>SUM(Q14:R14)</f>
        <v>1087</v>
      </c>
      <c r="T14" s="63">
        <f>SUM(Q14,N14,K14,H14,E14,B14)</f>
        <v>32622</v>
      </c>
      <c r="U14" s="62">
        <f>SUM(R14,O14,L14,I14,F14,C14)</f>
        <v>47530</v>
      </c>
      <c r="V14" s="62">
        <f>SUM(T14:U14)</f>
        <v>80152</v>
      </c>
    </row>
    <row r="15" spans="2:22" s="44" customFormat="1" ht="11.25" customHeight="1">
      <c r="B15" s="67"/>
      <c r="C15" s="68"/>
      <c r="D15" s="62"/>
      <c r="E15" s="63"/>
      <c r="F15" s="62"/>
      <c r="G15" s="62"/>
      <c r="H15" s="63"/>
      <c r="I15" s="62"/>
      <c r="J15" s="62"/>
      <c r="K15" s="63"/>
      <c r="L15" s="62"/>
      <c r="M15" s="62"/>
      <c r="N15" s="63"/>
      <c r="O15" s="62"/>
      <c r="P15" s="62"/>
      <c r="Q15" s="63"/>
      <c r="R15" s="62"/>
      <c r="S15" s="62"/>
      <c r="T15" s="63"/>
      <c r="U15" s="62"/>
      <c r="V15" s="62"/>
    </row>
    <row r="16" spans="1:22" s="44" customFormat="1" ht="11.25" customHeight="1">
      <c r="A16" s="44" t="s">
        <v>35</v>
      </c>
      <c r="B16" s="67">
        <v>3017</v>
      </c>
      <c r="C16" s="68">
        <v>7108</v>
      </c>
      <c r="D16" s="62">
        <f>SUM(B16:C16)</f>
        <v>10125</v>
      </c>
      <c r="E16" s="63">
        <v>2159</v>
      </c>
      <c r="F16" s="62">
        <v>6436</v>
      </c>
      <c r="G16" s="62">
        <f>SUM(E16:F16)</f>
        <v>8595</v>
      </c>
      <c r="H16" s="63">
        <v>199</v>
      </c>
      <c r="I16" s="62">
        <v>597</v>
      </c>
      <c r="J16" s="62">
        <f>SUM(H16:I16)</f>
        <v>796</v>
      </c>
      <c r="K16" s="63">
        <v>180</v>
      </c>
      <c r="L16" s="62">
        <v>433</v>
      </c>
      <c r="M16" s="62">
        <f>SUM(K16:L16)</f>
        <v>613</v>
      </c>
      <c r="N16" s="63">
        <v>118</v>
      </c>
      <c r="O16" s="62">
        <v>383</v>
      </c>
      <c r="P16" s="62">
        <f>SUM(N16:O16)</f>
        <v>501</v>
      </c>
      <c r="Q16" s="63">
        <v>13</v>
      </c>
      <c r="R16" s="62">
        <v>38</v>
      </c>
      <c r="S16" s="62">
        <f>SUM(Q16:R16)</f>
        <v>51</v>
      </c>
      <c r="T16" s="63">
        <f>SUM(Q16,N16,K16,H16,E16,B16)</f>
        <v>5686</v>
      </c>
      <c r="U16" s="62">
        <f>SUM(R16,O16,L16,I16,F16,C16)</f>
        <v>14995</v>
      </c>
      <c r="V16" s="62">
        <f>SUM(T16:U16)</f>
        <v>20681</v>
      </c>
    </row>
    <row r="17" spans="2:22" s="44" customFormat="1" ht="11.25" customHeight="1">
      <c r="B17" s="67"/>
      <c r="C17" s="68"/>
      <c r="D17" s="62"/>
      <c r="E17" s="63"/>
      <c r="F17" s="62"/>
      <c r="G17" s="62"/>
      <c r="H17" s="63"/>
      <c r="I17" s="62"/>
      <c r="J17" s="62"/>
      <c r="K17" s="63"/>
      <c r="L17" s="62"/>
      <c r="M17" s="62"/>
      <c r="N17" s="63"/>
      <c r="O17" s="62"/>
      <c r="P17" s="62"/>
      <c r="Q17" s="63"/>
      <c r="R17" s="62"/>
      <c r="S17" s="62"/>
      <c r="T17" s="63"/>
      <c r="U17" s="62"/>
      <c r="V17" s="62"/>
    </row>
    <row r="18" spans="1:22" s="44" customFormat="1" ht="11.25" customHeight="1">
      <c r="A18" s="70" t="s">
        <v>36</v>
      </c>
      <c r="B18" s="67">
        <v>226</v>
      </c>
      <c r="C18" s="62">
        <v>8289</v>
      </c>
      <c r="D18" s="62">
        <f>SUM(B18:C18)</f>
        <v>8515</v>
      </c>
      <c r="E18" s="63">
        <v>74</v>
      </c>
      <c r="F18" s="62">
        <v>3013</v>
      </c>
      <c r="G18" s="62">
        <f>SUM(E18:F18)</f>
        <v>3087</v>
      </c>
      <c r="H18" s="63">
        <v>18</v>
      </c>
      <c r="I18" s="62">
        <v>331</v>
      </c>
      <c r="J18" s="62">
        <f>SUM(H18:I18)</f>
        <v>349</v>
      </c>
      <c r="K18" s="69">
        <v>8</v>
      </c>
      <c r="L18" s="45">
        <v>380</v>
      </c>
      <c r="M18" s="62">
        <f>SUM(K18:L18)</f>
        <v>388</v>
      </c>
      <c r="N18" s="63">
        <v>3</v>
      </c>
      <c r="O18" s="62">
        <v>124</v>
      </c>
      <c r="P18" s="62">
        <f>SUM(N18:O18)</f>
        <v>127</v>
      </c>
      <c r="Q18" s="63">
        <v>0</v>
      </c>
      <c r="R18" s="62">
        <v>4</v>
      </c>
      <c r="S18" s="62">
        <f>SUM(Q18:R18)</f>
        <v>4</v>
      </c>
      <c r="T18" s="63">
        <f>SUM(Q18,N18,K18,H18,E18,B18)</f>
        <v>329</v>
      </c>
      <c r="U18" s="62">
        <f>SUM(R18,O18,L18,I18,F18,C18)</f>
        <v>12141</v>
      </c>
      <c r="V18" s="62">
        <f>SUM(T18:U18)</f>
        <v>12470</v>
      </c>
    </row>
    <row r="19" spans="1:22" s="44" customFormat="1" ht="12">
      <c r="A19" s="64"/>
      <c r="B19" s="63"/>
      <c r="C19" s="62"/>
      <c r="D19" s="62"/>
      <c r="E19" s="63"/>
      <c r="F19" s="62"/>
      <c r="G19" s="62"/>
      <c r="H19" s="63"/>
      <c r="I19" s="62"/>
      <c r="J19" s="62"/>
      <c r="K19" s="63"/>
      <c r="L19" s="62"/>
      <c r="M19" s="62"/>
      <c r="N19" s="63"/>
      <c r="O19" s="62"/>
      <c r="P19" s="62"/>
      <c r="Q19" s="63"/>
      <c r="R19" s="62"/>
      <c r="S19" s="62"/>
      <c r="T19" s="63"/>
      <c r="U19" s="62"/>
      <c r="V19" s="62"/>
    </row>
    <row r="20" spans="1:22" s="64" customFormat="1" ht="24">
      <c r="A20" s="71" t="s">
        <v>17</v>
      </c>
      <c r="B20" s="72">
        <f>SUM(B18,B16,B14)</f>
        <v>16153</v>
      </c>
      <c r="C20" s="73">
        <f>SUM(C18,C16,C14)</f>
        <v>34595</v>
      </c>
      <c r="D20" s="73">
        <f>SUM(D18,D16,D14)</f>
        <v>50748</v>
      </c>
      <c r="E20" s="72">
        <f>SUM(E16,E18,E14)</f>
        <v>13112</v>
      </c>
      <c r="F20" s="73">
        <f>SUM(F16,F18,F14)</f>
        <v>25546</v>
      </c>
      <c r="G20" s="73">
        <f>SUM(G16,G18,G14)</f>
        <v>38658</v>
      </c>
      <c r="H20" s="72">
        <f aca="true" t="shared" si="0" ref="H20:O20">SUM(H18,H16,H14)</f>
        <v>2289</v>
      </c>
      <c r="I20" s="73">
        <f t="shared" si="0"/>
        <v>3922</v>
      </c>
      <c r="J20" s="73">
        <f t="shared" si="0"/>
        <v>6211</v>
      </c>
      <c r="K20" s="72">
        <f t="shared" si="0"/>
        <v>3145</v>
      </c>
      <c r="L20" s="73">
        <f t="shared" si="0"/>
        <v>5613</v>
      </c>
      <c r="M20" s="73">
        <f t="shared" si="0"/>
        <v>8758</v>
      </c>
      <c r="N20" s="72">
        <f t="shared" si="0"/>
        <v>3294</v>
      </c>
      <c r="O20" s="73">
        <f t="shared" si="0"/>
        <v>4492</v>
      </c>
      <c r="P20" s="73">
        <f>SUM(N20:O20)</f>
        <v>7786</v>
      </c>
      <c r="Q20" s="72">
        <f>SUM(Q18,Q16,Q14)</f>
        <v>644</v>
      </c>
      <c r="R20" s="73">
        <f>SUM(R18,R16,R14)</f>
        <v>498</v>
      </c>
      <c r="S20" s="73">
        <f>SUM(Q20:R20)</f>
        <v>1142</v>
      </c>
      <c r="T20" s="72">
        <f>SUM(Q20,N20,K20,H20,E20,B20)</f>
        <v>38637</v>
      </c>
      <c r="U20" s="73">
        <f>SUM(R20,O20,L20,I20,F20,C20)</f>
        <v>74666</v>
      </c>
      <c r="V20" s="73">
        <f>SUM(T20:U20)</f>
        <v>113303</v>
      </c>
    </row>
    <row r="21" spans="2:22" s="44" customFormat="1" ht="11.25" customHeight="1">
      <c r="B21" s="67"/>
      <c r="C21" s="68"/>
      <c r="D21" s="62"/>
      <c r="E21" s="63"/>
      <c r="F21" s="62"/>
      <c r="G21" s="62"/>
      <c r="H21" s="63"/>
      <c r="I21" s="62"/>
      <c r="J21" s="62"/>
      <c r="K21" s="63"/>
      <c r="L21" s="62"/>
      <c r="M21" s="62"/>
      <c r="N21" s="63"/>
      <c r="O21" s="62"/>
      <c r="P21" s="62"/>
      <c r="Q21" s="63"/>
      <c r="R21" s="62"/>
      <c r="S21" s="62"/>
      <c r="T21" s="63"/>
      <c r="U21" s="62"/>
      <c r="V21" s="62"/>
    </row>
    <row r="22" spans="1:22" s="64" customFormat="1" ht="11.25" customHeight="1">
      <c r="A22" s="64" t="s">
        <v>4</v>
      </c>
      <c r="B22" s="74">
        <f aca="true" t="shared" si="1" ref="B22:G22">SUM(B20,B11)</f>
        <v>27855</v>
      </c>
      <c r="C22" s="75">
        <f t="shared" si="1"/>
        <v>56722</v>
      </c>
      <c r="D22" s="75">
        <f t="shared" si="1"/>
        <v>84577</v>
      </c>
      <c r="E22" s="74">
        <f t="shared" si="1"/>
        <v>16208</v>
      </c>
      <c r="F22" s="75">
        <f t="shared" si="1"/>
        <v>31942</v>
      </c>
      <c r="G22" s="75">
        <f t="shared" si="1"/>
        <v>48150</v>
      </c>
      <c r="H22" s="74">
        <f>SUM(H20:H21,H11)</f>
        <v>2583</v>
      </c>
      <c r="I22" s="75">
        <f>SUM(I20,I11)</f>
        <v>4787</v>
      </c>
      <c r="J22" s="75">
        <f>SUM(J20,J11)</f>
        <v>7370</v>
      </c>
      <c r="K22" s="74">
        <f>SUM(K20:K21,K11)</f>
        <v>4566</v>
      </c>
      <c r="L22" s="75">
        <f>SUM(L20,L11)</f>
        <v>8848</v>
      </c>
      <c r="M22" s="75">
        <f>SUM(M20,M11)</f>
        <v>13414</v>
      </c>
      <c r="N22" s="74">
        <f>SUM(N20:N21,N11)</f>
        <v>5842</v>
      </c>
      <c r="O22" s="75">
        <f aca="true" t="shared" si="2" ref="O22:V22">SUM(O20,O11)</f>
        <v>11796</v>
      </c>
      <c r="P22" s="75">
        <f t="shared" si="2"/>
        <v>17638</v>
      </c>
      <c r="Q22" s="74">
        <f t="shared" si="2"/>
        <v>1780</v>
      </c>
      <c r="R22" s="75">
        <f t="shared" si="2"/>
        <v>2322</v>
      </c>
      <c r="S22" s="75">
        <f t="shared" si="2"/>
        <v>4102</v>
      </c>
      <c r="T22" s="74">
        <f t="shared" si="2"/>
        <v>58834</v>
      </c>
      <c r="U22" s="75">
        <f t="shared" si="2"/>
        <v>116417</v>
      </c>
      <c r="V22" s="75">
        <f t="shared" si="2"/>
        <v>175251</v>
      </c>
    </row>
    <row r="23" spans="1:22" ht="11.25">
      <c r="A23" s="49"/>
      <c r="B23" s="49"/>
      <c r="C23" s="51"/>
      <c r="D23" s="51"/>
      <c r="E23" s="49"/>
      <c r="F23" s="51"/>
      <c r="G23" s="51"/>
      <c r="H23" s="49"/>
      <c r="I23" s="51"/>
      <c r="J23" s="51"/>
      <c r="K23" s="49"/>
      <c r="L23" s="51"/>
      <c r="M23" s="51"/>
      <c r="N23" s="49"/>
      <c r="O23" s="51"/>
      <c r="P23" s="51"/>
      <c r="Q23" s="49"/>
      <c r="R23" s="51"/>
      <c r="S23" s="51"/>
      <c r="T23" s="49"/>
      <c r="U23" s="51"/>
      <c r="V23" s="51"/>
    </row>
    <row r="24" ht="11.25">
      <c r="A24" s="43" t="s">
        <v>18</v>
      </c>
    </row>
    <row r="25" spans="1:12" ht="11.25">
      <c r="A25" s="44" t="s">
        <v>37</v>
      </c>
      <c r="I25" s="44"/>
      <c r="K25" s="45"/>
      <c r="L25" s="44"/>
    </row>
    <row r="26" spans="9:12" ht="11.25">
      <c r="I26" s="44"/>
      <c r="K26" s="45"/>
      <c r="L26" s="44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31.00390625" style="19" customWidth="1"/>
    <col min="2" max="2" width="18.7109375" style="19" customWidth="1"/>
    <col min="3" max="3" width="21.140625" style="19" customWidth="1"/>
    <col min="4" max="6" width="18.7109375" style="19" customWidth="1"/>
    <col min="7" max="16384" width="9.140625" style="19" customWidth="1"/>
  </cols>
  <sheetData>
    <row r="1" ht="12">
      <c r="A1" s="18" t="s">
        <v>146</v>
      </c>
    </row>
    <row r="2" spans="1:6" ht="12">
      <c r="A2" s="28" t="s">
        <v>0</v>
      </c>
      <c r="B2" s="28"/>
      <c r="C2" s="28"/>
      <c r="D2" s="28"/>
      <c r="E2" s="29"/>
      <c r="F2" s="28"/>
    </row>
    <row r="3" spans="1:6" ht="12">
      <c r="A3" s="28"/>
      <c r="B3" s="28"/>
      <c r="C3" s="28"/>
      <c r="D3" s="28"/>
      <c r="E3" s="29"/>
      <c r="F3" s="28"/>
    </row>
    <row r="4" spans="1:6" ht="12">
      <c r="A4" s="28" t="s">
        <v>38</v>
      </c>
      <c r="B4" s="28"/>
      <c r="C4" s="28"/>
      <c r="D4" s="28"/>
      <c r="E4" s="29"/>
      <c r="F4" s="28"/>
    </row>
    <row r="5" spans="1:6" ht="12">
      <c r="A5" s="30" t="s">
        <v>147</v>
      </c>
      <c r="B5" s="28"/>
      <c r="C5" s="28"/>
      <c r="D5" s="28"/>
      <c r="E5" s="28"/>
      <c r="F5" s="28"/>
    </row>
    <row r="6" ht="12" thickBot="1"/>
    <row r="7" spans="1:6" ht="11.25">
      <c r="A7" s="31"/>
      <c r="B7" s="32" t="s">
        <v>39</v>
      </c>
      <c r="C7" s="32" t="s">
        <v>40</v>
      </c>
      <c r="D7" s="32" t="s">
        <v>40</v>
      </c>
      <c r="E7" s="32" t="s">
        <v>41</v>
      </c>
      <c r="F7" s="122" t="s">
        <v>41</v>
      </c>
    </row>
    <row r="8" spans="1:6" ht="11.25">
      <c r="A8" s="33"/>
      <c r="B8" s="34" t="s">
        <v>42</v>
      </c>
      <c r="C8" s="128" t="s">
        <v>43</v>
      </c>
      <c r="D8" s="34" t="s">
        <v>44</v>
      </c>
      <c r="E8" s="34" t="s">
        <v>45</v>
      </c>
      <c r="F8" s="123" t="s">
        <v>46</v>
      </c>
    </row>
    <row r="9" spans="1:6" ht="11.25">
      <c r="A9" s="12"/>
      <c r="B9" s="35"/>
      <c r="C9" s="129"/>
      <c r="D9" s="129"/>
      <c r="E9" s="129"/>
      <c r="F9" s="12"/>
    </row>
    <row r="10" spans="1:6" s="36" customFormat="1" ht="12">
      <c r="A10" s="20" t="s">
        <v>8</v>
      </c>
      <c r="B10" s="4">
        <v>61948</v>
      </c>
      <c r="C10" s="38">
        <v>0.6993123264673597</v>
      </c>
      <c r="D10" s="38">
        <v>0.30068767353264025</v>
      </c>
      <c r="E10" s="38">
        <v>0.32603151029896044</v>
      </c>
      <c r="F10" s="124">
        <v>0.6739684897010396</v>
      </c>
    </row>
    <row r="11" spans="1:6" ht="11.25">
      <c r="A11" s="12"/>
      <c r="B11" s="5"/>
      <c r="C11" s="130"/>
      <c r="D11" s="130"/>
      <c r="E11" s="130"/>
      <c r="F11" s="125"/>
    </row>
    <row r="12" spans="1:6" ht="12.75">
      <c r="A12" s="12" t="s">
        <v>34</v>
      </c>
      <c r="B12" s="6">
        <v>80152</v>
      </c>
      <c r="C12" s="131">
        <v>0.7371494161093921</v>
      </c>
      <c r="D12" s="131">
        <v>0.26285058389060784</v>
      </c>
      <c r="E12" s="131">
        <v>0.40700169677612535</v>
      </c>
      <c r="F12" s="121">
        <v>0.5929983032238746</v>
      </c>
    </row>
    <row r="13" spans="1:6" ht="6.75" customHeight="1">
      <c r="A13" s="12"/>
      <c r="B13" s="6"/>
      <c r="C13" s="132"/>
      <c r="D13" s="132"/>
      <c r="E13" s="132"/>
      <c r="F13" s="126"/>
    </row>
    <row r="14" spans="1:6" ht="12.75">
      <c r="A14" s="12" t="s">
        <v>35</v>
      </c>
      <c r="B14" s="6">
        <v>20681</v>
      </c>
      <c r="C14" s="131">
        <v>0.905178666408781</v>
      </c>
      <c r="D14" s="131">
        <v>0.094821333591219</v>
      </c>
      <c r="E14" s="131">
        <v>0.2749383492094193</v>
      </c>
      <c r="F14" s="121">
        <v>0.7250616507905807</v>
      </c>
    </row>
    <row r="15" spans="1:6" ht="6" customHeight="1">
      <c r="A15" s="12"/>
      <c r="B15" s="5"/>
      <c r="C15" s="132"/>
      <c r="D15" s="132"/>
      <c r="E15" s="132"/>
      <c r="F15" s="126"/>
    </row>
    <row r="16" spans="1:6" ht="12.75">
      <c r="A16" s="12" t="s">
        <v>36</v>
      </c>
      <c r="B16" s="6">
        <v>12470</v>
      </c>
      <c r="C16" s="131">
        <v>0.9303929430633521</v>
      </c>
      <c r="D16" s="131">
        <v>0.06960705693664795</v>
      </c>
      <c r="E16" s="131">
        <v>0.026383319967923015</v>
      </c>
      <c r="F16" s="121">
        <v>0.973616680032077</v>
      </c>
    </row>
    <row r="17" spans="1:6" ht="11.25">
      <c r="A17" s="12"/>
      <c r="B17" s="7"/>
      <c r="C17" s="130"/>
      <c r="D17" s="130"/>
      <c r="E17" s="130"/>
      <c r="F17" s="125"/>
    </row>
    <row r="18" spans="1:6" s="36" customFormat="1" ht="12">
      <c r="A18" s="20" t="s">
        <v>16</v>
      </c>
      <c r="B18" s="8">
        <f>SUM(B12,B14,B16)</f>
        <v>113303</v>
      </c>
      <c r="C18" s="133">
        <v>0.7890876675816174</v>
      </c>
      <c r="D18" s="133">
        <v>0.21091233241838256</v>
      </c>
      <c r="E18" s="133">
        <v>0.3410059751286374</v>
      </c>
      <c r="F18" s="127">
        <v>0.6589940248713626</v>
      </c>
    </row>
    <row r="19" spans="1:6" ht="9" customHeight="1">
      <c r="A19" s="12"/>
      <c r="B19" s="7"/>
      <c r="C19" s="132"/>
      <c r="D19" s="132"/>
      <c r="E19" s="132"/>
      <c r="F19" s="126"/>
    </row>
    <row r="20" spans="1:6" s="12" customFormat="1" ht="12">
      <c r="A20" s="37" t="s">
        <v>4</v>
      </c>
      <c r="B20" s="9">
        <f>SUM(B18,B10)</f>
        <v>175251</v>
      </c>
      <c r="C20" s="38">
        <v>0.7573537383524203</v>
      </c>
      <c r="D20" s="38">
        <v>0.24264626164757977</v>
      </c>
      <c r="E20" s="39">
        <v>0.33571277767316593</v>
      </c>
      <c r="F20" s="40">
        <v>0.6642872223268341</v>
      </c>
    </row>
    <row r="21" spans="1:6" s="12" customFormat="1" ht="9.75" customHeight="1">
      <c r="A21" s="14"/>
      <c r="B21" s="41"/>
      <c r="C21" s="42"/>
      <c r="D21" s="42"/>
      <c r="E21" s="42"/>
      <c r="F21" s="42"/>
    </row>
    <row r="22" spans="1:6" s="12" customFormat="1" ht="12">
      <c r="A22" s="43" t="s">
        <v>18</v>
      </c>
      <c r="B22" s="41"/>
      <c r="C22" s="42"/>
      <c r="D22" s="42"/>
      <c r="E22" s="42"/>
      <c r="F22" s="42"/>
    </row>
    <row r="24" ht="11.25">
      <c r="C24" s="120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4"/>
  <sheetViews>
    <sheetView zoomScalePageLayoutView="0" workbookViewId="0" topLeftCell="A1">
      <selection activeCell="A93" sqref="A93"/>
    </sheetView>
  </sheetViews>
  <sheetFormatPr defaultColWidth="30.00390625" defaultRowHeight="15" customHeight="1"/>
  <cols>
    <col min="1" max="1" width="38.00390625" style="12" customWidth="1"/>
    <col min="2" max="2" width="23.28125" style="19" customWidth="1"/>
    <col min="3" max="3" width="23.28125" style="12" customWidth="1"/>
    <col min="4" max="16384" width="30.00390625" style="19" customWidth="1"/>
  </cols>
  <sheetData>
    <row r="1" ht="12.75" customHeight="1">
      <c r="A1" s="18" t="s">
        <v>146</v>
      </c>
    </row>
    <row r="2" spans="1:3" ht="15" customHeight="1">
      <c r="A2" s="138" t="s">
        <v>0</v>
      </c>
      <c r="B2" s="138"/>
      <c r="C2" s="138"/>
    </row>
    <row r="3" ht="9.75" customHeight="1">
      <c r="B3" s="20"/>
    </row>
    <row r="4" spans="1:3" ht="12" customHeight="1">
      <c r="A4" s="139" t="s">
        <v>47</v>
      </c>
      <c r="B4" s="139"/>
      <c r="C4" s="139"/>
    </row>
    <row r="5" spans="1:3" ht="12" customHeight="1">
      <c r="A5" s="140" t="s">
        <v>147</v>
      </c>
      <c r="B5" s="140"/>
      <c r="C5" s="140"/>
    </row>
    <row r="6" ht="12" customHeight="1" thickBot="1"/>
    <row r="7" spans="1:3" s="24" customFormat="1" ht="22.5" customHeight="1">
      <c r="A7" s="21" t="s">
        <v>48</v>
      </c>
      <c r="B7" s="22" t="s">
        <v>49</v>
      </c>
      <c r="C7" s="23" t="s">
        <v>50</v>
      </c>
    </row>
    <row r="8" spans="1:3" ht="15" customHeight="1">
      <c r="A8" s="10" t="s">
        <v>80</v>
      </c>
      <c r="B8" s="134">
        <v>20527</v>
      </c>
      <c r="C8" s="118">
        <f>B8/$B$86</f>
        <v>0.2973505424941695</v>
      </c>
    </row>
    <row r="9" spans="1:3" ht="13.5" customHeight="1">
      <c r="A9" s="10" t="s">
        <v>81</v>
      </c>
      <c r="B9" s="134">
        <v>12623</v>
      </c>
      <c r="C9" s="118">
        <f aca="true" t="shared" si="0" ref="C9:C61">B9/$B$86</f>
        <v>0.18285457679660452</v>
      </c>
    </row>
    <row r="10" spans="1:3" ht="13.5" customHeight="1">
      <c r="A10" s="10" t="s">
        <v>82</v>
      </c>
      <c r="B10" s="134">
        <v>5071</v>
      </c>
      <c r="C10" s="118">
        <f t="shared" si="0"/>
        <v>0.07345762171714977</v>
      </c>
    </row>
    <row r="11" spans="1:3" ht="13.5" customHeight="1">
      <c r="A11" s="10" t="s">
        <v>83</v>
      </c>
      <c r="B11" s="134">
        <v>4229</v>
      </c>
      <c r="C11" s="118">
        <f t="shared" si="0"/>
        <v>0.06126055654542031</v>
      </c>
    </row>
    <row r="12" spans="1:3" ht="13.5" customHeight="1">
      <c r="A12" s="10" t="s">
        <v>84</v>
      </c>
      <c r="B12" s="134">
        <v>4034</v>
      </c>
      <c r="C12" s="118">
        <f t="shared" si="0"/>
        <v>0.058435820549592225</v>
      </c>
    </row>
    <row r="13" spans="1:3" ht="13.5" customHeight="1">
      <c r="A13" s="10" t="s">
        <v>86</v>
      </c>
      <c r="B13" s="134">
        <v>2315</v>
      </c>
      <c r="C13" s="118">
        <f t="shared" si="0"/>
        <v>0.033534686309446206</v>
      </c>
    </row>
    <row r="14" spans="1:3" ht="13.5" customHeight="1">
      <c r="A14" s="10" t="s">
        <v>85</v>
      </c>
      <c r="B14" s="134">
        <v>2291</v>
      </c>
      <c r="C14" s="118">
        <f t="shared" si="0"/>
        <v>0.033187026494575056</v>
      </c>
    </row>
    <row r="15" spans="1:3" ht="13.5" customHeight="1">
      <c r="A15" s="10" t="s">
        <v>87</v>
      </c>
      <c r="B15" s="134">
        <v>1973</v>
      </c>
      <c r="C15" s="118">
        <f t="shared" si="0"/>
        <v>0.02858053394753234</v>
      </c>
    </row>
    <row r="16" spans="1:3" ht="13.5" customHeight="1">
      <c r="A16" s="10" t="s">
        <v>88</v>
      </c>
      <c r="B16" s="134">
        <v>1516</v>
      </c>
      <c r="C16" s="118">
        <f t="shared" si="0"/>
        <v>0.021960511639360886</v>
      </c>
    </row>
    <row r="17" spans="1:3" ht="13.5" customHeight="1">
      <c r="A17" s="10" t="s">
        <v>89</v>
      </c>
      <c r="B17" s="134">
        <v>1509</v>
      </c>
      <c r="C17" s="118">
        <f t="shared" si="0"/>
        <v>0.021859110860023467</v>
      </c>
    </row>
    <row r="18" spans="1:3" ht="13.5" customHeight="1">
      <c r="A18" s="10" t="s">
        <v>90</v>
      </c>
      <c r="B18" s="134">
        <v>1140</v>
      </c>
      <c r="C18" s="118">
        <f t="shared" si="0"/>
        <v>0.016513841206379557</v>
      </c>
    </row>
    <row r="19" spans="1:3" ht="13.5" customHeight="1">
      <c r="A19" s="10" t="s">
        <v>91</v>
      </c>
      <c r="B19" s="134">
        <v>827</v>
      </c>
      <c r="C19" s="118">
        <f t="shared" si="0"/>
        <v>0.011979777787434994</v>
      </c>
    </row>
    <row r="20" spans="1:3" ht="13.5" customHeight="1">
      <c r="A20" s="10" t="s">
        <v>92</v>
      </c>
      <c r="B20" s="134">
        <v>741</v>
      </c>
      <c r="C20" s="118">
        <f t="shared" si="0"/>
        <v>0.010733996784146712</v>
      </c>
    </row>
    <row r="21" spans="1:3" ht="13.5" customHeight="1">
      <c r="A21" s="10" t="s">
        <v>93</v>
      </c>
      <c r="B21" s="134">
        <v>737</v>
      </c>
      <c r="C21" s="118">
        <f t="shared" si="0"/>
        <v>0.010676053481668188</v>
      </c>
    </row>
    <row r="22" spans="1:3" ht="13.5" customHeight="1">
      <c r="A22" s="10" t="s">
        <v>94</v>
      </c>
      <c r="B22" s="134">
        <v>685</v>
      </c>
      <c r="C22" s="118">
        <f t="shared" si="0"/>
        <v>0.009922790549447365</v>
      </c>
    </row>
    <row r="23" spans="1:3" ht="13.5" customHeight="1">
      <c r="A23" s="10" t="s">
        <v>95</v>
      </c>
      <c r="B23" s="134">
        <v>563</v>
      </c>
      <c r="C23" s="118">
        <f t="shared" si="0"/>
        <v>0.008155519823852361</v>
      </c>
    </row>
    <row r="24" spans="1:3" ht="13.5" customHeight="1">
      <c r="A24" s="10" t="s">
        <v>96</v>
      </c>
      <c r="B24" s="134">
        <v>520</v>
      </c>
      <c r="C24" s="118">
        <f t="shared" si="0"/>
        <v>0.007532629322208219</v>
      </c>
    </row>
    <row r="25" spans="1:3" ht="13.5" customHeight="1">
      <c r="A25" s="10" t="s">
        <v>97</v>
      </c>
      <c r="B25" s="134">
        <v>433</v>
      </c>
      <c r="C25" s="118">
        <f t="shared" si="0"/>
        <v>0.006272362493300306</v>
      </c>
    </row>
    <row r="26" spans="1:3" ht="13.5" customHeight="1">
      <c r="A26" s="10" t="s">
        <v>98</v>
      </c>
      <c r="B26" s="134">
        <v>379</v>
      </c>
      <c r="C26" s="118">
        <f t="shared" si="0"/>
        <v>0.005490127909840221</v>
      </c>
    </row>
    <row r="27" spans="1:3" ht="13.5" customHeight="1">
      <c r="A27" s="10" t="s">
        <v>100</v>
      </c>
      <c r="B27" s="134">
        <v>334</v>
      </c>
      <c r="C27" s="118">
        <f t="shared" si="0"/>
        <v>0.004838265756956818</v>
      </c>
    </row>
    <row r="28" spans="1:3" ht="13.5" customHeight="1">
      <c r="A28" s="10" t="s">
        <v>99</v>
      </c>
      <c r="B28" s="134">
        <v>329</v>
      </c>
      <c r="C28" s="118">
        <f t="shared" si="0"/>
        <v>0.004765836628858662</v>
      </c>
    </row>
    <row r="29" spans="1:3" ht="13.5" customHeight="1">
      <c r="A29" s="10" t="s">
        <v>101</v>
      </c>
      <c r="B29" s="134">
        <v>301</v>
      </c>
      <c r="C29" s="118">
        <f t="shared" si="0"/>
        <v>0.004360233511508989</v>
      </c>
    </row>
    <row r="30" spans="1:3" ht="13.5" customHeight="1">
      <c r="A30" s="10" t="s">
        <v>102</v>
      </c>
      <c r="B30" s="134">
        <v>200</v>
      </c>
      <c r="C30" s="118">
        <f t="shared" si="0"/>
        <v>0.0028971651239262384</v>
      </c>
    </row>
    <row r="31" spans="1:3" ht="13.5" customHeight="1">
      <c r="A31" s="10" t="s">
        <v>149</v>
      </c>
      <c r="B31" s="134">
        <v>187</v>
      </c>
      <c r="C31" s="118">
        <f t="shared" si="0"/>
        <v>0.0027088493908710327</v>
      </c>
    </row>
    <row r="32" spans="1:3" ht="13.5" customHeight="1">
      <c r="A32" s="10" t="s">
        <v>104</v>
      </c>
      <c r="B32" s="134">
        <v>163</v>
      </c>
      <c r="C32" s="118">
        <f t="shared" si="0"/>
        <v>0.002361189575999884</v>
      </c>
    </row>
    <row r="33" spans="1:3" ht="13.5" customHeight="1">
      <c r="A33" s="10" t="s">
        <v>103</v>
      </c>
      <c r="B33" s="134">
        <v>138</v>
      </c>
      <c r="C33" s="118">
        <f t="shared" si="0"/>
        <v>0.0019990439355091045</v>
      </c>
    </row>
    <row r="34" spans="1:3" ht="13.5" customHeight="1">
      <c r="A34" s="10" t="s">
        <v>106</v>
      </c>
      <c r="B34" s="134">
        <v>107</v>
      </c>
      <c r="C34" s="118">
        <f t="shared" si="0"/>
        <v>0.0015499833413005375</v>
      </c>
    </row>
    <row r="35" spans="1:3" ht="13.5" customHeight="1">
      <c r="A35" s="10" t="s">
        <v>105</v>
      </c>
      <c r="B35" s="134">
        <v>104</v>
      </c>
      <c r="C35" s="118">
        <f t="shared" si="0"/>
        <v>0.0015065258644416438</v>
      </c>
    </row>
    <row r="36" spans="1:3" ht="13.5" customHeight="1">
      <c r="A36" s="10" t="s">
        <v>107</v>
      </c>
      <c r="B36" s="134">
        <v>88</v>
      </c>
      <c r="C36" s="118">
        <f t="shared" si="0"/>
        <v>0.0012747526545275449</v>
      </c>
    </row>
    <row r="37" spans="1:3" ht="13.5" customHeight="1">
      <c r="A37" s="10" t="s">
        <v>108</v>
      </c>
      <c r="B37" s="134">
        <v>85</v>
      </c>
      <c r="C37" s="118">
        <f t="shared" si="0"/>
        <v>0.0012312951776686511</v>
      </c>
    </row>
    <row r="38" spans="1:3" ht="13.5" customHeight="1">
      <c r="A38" s="10" t="s">
        <v>109</v>
      </c>
      <c r="B38" s="134">
        <v>83</v>
      </c>
      <c r="C38" s="118">
        <f t="shared" si="0"/>
        <v>0.001202323526429389</v>
      </c>
    </row>
    <row r="39" spans="1:3" ht="13.5" customHeight="1">
      <c r="A39" s="10" t="s">
        <v>110</v>
      </c>
      <c r="B39" s="134">
        <v>69</v>
      </c>
      <c r="C39" s="118">
        <f t="shared" si="0"/>
        <v>0.0009995219677545522</v>
      </c>
    </row>
    <row r="40" spans="1:3" ht="13.5" customHeight="1">
      <c r="A40" s="10" t="s">
        <v>111</v>
      </c>
      <c r="B40" s="134">
        <v>69</v>
      </c>
      <c r="C40" s="118">
        <f t="shared" si="0"/>
        <v>0.0009995219677545522</v>
      </c>
    </row>
    <row r="41" spans="1:3" ht="13.5" customHeight="1">
      <c r="A41" s="10" t="s">
        <v>112</v>
      </c>
      <c r="B41" s="134">
        <v>67</v>
      </c>
      <c r="C41" s="118">
        <f t="shared" si="0"/>
        <v>0.0009705503165152898</v>
      </c>
    </row>
    <row r="42" spans="1:3" ht="13.5" customHeight="1">
      <c r="A42" s="10" t="s">
        <v>113</v>
      </c>
      <c r="B42" s="134">
        <v>60</v>
      </c>
      <c r="C42" s="118">
        <f t="shared" si="0"/>
        <v>0.0008691495371778715</v>
      </c>
    </row>
    <row r="43" spans="1:3" ht="13.5" customHeight="1">
      <c r="A43" s="10" t="s">
        <v>117</v>
      </c>
      <c r="B43" s="134">
        <v>60</v>
      </c>
      <c r="C43" s="118">
        <f t="shared" si="0"/>
        <v>0.0008691495371778715</v>
      </c>
    </row>
    <row r="44" spans="1:3" ht="13.5" customHeight="1">
      <c r="A44" s="10" t="s">
        <v>114</v>
      </c>
      <c r="B44" s="134">
        <v>54</v>
      </c>
      <c r="C44" s="118">
        <f t="shared" si="0"/>
        <v>0.0007822345834600843</v>
      </c>
    </row>
    <row r="45" spans="1:3" ht="13.5" customHeight="1">
      <c r="A45" s="10" t="s">
        <v>115</v>
      </c>
      <c r="B45" s="134">
        <v>46</v>
      </c>
      <c r="C45" s="118">
        <f t="shared" si="0"/>
        <v>0.0006663479785030348</v>
      </c>
    </row>
    <row r="46" spans="1:3" ht="13.5" customHeight="1">
      <c r="A46" s="10" t="s">
        <v>116</v>
      </c>
      <c r="B46" s="134">
        <v>45</v>
      </c>
      <c r="C46" s="118">
        <f t="shared" si="0"/>
        <v>0.0006518621528834035</v>
      </c>
    </row>
    <row r="47" spans="1:3" ht="15" customHeight="1">
      <c r="A47" s="10" t="s">
        <v>118</v>
      </c>
      <c r="B47" s="134">
        <v>38</v>
      </c>
      <c r="C47" s="118">
        <f t="shared" si="0"/>
        <v>0.0005504613735459853</v>
      </c>
    </row>
    <row r="48" spans="1:3" ht="15" customHeight="1">
      <c r="A48" s="10" t="s">
        <v>120</v>
      </c>
      <c r="B48" s="134">
        <v>29</v>
      </c>
      <c r="C48" s="118">
        <f t="shared" si="0"/>
        <v>0.0004200889429693045</v>
      </c>
    </row>
    <row r="49" spans="1:3" ht="15" customHeight="1">
      <c r="A49" s="10" t="s">
        <v>119</v>
      </c>
      <c r="B49" s="134">
        <v>23</v>
      </c>
      <c r="C49" s="118">
        <f t="shared" si="0"/>
        <v>0.0003331739892515174</v>
      </c>
    </row>
    <row r="50" spans="1:3" ht="15" customHeight="1">
      <c r="A50" s="10" t="s">
        <v>122</v>
      </c>
      <c r="B50" s="134">
        <v>12</v>
      </c>
      <c r="C50" s="118">
        <f t="shared" si="0"/>
        <v>0.0001738299074355743</v>
      </c>
    </row>
    <row r="51" spans="1:3" ht="15.75" customHeight="1">
      <c r="A51" s="10" t="s">
        <v>121</v>
      </c>
      <c r="B51" s="134">
        <v>11</v>
      </c>
      <c r="C51" s="118">
        <f t="shared" si="0"/>
        <v>0.0001593440818159431</v>
      </c>
    </row>
    <row r="52" spans="1:3" ht="14.25" customHeight="1">
      <c r="A52" s="11" t="s">
        <v>127</v>
      </c>
      <c r="B52" s="134">
        <v>10</v>
      </c>
      <c r="C52" s="118">
        <f t="shared" si="0"/>
        <v>0.0001448582561963119</v>
      </c>
    </row>
    <row r="53" spans="1:3" ht="14.25" customHeight="1">
      <c r="A53" s="10" t="s">
        <v>123</v>
      </c>
      <c r="B53" s="134">
        <v>9</v>
      </c>
      <c r="C53" s="118">
        <f t="shared" si="0"/>
        <v>0.00013037243057668072</v>
      </c>
    </row>
    <row r="54" spans="1:3" ht="14.25" customHeight="1">
      <c r="A54" s="10" t="s">
        <v>126</v>
      </c>
      <c r="B54" s="134">
        <v>9</v>
      </c>
      <c r="C54" s="118">
        <f t="shared" si="0"/>
        <v>0.00013037243057668072</v>
      </c>
    </row>
    <row r="55" spans="1:3" ht="14.25" customHeight="1">
      <c r="A55" s="10" t="s">
        <v>125</v>
      </c>
      <c r="B55" s="134">
        <v>8</v>
      </c>
      <c r="C55" s="118">
        <f t="shared" si="0"/>
        <v>0.00011588660495704952</v>
      </c>
    </row>
    <row r="56" spans="1:3" ht="14.25" customHeight="1">
      <c r="A56" s="10" t="s">
        <v>128</v>
      </c>
      <c r="B56" s="134">
        <v>5</v>
      </c>
      <c r="C56" s="118">
        <f t="shared" si="0"/>
        <v>7.242912809815595E-05</v>
      </c>
    </row>
    <row r="57" spans="1:3" ht="14.25" customHeight="1">
      <c r="A57" s="10" t="s">
        <v>129</v>
      </c>
      <c r="B57" s="135">
        <v>5</v>
      </c>
      <c r="C57" s="118">
        <f t="shared" si="0"/>
        <v>7.242912809815595E-05</v>
      </c>
    </row>
    <row r="58" spans="1:3" ht="14.25" customHeight="1">
      <c r="A58" s="10" t="s">
        <v>124</v>
      </c>
      <c r="B58" s="134">
        <v>5</v>
      </c>
      <c r="C58" s="118">
        <f t="shared" si="0"/>
        <v>7.242912809815595E-05</v>
      </c>
    </row>
    <row r="59" spans="1:3" ht="14.25" customHeight="1">
      <c r="A59" s="10" t="s">
        <v>130</v>
      </c>
      <c r="B59" s="134">
        <v>4</v>
      </c>
      <c r="C59" s="118">
        <f t="shared" si="0"/>
        <v>5.794330247852476E-05</v>
      </c>
    </row>
    <row r="60" spans="1:3" ht="14.25" customHeight="1">
      <c r="A60" s="10" t="s">
        <v>131</v>
      </c>
      <c r="B60" s="134">
        <v>3</v>
      </c>
      <c r="C60" s="118">
        <f t="shared" si="0"/>
        <v>4.345747685889357E-05</v>
      </c>
    </row>
    <row r="61" spans="1:3" ht="14.25" customHeight="1" thickBot="1">
      <c r="A61" s="10" t="s">
        <v>132</v>
      </c>
      <c r="B61" s="134">
        <v>0</v>
      </c>
      <c r="C61" s="118">
        <f t="shared" si="0"/>
        <v>0</v>
      </c>
    </row>
    <row r="62" spans="1:3" ht="18" customHeight="1">
      <c r="A62" s="21" t="s">
        <v>51</v>
      </c>
      <c r="B62" s="22" t="s">
        <v>49</v>
      </c>
      <c r="C62" s="119" t="s">
        <v>50</v>
      </c>
    </row>
    <row r="63" spans="1:3" ht="14.25" customHeight="1">
      <c r="A63" s="12" t="s">
        <v>55</v>
      </c>
      <c r="B63" s="6">
        <v>1216</v>
      </c>
      <c r="C63" s="118">
        <f>B63/$B$86</f>
        <v>0.01761476395347153</v>
      </c>
    </row>
    <row r="64" spans="1:3" ht="14.25" customHeight="1">
      <c r="A64" s="12" t="s">
        <v>70</v>
      </c>
      <c r="B64" s="6">
        <v>1006</v>
      </c>
      <c r="C64" s="118">
        <f>B64/$B$86</f>
        <v>0.014572740573348978</v>
      </c>
    </row>
    <row r="65" spans="1:3" ht="14.25" customHeight="1">
      <c r="A65" s="12" t="s">
        <v>57</v>
      </c>
      <c r="B65" s="6">
        <v>453</v>
      </c>
      <c r="C65" s="118">
        <f>B66/$B$86</f>
        <v>0.00619993336520215</v>
      </c>
    </row>
    <row r="66" spans="1:3" ht="14.25" customHeight="1">
      <c r="A66" s="12" t="s">
        <v>56</v>
      </c>
      <c r="B66" s="6">
        <v>428</v>
      </c>
      <c r="C66" s="118">
        <f>B65/$B$86</f>
        <v>0.00656207900569293</v>
      </c>
    </row>
    <row r="67" spans="1:3" ht="14.25" customHeight="1">
      <c r="A67" s="12" t="s">
        <v>58</v>
      </c>
      <c r="B67" s="6">
        <v>295</v>
      </c>
      <c r="C67" s="118">
        <f aca="true" t="shared" si="1" ref="C67:C78">B67/$B$86</f>
        <v>0.004273318557791201</v>
      </c>
    </row>
    <row r="68" spans="1:3" ht="15" customHeight="1">
      <c r="A68" s="12" t="s">
        <v>60</v>
      </c>
      <c r="B68" s="6">
        <v>110</v>
      </c>
      <c r="C68" s="118">
        <f t="shared" si="1"/>
        <v>0.001593440818159431</v>
      </c>
    </row>
    <row r="69" spans="1:3" ht="15" customHeight="1">
      <c r="A69" s="12" t="s">
        <v>62</v>
      </c>
      <c r="B69" s="6">
        <v>85</v>
      </c>
      <c r="C69" s="118">
        <f t="shared" si="1"/>
        <v>0.0012312951776686511</v>
      </c>
    </row>
    <row r="70" spans="1:3" ht="15" customHeight="1">
      <c r="A70" s="12" t="s">
        <v>63</v>
      </c>
      <c r="B70" s="6">
        <v>49</v>
      </c>
      <c r="C70" s="118">
        <f t="shared" si="1"/>
        <v>0.0007098054553619284</v>
      </c>
    </row>
    <row r="71" spans="1:3" ht="15" customHeight="1">
      <c r="A71" s="12" t="s">
        <v>59</v>
      </c>
      <c r="B71" s="6">
        <v>26</v>
      </c>
      <c r="C71" s="118">
        <f t="shared" si="1"/>
        <v>0.00037663146611041095</v>
      </c>
    </row>
    <row r="72" spans="1:3" ht="15" customHeight="1">
      <c r="A72" s="12" t="s">
        <v>69</v>
      </c>
      <c r="B72" s="129">
        <v>25</v>
      </c>
      <c r="C72" s="118">
        <f t="shared" si="1"/>
        <v>0.0003621456404907798</v>
      </c>
    </row>
    <row r="73" spans="1:3" s="24" customFormat="1" ht="15.75" customHeight="1">
      <c r="A73" s="12" t="s">
        <v>65</v>
      </c>
      <c r="B73" s="129">
        <v>22</v>
      </c>
      <c r="C73" s="118">
        <f t="shared" si="1"/>
        <v>0.0003186881636318862</v>
      </c>
    </row>
    <row r="74" spans="1:3" ht="14.25" customHeight="1">
      <c r="A74" s="12" t="s">
        <v>61</v>
      </c>
      <c r="B74" s="6">
        <v>20</v>
      </c>
      <c r="C74" s="118">
        <f t="shared" si="1"/>
        <v>0.0002897165123926238</v>
      </c>
    </row>
    <row r="75" spans="1:3" ht="14.25" customHeight="1">
      <c r="A75" s="12" t="s">
        <v>67</v>
      </c>
      <c r="B75" s="6">
        <v>15</v>
      </c>
      <c r="C75" s="118">
        <f t="shared" si="1"/>
        <v>0.00021728738429446787</v>
      </c>
    </row>
    <row r="76" spans="1:3" ht="14.25" customHeight="1">
      <c r="A76" s="12" t="s">
        <v>64</v>
      </c>
      <c r="B76" s="6">
        <v>12</v>
      </c>
      <c r="C76" s="118">
        <f t="shared" si="1"/>
        <v>0.0001738299074355743</v>
      </c>
    </row>
    <row r="77" spans="1:3" ht="14.25" customHeight="1">
      <c r="A77" s="12" t="s">
        <v>68</v>
      </c>
      <c r="B77" s="6">
        <v>4</v>
      </c>
      <c r="C77" s="118">
        <f t="shared" si="1"/>
        <v>5.794330247852476E-05</v>
      </c>
    </row>
    <row r="78" spans="1:3" ht="14.25" customHeight="1" thickBot="1">
      <c r="A78" s="12" t="s">
        <v>66</v>
      </c>
      <c r="B78" s="136">
        <v>4</v>
      </c>
      <c r="C78" s="118">
        <f t="shared" si="1"/>
        <v>5.794330247852476E-05</v>
      </c>
    </row>
    <row r="79" spans="1:3" ht="14.25" customHeight="1">
      <c r="A79" s="21" t="s">
        <v>71</v>
      </c>
      <c r="B79" s="22" t="s">
        <v>49</v>
      </c>
      <c r="C79" s="119" t="s">
        <v>50</v>
      </c>
    </row>
    <row r="80" spans="1:3" ht="15" customHeight="1">
      <c r="A80" s="12" t="s">
        <v>133</v>
      </c>
      <c r="B80" s="137">
        <v>158</v>
      </c>
      <c r="C80" s="118">
        <f aca="true" t="shared" si="2" ref="C80:C85">B80/$B$86</f>
        <v>0.0022887604479017282</v>
      </c>
    </row>
    <row r="81" spans="1:3" ht="15" customHeight="1">
      <c r="A81" s="12" t="s">
        <v>134</v>
      </c>
      <c r="B81" s="6">
        <v>112</v>
      </c>
      <c r="C81" s="118">
        <f t="shared" si="2"/>
        <v>0.0016224124693986935</v>
      </c>
    </row>
    <row r="82" spans="1:3" ht="15" customHeight="1">
      <c r="A82" s="13" t="s">
        <v>135</v>
      </c>
      <c r="B82" s="129">
        <v>65</v>
      </c>
      <c r="C82" s="118">
        <f t="shared" si="2"/>
        <v>0.0009415786652760274</v>
      </c>
    </row>
    <row r="83" spans="1:3" ht="15" customHeight="1">
      <c r="A83" s="13" t="s">
        <v>136</v>
      </c>
      <c r="B83" s="129">
        <v>26</v>
      </c>
      <c r="C83" s="118">
        <f t="shared" si="2"/>
        <v>0.00037663146611041095</v>
      </c>
    </row>
    <row r="84" spans="1:3" ht="13.5" customHeight="1">
      <c r="A84" s="13" t="s">
        <v>137</v>
      </c>
      <c r="B84" s="129">
        <v>21</v>
      </c>
      <c r="C84" s="118">
        <f t="shared" si="2"/>
        <v>0.000304202338012255</v>
      </c>
    </row>
    <row r="85" spans="1:3" ht="13.5" customHeight="1">
      <c r="A85" s="13" t="s">
        <v>138</v>
      </c>
      <c r="B85" s="129">
        <v>8</v>
      </c>
      <c r="C85" s="118">
        <f t="shared" si="2"/>
        <v>0.00011588660495704952</v>
      </c>
    </row>
    <row r="86" spans="1:3" ht="19.5" customHeight="1">
      <c r="A86" s="25" t="s">
        <v>52</v>
      </c>
      <c r="B86" s="26">
        <f>SUM(B80:B85,B63:B78,B8:B61)</f>
        <v>69033</v>
      </c>
      <c r="C86" s="27">
        <v>100</v>
      </c>
    </row>
    <row r="87" spans="1:3" ht="7.5" customHeight="1">
      <c r="A87" s="14"/>
      <c r="B87" s="15"/>
      <c r="C87" s="16"/>
    </row>
    <row r="88" spans="1:3" ht="13.5" customHeight="1">
      <c r="A88" s="17" t="s">
        <v>79</v>
      </c>
      <c r="B88" s="17"/>
      <c r="C88" s="17"/>
    </row>
    <row r="89" spans="1:3" ht="13.5" customHeight="1">
      <c r="A89" s="17" t="s">
        <v>148</v>
      </c>
      <c r="B89" s="17"/>
      <c r="C89" s="17"/>
    </row>
    <row r="90" spans="1:3" ht="13.5" customHeight="1">
      <c r="A90" s="17" t="s">
        <v>73</v>
      </c>
      <c r="B90" s="17"/>
      <c r="C90" s="17"/>
    </row>
    <row r="91" spans="1:3" ht="13.5" customHeight="1">
      <c r="A91" s="17" t="s">
        <v>53</v>
      </c>
      <c r="B91" s="17"/>
      <c r="C91" s="17"/>
    </row>
    <row r="92" spans="1:3" ht="13.5" customHeight="1">
      <c r="A92" s="17" t="s">
        <v>54</v>
      </c>
      <c r="B92" s="17"/>
      <c r="C92" s="17"/>
    </row>
    <row r="93" spans="1:3" ht="13.5" customHeight="1">
      <c r="A93" s="17" t="s">
        <v>150</v>
      </c>
      <c r="B93" s="17"/>
      <c r="C93" s="17"/>
    </row>
    <row r="94" spans="1:3" ht="13.5" customHeight="1">
      <c r="A94" s="17" t="s">
        <v>72</v>
      </c>
      <c r="B94" s="17"/>
      <c r="C94" s="17"/>
    </row>
  </sheetData>
  <sheetProtection/>
  <mergeCells count="3">
    <mergeCell ref="A2:C2"/>
    <mergeCell ref="A4:C4"/>
    <mergeCell ref="A5:C5"/>
  </mergeCells>
  <printOptions horizontalCentered="1"/>
  <pageMargins left="0.4330708661417323" right="0.2755905511811024" top="0.1968503937007874" bottom="0.1968503937007874" header="0.2755905511811024" footer="0.5118110236220472"/>
  <pageSetup fitToHeight="1" fitToWidth="1" horizontalDpi="600" verticalDpi="600" orientation="portrait" paperSize="9" scale="62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Floriaan Vossen</dc:creator>
  <cp:keywords/>
  <dc:description/>
  <cp:lastModifiedBy>Unknown</cp:lastModifiedBy>
  <cp:lastPrinted>2013-08-26T13:10:24Z</cp:lastPrinted>
  <dcterms:created xsi:type="dcterms:W3CDTF">2005-06-20T09:23:07Z</dcterms:created>
  <dcterms:modified xsi:type="dcterms:W3CDTF">2014-07-28T13:19:10Z</dcterms:modified>
  <cp:category/>
  <cp:version/>
  <cp:contentType/>
  <cp:contentStatus/>
</cp:coreProperties>
</file>